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firstSheet="1" activeTab="1"/>
  </bookViews>
  <sheets>
    <sheet name="Нов.ГЦП 2010-2011" sheetId="1" r:id="rId1"/>
    <sheet name="прил № 15" sheetId="2" r:id="rId2"/>
  </sheets>
  <definedNames>
    <definedName name="_xlnm._FilterDatabase" localSheetId="1" hidden="1">'прил № 15'!$A$10:$E$115</definedName>
    <definedName name="_xlnm.Print_Titles" localSheetId="1">'прил № 15'!$9:$10</definedName>
  </definedNames>
  <calcPr fullCalcOnLoad="1"/>
</workbook>
</file>

<file path=xl/sharedStrings.xml><?xml version="1.0" encoding="utf-8"?>
<sst xmlns="http://schemas.openxmlformats.org/spreadsheetml/2006/main" count="141" uniqueCount="67">
  <si>
    <t>№ п/п</t>
  </si>
  <si>
    <t>Название программы</t>
  </si>
  <si>
    <t>«Развитие образования г. Перми до 2010 года»</t>
  </si>
  <si>
    <t>«Развитие городских микрорайонов на 2006-2010 годы»</t>
  </si>
  <si>
    <t>«Обеспечение жильем молодых семей в городе Перми на 2008-2010 годы»</t>
  </si>
  <si>
    <t>Итого по  программам</t>
  </si>
  <si>
    <t xml:space="preserve">Перечень </t>
  </si>
  <si>
    <t>к решению</t>
  </si>
  <si>
    <t xml:space="preserve">Пермской городской Думы </t>
  </si>
  <si>
    <t>Изменения</t>
  </si>
  <si>
    <t xml:space="preserve">   городских целевых программ на 2010-2011 годы</t>
  </si>
  <si>
    <t>"Лицензирование образовательных учреждений города Перми"</t>
  </si>
  <si>
    <t>С учетом изменений</t>
  </si>
  <si>
    <t>"Строительство газопроводов и газификация жилых домов в микрорайонах индивидуальной застройки города Перми на 2009-2011 годы"</t>
  </si>
  <si>
    <t>2010 год</t>
  </si>
  <si>
    <t>2011 год</t>
  </si>
  <si>
    <t>Приложение № 16</t>
  </si>
  <si>
    <t>"Организация дорожного движения в городе Перми"</t>
  </si>
  <si>
    <t>"Светлый город"</t>
  </si>
  <si>
    <t>«Профилактика алкоголизма, наркомании, токсикомании на территории города Перми на 2007-2010 годы»</t>
  </si>
  <si>
    <t>"Комплексная экологическая программа города Перми на 2008-2010 годы"</t>
  </si>
  <si>
    <t>№                   от</t>
  </si>
  <si>
    <t>тыс. руб.</t>
  </si>
  <si>
    <t xml:space="preserve">«Переселение граждан города Перми из ветхого и аварийного жилищного фонда на 2007-2010 годы» </t>
  </si>
  <si>
    <t>изменения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</si>
  <si>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</si>
  <si>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</si>
  <si>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"Сокращение очередности в детские сады"</t>
  </si>
  <si>
    <t>"Обеспечение первичных мер пожарной безопасности на территории города Перми на 2010-2012 годы"</t>
  </si>
  <si>
    <t>"Повышение эффективности управления коммунальными сетями города Перми"</t>
  </si>
  <si>
    <t xml:space="preserve">   ведомственных и долгосрочных целевых программ на 2011 год</t>
  </si>
  <si>
    <t>в том числе:</t>
  </si>
  <si>
    <t>местный бюджет</t>
  </si>
  <si>
    <t>РД № 113 2011</t>
  </si>
  <si>
    <t>Ведомственные целевые программы - всего, в том числе:</t>
  </si>
  <si>
    <t>"Обустройство и преобразование в зону отдыха территории водоохранных зон малых рек "</t>
  </si>
  <si>
    <t>Долгосрочные целевые  программы - всего, в том числе:</t>
  </si>
  <si>
    <t>"Развитие системы образования города в соответсвии с направлениями проекта стратегии социально-экономического развития муниципального образования город Пермь до 2030 года"</t>
  </si>
  <si>
    <t>с учетом изменений</t>
  </si>
  <si>
    <t>Приложение № 15 к решению</t>
  </si>
  <si>
    <t>Пермской городской Думы</t>
  </si>
  <si>
    <t>"Обустройство подходов к объектам социальной сферы в 2010-2012 годах"</t>
  </si>
  <si>
    <t>"Развитие малого и среднего предпринимательства в городе Перми на 2009-2012 годы"</t>
  </si>
  <si>
    <t xml:space="preserve">«Переселение граждан города Перми из  аварийного жилищного фонда в 2009-2013 годы» </t>
  </si>
  <si>
    <t>"Организация и обустройство мест массового отдыха жителей города Перми"</t>
  </si>
  <si>
    <t>"Снос и реконструкция многоквартирных домов в целях развития застроенных территорий города Перми на 2009-2011 годы"</t>
  </si>
  <si>
    <t>"Безопасный город" на 2009-2012 годы</t>
  </si>
  <si>
    <t>"Социальная поддержка населения города Перми"</t>
  </si>
  <si>
    <t>поправки</t>
  </si>
  <si>
    <t>"Создание образовательных учреждений нового вида"</t>
  </si>
  <si>
    <t>"Молодежь города Перми"</t>
  </si>
  <si>
    <t>"Организация оздоровления, отдыха и занятости детей города Перми"</t>
  </si>
  <si>
    <t>"Развитие Ленинского района города Перми"</t>
  </si>
  <si>
    <t>"Развитие Свердловского района города Перми"</t>
  </si>
  <si>
    <t>"Развитие Мотовилихинского района города Перми"</t>
  </si>
  <si>
    <t>"Развитие Дзержинского района города Перми"</t>
  </si>
  <si>
    <t>"Развитие Индустриального района города Перми"</t>
  </si>
  <si>
    <t>"Развитие Кировского района города Перми"</t>
  </si>
  <si>
    <t>"Развитие Орджоникидзевского района города Перми"</t>
  </si>
  <si>
    <t>"Развитие поселка Новые Ляды"</t>
  </si>
  <si>
    <t>"Обеспечение жильем молодых семей города Перми на 2011-2015 годы"</t>
  </si>
  <si>
    <t>от 30.11.2010 № 200</t>
  </si>
  <si>
    <t>тыс.руб.</t>
  </si>
  <si>
    <t>"Пермский трамвай"</t>
  </si>
  <si>
    <t>"Развитие физической культуры и спорта в городе Перми"</t>
  </si>
  <si>
    <t>"Планировка территорий и благоустройство центральных улиц города Перми на 2010-2013 годы"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</si>
  <si>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 на 2010-2012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</si>
</sst>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169" fontId="1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170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wrapText="1"/>
    </xf>
    <xf numFmtId="170" fontId="1" fillId="0" borderId="1" xfId="0" applyNumberFormat="1" applyFont="1" applyFill="1" applyBorder="1" applyAlignment="1">
      <alignment/>
    </xf>
    <xf numFmtId="170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70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1" sqref="D11"/>
    </sheetView>
  </sheetViews>
  <sheetFormatPr defaultColWidth="9.00390625" defaultRowHeight="12.75"/>
  <cols>
    <col min="1" max="1" width="7.875" style="0" customWidth="1"/>
    <col min="2" max="2" width="46.375" style="0" customWidth="1"/>
    <col min="3" max="3" width="18.625" style="0" customWidth="1"/>
    <col min="4" max="4" width="17.00390625" style="0" customWidth="1"/>
    <col min="5" max="5" width="13.375" style="0" customWidth="1"/>
  </cols>
  <sheetData>
    <row r="1" spans="1:5" ht="15.75" customHeight="1">
      <c r="A1" s="6"/>
      <c r="B1" s="2"/>
      <c r="D1" s="30" t="s">
        <v>16</v>
      </c>
      <c r="E1" s="30"/>
    </row>
    <row r="2" spans="1:5" ht="15.75" customHeight="1">
      <c r="A2" s="6"/>
      <c r="B2" s="2"/>
      <c r="D2" s="30" t="s">
        <v>7</v>
      </c>
      <c r="E2" s="30"/>
    </row>
    <row r="3" spans="1:5" ht="15.75" customHeight="1">
      <c r="A3" s="6"/>
      <c r="B3" s="2"/>
      <c r="D3" s="30" t="s">
        <v>8</v>
      </c>
      <c r="E3" s="30"/>
    </row>
    <row r="4" spans="1:5" ht="15.75">
      <c r="A4" s="6"/>
      <c r="B4" s="2"/>
      <c r="D4" s="30" t="s">
        <v>21</v>
      </c>
      <c r="E4" s="30"/>
    </row>
    <row r="5" spans="1:5" ht="15.75">
      <c r="A5" s="6"/>
      <c r="B5" s="2"/>
      <c r="D5" s="2"/>
      <c r="E5" s="2"/>
    </row>
    <row r="6" spans="1:5" ht="15.75">
      <c r="A6" s="6"/>
      <c r="B6" s="2"/>
      <c r="C6" s="2"/>
      <c r="D6" s="1"/>
      <c r="E6" s="1"/>
    </row>
    <row r="7" spans="1:5" ht="15.75" customHeight="1">
      <c r="A7" s="34" t="s">
        <v>6</v>
      </c>
      <c r="B7" s="34"/>
      <c r="C7" s="34"/>
      <c r="D7" s="34"/>
      <c r="E7" s="6"/>
    </row>
    <row r="8" spans="1:5" ht="15.75">
      <c r="A8" s="34" t="s">
        <v>10</v>
      </c>
      <c r="B8" s="34"/>
      <c r="C8" s="34"/>
      <c r="D8" s="34"/>
      <c r="E8" s="6"/>
    </row>
    <row r="9" spans="1:5" ht="15.75">
      <c r="A9" s="6"/>
      <c r="B9" s="2"/>
      <c r="C9" s="2"/>
      <c r="D9" s="6"/>
      <c r="E9" s="6" t="s">
        <v>22</v>
      </c>
    </row>
    <row r="10" spans="1:5" ht="15.75">
      <c r="A10" s="3" t="s">
        <v>0</v>
      </c>
      <c r="B10" s="3" t="s">
        <v>1</v>
      </c>
      <c r="C10" s="31" t="s">
        <v>14</v>
      </c>
      <c r="D10" s="31"/>
      <c r="E10" s="32" t="s">
        <v>15</v>
      </c>
    </row>
    <row r="11" spans="1:5" ht="39" customHeight="1">
      <c r="A11" s="3"/>
      <c r="B11" s="3"/>
      <c r="C11" s="13" t="s">
        <v>9</v>
      </c>
      <c r="D11" s="14" t="s">
        <v>12</v>
      </c>
      <c r="E11" s="32"/>
    </row>
    <row r="12" spans="1:5" ht="31.5">
      <c r="A12" s="3">
        <v>1</v>
      </c>
      <c r="B12" s="5" t="s">
        <v>2</v>
      </c>
      <c r="C12" s="7"/>
      <c r="D12" s="11">
        <v>24500</v>
      </c>
      <c r="E12" s="8"/>
    </row>
    <row r="13" spans="1:5" ht="31.5">
      <c r="A13" s="3">
        <v>2</v>
      </c>
      <c r="B13" s="4" t="s">
        <v>3</v>
      </c>
      <c r="C13" s="9"/>
      <c r="D13" s="11">
        <v>72000</v>
      </c>
      <c r="E13" s="8"/>
    </row>
    <row r="14" spans="1:5" ht="47.25">
      <c r="A14" s="3">
        <v>3</v>
      </c>
      <c r="B14" s="4" t="s">
        <v>19</v>
      </c>
      <c r="C14" s="9"/>
      <c r="D14" s="11">
        <v>10210</v>
      </c>
      <c r="E14" s="8"/>
    </row>
    <row r="15" spans="1:5" ht="47.25">
      <c r="A15" s="3">
        <v>4</v>
      </c>
      <c r="B15" s="4" t="s">
        <v>23</v>
      </c>
      <c r="C15" s="9"/>
      <c r="D15" s="12">
        <v>281348</v>
      </c>
      <c r="E15" s="10"/>
    </row>
    <row r="16" spans="1:5" ht="31.5">
      <c r="A16" s="3">
        <v>5</v>
      </c>
      <c r="B16" s="4" t="s">
        <v>4</v>
      </c>
      <c r="C16" s="12">
        <v>-61451</v>
      </c>
      <c r="D16" s="12"/>
      <c r="E16" s="10"/>
    </row>
    <row r="17" spans="1:5" ht="31.5">
      <c r="A17" s="3">
        <v>6</v>
      </c>
      <c r="B17" s="4" t="s">
        <v>20</v>
      </c>
      <c r="C17" s="12">
        <v>-4260</v>
      </c>
      <c r="D17" s="12">
        <v>24218.5</v>
      </c>
      <c r="E17" s="10"/>
    </row>
    <row r="18" spans="1:5" ht="15.75">
      <c r="A18" s="33" t="s">
        <v>5</v>
      </c>
      <c r="B18" s="33"/>
      <c r="C18" s="11">
        <f>SUM(C12:C17)</f>
        <v>-65711</v>
      </c>
      <c r="D18" s="11">
        <f>SUM(D12:D17)</f>
        <v>412276.5</v>
      </c>
      <c r="E18" s="11">
        <f>E12+E13+E14+E17</f>
        <v>0</v>
      </c>
    </row>
    <row r="19" spans="1:5" ht="15.75">
      <c r="A19" s="15"/>
      <c r="B19" s="15"/>
      <c r="C19" s="15"/>
      <c r="D19" s="15"/>
      <c r="E19" s="15"/>
    </row>
    <row r="20" spans="1:5" ht="15.75">
      <c r="A20" s="6"/>
      <c r="B20" s="6"/>
      <c r="C20" s="6"/>
      <c r="D20" s="6"/>
      <c r="E20" s="6"/>
    </row>
    <row r="21" spans="1:5" ht="24.75" customHeight="1">
      <c r="A21" s="2"/>
      <c r="B21" s="2"/>
      <c r="C21" s="2"/>
      <c r="D21" s="2"/>
      <c r="E21" s="2"/>
    </row>
    <row r="22" spans="1:5" ht="12.75" customHeight="1">
      <c r="A22" s="2"/>
      <c r="B22" s="2"/>
      <c r="C22" s="2"/>
      <c r="D22" s="2"/>
      <c r="E22" s="2"/>
    </row>
    <row r="23" spans="1:5" ht="12.75" customHeight="1">
      <c r="A23" s="2"/>
      <c r="B23" s="2"/>
      <c r="C23" s="2"/>
      <c r="D23" s="2"/>
      <c r="E23" s="2"/>
    </row>
  </sheetData>
  <mergeCells count="9">
    <mergeCell ref="D1:E1"/>
    <mergeCell ref="C10:D10"/>
    <mergeCell ref="E10:E11"/>
    <mergeCell ref="A18:B18"/>
    <mergeCell ref="A7:D7"/>
    <mergeCell ref="A8:D8"/>
    <mergeCell ref="D3:E3"/>
    <mergeCell ref="D2:E2"/>
    <mergeCell ref="D4:E4"/>
  </mergeCells>
  <printOptions/>
  <pageMargins left="0.3937007874015748" right="0.31496062992125984" top="0.69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B103" sqref="B103"/>
    </sheetView>
  </sheetViews>
  <sheetFormatPr defaultColWidth="9.00390625" defaultRowHeight="12.75"/>
  <cols>
    <col min="1" max="1" width="7.125" style="18" customWidth="1"/>
    <col min="2" max="2" width="58.125" style="18" customWidth="1"/>
    <col min="3" max="3" width="15.00390625" style="18" hidden="1" customWidth="1"/>
    <col min="4" max="4" width="16.125" style="18" hidden="1" customWidth="1"/>
    <col min="5" max="5" width="16.25390625" style="18" hidden="1" customWidth="1"/>
    <col min="6" max="6" width="16.375" style="25" hidden="1" customWidth="1"/>
    <col min="7" max="7" width="16.625" style="25" customWidth="1"/>
    <col min="8" max="8" width="16.25390625" style="25" customWidth="1"/>
    <col min="9" max="16384" width="9.125" style="18" customWidth="1"/>
  </cols>
  <sheetData>
    <row r="1" spans="7:8" ht="15.75">
      <c r="G1" s="37" t="s">
        <v>39</v>
      </c>
      <c r="H1" s="37"/>
    </row>
    <row r="2" spans="7:8" ht="15.75">
      <c r="G2" s="37" t="s">
        <v>40</v>
      </c>
      <c r="H2" s="37"/>
    </row>
    <row r="3" spans="7:8" ht="15.75">
      <c r="G3" s="37" t="s">
        <v>61</v>
      </c>
      <c r="H3" s="37"/>
    </row>
    <row r="5" spans="1:8" ht="15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" customHeight="1">
      <c r="A6" s="39" t="s">
        <v>30</v>
      </c>
      <c r="B6" s="39"/>
      <c r="C6" s="39"/>
      <c r="D6" s="39"/>
      <c r="E6" s="39"/>
      <c r="F6" s="39"/>
      <c r="G6" s="39"/>
      <c r="H6" s="39"/>
    </row>
    <row r="7" spans="1:5" ht="15" customHeight="1">
      <c r="A7" s="20"/>
      <c r="B7" s="20"/>
      <c r="C7" s="20"/>
      <c r="D7" s="20"/>
      <c r="E7" s="20"/>
    </row>
    <row r="8" spans="2:8" ht="15.75">
      <c r="B8" s="19"/>
      <c r="H8" s="23" t="s">
        <v>62</v>
      </c>
    </row>
    <row r="9" spans="1:8" ht="16.5" customHeight="1">
      <c r="A9" s="36" t="s">
        <v>0</v>
      </c>
      <c r="B9" s="36" t="s">
        <v>1</v>
      </c>
      <c r="C9" s="36" t="s">
        <v>33</v>
      </c>
      <c r="D9" s="38" t="s">
        <v>15</v>
      </c>
      <c r="E9" s="38"/>
      <c r="F9" s="28"/>
      <c r="G9" s="40" t="s">
        <v>15</v>
      </c>
      <c r="H9" s="40"/>
    </row>
    <row r="10" spans="1:8" ht="33" customHeight="1">
      <c r="A10" s="36"/>
      <c r="B10" s="36"/>
      <c r="C10" s="36"/>
      <c r="D10" s="17" t="s">
        <v>24</v>
      </c>
      <c r="E10" s="24" t="s">
        <v>38</v>
      </c>
      <c r="F10" s="29" t="s">
        <v>48</v>
      </c>
      <c r="G10" s="26" t="s">
        <v>24</v>
      </c>
      <c r="H10" s="27" t="s">
        <v>38</v>
      </c>
    </row>
    <row r="11" spans="1:8" ht="31.5">
      <c r="A11" s="21"/>
      <c r="B11" s="17" t="s">
        <v>34</v>
      </c>
      <c r="C11" s="22">
        <f>SUM(C12+C15+C18+C21+C24+C27+C30+C33+C36+C39+C42+C45+C48+C51+C54+C57+C60+C63+C66+C69+C72+C75)</f>
        <v>2741578.7940000007</v>
      </c>
      <c r="D11" s="22">
        <f>SUM(D12+D15+D18+D21+D24+D27+D30+D33+D36+D39+D42+D45+D48+D51+D54+D57+D60+D63+D66+D69+D72+D75)</f>
        <v>-508461.89399999985</v>
      </c>
      <c r="E11" s="22">
        <f>E12+E15+E18+E21+E24+E27+E30+E33+E36+E39+E42+E45+E48+E51+E54+E57+E60+E63+E66+E69+E75+E72</f>
        <v>2233116.9000000004</v>
      </c>
      <c r="F11" s="28">
        <f>SUM(F12+F15+F18+F21+F24+F27+F30+F33+F36+F39+F42+F45+F48+F51+F54+F57+F60+F63+F66+F69+F72+F75)</f>
        <v>477805.60000000003</v>
      </c>
      <c r="G11" s="28">
        <f>SUM(G12+G15+G18+G21+G24+G27+G30+G33+G36+G39+G42+G45+G48+G51+G54+G57+G60+G63+G66+G69+G72+G75)</f>
        <v>-30656.294000000024</v>
      </c>
      <c r="H11" s="28">
        <f>H12+H15+H18+H21+H24+H27+H30+H33+H36+H39+H42+H45+H48+H51+H54+H57+H60+H63+H66+H69+H72+H75</f>
        <v>2710922.5</v>
      </c>
    </row>
    <row r="12" spans="1:8" ht="31.5">
      <c r="A12" s="17">
        <v>1</v>
      </c>
      <c r="B12" s="16" t="s">
        <v>11</v>
      </c>
      <c r="C12" s="22">
        <v>649465.6</v>
      </c>
      <c r="D12" s="22">
        <f>E12-C12</f>
        <v>-597025</v>
      </c>
      <c r="E12" s="22">
        <v>52440.6</v>
      </c>
      <c r="F12" s="28">
        <f>4579+101896+32476+97428+6000+28400</f>
        <v>270779</v>
      </c>
      <c r="G12" s="28">
        <f>D12+F12</f>
        <v>-326246</v>
      </c>
      <c r="H12" s="28">
        <f>E12+F12</f>
        <v>323219.6</v>
      </c>
    </row>
    <row r="13" spans="1:8" ht="15.75">
      <c r="A13" s="17"/>
      <c r="B13" s="16" t="s">
        <v>31</v>
      </c>
      <c r="C13" s="22"/>
      <c r="D13" s="22"/>
      <c r="E13" s="22"/>
      <c r="F13" s="28"/>
      <c r="G13" s="28"/>
      <c r="H13" s="28"/>
    </row>
    <row r="14" spans="1:8" ht="15.75">
      <c r="A14" s="17"/>
      <c r="B14" s="16" t="s">
        <v>32</v>
      </c>
      <c r="C14" s="22">
        <f>C12</f>
        <v>649465.6</v>
      </c>
      <c r="D14" s="22">
        <f>E14-C14</f>
        <v>-597025</v>
      </c>
      <c r="E14" s="22">
        <f>E12</f>
        <v>52440.6</v>
      </c>
      <c r="F14" s="28">
        <f>4579+101896+32476+97428+6000+28400</f>
        <v>270779</v>
      </c>
      <c r="G14" s="28">
        <f>D14+F14</f>
        <v>-326246</v>
      </c>
      <c r="H14" s="28">
        <f>E14+F14</f>
        <v>323219.6</v>
      </c>
    </row>
    <row r="15" spans="1:8" ht="15.75">
      <c r="A15" s="17">
        <v>2</v>
      </c>
      <c r="B15" s="16" t="s">
        <v>49</v>
      </c>
      <c r="C15" s="22">
        <v>48434</v>
      </c>
      <c r="D15" s="22">
        <f>E15-C15</f>
        <v>-43434</v>
      </c>
      <c r="E15" s="22">
        <v>5000</v>
      </c>
      <c r="F15" s="28"/>
      <c r="G15" s="28">
        <v>-43434</v>
      </c>
      <c r="H15" s="28">
        <v>5000</v>
      </c>
    </row>
    <row r="16" spans="1:8" ht="15.75">
      <c r="A16" s="17"/>
      <c r="B16" s="16" t="s">
        <v>31</v>
      </c>
      <c r="C16" s="22"/>
      <c r="D16" s="22"/>
      <c r="E16" s="22"/>
      <c r="F16" s="28"/>
      <c r="G16" s="28"/>
      <c r="H16" s="28"/>
    </row>
    <row r="17" spans="1:8" ht="15.75">
      <c r="A17" s="17"/>
      <c r="B17" s="16" t="s">
        <v>32</v>
      </c>
      <c r="C17" s="22">
        <f>C15</f>
        <v>48434</v>
      </c>
      <c r="D17" s="22">
        <f>E17-C17</f>
        <v>-43434</v>
      </c>
      <c r="E17" s="22">
        <f>E15</f>
        <v>5000</v>
      </c>
      <c r="F17" s="28"/>
      <c r="G17" s="28">
        <v>-43434</v>
      </c>
      <c r="H17" s="28">
        <v>5000</v>
      </c>
    </row>
    <row r="18" spans="1:8" ht="31.5">
      <c r="A18" s="17">
        <v>3</v>
      </c>
      <c r="B18" s="16" t="s">
        <v>29</v>
      </c>
      <c r="C18" s="22">
        <v>15065.294</v>
      </c>
      <c r="D18" s="22">
        <f>E18-C18</f>
        <v>-15065.294</v>
      </c>
      <c r="E18" s="22">
        <v>0</v>
      </c>
      <c r="F18" s="28"/>
      <c r="G18" s="28">
        <v>-15065.294</v>
      </c>
      <c r="H18" s="28">
        <v>0</v>
      </c>
    </row>
    <row r="19" spans="1:8" ht="15.75">
      <c r="A19" s="17"/>
      <c r="B19" s="16" t="s">
        <v>31</v>
      </c>
      <c r="C19" s="22"/>
      <c r="D19" s="22"/>
      <c r="E19" s="22"/>
      <c r="F19" s="28"/>
      <c r="G19" s="28"/>
      <c r="H19" s="28"/>
    </row>
    <row r="20" spans="1:8" ht="15.75">
      <c r="A20" s="17"/>
      <c r="B20" s="16" t="s">
        <v>32</v>
      </c>
      <c r="C20" s="22">
        <f>C18</f>
        <v>15065.294</v>
      </c>
      <c r="D20" s="22">
        <f>E20-C20</f>
        <v>-15065.294</v>
      </c>
      <c r="E20" s="22">
        <f>E18</f>
        <v>0</v>
      </c>
      <c r="F20" s="28"/>
      <c r="G20" s="28">
        <v>-15065.294</v>
      </c>
      <c r="H20" s="28">
        <v>0</v>
      </c>
    </row>
    <row r="21" spans="1:8" ht="31.5">
      <c r="A21" s="17">
        <v>4</v>
      </c>
      <c r="B21" s="16" t="s">
        <v>35</v>
      </c>
      <c r="C21" s="22">
        <v>1616.5</v>
      </c>
      <c r="D21" s="22">
        <f>E21-C21</f>
        <v>0</v>
      </c>
      <c r="E21" s="22">
        <v>1616.5</v>
      </c>
      <c r="F21" s="28"/>
      <c r="G21" s="28">
        <v>0</v>
      </c>
      <c r="H21" s="28">
        <v>1616.5</v>
      </c>
    </row>
    <row r="22" spans="1:8" ht="15.75">
      <c r="A22" s="17"/>
      <c r="B22" s="16" t="s">
        <v>31</v>
      </c>
      <c r="C22" s="22"/>
      <c r="D22" s="22"/>
      <c r="E22" s="22"/>
      <c r="F22" s="28"/>
      <c r="G22" s="28"/>
      <c r="H22" s="28"/>
    </row>
    <row r="23" spans="1:8" ht="15.75">
      <c r="A23" s="17"/>
      <c r="B23" s="16" t="s">
        <v>32</v>
      </c>
      <c r="C23" s="22">
        <f>C21</f>
        <v>1616.5</v>
      </c>
      <c r="D23" s="22">
        <f>E23-C23</f>
        <v>0</v>
      </c>
      <c r="E23" s="22">
        <f>E21</f>
        <v>1616.5</v>
      </c>
      <c r="F23" s="28"/>
      <c r="G23" s="28">
        <v>0</v>
      </c>
      <c r="H23" s="28">
        <v>1616.5</v>
      </c>
    </row>
    <row r="24" spans="1:8" ht="15.75">
      <c r="A24" s="17">
        <v>5</v>
      </c>
      <c r="B24" s="16" t="s">
        <v>17</v>
      </c>
      <c r="C24" s="22">
        <v>68889.6</v>
      </c>
      <c r="D24" s="22">
        <f>E24-C24</f>
        <v>-2337.7000000000116</v>
      </c>
      <c r="E24" s="22">
        <v>66551.9</v>
      </c>
      <c r="F24" s="28">
        <v>9765</v>
      </c>
      <c r="G24" s="28">
        <f>SUM(D24+F24)</f>
        <v>7427.299999999988</v>
      </c>
      <c r="H24" s="28">
        <f>SUM(E24+F24)</f>
        <v>76316.9</v>
      </c>
    </row>
    <row r="25" spans="1:8" ht="15.75">
      <c r="A25" s="17"/>
      <c r="B25" s="16" t="s">
        <v>31</v>
      </c>
      <c r="C25" s="22"/>
      <c r="D25" s="22"/>
      <c r="E25" s="22"/>
      <c r="F25" s="28"/>
      <c r="G25" s="28"/>
      <c r="H25" s="28"/>
    </row>
    <row r="26" spans="1:8" ht="15.75">
      <c r="A26" s="17"/>
      <c r="B26" s="16" t="s">
        <v>32</v>
      </c>
      <c r="C26" s="22">
        <f>C24</f>
        <v>68889.6</v>
      </c>
      <c r="D26" s="22">
        <f>E26-C26</f>
        <v>-2337.7000000000116</v>
      </c>
      <c r="E26" s="22">
        <f>E24</f>
        <v>66551.9</v>
      </c>
      <c r="F26" s="28">
        <v>9765</v>
      </c>
      <c r="G26" s="28">
        <v>7427.299999999988</v>
      </c>
      <c r="H26" s="28">
        <v>76316.9</v>
      </c>
    </row>
    <row r="27" spans="1:8" ht="31.5">
      <c r="A27" s="17">
        <v>6</v>
      </c>
      <c r="B27" s="16" t="s">
        <v>41</v>
      </c>
      <c r="C27" s="22">
        <v>167159.5</v>
      </c>
      <c r="D27" s="22">
        <f>E27-C27</f>
        <v>0</v>
      </c>
      <c r="E27" s="22">
        <v>167159.5</v>
      </c>
      <c r="F27" s="28"/>
      <c r="G27" s="28">
        <v>0</v>
      </c>
      <c r="H27" s="28">
        <v>167159.5</v>
      </c>
    </row>
    <row r="28" spans="1:8" ht="15.75">
      <c r="A28" s="17"/>
      <c r="B28" s="16" t="s">
        <v>31</v>
      </c>
      <c r="C28" s="22"/>
      <c r="D28" s="22">
        <f>E28-C28</f>
        <v>0</v>
      </c>
      <c r="E28" s="22"/>
      <c r="F28" s="28"/>
      <c r="G28" s="28"/>
      <c r="H28" s="28"/>
    </row>
    <row r="29" spans="1:8" ht="15.75">
      <c r="A29" s="17"/>
      <c r="B29" s="16" t="s">
        <v>32</v>
      </c>
      <c r="C29" s="22">
        <f>C27</f>
        <v>167159.5</v>
      </c>
      <c r="D29" s="22">
        <f>E29-C29</f>
        <v>0</v>
      </c>
      <c r="E29" s="22">
        <f>E27</f>
        <v>167159.5</v>
      </c>
      <c r="F29" s="28"/>
      <c r="G29" s="28">
        <v>0</v>
      </c>
      <c r="H29" s="28">
        <v>167159.5</v>
      </c>
    </row>
    <row r="30" spans="1:8" ht="31.5">
      <c r="A30" s="17">
        <v>7</v>
      </c>
      <c r="B30" s="16" t="s">
        <v>42</v>
      </c>
      <c r="C30" s="22">
        <v>8000</v>
      </c>
      <c r="D30" s="22">
        <f>E30-C30</f>
        <v>0</v>
      </c>
      <c r="E30" s="22">
        <v>8000</v>
      </c>
      <c r="F30" s="28"/>
      <c r="G30" s="28">
        <v>0</v>
      </c>
      <c r="H30" s="28">
        <v>8000</v>
      </c>
    </row>
    <row r="31" spans="1:8" ht="15.75">
      <c r="A31" s="17"/>
      <c r="B31" s="16" t="s">
        <v>31</v>
      </c>
      <c r="C31" s="22"/>
      <c r="D31" s="22"/>
      <c r="E31" s="22"/>
      <c r="F31" s="28"/>
      <c r="G31" s="28"/>
      <c r="H31" s="28"/>
    </row>
    <row r="32" spans="1:8" ht="15.75">
      <c r="A32" s="17"/>
      <c r="B32" s="16" t="s">
        <v>32</v>
      </c>
      <c r="C32" s="22">
        <f>C30</f>
        <v>8000</v>
      </c>
      <c r="D32" s="22">
        <f>D30</f>
        <v>0</v>
      </c>
      <c r="E32" s="22">
        <f>E30</f>
        <v>8000</v>
      </c>
      <c r="F32" s="28"/>
      <c r="G32" s="28">
        <v>0</v>
      </c>
      <c r="H32" s="28">
        <v>8000</v>
      </c>
    </row>
    <row r="33" spans="1:8" ht="31.5">
      <c r="A33" s="17">
        <v>8</v>
      </c>
      <c r="B33" s="16" t="s">
        <v>43</v>
      </c>
      <c r="C33" s="22">
        <v>100000</v>
      </c>
      <c r="D33" s="22">
        <f>E33-C33</f>
        <v>0</v>
      </c>
      <c r="E33" s="22">
        <v>100000</v>
      </c>
      <c r="F33" s="28"/>
      <c r="G33" s="28">
        <v>0</v>
      </c>
      <c r="H33" s="28">
        <v>100000</v>
      </c>
    </row>
    <row r="34" spans="1:8" ht="15.75">
      <c r="A34" s="17"/>
      <c r="B34" s="16" t="s">
        <v>31</v>
      </c>
      <c r="C34" s="22"/>
      <c r="D34" s="22"/>
      <c r="E34" s="22"/>
      <c r="F34" s="28"/>
      <c r="G34" s="28"/>
      <c r="H34" s="28"/>
    </row>
    <row r="35" spans="1:8" ht="15.75">
      <c r="A35" s="17"/>
      <c r="B35" s="16" t="s">
        <v>32</v>
      </c>
      <c r="C35" s="22">
        <f>C33</f>
        <v>100000</v>
      </c>
      <c r="D35" s="22">
        <f>D33</f>
        <v>0</v>
      </c>
      <c r="E35" s="22">
        <f>E33</f>
        <v>100000</v>
      </c>
      <c r="F35" s="28"/>
      <c r="G35" s="28">
        <v>0</v>
      </c>
      <c r="H35" s="28">
        <v>100000</v>
      </c>
    </row>
    <row r="36" spans="1:8" ht="15.75">
      <c r="A36" s="17">
        <v>9</v>
      </c>
      <c r="B36" s="16" t="s">
        <v>52</v>
      </c>
      <c r="C36" s="22">
        <v>200129.8</v>
      </c>
      <c r="D36" s="22">
        <f>E36-C36</f>
        <v>-1329</v>
      </c>
      <c r="E36" s="22">
        <f>244605.6-45804.8</f>
        <v>198800.8</v>
      </c>
      <c r="F36" s="28">
        <f>45804.8+220</f>
        <v>46024.8</v>
      </c>
      <c r="G36" s="28">
        <f>D36+F36</f>
        <v>44695.8</v>
      </c>
      <c r="H36" s="28">
        <f>E36+F36</f>
        <v>244825.59999999998</v>
      </c>
    </row>
    <row r="37" spans="1:8" ht="15.75">
      <c r="A37" s="17"/>
      <c r="B37" s="16" t="s">
        <v>31</v>
      </c>
      <c r="C37" s="22"/>
      <c r="D37" s="22"/>
      <c r="E37" s="22"/>
      <c r="F37" s="28"/>
      <c r="G37" s="28"/>
      <c r="H37" s="28"/>
    </row>
    <row r="38" spans="1:8" ht="15.75">
      <c r="A38" s="17"/>
      <c r="B38" s="16" t="s">
        <v>32</v>
      </c>
      <c r="C38" s="22">
        <f aca="true" t="shared" si="0" ref="C38:H38">C36</f>
        <v>200129.8</v>
      </c>
      <c r="D38" s="22">
        <f t="shared" si="0"/>
        <v>-1329</v>
      </c>
      <c r="E38" s="22">
        <f t="shared" si="0"/>
        <v>198800.8</v>
      </c>
      <c r="F38" s="28">
        <f t="shared" si="0"/>
        <v>46024.8</v>
      </c>
      <c r="G38" s="28">
        <f t="shared" si="0"/>
        <v>44695.8</v>
      </c>
      <c r="H38" s="28">
        <f t="shared" si="0"/>
        <v>244825.59999999998</v>
      </c>
    </row>
    <row r="39" spans="1:8" ht="15.75">
      <c r="A39" s="17">
        <v>10</v>
      </c>
      <c r="B39" s="16" t="s">
        <v>53</v>
      </c>
      <c r="C39" s="22">
        <v>285616.8</v>
      </c>
      <c r="D39" s="22">
        <f>E39-C39</f>
        <v>-3207</v>
      </c>
      <c r="E39" s="22">
        <f>338126.3-55716.5</f>
        <v>282409.8</v>
      </c>
      <c r="F39" s="28">
        <f>55716.5+951.886+950.662</f>
        <v>57619.047999999995</v>
      </c>
      <c r="G39" s="28">
        <f>D39+F39</f>
        <v>54412.047999999995</v>
      </c>
      <c r="H39" s="28">
        <f>E39+F39</f>
        <v>340028.848</v>
      </c>
    </row>
    <row r="40" spans="1:8" ht="15.75">
      <c r="A40" s="17"/>
      <c r="B40" s="16" t="s">
        <v>31</v>
      </c>
      <c r="C40" s="22"/>
      <c r="D40" s="22"/>
      <c r="E40" s="22"/>
      <c r="F40" s="28"/>
      <c r="G40" s="28"/>
      <c r="H40" s="28"/>
    </row>
    <row r="41" spans="1:8" ht="15.75">
      <c r="A41" s="17"/>
      <c r="B41" s="16" t="s">
        <v>32</v>
      </c>
      <c r="C41" s="22">
        <f aca="true" t="shared" si="1" ref="C41:H41">C39</f>
        <v>285616.8</v>
      </c>
      <c r="D41" s="22">
        <f t="shared" si="1"/>
        <v>-3207</v>
      </c>
      <c r="E41" s="22">
        <f t="shared" si="1"/>
        <v>282409.8</v>
      </c>
      <c r="F41" s="28">
        <f t="shared" si="1"/>
        <v>57619.047999999995</v>
      </c>
      <c r="G41" s="28">
        <f t="shared" si="1"/>
        <v>54412.047999999995</v>
      </c>
      <c r="H41" s="28">
        <f t="shared" si="1"/>
        <v>340028.848</v>
      </c>
    </row>
    <row r="42" spans="1:8" ht="15.75">
      <c r="A42" s="17">
        <v>11</v>
      </c>
      <c r="B42" s="16" t="s">
        <v>54</v>
      </c>
      <c r="C42" s="22">
        <v>260050.8</v>
      </c>
      <c r="D42" s="22">
        <f>E42-C42</f>
        <v>-4235.6999999999825</v>
      </c>
      <c r="E42" s="22">
        <f>259279.6-3464.5</f>
        <v>255815.1</v>
      </c>
      <c r="F42" s="28">
        <f>3464.5+823.2</f>
        <v>4287.7</v>
      </c>
      <c r="G42" s="28">
        <f>D42+F42</f>
        <v>52.00000000001728</v>
      </c>
      <c r="H42" s="28">
        <f>E42+F42</f>
        <v>260102.80000000002</v>
      </c>
    </row>
    <row r="43" spans="1:8" ht="15.75">
      <c r="A43" s="17"/>
      <c r="B43" s="16" t="s">
        <v>31</v>
      </c>
      <c r="C43" s="22"/>
      <c r="D43" s="22"/>
      <c r="E43" s="22"/>
      <c r="F43" s="28"/>
      <c r="G43" s="28"/>
      <c r="H43" s="28"/>
    </row>
    <row r="44" spans="1:8" ht="15.75">
      <c r="A44" s="17"/>
      <c r="B44" s="16" t="s">
        <v>32</v>
      </c>
      <c r="C44" s="22">
        <f aca="true" t="shared" si="2" ref="C44:H44">C42</f>
        <v>260050.8</v>
      </c>
      <c r="D44" s="22">
        <f t="shared" si="2"/>
        <v>-4235.6999999999825</v>
      </c>
      <c r="E44" s="22">
        <f t="shared" si="2"/>
        <v>255815.1</v>
      </c>
      <c r="F44" s="28">
        <f t="shared" si="2"/>
        <v>4287.7</v>
      </c>
      <c r="G44" s="28">
        <f t="shared" si="2"/>
        <v>52.00000000001728</v>
      </c>
      <c r="H44" s="28">
        <f t="shared" si="2"/>
        <v>260102.80000000002</v>
      </c>
    </row>
    <row r="45" spans="1:8" ht="15.75">
      <c r="A45" s="17">
        <v>12</v>
      </c>
      <c r="B45" s="16" t="s">
        <v>55</v>
      </c>
      <c r="C45" s="22">
        <v>207614.6</v>
      </c>
      <c r="D45" s="22">
        <f>E45-C45</f>
        <v>-3491.600000000006</v>
      </c>
      <c r="E45" s="22">
        <f>223175-19052</f>
        <v>204123</v>
      </c>
      <c r="F45" s="28">
        <f>19052+708.179+220</f>
        <v>19980.179</v>
      </c>
      <c r="G45" s="28">
        <f>D45+F45</f>
        <v>16488.578999999994</v>
      </c>
      <c r="H45" s="28">
        <f>E45+F45</f>
        <v>224103.179</v>
      </c>
    </row>
    <row r="46" spans="1:8" ht="15.75">
      <c r="A46" s="17"/>
      <c r="B46" s="16" t="s">
        <v>31</v>
      </c>
      <c r="C46" s="22"/>
      <c r="D46" s="22"/>
      <c r="E46" s="22"/>
      <c r="F46" s="28"/>
      <c r="G46" s="28"/>
      <c r="H46" s="28"/>
    </row>
    <row r="47" spans="1:8" ht="15.75">
      <c r="A47" s="17"/>
      <c r="B47" s="16" t="s">
        <v>32</v>
      </c>
      <c r="C47" s="22">
        <f aca="true" t="shared" si="3" ref="C47:H47">C45</f>
        <v>207614.6</v>
      </c>
      <c r="D47" s="22">
        <f t="shared" si="3"/>
        <v>-3491.600000000006</v>
      </c>
      <c r="E47" s="22">
        <f t="shared" si="3"/>
        <v>204123</v>
      </c>
      <c r="F47" s="28">
        <f t="shared" si="3"/>
        <v>19980.179</v>
      </c>
      <c r="G47" s="28">
        <f t="shared" si="3"/>
        <v>16488.578999999994</v>
      </c>
      <c r="H47" s="28">
        <f t="shared" si="3"/>
        <v>224103.179</v>
      </c>
    </row>
    <row r="48" spans="1:8" ht="15.75">
      <c r="A48" s="17">
        <v>13</v>
      </c>
      <c r="B48" s="16" t="s">
        <v>56</v>
      </c>
      <c r="C48" s="22">
        <v>207905.8</v>
      </c>
      <c r="D48" s="22">
        <f>E48-C48</f>
        <v>-2246.1999999999825</v>
      </c>
      <c r="E48" s="22">
        <f>219873.1-14213.5</f>
        <v>205659.6</v>
      </c>
      <c r="F48" s="28">
        <f>14213.5+646.973</f>
        <v>14860.473</v>
      </c>
      <c r="G48" s="28">
        <f>D48+F48</f>
        <v>12614.273000000017</v>
      </c>
      <c r="H48" s="28">
        <f>E48+F48</f>
        <v>220520.073</v>
      </c>
    </row>
    <row r="49" spans="1:8" ht="15.75">
      <c r="A49" s="17"/>
      <c r="B49" s="16" t="s">
        <v>31</v>
      </c>
      <c r="C49" s="22"/>
      <c r="D49" s="22"/>
      <c r="E49" s="22"/>
      <c r="F49" s="28"/>
      <c r="G49" s="28"/>
      <c r="H49" s="28"/>
    </row>
    <row r="50" spans="1:8" ht="15.75">
      <c r="A50" s="17"/>
      <c r="B50" s="16" t="s">
        <v>32</v>
      </c>
      <c r="C50" s="22">
        <f aca="true" t="shared" si="4" ref="C50:H50">C48</f>
        <v>207905.8</v>
      </c>
      <c r="D50" s="22">
        <f t="shared" si="4"/>
        <v>-2246.1999999999825</v>
      </c>
      <c r="E50" s="22">
        <f t="shared" si="4"/>
        <v>205659.6</v>
      </c>
      <c r="F50" s="28">
        <f t="shared" si="4"/>
        <v>14860.473</v>
      </c>
      <c r="G50" s="28">
        <f t="shared" si="4"/>
        <v>12614.273000000017</v>
      </c>
      <c r="H50" s="28">
        <f t="shared" si="4"/>
        <v>220520.073</v>
      </c>
    </row>
    <row r="51" spans="1:8" ht="15.75">
      <c r="A51" s="17">
        <v>14</v>
      </c>
      <c r="B51" s="16" t="s">
        <v>57</v>
      </c>
      <c r="C51" s="22">
        <v>195078.7</v>
      </c>
      <c r="D51" s="22">
        <f>E51-C51</f>
        <v>5077.099999999977</v>
      </c>
      <c r="E51" s="22">
        <f>225635.8-25480</f>
        <v>200155.8</v>
      </c>
      <c r="F51" s="28">
        <v>25480</v>
      </c>
      <c r="G51" s="28">
        <f>D51+F51</f>
        <v>30557.099999999977</v>
      </c>
      <c r="H51" s="28">
        <f>F51+E51</f>
        <v>225635.8</v>
      </c>
    </row>
    <row r="52" spans="1:8" ht="15.75">
      <c r="A52" s="17"/>
      <c r="B52" s="16" t="s">
        <v>31</v>
      </c>
      <c r="C52" s="22"/>
      <c r="D52" s="22"/>
      <c r="E52" s="22"/>
      <c r="F52" s="28"/>
      <c r="G52" s="28"/>
      <c r="H52" s="28"/>
    </row>
    <row r="53" spans="1:8" ht="15.75">
      <c r="A53" s="17"/>
      <c r="B53" s="16" t="s">
        <v>32</v>
      </c>
      <c r="C53" s="22">
        <f>C51</f>
        <v>195078.7</v>
      </c>
      <c r="D53" s="22">
        <f>D51</f>
        <v>5077.099999999977</v>
      </c>
      <c r="E53" s="22">
        <f>E51</f>
        <v>200155.8</v>
      </c>
      <c r="F53" s="28">
        <v>25480</v>
      </c>
      <c r="G53" s="28">
        <v>30557.1</v>
      </c>
      <c r="H53" s="28">
        <v>225635.8</v>
      </c>
    </row>
    <row r="54" spans="1:8" ht="15.75">
      <c r="A54" s="17">
        <v>15</v>
      </c>
      <c r="B54" s="16" t="s">
        <v>58</v>
      </c>
      <c r="C54" s="22">
        <v>214569.4</v>
      </c>
      <c r="D54" s="22">
        <f>E54-C54</f>
        <v>1290.7999999999884</v>
      </c>
      <c r="E54" s="22">
        <f>233976.9-18116.7</f>
        <v>215860.19999999998</v>
      </c>
      <c r="F54" s="28">
        <f>18116.7+220</f>
        <v>18336.7</v>
      </c>
      <c r="G54" s="28">
        <f>D54+F54</f>
        <v>19627.49999999999</v>
      </c>
      <c r="H54" s="28">
        <f>E54+F54</f>
        <v>234196.9</v>
      </c>
    </row>
    <row r="55" spans="1:8" ht="15.75">
      <c r="A55" s="17"/>
      <c r="B55" s="16" t="s">
        <v>31</v>
      </c>
      <c r="C55" s="22"/>
      <c r="D55" s="22"/>
      <c r="E55" s="22"/>
      <c r="F55" s="28"/>
      <c r="G55" s="28"/>
      <c r="H55" s="28"/>
    </row>
    <row r="56" spans="1:8" ht="15.75">
      <c r="A56" s="17"/>
      <c r="B56" s="16" t="s">
        <v>32</v>
      </c>
      <c r="C56" s="22">
        <f aca="true" t="shared" si="5" ref="C56:H56">C54</f>
        <v>214569.4</v>
      </c>
      <c r="D56" s="22">
        <f t="shared" si="5"/>
        <v>1290.7999999999884</v>
      </c>
      <c r="E56" s="22">
        <f t="shared" si="5"/>
        <v>215860.19999999998</v>
      </c>
      <c r="F56" s="28">
        <f t="shared" si="5"/>
        <v>18336.7</v>
      </c>
      <c r="G56" s="28">
        <f t="shared" si="5"/>
        <v>19627.49999999999</v>
      </c>
      <c r="H56" s="28">
        <f t="shared" si="5"/>
        <v>234196.9</v>
      </c>
    </row>
    <row r="57" spans="1:8" ht="15.75">
      <c r="A57" s="17">
        <v>16</v>
      </c>
      <c r="B57" s="16" t="s">
        <v>59</v>
      </c>
      <c r="C57" s="22">
        <v>45937.2</v>
      </c>
      <c r="D57" s="22">
        <f>E57-C57</f>
        <v>-696.2999999999956</v>
      </c>
      <c r="E57" s="22">
        <f>47961.6-2720.7</f>
        <v>45240.9</v>
      </c>
      <c r="F57" s="28">
        <v>2720.7</v>
      </c>
      <c r="G57" s="28">
        <f>D57+F57</f>
        <v>2024.4000000000042</v>
      </c>
      <c r="H57" s="28">
        <f>E57+F57</f>
        <v>47961.6</v>
      </c>
    </row>
    <row r="58" spans="1:8" ht="15.75">
      <c r="A58" s="17"/>
      <c r="B58" s="16" t="s">
        <v>31</v>
      </c>
      <c r="C58" s="22"/>
      <c r="D58" s="22"/>
      <c r="E58" s="22"/>
      <c r="F58" s="28"/>
      <c r="G58" s="28"/>
      <c r="H58" s="28"/>
    </row>
    <row r="59" spans="1:8" ht="15.75">
      <c r="A59" s="17"/>
      <c r="B59" s="16" t="s">
        <v>32</v>
      </c>
      <c r="C59" s="22">
        <f>C57</f>
        <v>45937.2</v>
      </c>
      <c r="D59" s="22">
        <f>D57</f>
        <v>-696.2999999999956</v>
      </c>
      <c r="E59" s="22">
        <f>E57</f>
        <v>45240.9</v>
      </c>
      <c r="F59" s="28">
        <v>2720.7</v>
      </c>
      <c r="G59" s="28">
        <v>2024.4</v>
      </c>
      <c r="H59" s="28">
        <v>47961.6</v>
      </c>
    </row>
    <row r="60" spans="1:8" ht="15.75">
      <c r="A60" s="17">
        <v>17</v>
      </c>
      <c r="B60" s="16" t="s">
        <v>18</v>
      </c>
      <c r="C60" s="22">
        <v>54887.2</v>
      </c>
      <c r="D60" s="22">
        <f>E60-C60</f>
        <v>0</v>
      </c>
      <c r="E60" s="22">
        <v>54887.2</v>
      </c>
      <c r="F60" s="28"/>
      <c r="G60" s="28">
        <v>0</v>
      </c>
      <c r="H60" s="28">
        <v>54887.2</v>
      </c>
    </row>
    <row r="61" spans="1:8" ht="15.75">
      <c r="A61" s="17"/>
      <c r="B61" s="16" t="s">
        <v>31</v>
      </c>
      <c r="C61" s="22"/>
      <c r="D61" s="22"/>
      <c r="E61" s="22"/>
      <c r="F61" s="28"/>
      <c r="G61" s="28"/>
      <c r="H61" s="28"/>
    </row>
    <row r="62" spans="1:8" ht="15.75">
      <c r="A62" s="17"/>
      <c r="B62" s="16" t="s">
        <v>32</v>
      </c>
      <c r="C62" s="22">
        <f>C60</f>
        <v>54887.2</v>
      </c>
      <c r="D62" s="22">
        <f>D60</f>
        <v>0</v>
      </c>
      <c r="E62" s="22">
        <f>E60</f>
        <v>54887.2</v>
      </c>
      <c r="F62" s="28"/>
      <c r="G62" s="28">
        <v>0</v>
      </c>
      <c r="H62" s="28">
        <v>54887.2</v>
      </c>
    </row>
    <row r="63" spans="1:8" ht="47.25">
      <c r="A63" s="17">
        <v>18</v>
      </c>
      <c r="B63" s="16" t="s">
        <v>25</v>
      </c>
      <c r="C63" s="22">
        <v>8500</v>
      </c>
      <c r="D63" s="22">
        <f>E63-C63</f>
        <v>0</v>
      </c>
      <c r="E63" s="22">
        <v>8500</v>
      </c>
      <c r="F63" s="28">
        <v>7952</v>
      </c>
      <c r="G63" s="28">
        <f>SUM(D63+F63)</f>
        <v>7952</v>
      </c>
      <c r="H63" s="28">
        <f>SUM(E63+F63)</f>
        <v>16452</v>
      </c>
    </row>
    <row r="64" spans="1:8" ht="15.75">
      <c r="A64" s="17"/>
      <c r="B64" s="16" t="s">
        <v>31</v>
      </c>
      <c r="C64" s="22"/>
      <c r="D64" s="22"/>
      <c r="E64" s="22"/>
      <c r="F64" s="28"/>
      <c r="G64" s="28"/>
      <c r="H64" s="28"/>
    </row>
    <row r="65" spans="1:8" ht="15.75">
      <c r="A65" s="17"/>
      <c r="B65" s="16" t="s">
        <v>32</v>
      </c>
      <c r="C65" s="22">
        <f>C63</f>
        <v>8500</v>
      </c>
      <c r="D65" s="22">
        <f>D63</f>
        <v>0</v>
      </c>
      <c r="E65" s="22">
        <f>E63</f>
        <v>8500</v>
      </c>
      <c r="F65" s="28">
        <v>7952</v>
      </c>
      <c r="G65" s="28">
        <v>7952</v>
      </c>
      <c r="H65" s="28">
        <v>16452</v>
      </c>
    </row>
    <row r="66" spans="1:8" ht="47.25">
      <c r="A66" s="17">
        <v>19</v>
      </c>
      <c r="B66" s="16" t="s">
        <v>26</v>
      </c>
      <c r="C66" s="22">
        <v>2658</v>
      </c>
      <c r="D66" s="22">
        <f>E66-C66</f>
        <v>0</v>
      </c>
      <c r="E66" s="22">
        <v>2658</v>
      </c>
      <c r="F66" s="28"/>
      <c r="G66" s="28">
        <v>0</v>
      </c>
      <c r="H66" s="28">
        <v>2658</v>
      </c>
    </row>
    <row r="67" spans="1:8" ht="15.75">
      <c r="A67" s="17"/>
      <c r="B67" s="16" t="s">
        <v>31</v>
      </c>
      <c r="C67" s="22"/>
      <c r="D67" s="22"/>
      <c r="E67" s="22"/>
      <c r="F67" s="28"/>
      <c r="G67" s="28"/>
      <c r="H67" s="28"/>
    </row>
    <row r="68" spans="1:8" ht="15.75">
      <c r="A68" s="17"/>
      <c r="B68" s="16" t="s">
        <v>32</v>
      </c>
      <c r="C68" s="22">
        <f>C66</f>
        <v>2658</v>
      </c>
      <c r="D68" s="22">
        <f>D66</f>
        <v>0</v>
      </c>
      <c r="E68" s="22">
        <f>E66</f>
        <v>2658</v>
      </c>
      <c r="F68" s="28"/>
      <c r="G68" s="28">
        <v>0</v>
      </c>
      <c r="H68" s="28">
        <v>2658</v>
      </c>
    </row>
    <row r="69" spans="1:8" ht="31.5">
      <c r="A69" s="17">
        <v>20</v>
      </c>
      <c r="B69" s="16" t="s">
        <v>60</v>
      </c>
      <c r="C69" s="22"/>
      <c r="D69" s="22">
        <f>E69-C69</f>
        <v>22000</v>
      </c>
      <c r="E69" s="22">
        <v>22000</v>
      </c>
      <c r="F69" s="28"/>
      <c r="G69" s="28">
        <v>22000</v>
      </c>
      <c r="H69" s="28">
        <v>22000</v>
      </c>
    </row>
    <row r="70" spans="1:8" ht="15.75">
      <c r="A70" s="17"/>
      <c r="B70" s="16" t="s">
        <v>31</v>
      </c>
      <c r="C70" s="22"/>
      <c r="D70" s="22"/>
      <c r="E70" s="22"/>
      <c r="F70" s="28"/>
      <c r="G70" s="28"/>
      <c r="H70" s="28"/>
    </row>
    <row r="71" spans="1:8" ht="15.75">
      <c r="A71" s="17"/>
      <c r="B71" s="16" t="s">
        <v>32</v>
      </c>
      <c r="C71" s="22">
        <f>C69</f>
        <v>0</v>
      </c>
      <c r="D71" s="22">
        <f>D69</f>
        <v>22000</v>
      </c>
      <c r="E71" s="22">
        <f>E69</f>
        <v>22000</v>
      </c>
      <c r="F71" s="28"/>
      <c r="G71" s="28">
        <v>22000</v>
      </c>
      <c r="H71" s="28">
        <v>22000</v>
      </c>
    </row>
    <row r="72" spans="1:8" ht="15.75">
      <c r="A72" s="17">
        <v>21</v>
      </c>
      <c r="B72" s="16" t="s">
        <v>63</v>
      </c>
      <c r="C72" s="22"/>
      <c r="D72" s="22">
        <f>E72-C72</f>
        <v>126238</v>
      </c>
      <c r="E72" s="22">
        <v>126238</v>
      </c>
      <c r="F72" s="28"/>
      <c r="G72" s="28">
        <v>126238</v>
      </c>
      <c r="H72" s="28">
        <v>126238</v>
      </c>
    </row>
    <row r="73" spans="1:8" ht="15.75">
      <c r="A73" s="17"/>
      <c r="B73" s="16" t="s">
        <v>31</v>
      </c>
      <c r="C73" s="22"/>
      <c r="D73" s="22"/>
      <c r="E73" s="22"/>
      <c r="F73" s="28"/>
      <c r="G73" s="28"/>
      <c r="H73" s="28"/>
    </row>
    <row r="74" spans="1:8" ht="15.75">
      <c r="A74" s="17"/>
      <c r="B74" s="16" t="s">
        <v>32</v>
      </c>
      <c r="C74" s="22">
        <f>C72</f>
        <v>0</v>
      </c>
      <c r="D74" s="22">
        <f>D72</f>
        <v>126238</v>
      </c>
      <c r="E74" s="22">
        <f>E72</f>
        <v>126238</v>
      </c>
      <c r="F74" s="28"/>
      <c r="G74" s="28">
        <v>126238</v>
      </c>
      <c r="H74" s="28">
        <v>126238</v>
      </c>
    </row>
    <row r="75" spans="1:8" ht="63">
      <c r="A75" s="17">
        <v>22</v>
      </c>
      <c r="B75" s="16" t="s">
        <v>37</v>
      </c>
      <c r="C75" s="22"/>
      <c r="D75" s="22">
        <f>E75-C75</f>
        <v>10000</v>
      </c>
      <c r="E75" s="22">
        <v>10000</v>
      </c>
      <c r="F75" s="28"/>
      <c r="G75" s="28">
        <v>10000</v>
      </c>
      <c r="H75" s="28">
        <v>10000</v>
      </c>
    </row>
    <row r="76" spans="1:8" ht="15.75">
      <c r="A76" s="17"/>
      <c r="B76" s="16" t="s">
        <v>31</v>
      </c>
      <c r="C76" s="22"/>
      <c r="D76" s="22"/>
      <c r="E76" s="22"/>
      <c r="F76" s="28"/>
      <c r="G76" s="28"/>
      <c r="H76" s="28"/>
    </row>
    <row r="77" spans="1:8" ht="15.75">
      <c r="A77" s="17"/>
      <c r="B77" s="16" t="s">
        <v>32</v>
      </c>
      <c r="C77" s="22">
        <f>C75</f>
        <v>0</v>
      </c>
      <c r="D77" s="22">
        <f>D75</f>
        <v>10000</v>
      </c>
      <c r="E77" s="22">
        <f>E75</f>
        <v>10000</v>
      </c>
      <c r="F77" s="28"/>
      <c r="G77" s="28">
        <v>10000</v>
      </c>
      <c r="H77" s="28">
        <v>10000</v>
      </c>
    </row>
    <row r="78" spans="1:8" ht="15.75">
      <c r="A78" s="17"/>
      <c r="B78" s="16" t="s">
        <v>36</v>
      </c>
      <c r="C78" s="22">
        <f>SUM(C79+C82+C85+C88+C91+C94+C97+C100+C103+C106+C109+C112)</f>
        <v>919274.9469999999</v>
      </c>
      <c r="D78" s="22">
        <f>E78-C78</f>
        <v>244528.25300000003</v>
      </c>
      <c r="E78" s="22">
        <f>E79+E82+E85+E88+E91+E94+E97+E100+E103+E106+E109+E112</f>
        <v>1163803.2</v>
      </c>
      <c r="F78" s="28">
        <f>SUM(F79+F82+F85+F88+F91+F94+F97+F100+F103+F106+F109+F112)</f>
        <v>16227.396</v>
      </c>
      <c r="G78" s="28">
        <f>D78+F78</f>
        <v>260755.64900000003</v>
      </c>
      <c r="H78" s="28">
        <f>E78+F78</f>
        <v>1180030.596</v>
      </c>
    </row>
    <row r="79" spans="1:8" ht="31.5">
      <c r="A79" s="17">
        <v>1</v>
      </c>
      <c r="B79" s="16" t="s">
        <v>44</v>
      </c>
      <c r="C79" s="22">
        <v>148600</v>
      </c>
      <c r="D79" s="22">
        <f>E79-C79</f>
        <v>-1605.7000000000116</v>
      </c>
      <c r="E79" s="22">
        <v>146994.3</v>
      </c>
      <c r="F79" s="28">
        <f>11000+5227.396</f>
        <v>16227.396</v>
      </c>
      <c r="G79" s="28">
        <f>D79+F79</f>
        <v>14621.695999999989</v>
      </c>
      <c r="H79" s="28">
        <f>E79+F79</f>
        <v>163221.696</v>
      </c>
    </row>
    <row r="80" spans="1:8" ht="15.75">
      <c r="A80" s="17"/>
      <c r="B80" s="16" t="s">
        <v>31</v>
      </c>
      <c r="C80" s="22"/>
      <c r="D80" s="22"/>
      <c r="E80" s="22"/>
      <c r="F80" s="28"/>
      <c r="G80" s="28"/>
      <c r="H80" s="28"/>
    </row>
    <row r="81" spans="1:8" ht="15.75">
      <c r="A81" s="17"/>
      <c r="B81" s="16" t="s">
        <v>32</v>
      </c>
      <c r="C81" s="22">
        <f>C79</f>
        <v>148600</v>
      </c>
      <c r="D81" s="22">
        <f>D79</f>
        <v>-1605.7000000000116</v>
      </c>
      <c r="E81" s="22">
        <f>E79</f>
        <v>146994.3</v>
      </c>
      <c r="F81" s="28">
        <f>11000+5227.396</f>
        <v>16227.396</v>
      </c>
      <c r="G81" s="28">
        <f>D81+F81</f>
        <v>14621.695999999989</v>
      </c>
      <c r="H81" s="28">
        <f>E81+F81</f>
        <v>163221.696</v>
      </c>
    </row>
    <row r="82" spans="1:8" ht="47.25">
      <c r="A82" s="17">
        <v>2</v>
      </c>
      <c r="B82" s="16" t="s">
        <v>13</v>
      </c>
      <c r="C82" s="22">
        <v>53278.347</v>
      </c>
      <c r="D82" s="22">
        <f>E82-C82</f>
        <v>-0.046999999998661224</v>
      </c>
      <c r="E82" s="22">
        <v>53278.3</v>
      </c>
      <c r="F82" s="28"/>
      <c r="G82" s="28">
        <v>-0.046999999998661224</v>
      </c>
      <c r="H82" s="28">
        <v>53278.3</v>
      </c>
    </row>
    <row r="83" spans="1:8" ht="15.75">
      <c r="A83" s="17"/>
      <c r="B83" s="16" t="s">
        <v>31</v>
      </c>
      <c r="C83" s="22"/>
      <c r="D83" s="22"/>
      <c r="E83" s="22"/>
      <c r="F83" s="28"/>
      <c r="G83" s="28"/>
      <c r="H83" s="28"/>
    </row>
    <row r="84" spans="1:8" ht="15.75">
      <c r="A84" s="17"/>
      <c r="B84" s="16" t="s">
        <v>32</v>
      </c>
      <c r="C84" s="22">
        <f>C82</f>
        <v>53278.347</v>
      </c>
      <c r="D84" s="22">
        <f>D82</f>
        <v>-0.046999999998661224</v>
      </c>
      <c r="E84" s="22">
        <f>E82</f>
        <v>53278.3</v>
      </c>
      <c r="F84" s="28"/>
      <c r="G84" s="28">
        <v>-0.046999999998661224</v>
      </c>
      <c r="H84" s="28">
        <v>53278.3</v>
      </c>
    </row>
    <row r="85" spans="1:8" ht="47.25">
      <c r="A85" s="17">
        <v>3</v>
      </c>
      <c r="B85" s="16" t="s">
        <v>45</v>
      </c>
      <c r="C85" s="22">
        <v>5329</v>
      </c>
      <c r="D85" s="22">
        <f>E85-C85</f>
        <v>0</v>
      </c>
      <c r="E85" s="22">
        <v>5329</v>
      </c>
      <c r="F85" s="28"/>
      <c r="G85" s="28">
        <v>0</v>
      </c>
      <c r="H85" s="28">
        <v>5329</v>
      </c>
    </row>
    <row r="86" spans="1:8" ht="15.75">
      <c r="A86" s="17"/>
      <c r="B86" s="16" t="s">
        <v>31</v>
      </c>
      <c r="C86" s="22"/>
      <c r="D86" s="22"/>
      <c r="E86" s="22"/>
      <c r="F86" s="28"/>
      <c r="G86" s="28"/>
      <c r="H86" s="28"/>
    </row>
    <row r="87" spans="1:8" ht="15.75">
      <c r="A87" s="17"/>
      <c r="B87" s="16" t="s">
        <v>32</v>
      </c>
      <c r="C87" s="22">
        <f>C85</f>
        <v>5329</v>
      </c>
      <c r="D87" s="22">
        <f>D85</f>
        <v>0</v>
      </c>
      <c r="E87" s="22">
        <f>E85</f>
        <v>5329</v>
      </c>
      <c r="F87" s="28"/>
      <c r="G87" s="28">
        <v>0</v>
      </c>
      <c r="H87" s="28">
        <v>5329</v>
      </c>
    </row>
    <row r="88" spans="1:8" ht="15.75">
      <c r="A88" s="17">
        <v>4</v>
      </c>
      <c r="B88" s="16" t="s">
        <v>46</v>
      </c>
      <c r="C88" s="22">
        <v>10718</v>
      </c>
      <c r="D88" s="22">
        <f>E88-C88</f>
        <v>1360</v>
      </c>
      <c r="E88" s="22">
        <v>12078</v>
      </c>
      <c r="F88" s="28"/>
      <c r="G88" s="28">
        <v>1360</v>
      </c>
      <c r="H88" s="28">
        <v>12078</v>
      </c>
    </row>
    <row r="89" spans="1:8" ht="15.75">
      <c r="A89" s="17"/>
      <c r="B89" s="16" t="s">
        <v>31</v>
      </c>
      <c r="C89" s="22"/>
      <c r="D89" s="22"/>
      <c r="E89" s="22"/>
      <c r="F89" s="28"/>
      <c r="G89" s="28"/>
      <c r="H89" s="28"/>
    </row>
    <row r="90" spans="1:8" ht="15.75">
      <c r="A90" s="17"/>
      <c r="B90" s="16" t="s">
        <v>32</v>
      </c>
      <c r="C90" s="22">
        <f>C88</f>
        <v>10718</v>
      </c>
      <c r="D90" s="22">
        <f>D88</f>
        <v>1360</v>
      </c>
      <c r="E90" s="22">
        <f>E88</f>
        <v>12078</v>
      </c>
      <c r="F90" s="28"/>
      <c r="G90" s="28">
        <v>1360</v>
      </c>
      <c r="H90" s="28">
        <v>12078</v>
      </c>
    </row>
    <row r="91" spans="1:8" ht="31.5">
      <c r="A91" s="17">
        <v>5</v>
      </c>
      <c r="B91" s="16" t="s">
        <v>51</v>
      </c>
      <c r="C91" s="22">
        <v>79447.4</v>
      </c>
      <c r="D91" s="22">
        <f>E91-C91</f>
        <v>-3294.0999999999913</v>
      </c>
      <c r="E91" s="22">
        <v>76153.3</v>
      </c>
      <c r="F91" s="28"/>
      <c r="G91" s="28">
        <v>-3294.0999999999913</v>
      </c>
      <c r="H91" s="28">
        <v>76153.3</v>
      </c>
    </row>
    <row r="92" spans="1:8" ht="15.75">
      <c r="A92" s="17"/>
      <c r="B92" s="16" t="s">
        <v>31</v>
      </c>
      <c r="C92" s="22"/>
      <c r="D92" s="22"/>
      <c r="E92" s="22"/>
      <c r="F92" s="28"/>
      <c r="G92" s="28"/>
      <c r="H92" s="28"/>
    </row>
    <row r="93" spans="1:8" ht="15.75">
      <c r="A93" s="17"/>
      <c r="B93" s="16" t="s">
        <v>32</v>
      </c>
      <c r="C93" s="22">
        <f>C91</f>
        <v>79447.4</v>
      </c>
      <c r="D93" s="22">
        <f>D91</f>
        <v>-3294.0999999999913</v>
      </c>
      <c r="E93" s="22">
        <f>E91</f>
        <v>76153.3</v>
      </c>
      <c r="F93" s="28"/>
      <c r="G93" s="28">
        <v>-3294.0999999999913</v>
      </c>
      <c r="H93" s="28">
        <v>76153.3</v>
      </c>
    </row>
    <row r="94" spans="1:8" ht="15.75">
      <c r="A94" s="17">
        <v>6</v>
      </c>
      <c r="B94" s="16" t="s">
        <v>47</v>
      </c>
      <c r="C94" s="22">
        <v>5686.7</v>
      </c>
      <c r="D94" s="22">
        <f>E94-C94</f>
        <v>7074.400000000001</v>
      </c>
      <c r="E94" s="22">
        <v>12761.1</v>
      </c>
      <c r="F94" s="28"/>
      <c r="G94" s="28">
        <v>7074.4</v>
      </c>
      <c r="H94" s="28">
        <v>12761.1</v>
      </c>
    </row>
    <row r="95" spans="1:8" ht="15.75">
      <c r="A95" s="17"/>
      <c r="B95" s="16" t="s">
        <v>31</v>
      </c>
      <c r="C95" s="22"/>
      <c r="D95" s="22"/>
      <c r="E95" s="22"/>
      <c r="F95" s="28"/>
      <c r="G95" s="28"/>
      <c r="H95" s="28"/>
    </row>
    <row r="96" spans="1:8" ht="15.75">
      <c r="A96" s="17"/>
      <c r="B96" s="16" t="s">
        <v>32</v>
      </c>
      <c r="C96" s="22">
        <f>C94</f>
        <v>5686.7</v>
      </c>
      <c r="D96" s="22">
        <f>D94</f>
        <v>7074.400000000001</v>
      </c>
      <c r="E96" s="22">
        <f>E94</f>
        <v>12761.1</v>
      </c>
      <c r="F96" s="28"/>
      <c r="G96" s="28">
        <v>7074.4</v>
      </c>
      <c r="H96" s="28">
        <v>12761.1</v>
      </c>
    </row>
    <row r="97" spans="1:8" ht="15.75">
      <c r="A97" s="17">
        <v>7</v>
      </c>
      <c r="B97" s="16" t="s">
        <v>50</v>
      </c>
      <c r="C97" s="22">
        <v>12011.4</v>
      </c>
      <c r="D97" s="22">
        <f>E97-C97</f>
        <v>0</v>
      </c>
      <c r="E97" s="22">
        <v>12011.4</v>
      </c>
      <c r="F97" s="28"/>
      <c r="G97" s="28">
        <v>0</v>
      </c>
      <c r="H97" s="28">
        <v>12011.4</v>
      </c>
    </row>
    <row r="98" spans="1:8" ht="15.75">
      <c r="A98" s="17"/>
      <c r="B98" s="16" t="s">
        <v>31</v>
      </c>
      <c r="C98" s="22"/>
      <c r="D98" s="22"/>
      <c r="E98" s="22"/>
      <c r="F98" s="28"/>
      <c r="G98" s="28"/>
      <c r="H98" s="28"/>
    </row>
    <row r="99" spans="1:8" ht="15.75">
      <c r="A99" s="17"/>
      <c r="B99" s="16" t="s">
        <v>32</v>
      </c>
      <c r="C99" s="22">
        <f>C97</f>
        <v>12011.4</v>
      </c>
      <c r="D99" s="22">
        <f>D97</f>
        <v>0</v>
      </c>
      <c r="E99" s="22">
        <f>E97</f>
        <v>12011.4</v>
      </c>
      <c r="F99" s="28"/>
      <c r="G99" s="28">
        <v>0</v>
      </c>
      <c r="H99" s="28">
        <v>12011.4</v>
      </c>
    </row>
    <row r="100" spans="1:8" ht="63">
      <c r="A100" s="17">
        <v>8</v>
      </c>
      <c r="B100" s="16" t="s">
        <v>66</v>
      </c>
      <c r="C100" s="22">
        <v>32200</v>
      </c>
      <c r="D100" s="22">
        <f>E100-C100</f>
        <v>0</v>
      </c>
      <c r="E100" s="22">
        <v>32200</v>
      </c>
      <c r="F100" s="28"/>
      <c r="G100" s="28">
        <v>0</v>
      </c>
      <c r="H100" s="28">
        <v>32200</v>
      </c>
    </row>
    <row r="101" spans="1:8" ht="15.75">
      <c r="A101" s="17"/>
      <c r="B101" s="16" t="s">
        <v>31</v>
      </c>
      <c r="C101" s="22"/>
      <c r="D101" s="22"/>
      <c r="E101" s="22"/>
      <c r="F101" s="28"/>
      <c r="G101" s="28"/>
      <c r="H101" s="28"/>
    </row>
    <row r="102" spans="1:8" ht="15.75">
      <c r="A102" s="17"/>
      <c r="B102" s="16" t="s">
        <v>32</v>
      </c>
      <c r="C102" s="22">
        <f>C100</f>
        <v>32200</v>
      </c>
      <c r="D102" s="22">
        <f>D100</f>
        <v>0</v>
      </c>
      <c r="E102" s="22">
        <f>E100</f>
        <v>32200</v>
      </c>
      <c r="F102" s="28"/>
      <c r="G102" s="28">
        <v>0</v>
      </c>
      <c r="H102" s="28">
        <v>32200</v>
      </c>
    </row>
    <row r="103" spans="1:8" ht="32.25" customHeight="1">
      <c r="A103" s="17">
        <v>9</v>
      </c>
      <c r="B103" s="16" t="s">
        <v>64</v>
      </c>
      <c r="C103" s="22"/>
      <c r="D103" s="22">
        <f>E103-C103</f>
        <v>6523.2</v>
      </c>
      <c r="E103" s="22">
        <v>6523.2</v>
      </c>
      <c r="F103" s="28"/>
      <c r="G103" s="28">
        <v>6523.2</v>
      </c>
      <c r="H103" s="28">
        <v>6523.2</v>
      </c>
    </row>
    <row r="104" spans="1:8" ht="15.75">
      <c r="A104" s="17"/>
      <c r="B104" s="16" t="s">
        <v>31</v>
      </c>
      <c r="C104" s="22"/>
      <c r="D104" s="22"/>
      <c r="E104" s="22"/>
      <c r="F104" s="28"/>
      <c r="G104" s="28"/>
      <c r="H104" s="28"/>
    </row>
    <row r="105" spans="1:8" ht="15.75">
      <c r="A105" s="17"/>
      <c r="B105" s="16" t="s">
        <v>32</v>
      </c>
      <c r="C105" s="22">
        <f>C103</f>
        <v>0</v>
      </c>
      <c r="D105" s="22">
        <f>D103</f>
        <v>6523.2</v>
      </c>
      <c r="E105" s="22">
        <f>E103</f>
        <v>6523.2</v>
      </c>
      <c r="F105" s="28"/>
      <c r="G105" s="28">
        <v>6523.2</v>
      </c>
      <c r="H105" s="28">
        <v>6523.2</v>
      </c>
    </row>
    <row r="106" spans="1:8" ht="31.5">
      <c r="A106" s="17">
        <v>10</v>
      </c>
      <c r="B106" s="16" t="s">
        <v>28</v>
      </c>
      <c r="C106" s="22">
        <v>16864.9</v>
      </c>
      <c r="D106" s="22">
        <f>E106-C106</f>
        <v>-500.0000000000018</v>
      </c>
      <c r="E106" s="22">
        <v>16364.9</v>
      </c>
      <c r="F106" s="28"/>
      <c r="G106" s="28">
        <v>-500.0000000000018</v>
      </c>
      <c r="H106" s="28">
        <v>16364.9</v>
      </c>
    </row>
    <row r="107" spans="1:8" ht="15.75">
      <c r="A107" s="17"/>
      <c r="B107" s="16" t="s">
        <v>31</v>
      </c>
      <c r="C107" s="22"/>
      <c r="D107" s="22"/>
      <c r="E107" s="22"/>
      <c r="F107" s="28"/>
      <c r="G107" s="28"/>
      <c r="H107" s="28"/>
    </row>
    <row r="108" spans="1:8" ht="15.75">
      <c r="A108" s="17"/>
      <c r="B108" s="16" t="s">
        <v>32</v>
      </c>
      <c r="C108" s="22">
        <f>C106</f>
        <v>16864.9</v>
      </c>
      <c r="D108" s="22">
        <f>D106</f>
        <v>-500.0000000000018</v>
      </c>
      <c r="E108" s="22">
        <f>E106</f>
        <v>16364.9</v>
      </c>
      <c r="F108" s="28"/>
      <c r="G108" s="28">
        <v>-500.0000000000018</v>
      </c>
      <c r="H108" s="28">
        <v>16364.9</v>
      </c>
    </row>
    <row r="109" spans="1:8" ht="15.75">
      <c r="A109" s="17">
        <v>11</v>
      </c>
      <c r="B109" s="16" t="s">
        <v>27</v>
      </c>
      <c r="C109" s="22">
        <v>555139.2</v>
      </c>
      <c r="D109" s="22">
        <f>E109-C109</f>
        <v>212744.30000000005</v>
      </c>
      <c r="E109" s="22">
        <f>37706.2+730177.3</f>
        <v>767883.5</v>
      </c>
      <c r="F109" s="28"/>
      <c r="G109" s="28">
        <v>212744.3</v>
      </c>
      <c r="H109" s="28">
        <v>767883.5</v>
      </c>
    </row>
    <row r="110" spans="1:8" ht="15.75">
      <c r="A110" s="17"/>
      <c r="B110" s="16" t="s">
        <v>31</v>
      </c>
      <c r="C110" s="22"/>
      <c r="D110" s="22"/>
      <c r="E110" s="22"/>
      <c r="F110" s="28"/>
      <c r="G110" s="28"/>
      <c r="H110" s="28"/>
    </row>
    <row r="111" spans="1:8" ht="15.75">
      <c r="A111" s="17"/>
      <c r="B111" s="16" t="s">
        <v>32</v>
      </c>
      <c r="C111" s="22">
        <f>C109</f>
        <v>555139.2</v>
      </c>
      <c r="D111" s="22">
        <f>D109</f>
        <v>212744.30000000005</v>
      </c>
      <c r="E111" s="22">
        <f>E109</f>
        <v>767883.5</v>
      </c>
      <c r="F111" s="28"/>
      <c r="G111" s="28">
        <v>212744.3</v>
      </c>
      <c r="H111" s="28">
        <v>767883.5</v>
      </c>
    </row>
    <row r="112" spans="1:8" ht="31.5">
      <c r="A112" s="17">
        <v>12</v>
      </c>
      <c r="B112" s="16" t="s">
        <v>65</v>
      </c>
      <c r="C112" s="22"/>
      <c r="D112" s="22">
        <f>E112-C112</f>
        <v>22226.2</v>
      </c>
      <c r="E112" s="22">
        <v>22226.2</v>
      </c>
      <c r="F112" s="28"/>
      <c r="G112" s="28">
        <v>22226.2</v>
      </c>
      <c r="H112" s="28">
        <v>22226.2</v>
      </c>
    </row>
    <row r="113" spans="1:8" ht="15.75">
      <c r="A113" s="17"/>
      <c r="B113" s="16" t="s">
        <v>31</v>
      </c>
      <c r="C113" s="22"/>
      <c r="D113" s="22"/>
      <c r="E113" s="22"/>
      <c r="F113" s="28"/>
      <c r="G113" s="28"/>
      <c r="H113" s="28"/>
    </row>
    <row r="114" spans="1:8" ht="15.75">
      <c r="A114" s="17"/>
      <c r="B114" s="16" t="s">
        <v>32</v>
      </c>
      <c r="C114" s="22">
        <f>C112</f>
        <v>0</v>
      </c>
      <c r="D114" s="22">
        <f>D112</f>
        <v>22226.2</v>
      </c>
      <c r="E114" s="22">
        <f>E112</f>
        <v>22226.2</v>
      </c>
      <c r="F114" s="28"/>
      <c r="G114" s="28">
        <v>22226.2</v>
      </c>
      <c r="H114" s="28">
        <v>22226.2</v>
      </c>
    </row>
    <row r="115" spans="1:8" ht="15.75">
      <c r="A115" s="35" t="s">
        <v>5</v>
      </c>
      <c r="B115" s="35"/>
      <c r="C115" s="22">
        <f>C11+C78</f>
        <v>3660853.7410000004</v>
      </c>
      <c r="D115" s="22">
        <f>E115-C115</f>
        <v>-263933.6409999998</v>
      </c>
      <c r="E115" s="22">
        <f>E78+E11</f>
        <v>3396920.1000000006</v>
      </c>
      <c r="F115" s="28">
        <f>F11+F78</f>
        <v>494032.99600000004</v>
      </c>
      <c r="G115" s="28">
        <f>D115+F115</f>
        <v>230099.3550000002</v>
      </c>
      <c r="H115" s="28">
        <f>E115+F115</f>
        <v>3890953.096000001</v>
      </c>
    </row>
  </sheetData>
  <sheetProtection password="CF5C" sheet="1" objects="1" scenarios="1"/>
  <autoFilter ref="A10:E115"/>
  <mergeCells count="11">
    <mergeCell ref="G1:H1"/>
    <mergeCell ref="G3:H3"/>
    <mergeCell ref="G2:H2"/>
    <mergeCell ref="D9:E9"/>
    <mergeCell ref="A5:H5"/>
    <mergeCell ref="A6:H6"/>
    <mergeCell ref="G9:H9"/>
    <mergeCell ref="A115:B115"/>
    <mergeCell ref="A9:A10"/>
    <mergeCell ref="B9:B10"/>
    <mergeCell ref="C9:C10"/>
  </mergeCells>
  <printOptions horizontalCentered="1"/>
  <pageMargins left="0.3937007874015748" right="0" top="0.3937007874015748" bottom="0.5905511811023623" header="0" footer="0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2010-12-01T10:51:11Z</cp:lastPrinted>
  <dcterms:created xsi:type="dcterms:W3CDTF">2008-09-20T09:53:36Z</dcterms:created>
  <dcterms:modified xsi:type="dcterms:W3CDTF">2010-12-06T12:11:49Z</dcterms:modified>
  <cp:category/>
  <cp:version/>
  <cp:contentType/>
  <cp:contentStatus/>
</cp:coreProperties>
</file>