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20" activeTab="0"/>
  </bookViews>
  <sheets>
    <sheet name="прил 16" sheetId="1" r:id="rId1"/>
  </sheets>
  <definedNames>
    <definedName name="_xlnm._FilterDatabase" localSheetId="0" hidden="1">'прил 16'!$A$10:$H$103</definedName>
    <definedName name="_xlnm.Print_Titles" localSheetId="0">'прил 16'!$9:$10</definedName>
  </definedNames>
  <calcPr fullCalcOnLoad="1"/>
</workbook>
</file>

<file path=xl/sharedStrings.xml><?xml version="1.0" encoding="utf-8"?>
<sst xmlns="http://schemas.openxmlformats.org/spreadsheetml/2006/main" count="111" uniqueCount="49">
  <si>
    <t>№ п/п</t>
  </si>
  <si>
    <t>Название программы</t>
  </si>
  <si>
    <t>Итого по  программам</t>
  </si>
  <si>
    <t xml:space="preserve">Перечень </t>
  </si>
  <si>
    <t>"Лицензирование образовательных учреждений города Перми"</t>
  </si>
  <si>
    <t>"Организация дорожного движения в городе Перми"</t>
  </si>
  <si>
    <t>"Светлый город"</t>
  </si>
  <si>
    <t>Ведомственные целевые программы - всего, в том числе:</t>
  </si>
  <si>
    <t>Долгосрочные целевые  программы - всего, в том числе:</t>
  </si>
  <si>
    <t>"Создание информационной системы обеспечения градостроительной деятельности в городе Перми на 2010-2012 годы"</t>
  </si>
  <si>
    <t>"Построение эффективной системы управления многоквартирными домами в городе Перми на 2010-2012 годы"</t>
  </si>
  <si>
    <t>"Обеспечение первичных мер пожарной безопасности на территории города Перми на 2010-2012 годы"</t>
  </si>
  <si>
    <t>"Сокращение очередности в детские сады"</t>
  </si>
  <si>
    <t>изменения</t>
  </si>
  <si>
    <t>в том числе:</t>
  </si>
  <si>
    <t>местный бюджет</t>
  </si>
  <si>
    <t>РД № 113 2012</t>
  </si>
  <si>
    <t>"Развитие системы образования города в соответсвии с направлениями проекта стратегии социально-экономического развития муниципального образования город Пермь до 2030 года"</t>
  </si>
  <si>
    <t>"Обустройство подходов к объектам социальной сферы в 2010-2012 годах"</t>
  </si>
  <si>
    <t>"Развитие малого и среднего предпринимательства в городе Перми на 2009-2012 годы"</t>
  </si>
  <si>
    <t>"Организация и обустройство мест массового отдыха жителей города Перми"</t>
  </si>
  <si>
    <t>"Безопасный город" на 2009-2012 годы</t>
  </si>
  <si>
    <t>"Социальная поддержка населения города Перми"</t>
  </si>
  <si>
    <t>Пермской городской Думы</t>
  </si>
  <si>
    <t>Приложение № 16 к решению</t>
  </si>
  <si>
    <t>2012 год</t>
  </si>
  <si>
    <t>2013 год</t>
  </si>
  <si>
    <t>с учетом изменений</t>
  </si>
  <si>
    <t>поправки</t>
  </si>
  <si>
    <t>"Создание образовательных учреждений нового вида"</t>
  </si>
  <si>
    <t>"Молодежь города Перми"</t>
  </si>
  <si>
    <t>"Организация оздоровления, отдыха и занятости детей города Перми"</t>
  </si>
  <si>
    <t>"Развитие Ленинского района города Перми"</t>
  </si>
  <si>
    <t>"Развитие Свердловского района города Перми"</t>
  </si>
  <si>
    <t>"Развитие Мотовилихинского района города Перми"</t>
  </si>
  <si>
    <t>"Развитие Дзержинского района города Перми"</t>
  </si>
  <si>
    <t>"Развитие Индустриального района города Перми"</t>
  </si>
  <si>
    <t>"Развитие Кировского района города Перми"</t>
  </si>
  <si>
    <t>"Развитие Орджоникидзевского района города Перми"</t>
  </si>
  <si>
    <t>"Развитие поселка Новые Ляды"</t>
  </si>
  <si>
    <t>"Обеспечение жильем молодых семей города Перми на 2011-2015 годы"</t>
  </si>
  <si>
    <t>от 30.11.2010 № 200</t>
  </si>
  <si>
    <t>тыс.руб.</t>
  </si>
  <si>
    <t xml:space="preserve">   ведомственных и долгосрочных целевых программ на плановый период 2012 и 2013 годов</t>
  </si>
  <si>
    <t>"Переселение граждан города Перми из аварийного жилищного фонда в 2009-2013 годы"</t>
  </si>
  <si>
    <t>"Пермский трамвай"</t>
  </si>
  <si>
    <t>"Развитие физической культуры и спорта в городе Перми"</t>
  </si>
  <si>
    <t>"Планировка территорий и благоустройство центральных улиц города Перми на 2010-2013 годы"</t>
  </si>
  <si>
    <t>Долгосрочная целевая программа по развитию взаимодействия органов городского самоуправления и некоммерческих организаций в городе Перми "Общественное участие на 2010-2012 годы"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</si>
</sst>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#,##0.000"/>
  </numFmts>
  <fonts count="5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top" wrapText="1"/>
    </xf>
    <xf numFmtId="170" fontId="1" fillId="0" borderId="1" xfId="0" applyNumberFormat="1" applyFont="1" applyFill="1" applyBorder="1" applyAlignment="1">
      <alignment horizontal="center" vertical="center" wrapText="1"/>
    </xf>
    <xf numFmtId="170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70" fontId="1" fillId="0" borderId="1" xfId="0" applyNumberFormat="1" applyFont="1" applyFill="1" applyBorder="1" applyAlignment="1">
      <alignment/>
    </xf>
    <xf numFmtId="170" fontId="1" fillId="0" borderId="1" xfId="0" applyNumberFormat="1" applyFont="1" applyFill="1" applyBorder="1" applyAlignment="1">
      <alignment horizontal="center" wrapText="1"/>
    </xf>
    <xf numFmtId="170" fontId="1" fillId="0" borderId="0" xfId="0" applyNumberFormat="1" applyFont="1" applyFill="1" applyAlignment="1">
      <alignment/>
    </xf>
    <xf numFmtId="170" fontId="1" fillId="0" borderId="0" xfId="0" applyNumberFormat="1" applyFont="1" applyFill="1" applyAlignment="1">
      <alignment horizontal="right" vertical="center"/>
    </xf>
    <xf numFmtId="170" fontId="1" fillId="0" borderId="1" xfId="0" applyNumberFormat="1" applyFont="1" applyFill="1" applyBorder="1" applyAlignment="1">
      <alignment horizontal="center"/>
    </xf>
    <xf numFmtId="170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"/>
  <sheetViews>
    <sheetView tabSelected="1" workbookViewId="0" topLeftCell="A1">
      <selection activeCell="Q84" sqref="Q84"/>
    </sheetView>
  </sheetViews>
  <sheetFormatPr defaultColWidth="9.00390625" defaultRowHeight="12.75"/>
  <cols>
    <col min="1" max="1" width="7.125" style="4" customWidth="1"/>
    <col min="2" max="2" width="58.125" style="4" customWidth="1"/>
    <col min="3" max="3" width="16.75390625" style="4" hidden="1" customWidth="1"/>
    <col min="4" max="4" width="15.375" style="4" hidden="1" customWidth="1"/>
    <col min="5" max="5" width="14.25390625" style="4" hidden="1" customWidth="1"/>
    <col min="6" max="6" width="15.00390625" style="4" hidden="1" customWidth="1"/>
    <col min="7" max="7" width="13.625" style="4" hidden="1" customWidth="1"/>
    <col min="8" max="8" width="15.75390625" style="10" hidden="1" customWidth="1"/>
    <col min="9" max="9" width="13.625" style="14" hidden="1" customWidth="1"/>
    <col min="10" max="10" width="14.875" style="14" customWidth="1"/>
    <col min="11" max="11" width="16.375" style="14" customWidth="1"/>
    <col min="12" max="12" width="13.875" style="14" customWidth="1"/>
    <col min="13" max="16384" width="9.125" style="4" customWidth="1"/>
  </cols>
  <sheetData>
    <row r="1" spans="11:12" ht="15.75" customHeight="1">
      <c r="K1" s="19" t="s">
        <v>24</v>
      </c>
      <c r="L1" s="19"/>
    </row>
    <row r="2" spans="11:12" ht="15.75" customHeight="1">
      <c r="K2" s="19" t="s">
        <v>23</v>
      </c>
      <c r="L2" s="19"/>
    </row>
    <row r="3" spans="11:12" ht="15.75" customHeight="1">
      <c r="K3" s="19" t="s">
        <v>41</v>
      </c>
      <c r="L3" s="19"/>
    </row>
    <row r="5" spans="1:12" ht="15.75" customHeight="1">
      <c r="A5" s="18" t="s">
        <v>3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1:12" ht="15" customHeight="1">
      <c r="A6" s="18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5" ht="15" customHeight="1">
      <c r="A7" s="8"/>
      <c r="B7" s="8"/>
      <c r="C7" s="8"/>
      <c r="D7" s="8"/>
      <c r="E7" s="8"/>
    </row>
    <row r="8" spans="2:12" ht="15.75">
      <c r="B8" s="5"/>
      <c r="H8" s="4"/>
      <c r="L8" s="15" t="s">
        <v>42</v>
      </c>
    </row>
    <row r="9" spans="1:12" ht="16.5" customHeight="1">
      <c r="A9" s="21" t="s">
        <v>0</v>
      </c>
      <c r="B9" s="21" t="s">
        <v>1</v>
      </c>
      <c r="C9" s="21" t="s">
        <v>16</v>
      </c>
      <c r="D9" s="22" t="s">
        <v>25</v>
      </c>
      <c r="E9" s="22"/>
      <c r="H9" s="21" t="s">
        <v>26</v>
      </c>
      <c r="I9" s="16" t="s">
        <v>28</v>
      </c>
      <c r="J9" s="16" t="s">
        <v>25</v>
      </c>
      <c r="K9" s="16"/>
      <c r="L9" s="17" t="s">
        <v>26</v>
      </c>
    </row>
    <row r="10" spans="1:12" ht="30" customHeight="1">
      <c r="A10" s="21"/>
      <c r="B10" s="21"/>
      <c r="C10" s="21"/>
      <c r="D10" s="11" t="s">
        <v>13</v>
      </c>
      <c r="E10" s="9" t="s">
        <v>27</v>
      </c>
      <c r="H10" s="21"/>
      <c r="I10" s="16"/>
      <c r="J10" s="2" t="s">
        <v>13</v>
      </c>
      <c r="K10" s="13" t="s">
        <v>27</v>
      </c>
      <c r="L10" s="17"/>
    </row>
    <row r="11" spans="1:12" ht="31.5">
      <c r="A11" s="1"/>
      <c r="B11" s="7" t="s">
        <v>7</v>
      </c>
      <c r="C11" s="2">
        <f>SUM(C12+C15+C18+C21+C24+C27+C30+C33+C36+C39+C42+C45+C48+C51+C54+C57+C60+C63+C66+C69)</f>
        <v>2791584.7000000007</v>
      </c>
      <c r="D11" s="2">
        <f>E11-C11</f>
        <v>69517.79999999981</v>
      </c>
      <c r="E11" s="2">
        <f>E12+E15+E18+E21+E24+E27+E30+E33+E36+E39+E42+E45+E48+E51+E54+E57+E60+E63+E66+E69</f>
        <v>2861102.5000000005</v>
      </c>
      <c r="F11" s="2" t="e">
        <f>F12+F15+#REF!+F18+F21+F24+F27+F30+F33+F36+F39+F42+F45+F48+F51+F54+F57+F60+F63+F66+F69</f>
        <v>#REF!</v>
      </c>
      <c r="G11" s="2" t="e">
        <f>G12+G15+#REF!+G18+G21+G24+G27+G30+G33+G36+G39+G42+G45+G48+G51+G54+G57+G60+G63+G66+G69</f>
        <v>#REF!</v>
      </c>
      <c r="H11" s="2">
        <f>H12+H15+H18+H21+H24+H27+H30+H33+H36+H39+H42+H45+H48+H51+H54+H57+H60+H63+H66+H69</f>
        <v>2436804.9</v>
      </c>
      <c r="I11" s="12">
        <f>I12+I15+I18+I21+I24+I27+I30+I33+I36+I39+I42+I45+I48+I51+I54+I57+I60+I63+I66+I69</f>
        <v>166514.8</v>
      </c>
      <c r="J11" s="12">
        <f>D11+I11</f>
        <v>236032.5999999998</v>
      </c>
      <c r="K11" s="12">
        <f>E11+I11</f>
        <v>3027617.3000000003</v>
      </c>
      <c r="L11" s="12">
        <f>H11</f>
        <v>2436804.9</v>
      </c>
    </row>
    <row r="12" spans="1:12" ht="31.5">
      <c r="A12" s="6">
        <v>1</v>
      </c>
      <c r="B12" s="7" t="s">
        <v>4</v>
      </c>
      <c r="C12" s="3">
        <v>547073.6</v>
      </c>
      <c r="D12" s="2">
        <f>E12-C12</f>
        <v>-105847.39999999997</v>
      </c>
      <c r="E12" s="2">
        <v>441226.2</v>
      </c>
      <c r="H12" s="3">
        <v>0</v>
      </c>
      <c r="I12" s="12"/>
      <c r="J12" s="12">
        <v>-105847.4</v>
      </c>
      <c r="K12" s="12">
        <v>441226.2</v>
      </c>
      <c r="L12" s="12">
        <v>0</v>
      </c>
    </row>
    <row r="13" spans="1:12" ht="15.75">
      <c r="A13" s="6"/>
      <c r="B13" s="7" t="s">
        <v>14</v>
      </c>
      <c r="C13" s="3"/>
      <c r="D13" s="2"/>
      <c r="E13" s="2"/>
      <c r="H13" s="3"/>
      <c r="I13" s="12"/>
      <c r="J13" s="12"/>
      <c r="K13" s="12"/>
      <c r="L13" s="12"/>
    </row>
    <row r="14" spans="1:12" ht="15.75">
      <c r="A14" s="6"/>
      <c r="B14" s="7" t="s">
        <v>15</v>
      </c>
      <c r="C14" s="3"/>
      <c r="D14" s="2">
        <f>D12</f>
        <v>-105847.39999999997</v>
      </c>
      <c r="E14" s="2">
        <f>E12</f>
        <v>441226.2</v>
      </c>
      <c r="F14" s="2">
        <f>F12</f>
        <v>0</v>
      </c>
      <c r="G14" s="2">
        <f>G12</f>
        <v>0</v>
      </c>
      <c r="H14" s="2">
        <f>H12</f>
        <v>0</v>
      </c>
      <c r="I14" s="12"/>
      <c r="J14" s="12">
        <v>-105847.4</v>
      </c>
      <c r="K14" s="12">
        <v>441226.2</v>
      </c>
      <c r="L14" s="12">
        <v>0</v>
      </c>
    </row>
    <row r="15" spans="1:12" ht="15.75">
      <c r="A15" s="6">
        <v>2</v>
      </c>
      <c r="B15" s="7" t="s">
        <v>29</v>
      </c>
      <c r="C15" s="3">
        <v>0</v>
      </c>
      <c r="D15" s="2">
        <f>E15-C15</f>
        <v>7000</v>
      </c>
      <c r="E15" s="2">
        <v>7000</v>
      </c>
      <c r="H15" s="3">
        <v>0</v>
      </c>
      <c r="I15" s="12"/>
      <c r="J15" s="12">
        <v>7000</v>
      </c>
      <c r="K15" s="12">
        <v>7000</v>
      </c>
      <c r="L15" s="12">
        <v>0</v>
      </c>
    </row>
    <row r="16" spans="1:12" ht="15.75">
      <c r="A16" s="6"/>
      <c r="B16" s="7" t="s">
        <v>14</v>
      </c>
      <c r="C16" s="3"/>
      <c r="D16" s="2"/>
      <c r="E16" s="2"/>
      <c r="H16" s="3"/>
      <c r="I16" s="12"/>
      <c r="J16" s="12"/>
      <c r="K16" s="12"/>
      <c r="L16" s="12"/>
    </row>
    <row r="17" spans="1:12" ht="15.75">
      <c r="A17" s="6"/>
      <c r="B17" s="7" t="s">
        <v>15</v>
      </c>
      <c r="C17" s="3"/>
      <c r="D17" s="2">
        <f>D15</f>
        <v>7000</v>
      </c>
      <c r="E17" s="2">
        <f>E15</f>
        <v>7000</v>
      </c>
      <c r="F17" s="2">
        <f>F15</f>
        <v>0</v>
      </c>
      <c r="G17" s="2">
        <f>G15</f>
        <v>0</v>
      </c>
      <c r="H17" s="2">
        <f>H15</f>
        <v>0</v>
      </c>
      <c r="I17" s="12"/>
      <c r="J17" s="12">
        <v>7000</v>
      </c>
      <c r="K17" s="12">
        <v>7000</v>
      </c>
      <c r="L17" s="12">
        <v>0</v>
      </c>
    </row>
    <row r="18" spans="1:12" ht="15.75">
      <c r="A18" s="6">
        <v>3</v>
      </c>
      <c r="B18" s="7" t="s">
        <v>5</v>
      </c>
      <c r="C18" s="3">
        <v>76674.1</v>
      </c>
      <c r="D18" s="2">
        <f>E18-C18</f>
        <v>33355.79999999999</v>
      </c>
      <c r="E18" s="2">
        <v>110029.9</v>
      </c>
      <c r="H18" s="3">
        <v>51019.3</v>
      </c>
      <c r="I18" s="12"/>
      <c r="J18" s="12">
        <v>33355.8</v>
      </c>
      <c r="K18" s="12">
        <v>110029.9</v>
      </c>
      <c r="L18" s="12">
        <v>51019.3</v>
      </c>
    </row>
    <row r="19" spans="1:12" ht="15.75">
      <c r="A19" s="6"/>
      <c r="B19" s="7" t="s">
        <v>14</v>
      </c>
      <c r="C19" s="3"/>
      <c r="D19" s="2"/>
      <c r="E19" s="2"/>
      <c r="H19" s="3"/>
      <c r="I19" s="12"/>
      <c r="J19" s="12"/>
      <c r="K19" s="12"/>
      <c r="L19" s="12"/>
    </row>
    <row r="20" spans="1:12" ht="15.75">
      <c r="A20" s="6"/>
      <c r="B20" s="7" t="s">
        <v>15</v>
      </c>
      <c r="C20" s="3"/>
      <c r="D20" s="2">
        <f>D18</f>
        <v>33355.79999999999</v>
      </c>
      <c r="E20" s="2">
        <f>E18</f>
        <v>110029.9</v>
      </c>
      <c r="F20" s="2">
        <f>F18</f>
        <v>0</v>
      </c>
      <c r="G20" s="2">
        <f>G18</f>
        <v>0</v>
      </c>
      <c r="H20" s="2">
        <f>H18</f>
        <v>51019.3</v>
      </c>
      <c r="I20" s="12"/>
      <c r="J20" s="12">
        <v>33355.8</v>
      </c>
      <c r="K20" s="12">
        <v>110029.9</v>
      </c>
      <c r="L20" s="12">
        <v>51019.3</v>
      </c>
    </row>
    <row r="21" spans="1:12" ht="31.5">
      <c r="A21" s="6">
        <v>4</v>
      </c>
      <c r="B21" s="7" t="s">
        <v>18</v>
      </c>
      <c r="C21" s="3">
        <v>192458.1</v>
      </c>
      <c r="D21" s="2">
        <f>E21-C21</f>
        <v>0</v>
      </c>
      <c r="E21" s="2">
        <v>192458.1</v>
      </c>
      <c r="H21" s="3">
        <v>0</v>
      </c>
      <c r="I21" s="12"/>
      <c r="J21" s="12">
        <v>0</v>
      </c>
      <c r="K21" s="12">
        <v>192458.1</v>
      </c>
      <c r="L21" s="12">
        <v>0</v>
      </c>
    </row>
    <row r="22" spans="1:12" ht="15.75">
      <c r="A22" s="6"/>
      <c r="B22" s="7" t="s">
        <v>14</v>
      </c>
      <c r="C22" s="3"/>
      <c r="D22" s="2"/>
      <c r="E22" s="2"/>
      <c r="H22" s="3"/>
      <c r="I22" s="12"/>
      <c r="J22" s="12"/>
      <c r="K22" s="12"/>
      <c r="L22" s="12"/>
    </row>
    <row r="23" spans="1:12" ht="15.75">
      <c r="A23" s="6"/>
      <c r="B23" s="7" t="s">
        <v>15</v>
      </c>
      <c r="C23" s="3"/>
      <c r="D23" s="2">
        <f>D21</f>
        <v>0</v>
      </c>
      <c r="E23" s="2">
        <f>E21</f>
        <v>192458.1</v>
      </c>
      <c r="F23" s="2">
        <f>F21</f>
        <v>0</v>
      </c>
      <c r="G23" s="2">
        <f>G21</f>
        <v>0</v>
      </c>
      <c r="H23" s="2">
        <f>H21</f>
        <v>0</v>
      </c>
      <c r="I23" s="12"/>
      <c r="J23" s="12">
        <v>0</v>
      </c>
      <c r="K23" s="12">
        <v>192458.1</v>
      </c>
      <c r="L23" s="12">
        <v>0</v>
      </c>
    </row>
    <row r="24" spans="1:12" ht="31.5">
      <c r="A24" s="6">
        <v>5</v>
      </c>
      <c r="B24" s="7" t="s">
        <v>19</v>
      </c>
      <c r="C24" s="3">
        <v>8000</v>
      </c>
      <c r="D24" s="2">
        <f>E24-C24</f>
        <v>0</v>
      </c>
      <c r="E24" s="2">
        <v>8000</v>
      </c>
      <c r="H24" s="3">
        <v>0</v>
      </c>
      <c r="I24" s="12"/>
      <c r="J24" s="12">
        <v>0</v>
      </c>
      <c r="K24" s="12">
        <v>8000</v>
      </c>
      <c r="L24" s="12">
        <v>0</v>
      </c>
    </row>
    <row r="25" spans="1:12" ht="15.75">
      <c r="A25" s="6"/>
      <c r="B25" s="7" t="s">
        <v>14</v>
      </c>
      <c r="C25" s="3"/>
      <c r="D25" s="2"/>
      <c r="E25" s="2"/>
      <c r="H25" s="3"/>
      <c r="I25" s="12"/>
      <c r="J25" s="12"/>
      <c r="K25" s="12"/>
      <c r="L25" s="12"/>
    </row>
    <row r="26" spans="1:12" ht="15.75">
      <c r="A26" s="6"/>
      <c r="B26" s="7" t="s">
        <v>15</v>
      </c>
      <c r="C26" s="3"/>
      <c r="D26" s="2">
        <f>D24</f>
        <v>0</v>
      </c>
      <c r="E26" s="2">
        <f>E24</f>
        <v>8000</v>
      </c>
      <c r="F26" s="2">
        <f>F24</f>
        <v>0</v>
      </c>
      <c r="G26" s="2">
        <f>G24</f>
        <v>0</v>
      </c>
      <c r="H26" s="2">
        <f>H24</f>
        <v>0</v>
      </c>
      <c r="I26" s="12"/>
      <c r="J26" s="12">
        <v>0</v>
      </c>
      <c r="K26" s="12">
        <v>8000</v>
      </c>
      <c r="L26" s="12">
        <v>0</v>
      </c>
    </row>
    <row r="27" spans="1:12" ht="31.5">
      <c r="A27" s="6">
        <v>6</v>
      </c>
      <c r="B27" s="7" t="s">
        <v>44</v>
      </c>
      <c r="C27" s="3">
        <v>100000</v>
      </c>
      <c r="D27" s="2">
        <f>E27-C27</f>
        <v>0</v>
      </c>
      <c r="E27" s="2">
        <v>100000</v>
      </c>
      <c r="H27" s="3">
        <v>100000</v>
      </c>
      <c r="I27" s="12"/>
      <c r="J27" s="12">
        <v>0</v>
      </c>
      <c r="K27" s="12">
        <v>100000</v>
      </c>
      <c r="L27" s="12">
        <v>100000</v>
      </c>
    </row>
    <row r="28" spans="1:12" ht="15.75">
      <c r="A28" s="6"/>
      <c r="B28" s="7" t="s">
        <v>14</v>
      </c>
      <c r="C28" s="3"/>
      <c r="D28" s="2"/>
      <c r="E28" s="2"/>
      <c r="H28" s="3"/>
      <c r="I28" s="12"/>
      <c r="J28" s="12"/>
      <c r="K28" s="12"/>
      <c r="L28" s="12"/>
    </row>
    <row r="29" spans="1:12" ht="15.75">
      <c r="A29" s="6"/>
      <c r="B29" s="7" t="s">
        <v>15</v>
      </c>
      <c r="C29" s="3"/>
      <c r="D29" s="2">
        <f>D27</f>
        <v>0</v>
      </c>
      <c r="E29" s="2">
        <f>E27</f>
        <v>100000</v>
      </c>
      <c r="F29" s="2">
        <f>F27</f>
        <v>0</v>
      </c>
      <c r="G29" s="2">
        <f>G27</f>
        <v>0</v>
      </c>
      <c r="H29" s="2">
        <f>H27</f>
        <v>100000</v>
      </c>
      <c r="I29" s="12"/>
      <c r="J29" s="12">
        <v>0</v>
      </c>
      <c r="K29" s="12">
        <v>100000</v>
      </c>
      <c r="L29" s="12">
        <v>100000</v>
      </c>
    </row>
    <row r="30" spans="1:12" ht="15.75">
      <c r="A30" s="6">
        <v>7</v>
      </c>
      <c r="B30" s="7" t="s">
        <v>32</v>
      </c>
      <c r="C30" s="3">
        <v>217320.3</v>
      </c>
      <c r="D30" s="2">
        <f>E30-C30</f>
        <v>5291.1999999999825</v>
      </c>
      <c r="E30" s="2">
        <f>266841.1-44229.6</f>
        <v>222611.49999999997</v>
      </c>
      <c r="H30" s="3">
        <v>272123.8</v>
      </c>
      <c r="I30" s="12">
        <v>44229.6</v>
      </c>
      <c r="J30" s="12">
        <f>D30+I30</f>
        <v>49520.79999999998</v>
      </c>
      <c r="K30" s="12">
        <f>I30+E30</f>
        <v>266841.1</v>
      </c>
      <c r="L30" s="12">
        <v>272123.8</v>
      </c>
    </row>
    <row r="31" spans="1:12" ht="15.75">
      <c r="A31" s="6"/>
      <c r="B31" s="7" t="s">
        <v>14</v>
      </c>
      <c r="C31" s="3"/>
      <c r="D31" s="2"/>
      <c r="E31" s="2"/>
      <c r="H31" s="3"/>
      <c r="I31" s="12"/>
      <c r="J31" s="12"/>
      <c r="K31" s="12"/>
      <c r="L31" s="12"/>
    </row>
    <row r="32" spans="1:12" ht="15.75">
      <c r="A32" s="6"/>
      <c r="B32" s="7" t="s">
        <v>15</v>
      </c>
      <c r="C32" s="3"/>
      <c r="D32" s="2">
        <f>D30</f>
        <v>5291.1999999999825</v>
      </c>
      <c r="E32" s="2">
        <f>E30</f>
        <v>222611.49999999997</v>
      </c>
      <c r="F32" s="2">
        <f>F30</f>
        <v>0</v>
      </c>
      <c r="G32" s="2">
        <f>G30</f>
        <v>0</v>
      </c>
      <c r="H32" s="2">
        <f>H30</f>
        <v>272123.8</v>
      </c>
      <c r="I32" s="12">
        <v>44229.6</v>
      </c>
      <c r="J32" s="12">
        <v>49520.8</v>
      </c>
      <c r="K32" s="12">
        <v>266841.1</v>
      </c>
      <c r="L32" s="12">
        <v>272123.8</v>
      </c>
    </row>
    <row r="33" spans="1:12" ht="15.75">
      <c r="A33" s="6">
        <v>8</v>
      </c>
      <c r="B33" s="7" t="s">
        <v>33</v>
      </c>
      <c r="C33" s="3">
        <v>307892.4</v>
      </c>
      <c r="D33" s="2">
        <f>E33-C33</f>
        <v>-6560</v>
      </c>
      <c r="E33" s="2">
        <f>357821.7-56489.3</f>
        <v>301332.4</v>
      </c>
      <c r="H33" s="3">
        <v>376307.9</v>
      </c>
      <c r="I33" s="12">
        <v>56489.3</v>
      </c>
      <c r="J33" s="12">
        <f>D33+I33</f>
        <v>49929.3</v>
      </c>
      <c r="K33" s="12">
        <f>E33+I33</f>
        <v>357821.7</v>
      </c>
      <c r="L33" s="12">
        <v>376307.9</v>
      </c>
    </row>
    <row r="34" spans="1:12" ht="15.75">
      <c r="A34" s="6"/>
      <c r="B34" s="7" t="s">
        <v>14</v>
      </c>
      <c r="C34" s="3"/>
      <c r="D34" s="2"/>
      <c r="E34" s="2"/>
      <c r="H34" s="3"/>
      <c r="I34" s="12"/>
      <c r="J34" s="12"/>
      <c r="K34" s="12"/>
      <c r="L34" s="12"/>
    </row>
    <row r="35" spans="1:12" ht="15.75">
      <c r="A35" s="6"/>
      <c r="B35" s="7" t="s">
        <v>15</v>
      </c>
      <c r="C35" s="3"/>
      <c r="D35" s="2">
        <f>D33</f>
        <v>-6560</v>
      </c>
      <c r="E35" s="2">
        <f>E33</f>
        <v>301332.4</v>
      </c>
      <c r="F35" s="2">
        <f>F33</f>
        <v>0</v>
      </c>
      <c r="G35" s="2">
        <f>G33</f>
        <v>0</v>
      </c>
      <c r="H35" s="2">
        <f>H33</f>
        <v>376307.9</v>
      </c>
      <c r="I35" s="12">
        <v>56489.3</v>
      </c>
      <c r="J35" s="12">
        <v>49929.3</v>
      </c>
      <c r="K35" s="12">
        <v>357821.7</v>
      </c>
      <c r="L35" s="12">
        <v>376307.9</v>
      </c>
    </row>
    <row r="36" spans="1:12" ht="15.75">
      <c r="A36" s="6">
        <v>9</v>
      </c>
      <c r="B36" s="7" t="s">
        <v>34</v>
      </c>
      <c r="C36" s="3">
        <v>280763.1</v>
      </c>
      <c r="D36" s="2">
        <f>E36-C36</f>
        <v>-10312.599999999977</v>
      </c>
      <c r="E36" s="2">
        <v>270450.5</v>
      </c>
      <c r="H36" s="3">
        <v>287133.8</v>
      </c>
      <c r="I36" s="12"/>
      <c r="J36" s="2">
        <v>-10312.6</v>
      </c>
      <c r="K36" s="2">
        <v>270450.5</v>
      </c>
      <c r="L36" s="12">
        <v>287133.8</v>
      </c>
    </row>
    <row r="37" spans="1:12" ht="15.75">
      <c r="A37" s="6"/>
      <c r="B37" s="7" t="s">
        <v>14</v>
      </c>
      <c r="C37" s="3"/>
      <c r="D37" s="2"/>
      <c r="E37" s="2"/>
      <c r="H37" s="3"/>
      <c r="I37" s="12"/>
      <c r="J37" s="2"/>
      <c r="K37" s="2"/>
      <c r="L37" s="12"/>
    </row>
    <row r="38" spans="1:12" ht="15.75">
      <c r="A38" s="6"/>
      <c r="B38" s="7" t="s">
        <v>15</v>
      </c>
      <c r="C38" s="3"/>
      <c r="D38" s="2">
        <f>D36</f>
        <v>-10312.599999999977</v>
      </c>
      <c r="E38" s="2">
        <f>E36</f>
        <v>270450.5</v>
      </c>
      <c r="F38" s="2">
        <f>F36</f>
        <v>0</v>
      </c>
      <c r="G38" s="2">
        <f>G36</f>
        <v>0</v>
      </c>
      <c r="H38" s="2">
        <f>H36</f>
        <v>287133.8</v>
      </c>
      <c r="I38" s="12"/>
      <c r="J38" s="2">
        <v>-10312.6</v>
      </c>
      <c r="K38" s="2">
        <v>270450.5</v>
      </c>
      <c r="L38" s="12">
        <v>287133.8</v>
      </c>
    </row>
    <row r="39" spans="1:12" ht="15.75">
      <c r="A39" s="6">
        <v>10</v>
      </c>
      <c r="B39" s="7" t="s">
        <v>35</v>
      </c>
      <c r="C39" s="3">
        <v>219013.8</v>
      </c>
      <c r="D39" s="2">
        <f>E39-C39</f>
        <v>-3033</v>
      </c>
      <c r="E39" s="2">
        <f>232487.8-16507</f>
        <v>215980.8</v>
      </c>
      <c r="H39" s="3">
        <v>244486.4</v>
      </c>
      <c r="I39" s="12">
        <v>16507</v>
      </c>
      <c r="J39" s="12">
        <f>D39+I39</f>
        <v>13474</v>
      </c>
      <c r="K39" s="12">
        <f>E39+I39</f>
        <v>232487.8</v>
      </c>
      <c r="L39" s="12">
        <v>244486.4</v>
      </c>
    </row>
    <row r="40" spans="1:12" ht="15.75">
      <c r="A40" s="6"/>
      <c r="B40" s="7" t="s">
        <v>14</v>
      </c>
      <c r="C40" s="3"/>
      <c r="D40" s="2"/>
      <c r="E40" s="2"/>
      <c r="H40" s="3"/>
      <c r="I40" s="12"/>
      <c r="J40" s="12"/>
      <c r="K40" s="12"/>
      <c r="L40" s="12"/>
    </row>
    <row r="41" spans="1:12" ht="15.75">
      <c r="A41" s="6"/>
      <c r="B41" s="7" t="s">
        <v>15</v>
      </c>
      <c r="C41" s="3"/>
      <c r="D41" s="2">
        <f>D39</f>
        <v>-3033</v>
      </c>
      <c r="E41" s="2">
        <f>E39</f>
        <v>215980.8</v>
      </c>
      <c r="F41" s="2">
        <f>F39</f>
        <v>0</v>
      </c>
      <c r="G41" s="2">
        <f>G39</f>
        <v>0</v>
      </c>
      <c r="H41" s="2">
        <f>H39</f>
        <v>244486.4</v>
      </c>
      <c r="I41" s="12">
        <v>16507</v>
      </c>
      <c r="J41" s="12">
        <v>13474</v>
      </c>
      <c r="K41" s="12">
        <v>232487.8</v>
      </c>
      <c r="L41" s="12">
        <v>244486.4</v>
      </c>
    </row>
    <row r="42" spans="1:12" ht="15.75">
      <c r="A42" s="6">
        <v>11</v>
      </c>
      <c r="B42" s="7" t="s">
        <v>36</v>
      </c>
      <c r="C42" s="3">
        <v>224187.3</v>
      </c>
      <c r="D42" s="2">
        <f>E42-C42</f>
        <v>-3973.2999999999884</v>
      </c>
      <c r="E42" s="2">
        <f>231415.8-11201.8</f>
        <v>220214</v>
      </c>
      <c r="H42" s="3">
        <v>242624.7</v>
      </c>
      <c r="I42" s="12">
        <v>11201.8</v>
      </c>
      <c r="J42" s="12">
        <f>D42+I42</f>
        <v>7228.500000000011</v>
      </c>
      <c r="K42" s="12">
        <f>E42+I42</f>
        <v>231415.8</v>
      </c>
      <c r="L42" s="12">
        <v>242624.7</v>
      </c>
    </row>
    <row r="43" spans="1:12" ht="15.75">
      <c r="A43" s="6"/>
      <c r="B43" s="7" t="s">
        <v>14</v>
      </c>
      <c r="C43" s="3"/>
      <c r="D43" s="2"/>
      <c r="E43" s="2"/>
      <c r="H43" s="3"/>
      <c r="I43" s="12"/>
      <c r="J43" s="12"/>
      <c r="K43" s="12"/>
      <c r="L43" s="12"/>
    </row>
    <row r="44" spans="1:12" ht="15.75">
      <c r="A44" s="6"/>
      <c r="B44" s="7" t="s">
        <v>15</v>
      </c>
      <c r="C44" s="3"/>
      <c r="D44" s="2">
        <f>D42</f>
        <v>-3973.2999999999884</v>
      </c>
      <c r="E44" s="2">
        <f>E42</f>
        <v>220214</v>
      </c>
      <c r="F44" s="2">
        <f>F42</f>
        <v>0</v>
      </c>
      <c r="G44" s="2">
        <f>G42</f>
        <v>0</v>
      </c>
      <c r="H44" s="2">
        <f>H42</f>
        <v>242624.7</v>
      </c>
      <c r="I44" s="12">
        <v>11201.8</v>
      </c>
      <c r="J44" s="12">
        <v>7228.500000000011</v>
      </c>
      <c r="K44" s="12">
        <v>231415.8</v>
      </c>
      <c r="L44" s="12">
        <v>242624.7</v>
      </c>
    </row>
    <row r="45" spans="1:12" ht="15.75">
      <c r="A45" s="6">
        <v>12</v>
      </c>
      <c r="B45" s="7" t="s">
        <v>37</v>
      </c>
      <c r="C45" s="3">
        <v>209990.2</v>
      </c>
      <c r="D45" s="2">
        <f>E45-C45</f>
        <v>3822.399999999994</v>
      </c>
      <c r="E45" s="2">
        <f>237172.2-23359.6</f>
        <v>213812.6</v>
      </c>
      <c r="H45" s="3">
        <v>250778.1</v>
      </c>
      <c r="I45" s="12">
        <v>23359.6</v>
      </c>
      <c r="J45" s="12">
        <f>D45+I45</f>
        <v>27181.999999999993</v>
      </c>
      <c r="K45" s="12">
        <f>E45+I45</f>
        <v>237172.2</v>
      </c>
      <c r="L45" s="12">
        <v>250778.1</v>
      </c>
    </row>
    <row r="46" spans="1:12" ht="15.75">
      <c r="A46" s="6"/>
      <c r="B46" s="7" t="s">
        <v>14</v>
      </c>
      <c r="C46" s="3"/>
      <c r="D46" s="2"/>
      <c r="E46" s="2"/>
      <c r="H46" s="3"/>
      <c r="I46" s="12"/>
      <c r="J46" s="12"/>
      <c r="K46" s="12"/>
      <c r="L46" s="12"/>
    </row>
    <row r="47" spans="1:12" ht="15.75">
      <c r="A47" s="6"/>
      <c r="B47" s="7" t="s">
        <v>15</v>
      </c>
      <c r="C47" s="3"/>
      <c r="D47" s="2">
        <f>D45</f>
        <v>3822.399999999994</v>
      </c>
      <c r="E47" s="2">
        <f>E45</f>
        <v>213812.6</v>
      </c>
      <c r="F47" s="2">
        <f>F45</f>
        <v>0</v>
      </c>
      <c r="G47" s="2">
        <f>G45</f>
        <v>0</v>
      </c>
      <c r="H47" s="2">
        <f>H45</f>
        <v>250778.1</v>
      </c>
      <c r="I47" s="12">
        <v>23359.6</v>
      </c>
      <c r="J47" s="12">
        <v>27182</v>
      </c>
      <c r="K47" s="12">
        <v>237172.2</v>
      </c>
      <c r="L47" s="12">
        <v>250778.1</v>
      </c>
    </row>
    <row r="48" spans="1:12" ht="15.75">
      <c r="A48" s="6">
        <v>13</v>
      </c>
      <c r="B48" s="7" t="s">
        <v>38</v>
      </c>
      <c r="C48" s="3">
        <v>230848</v>
      </c>
      <c r="D48" s="2">
        <f>E48-C48</f>
        <v>-702.7999999999884</v>
      </c>
      <c r="E48" s="2">
        <f>242326-12180.8</f>
        <v>230145.2</v>
      </c>
      <c r="H48" s="3">
        <v>254433.4</v>
      </c>
      <c r="I48" s="12">
        <v>12180.8</v>
      </c>
      <c r="J48" s="12">
        <f>D48+I48</f>
        <v>11478.000000000011</v>
      </c>
      <c r="K48" s="12">
        <f>E48+I48</f>
        <v>242326</v>
      </c>
      <c r="L48" s="12">
        <v>254433.4</v>
      </c>
    </row>
    <row r="49" spans="1:12" ht="15.75">
      <c r="A49" s="6"/>
      <c r="B49" s="7" t="s">
        <v>14</v>
      </c>
      <c r="C49" s="3"/>
      <c r="D49" s="2"/>
      <c r="E49" s="2"/>
      <c r="H49" s="3"/>
      <c r="I49" s="12"/>
      <c r="J49" s="12"/>
      <c r="K49" s="12"/>
      <c r="L49" s="12"/>
    </row>
    <row r="50" spans="1:12" ht="15.75">
      <c r="A50" s="6"/>
      <c r="B50" s="7" t="s">
        <v>15</v>
      </c>
      <c r="C50" s="3"/>
      <c r="D50" s="2">
        <f>D48</f>
        <v>-702.7999999999884</v>
      </c>
      <c r="E50" s="2">
        <f>E48</f>
        <v>230145.2</v>
      </c>
      <c r="F50" s="2">
        <f>F48</f>
        <v>0</v>
      </c>
      <c r="G50" s="2">
        <f>G48</f>
        <v>0</v>
      </c>
      <c r="H50" s="2">
        <f>H48</f>
        <v>254433.4</v>
      </c>
      <c r="I50" s="12">
        <v>12180.8</v>
      </c>
      <c r="J50" s="12">
        <v>11478</v>
      </c>
      <c r="K50" s="12">
        <v>242326</v>
      </c>
      <c r="L50" s="12">
        <v>254433.4</v>
      </c>
    </row>
    <row r="51" spans="1:12" ht="15.75">
      <c r="A51" s="6">
        <v>14</v>
      </c>
      <c r="B51" s="7" t="s">
        <v>39</v>
      </c>
      <c r="C51" s="3">
        <v>47106.2</v>
      </c>
      <c r="D51" s="2">
        <f>E51-C51</f>
        <v>-640.5999999999913</v>
      </c>
      <c r="E51" s="2">
        <f>49012.3-2546.7</f>
        <v>46465.600000000006</v>
      </c>
      <c r="H51" s="3">
        <v>53101.2</v>
      </c>
      <c r="I51" s="12">
        <v>2546.7</v>
      </c>
      <c r="J51" s="12">
        <f>D51+I51</f>
        <v>1906.1000000000085</v>
      </c>
      <c r="K51" s="12">
        <f>E51+I51</f>
        <v>49012.3</v>
      </c>
      <c r="L51" s="12">
        <v>53101.2</v>
      </c>
    </row>
    <row r="52" spans="1:12" ht="15.75">
      <c r="A52" s="6"/>
      <c r="B52" s="7" t="s">
        <v>14</v>
      </c>
      <c r="C52" s="3"/>
      <c r="D52" s="2"/>
      <c r="E52" s="2"/>
      <c r="H52" s="3"/>
      <c r="I52" s="12"/>
      <c r="J52" s="12"/>
      <c r="K52" s="12"/>
      <c r="L52" s="12"/>
    </row>
    <row r="53" spans="1:12" ht="15.75">
      <c r="A53" s="6"/>
      <c r="B53" s="7" t="s">
        <v>15</v>
      </c>
      <c r="C53" s="3"/>
      <c r="D53" s="2">
        <f>D51</f>
        <v>-640.5999999999913</v>
      </c>
      <c r="E53" s="2">
        <f>E51</f>
        <v>46465.600000000006</v>
      </c>
      <c r="F53" s="2">
        <f>F51</f>
        <v>0</v>
      </c>
      <c r="G53" s="2">
        <f>G51</f>
        <v>0</v>
      </c>
      <c r="H53" s="2">
        <f>H51</f>
        <v>53101.2</v>
      </c>
      <c r="I53" s="12">
        <v>2546.7</v>
      </c>
      <c r="J53" s="12">
        <v>1906.1000000000085</v>
      </c>
      <c r="K53" s="12">
        <v>49012.3</v>
      </c>
      <c r="L53" s="12">
        <v>53101.2</v>
      </c>
    </row>
    <row r="54" spans="1:12" ht="15.75">
      <c r="A54" s="6">
        <v>15</v>
      </c>
      <c r="B54" s="7" t="s">
        <v>6</v>
      </c>
      <c r="C54" s="3">
        <v>124599.6</v>
      </c>
      <c r="D54" s="2">
        <f>E54-C54</f>
        <v>0</v>
      </c>
      <c r="E54" s="2">
        <v>124599.6</v>
      </c>
      <c r="H54" s="3">
        <v>153880</v>
      </c>
      <c r="I54" s="12"/>
      <c r="J54" s="12">
        <v>0</v>
      </c>
      <c r="K54" s="12">
        <v>124599.6</v>
      </c>
      <c r="L54" s="12">
        <v>153880</v>
      </c>
    </row>
    <row r="55" spans="1:12" ht="15.75">
      <c r="A55" s="6"/>
      <c r="B55" s="7" t="s">
        <v>14</v>
      </c>
      <c r="C55" s="3"/>
      <c r="D55" s="2"/>
      <c r="E55" s="2"/>
      <c r="H55" s="3"/>
      <c r="I55" s="12"/>
      <c r="J55" s="12"/>
      <c r="K55" s="12"/>
      <c r="L55" s="12"/>
    </row>
    <row r="56" spans="1:12" ht="15.75">
      <c r="A56" s="6"/>
      <c r="B56" s="7" t="s">
        <v>15</v>
      </c>
      <c r="C56" s="3"/>
      <c r="D56" s="2">
        <f>D54</f>
        <v>0</v>
      </c>
      <c r="E56" s="2">
        <f>E54</f>
        <v>124599.6</v>
      </c>
      <c r="F56" s="2">
        <f>F54</f>
        <v>0</v>
      </c>
      <c r="G56" s="2">
        <f>G54</f>
        <v>0</v>
      </c>
      <c r="H56" s="2">
        <f>H54</f>
        <v>153880</v>
      </c>
      <c r="I56" s="12"/>
      <c r="J56" s="12">
        <v>0</v>
      </c>
      <c r="K56" s="12">
        <v>124599.6</v>
      </c>
      <c r="L56" s="12">
        <v>153880</v>
      </c>
    </row>
    <row r="57" spans="1:12" ht="47.25">
      <c r="A57" s="6">
        <v>16</v>
      </c>
      <c r="B57" s="7" t="s">
        <v>9</v>
      </c>
      <c r="C57" s="3">
        <v>3000</v>
      </c>
      <c r="D57" s="2">
        <f>E57-C57</f>
        <v>0</v>
      </c>
      <c r="E57" s="2">
        <v>3000</v>
      </c>
      <c r="H57" s="3">
        <v>0</v>
      </c>
      <c r="I57" s="12"/>
      <c r="J57" s="12">
        <v>0</v>
      </c>
      <c r="K57" s="12">
        <v>3000</v>
      </c>
      <c r="L57" s="12">
        <v>0</v>
      </c>
    </row>
    <row r="58" spans="1:12" ht="15.75">
      <c r="A58" s="6"/>
      <c r="B58" s="7" t="s">
        <v>14</v>
      </c>
      <c r="C58" s="3"/>
      <c r="D58" s="2"/>
      <c r="E58" s="2"/>
      <c r="H58" s="3"/>
      <c r="I58" s="12"/>
      <c r="J58" s="12"/>
      <c r="K58" s="12"/>
      <c r="L58" s="12"/>
    </row>
    <row r="59" spans="1:12" ht="15.75">
      <c r="A59" s="6"/>
      <c r="B59" s="7" t="s">
        <v>15</v>
      </c>
      <c r="C59" s="3"/>
      <c r="D59" s="2">
        <f>D57</f>
        <v>0</v>
      </c>
      <c r="E59" s="2">
        <f>E57</f>
        <v>3000</v>
      </c>
      <c r="F59" s="2">
        <f>F57</f>
        <v>0</v>
      </c>
      <c r="G59" s="2">
        <f>G57</f>
        <v>0</v>
      </c>
      <c r="H59" s="2">
        <f>H57</f>
        <v>0</v>
      </c>
      <c r="I59" s="12"/>
      <c r="J59" s="12">
        <v>0</v>
      </c>
      <c r="K59" s="12">
        <v>3000</v>
      </c>
      <c r="L59" s="12">
        <v>0</v>
      </c>
    </row>
    <row r="60" spans="1:12" ht="47.25">
      <c r="A60" s="6">
        <v>17</v>
      </c>
      <c r="B60" s="7" t="s">
        <v>10</v>
      </c>
      <c r="C60" s="3">
        <v>2658</v>
      </c>
      <c r="D60" s="2">
        <f>E60-C60</f>
        <v>0</v>
      </c>
      <c r="E60" s="2">
        <v>2658</v>
      </c>
      <c r="H60" s="3">
        <v>0</v>
      </c>
      <c r="I60" s="12"/>
      <c r="J60" s="12">
        <v>0</v>
      </c>
      <c r="K60" s="12">
        <v>2658</v>
      </c>
      <c r="L60" s="12">
        <v>0</v>
      </c>
    </row>
    <row r="61" spans="1:12" ht="15.75">
      <c r="A61" s="6"/>
      <c r="B61" s="7" t="s">
        <v>14</v>
      </c>
      <c r="C61" s="3"/>
      <c r="D61" s="2"/>
      <c r="E61" s="2"/>
      <c r="H61" s="3"/>
      <c r="I61" s="12"/>
      <c r="J61" s="12"/>
      <c r="K61" s="12"/>
      <c r="L61" s="12"/>
    </row>
    <row r="62" spans="1:12" ht="15.75">
      <c r="A62" s="6"/>
      <c r="B62" s="7" t="s">
        <v>15</v>
      </c>
      <c r="C62" s="3"/>
      <c r="D62" s="2">
        <f>D60</f>
        <v>0</v>
      </c>
      <c r="E62" s="2">
        <f>E60</f>
        <v>2658</v>
      </c>
      <c r="F62" s="2">
        <f>F60</f>
        <v>0</v>
      </c>
      <c r="G62" s="2">
        <f>G60</f>
        <v>0</v>
      </c>
      <c r="H62" s="2">
        <f>H60</f>
        <v>0</v>
      </c>
      <c r="I62" s="12"/>
      <c r="J62" s="12">
        <v>0</v>
      </c>
      <c r="K62" s="12">
        <v>2658</v>
      </c>
      <c r="L62" s="12">
        <v>0</v>
      </c>
    </row>
    <row r="63" spans="1:12" ht="31.5">
      <c r="A63" s="6">
        <v>18</v>
      </c>
      <c r="B63" s="7" t="s">
        <v>40</v>
      </c>
      <c r="C63" s="3"/>
      <c r="D63" s="2">
        <f>E63-C63</f>
        <v>22000</v>
      </c>
      <c r="E63" s="2">
        <v>22000</v>
      </c>
      <c r="H63" s="3">
        <v>22000</v>
      </c>
      <c r="I63" s="12"/>
      <c r="J63" s="12">
        <v>22000</v>
      </c>
      <c r="K63" s="12">
        <v>22000</v>
      </c>
      <c r="L63" s="12">
        <v>22000</v>
      </c>
    </row>
    <row r="64" spans="1:12" ht="15.75">
      <c r="A64" s="6"/>
      <c r="B64" s="7" t="s">
        <v>14</v>
      </c>
      <c r="C64" s="3"/>
      <c r="D64" s="2"/>
      <c r="E64" s="2"/>
      <c r="H64" s="3"/>
      <c r="I64" s="12"/>
      <c r="J64" s="12"/>
      <c r="K64" s="12"/>
      <c r="L64" s="12"/>
    </row>
    <row r="65" spans="1:12" ht="15.75">
      <c r="A65" s="6"/>
      <c r="B65" s="7" t="s">
        <v>15</v>
      </c>
      <c r="C65" s="3"/>
      <c r="D65" s="2">
        <f>D63</f>
        <v>22000</v>
      </c>
      <c r="E65" s="2">
        <f>E63</f>
        <v>22000</v>
      </c>
      <c r="F65" s="2">
        <f>F63</f>
        <v>0</v>
      </c>
      <c r="G65" s="2">
        <f>G63</f>
        <v>0</v>
      </c>
      <c r="H65" s="2">
        <f>H63</f>
        <v>22000</v>
      </c>
      <c r="I65" s="12"/>
      <c r="J65" s="12">
        <v>22000</v>
      </c>
      <c r="K65" s="12">
        <v>22000</v>
      </c>
      <c r="L65" s="12">
        <v>22000</v>
      </c>
    </row>
    <row r="66" spans="1:12" ht="15.75">
      <c r="A66" s="6">
        <v>19</v>
      </c>
      <c r="B66" s="7" t="s">
        <v>45</v>
      </c>
      <c r="C66" s="3"/>
      <c r="D66" s="2">
        <f>E66-C66</f>
        <v>119118.1</v>
      </c>
      <c r="E66" s="2">
        <v>119118.1</v>
      </c>
      <c r="H66" s="3">
        <v>118916.3</v>
      </c>
      <c r="I66" s="12"/>
      <c r="J66" s="12">
        <v>119118.1</v>
      </c>
      <c r="K66" s="12">
        <v>119118.1</v>
      </c>
      <c r="L66" s="12">
        <v>118916.3</v>
      </c>
    </row>
    <row r="67" spans="1:12" ht="15.75">
      <c r="A67" s="6"/>
      <c r="B67" s="7" t="s">
        <v>14</v>
      </c>
      <c r="C67" s="3"/>
      <c r="D67" s="2"/>
      <c r="E67" s="2"/>
      <c r="H67" s="3"/>
      <c r="I67" s="12"/>
      <c r="J67" s="12"/>
      <c r="K67" s="12"/>
      <c r="L67" s="12"/>
    </row>
    <row r="68" spans="1:12" ht="15.75">
      <c r="A68" s="6"/>
      <c r="B68" s="7" t="s">
        <v>15</v>
      </c>
      <c r="C68" s="3"/>
      <c r="D68" s="2">
        <f>D66</f>
        <v>119118.1</v>
      </c>
      <c r="E68" s="2">
        <f>E66</f>
        <v>119118.1</v>
      </c>
      <c r="F68" s="2">
        <f>F66</f>
        <v>0</v>
      </c>
      <c r="G68" s="2">
        <f>G66</f>
        <v>0</v>
      </c>
      <c r="H68" s="2">
        <f>H66</f>
        <v>118916.3</v>
      </c>
      <c r="I68" s="12"/>
      <c r="J68" s="12">
        <v>119118.1</v>
      </c>
      <c r="K68" s="12">
        <v>119118.1</v>
      </c>
      <c r="L68" s="12">
        <v>118916.3</v>
      </c>
    </row>
    <row r="69" spans="1:12" ht="63">
      <c r="A69" s="6">
        <v>20</v>
      </c>
      <c r="B69" s="7" t="s">
        <v>17</v>
      </c>
      <c r="C69" s="3"/>
      <c r="D69" s="2">
        <f>E69-C69</f>
        <v>10000</v>
      </c>
      <c r="E69" s="2">
        <v>10000</v>
      </c>
      <c r="H69" s="3">
        <v>10000</v>
      </c>
      <c r="I69" s="12"/>
      <c r="J69" s="12">
        <v>10000</v>
      </c>
      <c r="K69" s="12">
        <v>10000</v>
      </c>
      <c r="L69" s="12">
        <v>10000</v>
      </c>
    </row>
    <row r="70" spans="1:12" ht="15.75">
      <c r="A70" s="6"/>
      <c r="B70" s="7" t="s">
        <v>14</v>
      </c>
      <c r="C70" s="3"/>
      <c r="D70" s="2"/>
      <c r="E70" s="2"/>
      <c r="H70" s="3"/>
      <c r="I70" s="12"/>
      <c r="J70" s="12"/>
      <c r="K70" s="12"/>
      <c r="L70" s="12"/>
    </row>
    <row r="71" spans="1:12" ht="15.75">
      <c r="A71" s="6"/>
      <c r="B71" s="7" t="s">
        <v>15</v>
      </c>
      <c r="C71" s="3"/>
      <c r="D71" s="2">
        <f>D69</f>
        <v>10000</v>
      </c>
      <c r="E71" s="2">
        <f>E69</f>
        <v>10000</v>
      </c>
      <c r="F71" s="2">
        <f>F69</f>
        <v>0</v>
      </c>
      <c r="G71" s="2">
        <f>G69</f>
        <v>0</v>
      </c>
      <c r="H71" s="2">
        <f>H69</f>
        <v>10000</v>
      </c>
      <c r="I71" s="12"/>
      <c r="J71" s="12">
        <v>10000</v>
      </c>
      <c r="K71" s="12">
        <v>10000</v>
      </c>
      <c r="L71" s="12">
        <v>10000</v>
      </c>
    </row>
    <row r="72" spans="1:12" ht="15.75">
      <c r="A72" s="6"/>
      <c r="B72" s="7" t="s">
        <v>8</v>
      </c>
      <c r="C72" s="2">
        <f>SUM(C73+C76+C79+C82+C85+C88+C91+C94+C97+C100)</f>
        <v>774241.2</v>
      </c>
      <c r="D72" s="2">
        <f>E72-C72</f>
        <v>337424.2000000002</v>
      </c>
      <c r="E72" s="2">
        <f>E73+E76+E79+E82+E85+E88+E91+E94+E97+E100</f>
        <v>1111665.4000000001</v>
      </c>
      <c r="F72" s="2" t="e">
        <f>F73+#REF!+#REF!+#REF!+#REF!+F76+F79+F82+F85+F88+F91+F94+F97+F100</f>
        <v>#REF!</v>
      </c>
      <c r="G72" s="2" t="e">
        <f>G73+#REF!+#REF!+#REF!+#REF!+G76+G79+G82+G85+G88+G91+G94+G97+G100</f>
        <v>#REF!</v>
      </c>
      <c r="H72" s="2">
        <f>H73+H76+H79+H82+H85+H88+H91+H94+H97+H100</f>
        <v>1272977.9</v>
      </c>
      <c r="I72" s="12">
        <f>I73+I76+I79+I82+I85+I88+I91+I94+I97+I100</f>
        <v>0</v>
      </c>
      <c r="J72" s="12">
        <f>J73+J76+J79+J82+J85+J88+J91+J94+J97+J100</f>
        <v>337424.2</v>
      </c>
      <c r="K72" s="12">
        <f>K73+K76+K79+K82+K85+K88+K91+K94+K97+K100</f>
        <v>1111665.4</v>
      </c>
      <c r="L72" s="12">
        <v>1272977.9</v>
      </c>
    </row>
    <row r="73" spans="1:12" ht="31.5">
      <c r="A73" s="6">
        <v>1</v>
      </c>
      <c r="B73" s="7" t="s">
        <v>20</v>
      </c>
      <c r="C73" s="3">
        <v>148600</v>
      </c>
      <c r="D73" s="2">
        <f>E73-C73</f>
        <v>-3233.2999999999884</v>
      </c>
      <c r="E73" s="2">
        <v>145366.7</v>
      </c>
      <c r="H73" s="3">
        <v>41131</v>
      </c>
      <c r="I73" s="12"/>
      <c r="J73" s="12">
        <v>-3233.2999999999884</v>
      </c>
      <c r="K73" s="12">
        <v>145366.7</v>
      </c>
      <c r="L73" s="12">
        <v>41131</v>
      </c>
    </row>
    <row r="74" spans="1:12" ht="15.75">
      <c r="A74" s="6"/>
      <c r="B74" s="7" t="s">
        <v>14</v>
      </c>
      <c r="C74" s="3"/>
      <c r="D74" s="2"/>
      <c r="E74" s="2"/>
      <c r="H74" s="3"/>
      <c r="I74" s="12"/>
      <c r="J74" s="12"/>
      <c r="K74" s="12"/>
      <c r="L74" s="12"/>
    </row>
    <row r="75" spans="1:12" ht="15.75">
      <c r="A75" s="6"/>
      <c r="B75" s="7" t="s">
        <v>15</v>
      </c>
      <c r="C75" s="3"/>
      <c r="D75" s="2">
        <f>D73</f>
        <v>-3233.2999999999884</v>
      </c>
      <c r="E75" s="2">
        <f>E73</f>
        <v>145366.7</v>
      </c>
      <c r="F75" s="2">
        <f>F73</f>
        <v>0</v>
      </c>
      <c r="G75" s="2">
        <f>G73</f>
        <v>0</v>
      </c>
      <c r="H75" s="2">
        <f>H73</f>
        <v>41131</v>
      </c>
      <c r="I75" s="12"/>
      <c r="J75" s="12">
        <v>-3233.2999999999884</v>
      </c>
      <c r="K75" s="12">
        <v>145366.7</v>
      </c>
      <c r="L75" s="12">
        <v>41131</v>
      </c>
    </row>
    <row r="76" spans="1:12" ht="15.75">
      <c r="A76" s="6">
        <v>2</v>
      </c>
      <c r="B76" s="7" t="s">
        <v>21</v>
      </c>
      <c r="C76" s="3">
        <v>10718</v>
      </c>
      <c r="D76" s="2">
        <f>E76-C76</f>
        <v>0</v>
      </c>
      <c r="E76" s="2">
        <v>10718</v>
      </c>
      <c r="H76" s="3">
        <v>0</v>
      </c>
      <c r="I76" s="12"/>
      <c r="J76" s="12">
        <v>0</v>
      </c>
      <c r="K76" s="12">
        <v>10718</v>
      </c>
      <c r="L76" s="12">
        <v>0</v>
      </c>
    </row>
    <row r="77" spans="1:12" ht="15.75">
      <c r="A77" s="6"/>
      <c r="B77" s="7" t="s">
        <v>14</v>
      </c>
      <c r="C77" s="3"/>
      <c r="D77" s="2"/>
      <c r="E77" s="2"/>
      <c r="H77" s="3"/>
      <c r="I77" s="12"/>
      <c r="J77" s="12"/>
      <c r="K77" s="12"/>
      <c r="L77" s="12"/>
    </row>
    <row r="78" spans="1:12" ht="15.75">
      <c r="A78" s="6"/>
      <c r="B78" s="7" t="s">
        <v>15</v>
      </c>
      <c r="C78" s="3"/>
      <c r="D78" s="2">
        <f>D76</f>
        <v>0</v>
      </c>
      <c r="E78" s="2">
        <f>E76</f>
        <v>10718</v>
      </c>
      <c r="F78" s="2">
        <f>F76</f>
        <v>0</v>
      </c>
      <c r="G78" s="2">
        <f>G76</f>
        <v>0</v>
      </c>
      <c r="H78" s="2">
        <f>H76</f>
        <v>0</v>
      </c>
      <c r="I78" s="12"/>
      <c r="J78" s="12">
        <v>0</v>
      </c>
      <c r="K78" s="12">
        <v>10718</v>
      </c>
      <c r="L78" s="12">
        <v>0</v>
      </c>
    </row>
    <row r="79" spans="1:12" ht="31.5">
      <c r="A79" s="6">
        <v>3</v>
      </c>
      <c r="B79" s="7" t="s">
        <v>31</v>
      </c>
      <c r="C79" s="3">
        <v>0</v>
      </c>
      <c r="D79" s="2">
        <f>E79-C79</f>
        <v>82425.3</v>
      </c>
      <c r="E79" s="2">
        <v>82425.3</v>
      </c>
      <c r="H79" s="3">
        <v>87426.3</v>
      </c>
      <c r="I79" s="12"/>
      <c r="J79" s="12">
        <v>82425.3</v>
      </c>
      <c r="K79" s="12">
        <v>82425.3</v>
      </c>
      <c r="L79" s="12">
        <v>87426.3</v>
      </c>
    </row>
    <row r="80" spans="1:12" ht="15.75">
      <c r="A80" s="6"/>
      <c r="B80" s="7" t="s">
        <v>14</v>
      </c>
      <c r="C80" s="3"/>
      <c r="D80" s="2"/>
      <c r="E80" s="2"/>
      <c r="H80" s="3"/>
      <c r="I80" s="12"/>
      <c r="J80" s="12"/>
      <c r="K80" s="12"/>
      <c r="L80" s="12"/>
    </row>
    <row r="81" spans="1:12" ht="15.75">
      <c r="A81" s="6"/>
      <c r="B81" s="7" t="s">
        <v>15</v>
      </c>
      <c r="C81" s="3"/>
      <c r="D81" s="2">
        <f>D79</f>
        <v>82425.3</v>
      </c>
      <c r="E81" s="2">
        <f>E79</f>
        <v>82425.3</v>
      </c>
      <c r="F81" s="2">
        <f>F79</f>
        <v>0</v>
      </c>
      <c r="G81" s="2">
        <f>G79</f>
        <v>0</v>
      </c>
      <c r="H81" s="2">
        <f>H79</f>
        <v>87426.3</v>
      </c>
      <c r="I81" s="12"/>
      <c r="J81" s="12">
        <v>82425.3</v>
      </c>
      <c r="K81" s="12">
        <v>82425.3</v>
      </c>
      <c r="L81" s="12">
        <v>87426.3</v>
      </c>
    </row>
    <row r="82" spans="1:12" ht="15.75">
      <c r="A82" s="6">
        <v>4</v>
      </c>
      <c r="B82" s="7" t="s">
        <v>22</v>
      </c>
      <c r="C82" s="3">
        <v>5686.8</v>
      </c>
      <c r="D82" s="2">
        <f>E82-C82</f>
        <v>7074.400000000001</v>
      </c>
      <c r="E82" s="2">
        <v>12761.2</v>
      </c>
      <c r="H82" s="3">
        <v>12761.3</v>
      </c>
      <c r="I82" s="12"/>
      <c r="J82" s="12">
        <v>7074.4</v>
      </c>
      <c r="K82" s="12">
        <v>12761.2</v>
      </c>
      <c r="L82" s="12">
        <v>12761.3</v>
      </c>
    </row>
    <row r="83" spans="1:12" ht="15.75">
      <c r="A83" s="6"/>
      <c r="B83" s="7" t="s">
        <v>14</v>
      </c>
      <c r="C83" s="3"/>
      <c r="D83" s="2"/>
      <c r="E83" s="2"/>
      <c r="H83" s="3"/>
      <c r="I83" s="12"/>
      <c r="J83" s="12"/>
      <c r="K83" s="12"/>
      <c r="L83" s="12"/>
    </row>
    <row r="84" spans="1:12" ht="15.75">
      <c r="A84" s="6"/>
      <c r="B84" s="7" t="s">
        <v>15</v>
      </c>
      <c r="C84" s="3"/>
      <c r="D84" s="2">
        <f>D82</f>
        <v>7074.400000000001</v>
      </c>
      <c r="E84" s="2">
        <f>E82</f>
        <v>12761.2</v>
      </c>
      <c r="F84" s="2">
        <f>F82</f>
        <v>0</v>
      </c>
      <c r="G84" s="2">
        <f>G82</f>
        <v>0</v>
      </c>
      <c r="H84" s="2">
        <f>H82</f>
        <v>12761.3</v>
      </c>
      <c r="I84" s="12"/>
      <c r="J84" s="12">
        <v>7074.4</v>
      </c>
      <c r="K84" s="12">
        <v>12761.2</v>
      </c>
      <c r="L84" s="12">
        <v>12761.3</v>
      </c>
    </row>
    <row r="85" spans="1:12" ht="15.75">
      <c r="A85" s="6">
        <v>5</v>
      </c>
      <c r="B85" s="7" t="s">
        <v>30</v>
      </c>
      <c r="C85" s="3">
        <v>12011.4</v>
      </c>
      <c r="D85" s="2">
        <f>E85-C85</f>
        <v>-547.3999999999996</v>
      </c>
      <c r="E85" s="2">
        <v>11464</v>
      </c>
      <c r="H85" s="3">
        <v>11683.1</v>
      </c>
      <c r="I85" s="12"/>
      <c r="J85" s="12">
        <v>-547.4</v>
      </c>
      <c r="K85" s="12">
        <v>11464</v>
      </c>
      <c r="L85" s="12">
        <v>11683.1</v>
      </c>
    </row>
    <row r="86" spans="1:12" ht="15.75">
      <c r="A86" s="6"/>
      <c r="B86" s="7" t="s">
        <v>14</v>
      </c>
      <c r="C86" s="3"/>
      <c r="D86" s="2"/>
      <c r="E86" s="2"/>
      <c r="H86" s="3"/>
      <c r="I86" s="12"/>
      <c r="J86" s="12"/>
      <c r="K86" s="12"/>
      <c r="L86" s="12"/>
    </row>
    <row r="87" spans="1:12" ht="15.75">
      <c r="A87" s="6"/>
      <c r="B87" s="7" t="s">
        <v>15</v>
      </c>
      <c r="C87" s="3"/>
      <c r="D87" s="2">
        <f>D85</f>
        <v>-547.3999999999996</v>
      </c>
      <c r="E87" s="2">
        <f>E85</f>
        <v>11464</v>
      </c>
      <c r="F87" s="2">
        <f>F85</f>
        <v>0</v>
      </c>
      <c r="G87" s="2">
        <f>G85</f>
        <v>0</v>
      </c>
      <c r="H87" s="2">
        <f>H85</f>
        <v>11683.1</v>
      </c>
      <c r="I87" s="12"/>
      <c r="J87" s="12">
        <v>-547.4</v>
      </c>
      <c r="K87" s="12">
        <v>11464</v>
      </c>
      <c r="L87" s="12">
        <v>11683.1</v>
      </c>
    </row>
    <row r="88" spans="1:12" ht="63">
      <c r="A88" s="6">
        <v>6</v>
      </c>
      <c r="B88" s="7" t="s">
        <v>48</v>
      </c>
      <c r="C88" s="3">
        <v>35800</v>
      </c>
      <c r="D88" s="2">
        <f>E88-C88</f>
        <v>0</v>
      </c>
      <c r="E88" s="2">
        <v>35800</v>
      </c>
      <c r="H88" s="3">
        <v>0</v>
      </c>
      <c r="I88" s="12"/>
      <c r="J88" s="12">
        <v>0</v>
      </c>
      <c r="K88" s="12">
        <v>35800</v>
      </c>
      <c r="L88" s="12">
        <v>0</v>
      </c>
    </row>
    <row r="89" spans="1:12" ht="15.75">
      <c r="A89" s="6"/>
      <c r="B89" s="7" t="s">
        <v>14</v>
      </c>
      <c r="C89" s="3"/>
      <c r="D89" s="2"/>
      <c r="E89" s="2"/>
      <c r="H89" s="3"/>
      <c r="I89" s="12"/>
      <c r="J89" s="12"/>
      <c r="K89" s="12"/>
      <c r="L89" s="12"/>
    </row>
    <row r="90" spans="1:12" ht="15.75">
      <c r="A90" s="6"/>
      <c r="B90" s="7" t="s">
        <v>15</v>
      </c>
      <c r="C90" s="3"/>
      <c r="D90" s="2">
        <f>D88</f>
        <v>0</v>
      </c>
      <c r="E90" s="2">
        <f>E88</f>
        <v>35800</v>
      </c>
      <c r="F90" s="2">
        <f>F88</f>
        <v>0</v>
      </c>
      <c r="G90" s="2">
        <f>G88</f>
        <v>0</v>
      </c>
      <c r="H90" s="2">
        <f>H88</f>
        <v>0</v>
      </c>
      <c r="I90" s="12"/>
      <c r="J90" s="12">
        <v>0</v>
      </c>
      <c r="K90" s="12">
        <v>35800</v>
      </c>
      <c r="L90" s="12">
        <v>0</v>
      </c>
    </row>
    <row r="91" spans="1:12" ht="31.5">
      <c r="A91" s="6">
        <v>7</v>
      </c>
      <c r="B91" s="7" t="s">
        <v>46</v>
      </c>
      <c r="C91" s="3"/>
      <c r="D91" s="2">
        <f>E91-C91</f>
        <v>6592.5</v>
      </c>
      <c r="E91" s="2">
        <v>6592.5</v>
      </c>
      <c r="H91" s="3">
        <v>346656.2</v>
      </c>
      <c r="I91" s="12"/>
      <c r="J91" s="12">
        <v>6592.5</v>
      </c>
      <c r="K91" s="12">
        <v>6592.5</v>
      </c>
      <c r="L91" s="12">
        <v>346656.2</v>
      </c>
    </row>
    <row r="92" spans="1:12" ht="15.75">
      <c r="A92" s="6"/>
      <c r="B92" s="7" t="s">
        <v>14</v>
      </c>
      <c r="C92" s="3"/>
      <c r="D92" s="2"/>
      <c r="E92" s="2"/>
      <c r="H92" s="3"/>
      <c r="I92" s="12"/>
      <c r="J92" s="12"/>
      <c r="K92" s="12"/>
      <c r="L92" s="12"/>
    </row>
    <row r="93" spans="1:12" ht="15.75">
      <c r="A93" s="6"/>
      <c r="B93" s="7" t="s">
        <v>15</v>
      </c>
      <c r="C93" s="3"/>
      <c r="D93" s="2">
        <f>D91</f>
        <v>6592.5</v>
      </c>
      <c r="E93" s="2">
        <f>E91</f>
        <v>6592.5</v>
      </c>
      <c r="F93" s="2">
        <f>F91</f>
        <v>0</v>
      </c>
      <c r="G93" s="2">
        <f>G91</f>
        <v>0</v>
      </c>
      <c r="H93" s="2">
        <f>H91</f>
        <v>346656.2</v>
      </c>
      <c r="I93" s="12"/>
      <c r="J93" s="12">
        <v>6592.5</v>
      </c>
      <c r="K93" s="12">
        <v>6592.5</v>
      </c>
      <c r="L93" s="12">
        <v>346656.2</v>
      </c>
    </row>
    <row r="94" spans="1:12" ht="31.5">
      <c r="A94" s="6">
        <v>8</v>
      </c>
      <c r="B94" s="7" t="s">
        <v>11</v>
      </c>
      <c r="C94" s="3">
        <v>16864.9</v>
      </c>
      <c r="D94" s="2">
        <f>E94-C94</f>
        <v>0</v>
      </c>
      <c r="E94" s="2">
        <v>16864.9</v>
      </c>
      <c r="H94" s="3">
        <v>0</v>
      </c>
      <c r="I94" s="12"/>
      <c r="J94" s="12">
        <v>0</v>
      </c>
      <c r="K94" s="12">
        <v>16864.9</v>
      </c>
      <c r="L94" s="12">
        <v>0</v>
      </c>
    </row>
    <row r="95" spans="1:12" ht="15.75">
      <c r="A95" s="6"/>
      <c r="B95" s="7" t="s">
        <v>14</v>
      </c>
      <c r="C95" s="3"/>
      <c r="D95" s="2"/>
      <c r="E95" s="2"/>
      <c r="H95" s="3"/>
      <c r="I95" s="12"/>
      <c r="J95" s="12"/>
      <c r="K95" s="12"/>
      <c r="L95" s="12"/>
    </row>
    <row r="96" spans="1:12" ht="15.75">
      <c r="A96" s="6"/>
      <c r="B96" s="7" t="s">
        <v>15</v>
      </c>
      <c r="C96" s="3"/>
      <c r="D96" s="2">
        <f>D94</f>
        <v>0</v>
      </c>
      <c r="E96" s="2">
        <f>E94</f>
        <v>16864.9</v>
      </c>
      <c r="F96" s="2">
        <f>F94</f>
        <v>0</v>
      </c>
      <c r="G96" s="2">
        <f>G94</f>
        <v>0</v>
      </c>
      <c r="H96" s="2">
        <f>H94</f>
        <v>0</v>
      </c>
      <c r="I96" s="12"/>
      <c r="J96" s="12">
        <v>0</v>
      </c>
      <c r="K96" s="12">
        <v>16864.9</v>
      </c>
      <c r="L96" s="12">
        <v>0</v>
      </c>
    </row>
    <row r="97" spans="1:12" ht="15.75">
      <c r="A97" s="6">
        <v>9</v>
      </c>
      <c r="B97" s="7" t="s">
        <v>12</v>
      </c>
      <c r="C97" s="3">
        <v>544560.1</v>
      </c>
      <c r="D97" s="2">
        <f>E97-C97</f>
        <v>220485.50000000012</v>
      </c>
      <c r="E97" s="2">
        <f>34868.3+730177.3</f>
        <v>765045.6000000001</v>
      </c>
      <c r="F97" s="14"/>
      <c r="H97" s="3">
        <f>43142.7+730177.3</f>
        <v>773320</v>
      </c>
      <c r="I97" s="12"/>
      <c r="J97" s="12">
        <v>220485.5</v>
      </c>
      <c r="K97" s="12">
        <v>765045.6</v>
      </c>
      <c r="L97" s="12">
        <v>773320</v>
      </c>
    </row>
    <row r="98" spans="1:12" ht="15.75">
      <c r="A98" s="6"/>
      <c r="B98" s="7" t="s">
        <v>14</v>
      </c>
      <c r="C98" s="3"/>
      <c r="D98" s="2"/>
      <c r="E98" s="2"/>
      <c r="F98" s="14"/>
      <c r="H98" s="3"/>
      <c r="I98" s="12"/>
      <c r="J98" s="12"/>
      <c r="K98" s="12"/>
      <c r="L98" s="12"/>
    </row>
    <row r="99" spans="1:12" ht="15.75">
      <c r="A99" s="6"/>
      <c r="B99" s="7" t="s">
        <v>15</v>
      </c>
      <c r="C99" s="3"/>
      <c r="D99" s="2">
        <f>D97</f>
        <v>220485.50000000012</v>
      </c>
      <c r="E99" s="2">
        <f>E97</f>
        <v>765045.6000000001</v>
      </c>
      <c r="F99" s="2">
        <f>F97</f>
        <v>0</v>
      </c>
      <c r="G99" s="2">
        <f>G97</f>
        <v>0</v>
      </c>
      <c r="H99" s="2">
        <f>H97</f>
        <v>773320</v>
      </c>
      <c r="I99" s="12"/>
      <c r="J99" s="12">
        <v>220485.5</v>
      </c>
      <c r="K99" s="12">
        <v>765045.6</v>
      </c>
      <c r="L99" s="12">
        <v>773320</v>
      </c>
    </row>
    <row r="100" spans="1:12" ht="31.5">
      <c r="A100" s="6">
        <v>10</v>
      </c>
      <c r="B100" s="7" t="s">
        <v>47</v>
      </c>
      <c r="C100" s="3"/>
      <c r="D100" s="2">
        <f>E100-C100</f>
        <v>24627.2</v>
      </c>
      <c r="E100" s="2">
        <v>24627.2</v>
      </c>
      <c r="F100" s="14"/>
      <c r="H100" s="3">
        <v>0</v>
      </c>
      <c r="I100" s="12"/>
      <c r="J100" s="12">
        <v>24627.2</v>
      </c>
      <c r="K100" s="12">
        <v>24627.2</v>
      </c>
      <c r="L100" s="12">
        <v>0</v>
      </c>
    </row>
    <row r="101" spans="1:12" ht="15.75">
      <c r="A101" s="6"/>
      <c r="B101" s="7" t="s">
        <v>14</v>
      </c>
      <c r="C101" s="3"/>
      <c r="D101" s="2"/>
      <c r="E101" s="2"/>
      <c r="F101" s="14"/>
      <c r="H101" s="3"/>
      <c r="I101" s="12"/>
      <c r="J101" s="12"/>
      <c r="K101" s="12"/>
      <c r="L101" s="12"/>
    </row>
    <row r="102" spans="1:12" ht="15.75">
      <c r="A102" s="6"/>
      <c r="B102" s="7" t="s">
        <v>15</v>
      </c>
      <c r="C102" s="3"/>
      <c r="D102" s="2">
        <f>D100</f>
        <v>24627.2</v>
      </c>
      <c r="E102" s="2">
        <f>E100</f>
        <v>24627.2</v>
      </c>
      <c r="F102" s="2">
        <f>F100</f>
        <v>0</v>
      </c>
      <c r="G102" s="2">
        <f>G100</f>
        <v>0</v>
      </c>
      <c r="H102" s="2">
        <f>H100</f>
        <v>0</v>
      </c>
      <c r="I102" s="12"/>
      <c r="J102" s="12">
        <v>24627.2</v>
      </c>
      <c r="K102" s="12">
        <v>24627.2</v>
      </c>
      <c r="L102" s="12">
        <v>0</v>
      </c>
    </row>
    <row r="103" spans="1:12" ht="15.75">
      <c r="A103" s="20" t="s">
        <v>2</v>
      </c>
      <c r="B103" s="20"/>
      <c r="C103" s="2">
        <f>C11+C72</f>
        <v>3565825.9000000004</v>
      </c>
      <c r="D103" s="2">
        <f>E103-C103</f>
        <v>406942</v>
      </c>
      <c r="E103" s="2">
        <f>E72+E11</f>
        <v>3972767.9000000004</v>
      </c>
      <c r="F103" s="2" t="e">
        <f>F72+F11</f>
        <v>#REF!</v>
      </c>
      <c r="G103" s="2" t="e">
        <f>G72+G11</f>
        <v>#REF!</v>
      </c>
      <c r="H103" s="2">
        <f>H72+H11</f>
        <v>3709782.8</v>
      </c>
      <c r="I103" s="12">
        <f>I11+I72</f>
        <v>166514.8</v>
      </c>
      <c r="J103" s="12">
        <f>D103+I103</f>
        <v>573456.8</v>
      </c>
      <c r="K103" s="12">
        <f>E103+I103</f>
        <v>4139282.7</v>
      </c>
      <c r="L103" s="12">
        <v>3709782.8</v>
      </c>
    </row>
  </sheetData>
  <sheetProtection password="CF5C" sheet="1" objects="1" scenarios="1"/>
  <autoFilter ref="A10:H103"/>
  <mergeCells count="14">
    <mergeCell ref="K1:L1"/>
    <mergeCell ref="K2:L2"/>
    <mergeCell ref="K3:L3"/>
    <mergeCell ref="A103:B103"/>
    <mergeCell ref="A9:A10"/>
    <mergeCell ref="B9:B10"/>
    <mergeCell ref="C9:C10"/>
    <mergeCell ref="H9:H10"/>
    <mergeCell ref="D9:E9"/>
    <mergeCell ref="J9:K9"/>
    <mergeCell ref="I9:I10"/>
    <mergeCell ref="L9:L10"/>
    <mergeCell ref="A5:L5"/>
    <mergeCell ref="A6:L6"/>
  </mergeCells>
  <printOptions horizontalCentered="1"/>
  <pageMargins left="0.3937007874015748" right="0" top="0.3937007874015748" bottom="0.5905511811023623" header="0" footer="0"/>
  <pageSetup horizontalDpi="600" verticalDpi="600" orientation="portrait" paperSize="9" scale="8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EKolyshkina</cp:lastModifiedBy>
  <cp:lastPrinted>2010-12-01T10:53:17Z</cp:lastPrinted>
  <dcterms:created xsi:type="dcterms:W3CDTF">2008-09-20T09:53:36Z</dcterms:created>
  <dcterms:modified xsi:type="dcterms:W3CDTF">2010-12-06T12:12:13Z</dcterms:modified>
  <cp:category/>
  <cp:version/>
  <cp:contentType/>
  <cp:contentStatus/>
</cp:coreProperties>
</file>