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76" yWindow="105" windowWidth="15450" windowHeight="10320" tabRatio="603" activeTab="0"/>
  </bookViews>
  <sheets>
    <sheet name="для печати" sheetId="1" r:id="rId1"/>
  </sheets>
  <definedNames>
    <definedName name="_xlnm._FilterDatabase" localSheetId="0" hidden="1">'для печати'!$A$251:$I$368</definedName>
    <definedName name="_xlnm.Print_Titles" localSheetId="0">'для печати'!$250:$251</definedName>
  </definedNames>
  <calcPr fullCalcOnLoad="1" refMode="R1C1"/>
</workbook>
</file>

<file path=xl/sharedStrings.xml><?xml version="1.0" encoding="utf-8"?>
<sst xmlns="http://schemas.openxmlformats.org/spreadsheetml/2006/main" count="642" uniqueCount="151">
  <si>
    <t>Департамент финансов администрации города Перми</t>
  </si>
  <si>
    <t>КВСР</t>
  </si>
  <si>
    <t>Департамент имущественных отношений администрации города Перми</t>
  </si>
  <si>
    <t>ГУ 10- отряд ГСП МЧС  России Пермской области</t>
  </si>
  <si>
    <t>Управление внутренних дел города Перми</t>
  </si>
  <si>
    <t>904</t>
  </si>
  <si>
    <t>Департамент планирования и развития территорий администрации города Перми</t>
  </si>
  <si>
    <t>915</t>
  </si>
  <si>
    <t>Управление  по экологии и природопользованию администрации города Перми</t>
  </si>
  <si>
    <t>920</t>
  </si>
  <si>
    <t>Управление здравоохранения администрации города Перми</t>
  </si>
  <si>
    <t>925</t>
  </si>
  <si>
    <t>Комитет по культуре администрации города Перми</t>
  </si>
  <si>
    <t>930</t>
  </si>
  <si>
    <t>Департамент образования администрации города Перми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</si>
  <si>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</si>
  <si>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</si>
  <si>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</si>
  <si>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</si>
  <si>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</si>
  <si>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</si>
  <si>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</si>
  <si>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</si>
  <si>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</si>
  <si>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</si>
  <si>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</si>
  <si>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</si>
  <si>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</si>
  <si>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</si>
  <si>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</si>
  <si>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</si>
  <si>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942</t>
  </si>
  <si>
    <t>Управление жилищно-коммунального хозяйства администрации города Перми</t>
  </si>
  <si>
    <t>944</t>
  </si>
  <si>
    <t>Управление внешнего благоустройства администрации города Перми</t>
  </si>
  <si>
    <t>945</t>
  </si>
  <si>
    <t>Комитет по транспорту администрации города Перми</t>
  </si>
  <si>
    <t>951</t>
  </si>
  <si>
    <t>Департамент экономики и инвестиций администрации города Перми</t>
  </si>
  <si>
    <t>955</t>
  </si>
  <si>
    <t>Комитет социальной защиты населения администрации города Перми</t>
  </si>
  <si>
    <t>964</t>
  </si>
  <si>
    <t>Департамент общественной безопасности администрации города Перми</t>
  </si>
  <si>
    <t>965</t>
  </si>
  <si>
    <t>Управление по развитию потребительского рынка администрации города Перми</t>
  </si>
  <si>
    <t>975</t>
  </si>
  <si>
    <t>Администрация города Перми</t>
  </si>
  <si>
    <t>976</t>
  </si>
  <si>
    <t>Комитет по физической культуре и спорту администрации города Перми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</si>
  <si>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</si>
  <si>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</si>
  <si>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</si>
  <si>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</si>
  <si>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</si>
  <si>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</si>
  <si>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</si>
  <si>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Управление жилищных отношений администрации города Перми</t>
  </si>
  <si>
    <t>992</t>
  </si>
  <si>
    <t>Управление земельных отношений администрации города Перми</t>
  </si>
  <si>
    <t>966</t>
  </si>
  <si>
    <t>Территориальная избирательная комиссия Ленинского района</t>
  </si>
  <si>
    <t>967</t>
  </si>
  <si>
    <t>Территориальная избирательная комиссия Свердловского района</t>
  </si>
  <si>
    <t>968</t>
  </si>
  <si>
    <t>Территориальная избирательная комиссия Мотовилихинского района</t>
  </si>
  <si>
    <t>969</t>
  </si>
  <si>
    <t>Территориальная избирательная комиссия Дзержинского района</t>
  </si>
  <si>
    <t>970</t>
  </si>
  <si>
    <t>Территориальная избирательная комиссия Индустриального района</t>
  </si>
  <si>
    <t>971</t>
  </si>
  <si>
    <t>Территориальная избирательная комиссия Кировского района</t>
  </si>
  <si>
    <t>972</t>
  </si>
  <si>
    <t>Территориальная избирательная комиссия Орджоникидзевского района</t>
  </si>
  <si>
    <t>Всего</t>
  </si>
  <si>
    <t>расходы местного бюджета</t>
  </si>
  <si>
    <t>расходы по выполнению госполномочий</t>
  </si>
  <si>
    <t>расходы за счет средств по предпринимательской и иной приносящей доход деятельности</t>
  </si>
  <si>
    <t>Итого по КВСР 163 в т.ч.:</t>
  </si>
  <si>
    <t>в том числе по источникам финансирования</t>
  </si>
  <si>
    <t>Итого по КВСР 904 в т.ч.:</t>
  </si>
  <si>
    <t>Итого по КВСР 915 в т.ч.:</t>
  </si>
  <si>
    <t>Итого по КВСР 920 в т.ч.:</t>
  </si>
  <si>
    <t>Итого по КВСР 925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</si>
  <si>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</si>
  <si>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</si>
  <si>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</si>
  <si>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</si>
  <si>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</si>
  <si>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</si>
  <si>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</si>
  <si>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</si>
  <si>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942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</si>
  <si>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</si>
  <si>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</si>
  <si>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</si>
  <si>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</si>
  <si>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</si>
  <si>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</si>
  <si>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</si>
  <si>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</si>
  <si>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</si>
  <si>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</si>
  <si>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985 в т.ч.:</t>
  </si>
  <si>
    <t>Итого по КВСР 992 в т.ч.:</t>
  </si>
  <si>
    <t>Итого по КВСР 991 в т.ч.:</t>
  </si>
  <si>
    <t>Итого по КВСР 972 в т.ч.:</t>
  </si>
  <si>
    <t>Итого по КВСР 971 в т.ч.:</t>
  </si>
  <si>
    <t>Итого по КВСР 970 в т.ч.:</t>
  </si>
  <si>
    <t>Итого по КВСР 969 в т.ч.:</t>
  </si>
  <si>
    <t>Итого по КВСР 968 в т.ч.:</t>
  </si>
  <si>
    <t>Итого по КВСР 967 в т.ч.:</t>
  </si>
  <si>
    <t>Итого по КВСР 966 в т.ч.:</t>
  </si>
  <si>
    <t>тыс.руб.</t>
  </si>
  <si>
    <t>163</t>
  </si>
  <si>
    <t>177</t>
  </si>
  <si>
    <t>188</t>
  </si>
  <si>
    <t>902</t>
  </si>
  <si>
    <t>Резерв</t>
  </si>
  <si>
    <t>Кассовый расход с начала года</t>
  </si>
  <si>
    <t>Итого по КВСР 902 в т.ч.:</t>
  </si>
  <si>
    <t>Итого по КВСР 188 в т.ч.:</t>
  </si>
  <si>
    <t>Оперативный анализ исполнения бюджета г.Перми по расходам на 1 июня 2007 года</t>
  </si>
  <si>
    <t>Наименование ГРБС</t>
  </si>
  <si>
    <t>% кассового исполнения плана 1 полугодия</t>
  </si>
  <si>
    <t>Итого по КВСР 176 в т.ч.:</t>
  </si>
  <si>
    <t>Итого по КВСР 187 в т.ч.:</t>
  </si>
  <si>
    <t>Итого по КВСР 901 в т.ч.:</t>
  </si>
  <si>
    <t>Программы</t>
  </si>
  <si>
    <t>Нераспределенные госполномочия</t>
  </si>
  <si>
    <t>Отклонение от расчетного уровня исполнения плана 1 полугодия (70,8%)</t>
  </si>
  <si>
    <t>в том числе:</t>
  </si>
  <si>
    <t>ВСЕГО РАСХОДОВ</t>
  </si>
  <si>
    <t>% кассового исполнения плана 9 месяцев</t>
  </si>
  <si>
    <t>Всего расходов без учета зарезервированных средств</t>
  </si>
  <si>
    <t>расходы местного бюджета с учетом зарезервированных средств</t>
  </si>
  <si>
    <t>расходы местного бюджета без учета зарезервированных средств</t>
  </si>
  <si>
    <t>Итого по КВСР 926 в т.ч.:</t>
  </si>
  <si>
    <t>926</t>
  </si>
  <si>
    <t>Комитет по молодежной политике</t>
  </si>
  <si>
    <t>х</t>
  </si>
  <si>
    <t>Департамент промышленной политики, инвестиций и предпринимательства администрации города Перми</t>
  </si>
  <si>
    <t>Ассигнования годовые</t>
  </si>
  <si>
    <t>Кассовый план 1 квартала</t>
  </si>
  <si>
    <t>%  исполнения кассового плана 1 кв. 2008 г.</t>
  </si>
  <si>
    <t>Итого по КВСР 937 в т.ч.:</t>
  </si>
  <si>
    <t>Оперативный анализ исполнения бюджета города Перми по расходам за январь 2008 года</t>
  </si>
  <si>
    <t>Приложение 4</t>
  </si>
  <si>
    <t>Справочно: исполнено за январь 2007г.</t>
  </si>
  <si>
    <t>Отклонение от установленного уровня исполнения плана  (22,5% и 23,8%)*</t>
  </si>
  <si>
    <t>*-   расчётный уровень установлен исходя из 90% исполнения кассового плана по госполномочиям и 95% исполнения  кассового плана  по средствам местного бюджете и по расходам от предпринимательской и иной приносящей доход деятельности за 1 квартал 2008 года.</t>
  </si>
  <si>
    <t>расходы за счёт средств по предпринимательской и ной приносящей доход деятельности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</si>
</sst>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ahom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2" borderId="1" xfId="0" applyFont="1" applyFill="1" applyBorder="1" applyAlignment="1">
      <alignment/>
    </xf>
    <xf numFmtId="171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/>
    </xf>
    <xf numFmtId="171" fontId="4" fillId="0" borderId="2" xfId="0" applyNumberFormat="1" applyFont="1" applyBorder="1" applyAlignment="1">
      <alignment horizontal="right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71" fontId="4" fillId="0" borderId="3" xfId="0" applyNumberFormat="1" applyFont="1" applyBorder="1" applyAlignment="1">
      <alignment horizontal="right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171" fontId="4" fillId="0" borderId="1" xfId="0" applyNumberFormat="1" applyFont="1" applyBorder="1" applyAlignment="1">
      <alignment horizontal="right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71" fontId="3" fillId="0" borderId="1" xfId="0" applyNumberFormat="1" applyFont="1" applyBorder="1" applyAlignment="1">
      <alignment horizontal="right" vertical="center" wrapText="1"/>
    </xf>
    <xf numFmtId="171" fontId="7" fillId="0" borderId="1" xfId="0" applyNumberFormat="1" applyFont="1" applyBorder="1" applyAlignment="1">
      <alignment horizontal="righ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right" vertical="center" wrapText="1"/>
    </xf>
    <xf numFmtId="171" fontId="8" fillId="2" borderId="1" xfId="0" applyNumberFormat="1" applyFont="1" applyFill="1" applyBorder="1" applyAlignment="1">
      <alignment horizontal="right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right"/>
    </xf>
    <xf numFmtId="171" fontId="4" fillId="2" borderId="1" xfId="0" applyNumberFormat="1" applyFont="1" applyFill="1" applyBorder="1" applyAlignment="1">
      <alignment/>
    </xf>
    <xf numFmtId="166" fontId="4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 vertical="center"/>
    </xf>
    <xf numFmtId="171" fontId="3" fillId="0" borderId="1" xfId="20" applyNumberFormat="1" applyFont="1" applyBorder="1" applyAlignment="1">
      <alignment horizontal="right" vertical="center" wrapText="1"/>
    </xf>
    <xf numFmtId="171" fontId="6" fillId="2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71" fontId="3" fillId="0" borderId="1" xfId="0" applyNumberFormat="1" applyFont="1" applyFill="1" applyBorder="1" applyAlignment="1">
      <alignment horizontal="right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171" fontId="10" fillId="2" borderId="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10" fillId="2" borderId="1" xfId="0" applyFont="1" applyFill="1" applyBorder="1" applyAlignment="1">
      <alignment/>
    </xf>
    <xf numFmtId="171" fontId="10" fillId="2" borderId="1" xfId="0" applyNumberFormat="1" applyFont="1" applyFill="1" applyBorder="1" applyAlignment="1">
      <alignment horizontal="right"/>
    </xf>
    <xf numFmtId="171" fontId="4" fillId="0" borderId="1" xfId="0" applyNumberFormat="1" applyFont="1" applyFill="1" applyBorder="1" applyAlignment="1">
      <alignment horizontal="right" vertical="center" wrapText="1"/>
    </xf>
    <xf numFmtId="171" fontId="3" fillId="0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171" fontId="4" fillId="0" borderId="1" xfId="0" applyNumberFormat="1" applyFont="1" applyBorder="1" applyAlignment="1">
      <alignment vertical="center" wrapText="1"/>
    </xf>
    <xf numFmtId="166" fontId="4" fillId="0" borderId="1" xfId="0" applyNumberFormat="1" applyFont="1" applyBorder="1" applyAlignment="1">
      <alignment vertical="center" wrapText="1"/>
    </xf>
    <xf numFmtId="171" fontId="3" fillId="0" borderId="1" xfId="0" applyNumberFormat="1" applyFont="1" applyBorder="1" applyAlignment="1">
      <alignment vertical="center" wrapText="1"/>
    </xf>
    <xf numFmtId="166" fontId="3" fillId="0" borderId="1" xfId="0" applyNumberFormat="1" applyFont="1" applyBorder="1" applyAlignment="1">
      <alignment vertical="center" wrapText="1"/>
    </xf>
    <xf numFmtId="171" fontId="3" fillId="0" borderId="1" xfId="0" applyNumberFormat="1" applyFont="1" applyFill="1" applyBorder="1" applyAlignment="1">
      <alignment vertical="center" wrapText="1"/>
    </xf>
    <xf numFmtId="171" fontId="4" fillId="0" borderId="1" xfId="0" applyNumberFormat="1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vertical="center" wrapText="1"/>
    </xf>
    <xf numFmtId="166" fontId="7" fillId="0" borderId="1" xfId="0" applyNumberFormat="1" applyFont="1" applyFill="1" applyBorder="1" applyAlignment="1">
      <alignment vertical="center" wrapText="1"/>
    </xf>
    <xf numFmtId="166" fontId="9" fillId="0" borderId="1" xfId="0" applyNumberFormat="1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vertical="center" wrapText="1"/>
    </xf>
    <xf numFmtId="171" fontId="4" fillId="2" borderId="1" xfId="0" applyNumberFormat="1" applyFont="1" applyFill="1" applyBorder="1" applyAlignment="1">
      <alignment vertical="center" wrapText="1"/>
    </xf>
    <xf numFmtId="166" fontId="4" fillId="2" borderId="1" xfId="0" applyNumberFormat="1" applyFont="1" applyFill="1" applyBorder="1" applyAlignment="1">
      <alignment vertical="center" wrapText="1"/>
    </xf>
    <xf numFmtId="166" fontId="6" fillId="2" borderId="1" xfId="0" applyNumberFormat="1" applyFont="1" applyFill="1" applyBorder="1" applyAlignment="1">
      <alignment vertical="center" wrapText="1"/>
    </xf>
    <xf numFmtId="171" fontId="10" fillId="2" borderId="1" xfId="0" applyNumberFormat="1" applyFont="1" applyFill="1" applyBorder="1" applyAlignment="1">
      <alignment vertical="center" wrapText="1"/>
    </xf>
    <xf numFmtId="166" fontId="10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10" fillId="2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 wrapText="1"/>
    </xf>
    <xf numFmtId="171" fontId="4" fillId="0" borderId="0" xfId="0" applyNumberFormat="1" applyFont="1" applyFill="1" applyBorder="1" applyAlignment="1">
      <alignment horizontal="right"/>
    </xf>
    <xf numFmtId="171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171" fontId="10" fillId="0" borderId="1" xfId="0" applyNumberFormat="1" applyFont="1" applyBorder="1" applyAlignment="1">
      <alignment horizontal="right" vertical="center"/>
    </xf>
    <xf numFmtId="166" fontId="3" fillId="2" borderId="1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1" fontId="11" fillId="2" borderId="1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171" fontId="3" fillId="2" borderId="1" xfId="0" applyNumberFormat="1" applyFont="1" applyFill="1" applyBorder="1" applyAlignment="1">
      <alignment vertical="center" wrapText="1"/>
    </xf>
    <xf numFmtId="166" fontId="7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3" fillId="0" borderId="0" xfId="0" applyFont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3" fillId="0" borderId="13" xfId="0" applyFont="1" applyBorder="1" applyAlignment="1">
      <alignment horizontal="left" wrapText="1" indent="2"/>
    </xf>
    <xf numFmtId="0" fontId="0" fillId="0" borderId="13" xfId="0" applyBorder="1" applyAlignment="1">
      <alignment horizontal="left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171" fontId="4" fillId="0" borderId="2" xfId="0" applyNumberFormat="1" applyFont="1" applyBorder="1" applyAlignment="1">
      <alignment horizontal="center" vertical="center" wrapText="1"/>
    </xf>
    <xf numFmtId="171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1"/>
  <sheetViews>
    <sheetView tabSelected="1" workbookViewId="0" topLeftCell="A247">
      <pane xSplit="3" ySplit="5" topLeftCell="F252" activePane="bottomRight" state="frozen"/>
      <selection pane="topLeft" activeCell="A257" sqref="A257"/>
      <selection pane="topRight" activeCell="D257" sqref="D257"/>
      <selection pane="bottomLeft" activeCell="A262" sqref="A262"/>
      <selection pane="bottomRight" activeCell="I361" sqref="I361"/>
    </sheetView>
  </sheetViews>
  <sheetFormatPr defaultColWidth="9.140625" defaultRowHeight="12.75" outlineLevelRow="1"/>
  <cols>
    <col min="1" max="1" width="7.28125" style="1" customWidth="1"/>
    <col min="2" max="2" width="39.140625" style="1" customWidth="1"/>
    <col min="3" max="3" width="41.57421875" style="1" customWidth="1"/>
    <col min="4" max="4" width="15.28125" style="13" customWidth="1"/>
    <col min="5" max="5" width="11.8515625" style="13" customWidth="1"/>
    <col min="6" max="6" width="11.7109375" style="14" customWidth="1"/>
    <col min="7" max="7" width="13.57421875" style="14" customWidth="1"/>
    <col min="8" max="8" width="12.7109375" style="3" hidden="1" customWidth="1"/>
    <col min="9" max="9" width="15.421875" style="71" customWidth="1"/>
    <col min="10" max="10" width="12.421875" style="1" customWidth="1"/>
    <col min="11" max="16384" width="9.140625" style="1" customWidth="1"/>
  </cols>
  <sheetData>
    <row r="1" spans="1:8" s="2" customFormat="1" ht="12.75" customHeight="1" hidden="1">
      <c r="A1" s="140" t="s">
        <v>121</v>
      </c>
      <c r="B1" s="140"/>
      <c r="C1" s="140"/>
      <c r="D1" s="140"/>
      <c r="E1" s="140"/>
      <c r="F1" s="140"/>
      <c r="G1" s="140"/>
      <c r="H1" s="140"/>
    </row>
    <row r="2" spans="8:9" ht="12.75" customHeight="1" hidden="1">
      <c r="H2" s="3" t="s">
        <v>112</v>
      </c>
      <c r="I2" s="1"/>
    </row>
    <row r="3" spans="1:8" s="2" customFormat="1" ht="23.25" customHeight="1" hidden="1">
      <c r="A3" s="132" t="s">
        <v>1</v>
      </c>
      <c r="B3" s="132" t="s">
        <v>122</v>
      </c>
      <c r="C3" s="132" t="s">
        <v>78</v>
      </c>
      <c r="D3" s="15"/>
      <c r="E3" s="15"/>
      <c r="F3" s="134" t="s">
        <v>118</v>
      </c>
      <c r="G3" s="16"/>
      <c r="H3" s="141" t="s">
        <v>123</v>
      </c>
    </row>
    <row r="4" spans="1:8" s="2" customFormat="1" ht="32.25" customHeight="1" hidden="1">
      <c r="A4" s="133"/>
      <c r="B4" s="133"/>
      <c r="C4" s="133"/>
      <c r="D4" s="17"/>
      <c r="E4" s="17"/>
      <c r="F4" s="135"/>
      <c r="G4" s="18"/>
      <c r="H4" s="141"/>
    </row>
    <row r="5" spans="1:8" s="2" customFormat="1" ht="25.5" hidden="1">
      <c r="A5" s="4" t="s">
        <v>113</v>
      </c>
      <c r="B5" s="5" t="s">
        <v>2</v>
      </c>
      <c r="C5" s="5" t="s">
        <v>77</v>
      </c>
      <c r="D5" s="19"/>
      <c r="E5" s="19"/>
      <c r="F5" s="19">
        <f>SUM(F6)</f>
        <v>40239.8</v>
      </c>
      <c r="G5" s="19"/>
      <c r="H5" s="20" t="e">
        <f>SUM(F5/#REF!*100)</f>
        <v>#REF!</v>
      </c>
    </row>
    <row r="6" spans="1:9" ht="12.75" hidden="1">
      <c r="A6" s="6"/>
      <c r="B6" s="7"/>
      <c r="C6" s="7" t="s">
        <v>74</v>
      </c>
      <c r="D6" s="21"/>
      <c r="E6" s="21"/>
      <c r="F6" s="22">
        <v>40239.8</v>
      </c>
      <c r="G6" s="22"/>
      <c r="H6" s="23" t="e">
        <f>SUM(F6/#REF!*100)</f>
        <v>#REF!</v>
      </c>
      <c r="I6" s="1"/>
    </row>
    <row r="7" spans="1:9" ht="12.75" hidden="1">
      <c r="A7" s="6"/>
      <c r="B7" s="7"/>
      <c r="C7" s="7" t="s">
        <v>75</v>
      </c>
      <c r="D7" s="21"/>
      <c r="E7" s="21"/>
      <c r="F7" s="22"/>
      <c r="G7" s="22"/>
      <c r="H7" s="23"/>
      <c r="I7" s="1"/>
    </row>
    <row r="8" spans="1:8" s="2" customFormat="1" ht="25.5" hidden="1">
      <c r="A8" s="4" t="s">
        <v>114</v>
      </c>
      <c r="B8" s="5" t="s">
        <v>3</v>
      </c>
      <c r="C8" s="5" t="s">
        <v>124</v>
      </c>
      <c r="D8" s="19"/>
      <c r="E8" s="19"/>
      <c r="F8" s="19">
        <f>SUM(F9)</f>
        <v>6097.2</v>
      </c>
      <c r="G8" s="19"/>
      <c r="H8" s="20" t="e">
        <f>SUM(F8/#REF!*100)</f>
        <v>#REF!</v>
      </c>
    </row>
    <row r="9" spans="1:9" ht="12.75" hidden="1">
      <c r="A9" s="6"/>
      <c r="B9" s="7"/>
      <c r="C9" s="7" t="s">
        <v>74</v>
      </c>
      <c r="D9" s="21"/>
      <c r="E9" s="21"/>
      <c r="F9" s="22">
        <v>6097.2</v>
      </c>
      <c r="G9" s="22"/>
      <c r="H9" s="23" t="e">
        <f>SUM(F9/#REF!*100)</f>
        <v>#REF!</v>
      </c>
      <c r="I9" s="1"/>
    </row>
    <row r="10" spans="1:8" s="2" customFormat="1" ht="12.75" hidden="1">
      <c r="A10" s="4" t="s">
        <v>115</v>
      </c>
      <c r="B10" s="5" t="s">
        <v>4</v>
      </c>
      <c r="C10" s="5" t="s">
        <v>125</v>
      </c>
      <c r="D10" s="19"/>
      <c r="E10" s="19"/>
      <c r="F10" s="19">
        <f>SUM(F11)</f>
        <v>256900.9</v>
      </c>
      <c r="G10" s="19"/>
      <c r="H10" s="20" t="e">
        <f>SUM(F10/#REF!*100)</f>
        <v>#REF!</v>
      </c>
    </row>
    <row r="11" spans="1:9" ht="12.75" hidden="1">
      <c r="A11" s="6"/>
      <c r="B11" s="7"/>
      <c r="C11" s="7" t="s">
        <v>74</v>
      </c>
      <c r="D11" s="21"/>
      <c r="E11" s="21"/>
      <c r="F11" s="22">
        <v>256900.9</v>
      </c>
      <c r="G11" s="22"/>
      <c r="H11" s="23" t="e">
        <f>SUM(F11/#REF!*100)</f>
        <v>#REF!</v>
      </c>
      <c r="I11" s="1"/>
    </row>
    <row r="12" spans="1:9" ht="12.75" hidden="1">
      <c r="A12" s="6"/>
      <c r="B12" s="7"/>
      <c r="C12" s="7" t="s">
        <v>75</v>
      </c>
      <c r="D12" s="21"/>
      <c r="E12" s="21"/>
      <c r="F12" s="22">
        <v>8168.5</v>
      </c>
      <c r="G12" s="22"/>
      <c r="H12" s="23" t="e">
        <f>SUM(F12/#REF!*100)</f>
        <v>#REF!</v>
      </c>
      <c r="I12" s="1"/>
    </row>
    <row r="13" spans="1:8" s="2" customFormat="1" ht="25.5" hidden="1">
      <c r="A13" s="4" t="s">
        <v>116</v>
      </c>
      <c r="B13" s="5" t="s">
        <v>0</v>
      </c>
      <c r="C13" s="5" t="s">
        <v>126</v>
      </c>
      <c r="D13" s="19"/>
      <c r="E13" s="19"/>
      <c r="F13" s="19">
        <f>SUM(F14)</f>
        <v>140859.5</v>
      </c>
      <c r="G13" s="19"/>
      <c r="H13" s="20" t="e">
        <f>SUM(F13/#REF!*100)</f>
        <v>#REF!</v>
      </c>
    </row>
    <row r="14" spans="1:9" ht="12.75" hidden="1">
      <c r="A14" s="6"/>
      <c r="B14" s="7"/>
      <c r="C14" s="7" t="s">
        <v>74</v>
      </c>
      <c r="D14" s="21"/>
      <c r="E14" s="21"/>
      <c r="F14" s="22">
        <v>140859.5</v>
      </c>
      <c r="G14" s="22"/>
      <c r="H14" s="23" t="e">
        <f>SUM(F14/#REF!*100)</f>
        <v>#REF!</v>
      </c>
      <c r="I14" s="1"/>
    </row>
    <row r="15" spans="1:9" ht="12.75" hidden="1">
      <c r="A15" s="6"/>
      <c r="B15" s="7"/>
      <c r="C15" s="7" t="s">
        <v>75</v>
      </c>
      <c r="D15" s="21"/>
      <c r="E15" s="21"/>
      <c r="F15" s="21"/>
      <c r="G15" s="21"/>
      <c r="H15" s="23"/>
      <c r="I15" s="1"/>
    </row>
    <row r="16" spans="1:8" s="2" customFormat="1" ht="25.5" hidden="1">
      <c r="A16" s="4" t="s">
        <v>5</v>
      </c>
      <c r="B16" s="5" t="s">
        <v>6</v>
      </c>
      <c r="C16" s="5" t="s">
        <v>79</v>
      </c>
      <c r="D16" s="19"/>
      <c r="E16" s="19"/>
      <c r="F16" s="19">
        <f>SUM(F17:F18)</f>
        <v>127215.70000000001</v>
      </c>
      <c r="G16" s="19"/>
      <c r="H16" s="20" t="e">
        <f>SUM(F16/#REF!*100)</f>
        <v>#REF!</v>
      </c>
    </row>
    <row r="17" spans="1:9" ht="12.75" hidden="1">
      <c r="A17" s="6"/>
      <c r="B17" s="7"/>
      <c r="C17" s="7" t="s">
        <v>74</v>
      </c>
      <c r="D17" s="21"/>
      <c r="E17" s="21"/>
      <c r="F17" s="22">
        <v>127103.6</v>
      </c>
      <c r="G17" s="22"/>
      <c r="H17" s="23" t="e">
        <f>SUM(F17/#REF!*100)</f>
        <v>#REF!</v>
      </c>
      <c r="I17" s="1"/>
    </row>
    <row r="18" spans="1:9" ht="25.5" hidden="1">
      <c r="A18" s="6"/>
      <c r="B18" s="7"/>
      <c r="C18" s="7" t="s">
        <v>76</v>
      </c>
      <c r="D18" s="21"/>
      <c r="E18" s="21"/>
      <c r="F18" s="22">
        <v>112.1</v>
      </c>
      <c r="G18" s="22"/>
      <c r="H18" s="23" t="e">
        <f>SUM(F18/#REF!*100)</f>
        <v>#REF!</v>
      </c>
      <c r="I18" s="1"/>
    </row>
    <row r="19" spans="1:9" ht="12.75" hidden="1">
      <c r="A19" s="6"/>
      <c r="B19" s="7"/>
      <c r="C19" s="7" t="s">
        <v>75</v>
      </c>
      <c r="D19" s="21"/>
      <c r="E19" s="21"/>
      <c r="F19" s="21"/>
      <c r="G19" s="21"/>
      <c r="H19" s="23" t="e">
        <f>SUM(F19/#REF!*100)</f>
        <v>#REF!</v>
      </c>
      <c r="I19" s="1"/>
    </row>
    <row r="20" spans="1:8" s="2" customFormat="1" ht="38.25" hidden="1">
      <c r="A20" s="4" t="s">
        <v>7</v>
      </c>
      <c r="B20" s="5" t="s">
        <v>8</v>
      </c>
      <c r="C20" s="5" t="s">
        <v>80</v>
      </c>
      <c r="D20" s="19"/>
      <c r="E20" s="19"/>
      <c r="F20" s="19">
        <f>SUM(F21:F22)</f>
        <v>10375.2</v>
      </c>
      <c r="G20" s="19"/>
      <c r="H20" s="20" t="e">
        <f>SUM(F20/#REF!*100)</f>
        <v>#REF!</v>
      </c>
    </row>
    <row r="21" spans="1:9" ht="12.75" hidden="1">
      <c r="A21" s="6"/>
      <c r="B21" s="7"/>
      <c r="C21" s="7" t="s">
        <v>74</v>
      </c>
      <c r="D21" s="21"/>
      <c r="E21" s="21"/>
      <c r="F21" s="22">
        <v>10375.2</v>
      </c>
      <c r="G21" s="22"/>
      <c r="H21" s="23" t="e">
        <f>SUM(F21/#REF!*100)</f>
        <v>#REF!</v>
      </c>
      <c r="I21" s="1"/>
    </row>
    <row r="22" spans="1:9" ht="25.5" hidden="1">
      <c r="A22" s="6"/>
      <c r="B22" s="7"/>
      <c r="C22" s="7" t="s">
        <v>76</v>
      </c>
      <c r="D22" s="21"/>
      <c r="E22" s="21"/>
      <c r="F22" s="21"/>
      <c r="G22" s="21"/>
      <c r="H22" s="23" t="e">
        <f>SUM(F22/#REF!*100)</f>
        <v>#REF!</v>
      </c>
      <c r="I22" s="1"/>
    </row>
    <row r="23" spans="1:8" s="2" customFormat="1" ht="25.5" hidden="1">
      <c r="A23" s="4" t="s">
        <v>9</v>
      </c>
      <c r="B23" s="5" t="s">
        <v>10</v>
      </c>
      <c r="C23" s="5" t="s">
        <v>81</v>
      </c>
      <c r="D23" s="19"/>
      <c r="E23" s="19"/>
      <c r="F23" s="19">
        <f>SUM(F24:F26)</f>
        <v>526318.2</v>
      </c>
      <c r="G23" s="19"/>
      <c r="H23" s="20" t="e">
        <f>SUM(F23/#REF!*100)</f>
        <v>#REF!</v>
      </c>
    </row>
    <row r="24" spans="1:9" ht="12.75" hidden="1">
      <c r="A24" s="6"/>
      <c r="B24" s="7"/>
      <c r="C24" s="7" t="s">
        <v>74</v>
      </c>
      <c r="D24" s="21"/>
      <c r="E24" s="21"/>
      <c r="F24" s="22">
        <v>354838.4</v>
      </c>
      <c r="G24" s="22"/>
      <c r="H24" s="23" t="e">
        <f>SUM(F24/#REF!*100)</f>
        <v>#REF!</v>
      </c>
      <c r="I24" s="1"/>
    </row>
    <row r="25" spans="1:9" ht="12.75" hidden="1">
      <c r="A25" s="6"/>
      <c r="B25" s="7"/>
      <c r="C25" s="7" t="s">
        <v>75</v>
      </c>
      <c r="D25" s="21"/>
      <c r="E25" s="21"/>
      <c r="F25" s="22">
        <v>34925.6</v>
      </c>
      <c r="G25" s="22"/>
      <c r="H25" s="23" t="e">
        <f>SUM(F25/#REF!*100)</f>
        <v>#REF!</v>
      </c>
      <c r="I25" s="1"/>
    </row>
    <row r="26" spans="1:9" ht="25.5" hidden="1">
      <c r="A26" s="6"/>
      <c r="B26" s="7"/>
      <c r="C26" s="7" t="s">
        <v>76</v>
      </c>
      <c r="D26" s="21"/>
      <c r="E26" s="21"/>
      <c r="F26" s="22">
        <v>136554.2</v>
      </c>
      <c r="G26" s="22"/>
      <c r="H26" s="23" t="e">
        <f>SUM(F26/#REF!*100)</f>
        <v>#REF!</v>
      </c>
      <c r="I26" s="1"/>
    </row>
    <row r="27" spans="1:8" s="2" customFormat="1" ht="25.5" hidden="1">
      <c r="A27" s="4" t="s">
        <v>11</v>
      </c>
      <c r="B27" s="5" t="s">
        <v>12</v>
      </c>
      <c r="C27" s="5" t="s">
        <v>82</v>
      </c>
      <c r="D27" s="19"/>
      <c r="E27" s="19"/>
      <c r="F27" s="19">
        <f>SUM(F28:F29)</f>
        <v>142159.9</v>
      </c>
      <c r="G27" s="19"/>
      <c r="H27" s="20" t="e">
        <f>SUM(F27/#REF!*100)</f>
        <v>#REF!</v>
      </c>
    </row>
    <row r="28" spans="1:9" ht="12.75" hidden="1">
      <c r="A28" s="6"/>
      <c r="B28" s="7"/>
      <c r="C28" s="7" t="s">
        <v>74</v>
      </c>
      <c r="D28" s="21"/>
      <c r="E28" s="21"/>
      <c r="F28" s="22">
        <v>126833.3</v>
      </c>
      <c r="G28" s="22"/>
      <c r="H28" s="23" t="e">
        <f>SUM(F28/#REF!*100)</f>
        <v>#REF!</v>
      </c>
      <c r="I28" s="1"/>
    </row>
    <row r="29" spans="1:9" ht="25.5" hidden="1">
      <c r="A29" s="6"/>
      <c r="B29" s="7"/>
      <c r="C29" s="7" t="s">
        <v>76</v>
      </c>
      <c r="D29" s="21"/>
      <c r="E29" s="21"/>
      <c r="F29" s="22">
        <v>15326.6</v>
      </c>
      <c r="G29" s="22"/>
      <c r="H29" s="23" t="e">
        <f>SUM(F29/#REF!*100)</f>
        <v>#REF!</v>
      </c>
      <c r="I29" s="1"/>
    </row>
    <row r="30" spans="1:8" s="2" customFormat="1" ht="25.5" hidden="1">
      <c r="A30" s="4" t="s">
        <v>13</v>
      </c>
      <c r="B30" s="5" t="s">
        <v>14</v>
      </c>
      <c r="C30" s="5" t="s">
        <v>83</v>
      </c>
      <c r="D30" s="19"/>
      <c r="E30" s="19"/>
      <c r="F30" s="19">
        <f>SUM(F31:F33)</f>
        <v>1988456</v>
      </c>
      <c r="G30" s="19"/>
      <c r="H30" s="20" t="e">
        <f>SUM(F30/#REF!*100)</f>
        <v>#REF!</v>
      </c>
    </row>
    <row r="31" spans="1:9" ht="12.75" hidden="1">
      <c r="A31" s="6"/>
      <c r="B31" s="7"/>
      <c r="C31" s="7" t="s">
        <v>74</v>
      </c>
      <c r="D31" s="21"/>
      <c r="E31" s="21"/>
      <c r="F31" s="22">
        <v>1230827.4</v>
      </c>
      <c r="G31" s="22"/>
      <c r="H31" s="23" t="e">
        <f>SUM(F31/#REF!*100)</f>
        <v>#REF!</v>
      </c>
      <c r="I31" s="1"/>
    </row>
    <row r="32" spans="1:9" ht="12.75" hidden="1">
      <c r="A32" s="6"/>
      <c r="B32" s="7"/>
      <c r="C32" s="7" t="s">
        <v>75</v>
      </c>
      <c r="D32" s="21"/>
      <c r="E32" s="21"/>
      <c r="F32" s="22">
        <v>607796.1</v>
      </c>
      <c r="G32" s="22"/>
      <c r="H32" s="23" t="e">
        <f>SUM(F32/#REF!*100)</f>
        <v>#REF!</v>
      </c>
      <c r="I32" s="1"/>
    </row>
    <row r="33" spans="1:9" ht="25.5" hidden="1">
      <c r="A33" s="6"/>
      <c r="B33" s="7"/>
      <c r="C33" s="7" t="s">
        <v>76</v>
      </c>
      <c r="D33" s="21"/>
      <c r="E33" s="21"/>
      <c r="F33" s="22">
        <v>149832.5</v>
      </c>
      <c r="G33" s="22"/>
      <c r="H33" s="23" t="e">
        <f>SUM(F33/#REF!*100)</f>
        <v>#REF!</v>
      </c>
      <c r="I33" s="1"/>
    </row>
    <row r="34" spans="1:8" s="2" customFormat="1" ht="12.75" hidden="1">
      <c r="A34" s="4" t="s">
        <v>15</v>
      </c>
      <c r="B34" s="5" t="s">
        <v>16</v>
      </c>
      <c r="C34" s="5" t="s">
        <v>84</v>
      </c>
      <c r="D34" s="19"/>
      <c r="E34" s="19"/>
      <c r="F34" s="19">
        <f>SUM(F35:F36)</f>
        <v>9711.8</v>
      </c>
      <c r="G34" s="19"/>
      <c r="H34" s="20" t="e">
        <f>SUM(F34/#REF!*100)</f>
        <v>#REF!</v>
      </c>
    </row>
    <row r="35" spans="1:9" ht="12.75" hidden="1">
      <c r="A35" s="6"/>
      <c r="B35" s="7"/>
      <c r="C35" s="7" t="s">
        <v>74</v>
      </c>
      <c r="D35" s="21"/>
      <c r="E35" s="21"/>
      <c r="F35" s="22">
        <v>9008.8</v>
      </c>
      <c r="G35" s="22"/>
      <c r="H35" s="23" t="e">
        <f>SUM(F35/#REF!*100)</f>
        <v>#REF!</v>
      </c>
      <c r="I35" s="1"/>
    </row>
    <row r="36" spans="1:9" ht="12.75" hidden="1">
      <c r="A36" s="6"/>
      <c r="B36" s="7"/>
      <c r="C36" s="7" t="s">
        <v>75</v>
      </c>
      <c r="D36" s="21"/>
      <c r="E36" s="21"/>
      <c r="F36" s="22">
        <v>703</v>
      </c>
      <c r="G36" s="22"/>
      <c r="H36" s="23" t="e">
        <f>SUM(F36/#REF!*100)</f>
        <v>#REF!</v>
      </c>
      <c r="I36" s="1"/>
    </row>
    <row r="37" spans="1:8" s="2" customFormat="1" ht="12.75" hidden="1">
      <c r="A37" s="4" t="s">
        <v>17</v>
      </c>
      <c r="B37" s="5" t="s">
        <v>18</v>
      </c>
      <c r="C37" s="5" t="s">
        <v>85</v>
      </c>
      <c r="D37" s="19"/>
      <c r="E37" s="19"/>
      <c r="F37" s="19">
        <f>SUM(F38:F39)</f>
        <v>12738.2</v>
      </c>
      <c r="G37" s="19"/>
      <c r="H37" s="20" t="e">
        <f>SUM(F37/#REF!*100)</f>
        <v>#REF!</v>
      </c>
    </row>
    <row r="38" spans="1:9" ht="12.75" hidden="1">
      <c r="A38" s="6"/>
      <c r="B38" s="7"/>
      <c r="C38" s="7" t="s">
        <v>74</v>
      </c>
      <c r="D38" s="21"/>
      <c r="E38" s="21"/>
      <c r="F38" s="22">
        <v>11873.2</v>
      </c>
      <c r="G38" s="22"/>
      <c r="H38" s="23" t="e">
        <f>SUM(F38/#REF!*100)</f>
        <v>#REF!</v>
      </c>
      <c r="I38" s="1"/>
    </row>
    <row r="39" spans="1:9" ht="12.75" hidden="1">
      <c r="A39" s="6"/>
      <c r="B39" s="7"/>
      <c r="C39" s="7" t="s">
        <v>75</v>
      </c>
      <c r="D39" s="21"/>
      <c r="E39" s="21"/>
      <c r="F39" s="22">
        <v>865</v>
      </c>
      <c r="G39" s="22"/>
      <c r="H39" s="23" t="e">
        <f>SUM(F39/#REF!*100)</f>
        <v>#REF!</v>
      </c>
      <c r="I39" s="1"/>
    </row>
    <row r="40" spans="1:8" s="2" customFormat="1" ht="12.75" hidden="1">
      <c r="A40" s="4" t="s">
        <v>19</v>
      </c>
      <c r="B40" s="5" t="s">
        <v>20</v>
      </c>
      <c r="C40" s="5" t="s">
        <v>86</v>
      </c>
      <c r="D40" s="19"/>
      <c r="E40" s="19"/>
      <c r="F40" s="19">
        <f>SUM(F41:F42)</f>
        <v>9807.3</v>
      </c>
      <c r="G40" s="19"/>
      <c r="H40" s="20" t="e">
        <f>SUM(F40/#REF!*100)</f>
        <v>#REF!</v>
      </c>
    </row>
    <row r="41" spans="1:9" ht="12.75" hidden="1">
      <c r="A41" s="6"/>
      <c r="B41" s="7"/>
      <c r="C41" s="7" t="s">
        <v>74</v>
      </c>
      <c r="D41" s="21"/>
      <c r="E41" s="21"/>
      <c r="F41" s="22">
        <v>9123.3</v>
      </c>
      <c r="G41" s="22"/>
      <c r="H41" s="23" t="e">
        <f>SUM(F41/#REF!*100)</f>
        <v>#REF!</v>
      </c>
      <c r="I41" s="1"/>
    </row>
    <row r="42" spans="1:9" ht="12.75" hidden="1">
      <c r="A42" s="6"/>
      <c r="B42" s="7"/>
      <c r="C42" s="7" t="s">
        <v>75</v>
      </c>
      <c r="D42" s="21"/>
      <c r="E42" s="21"/>
      <c r="F42" s="22">
        <v>684</v>
      </c>
      <c r="G42" s="22"/>
      <c r="H42" s="23" t="e">
        <f>SUM(F42/#REF!*100)</f>
        <v>#REF!</v>
      </c>
      <c r="I42" s="1"/>
    </row>
    <row r="43" spans="1:8" s="2" customFormat="1" ht="12.75" hidden="1">
      <c r="A43" s="4" t="s">
        <v>21</v>
      </c>
      <c r="B43" s="5" t="s">
        <v>22</v>
      </c>
      <c r="C43" s="5" t="s">
        <v>90</v>
      </c>
      <c r="D43" s="19"/>
      <c r="E43" s="19"/>
      <c r="F43" s="19">
        <f>SUM(F44:F45)</f>
        <v>9122.400000000001</v>
      </c>
      <c r="G43" s="19"/>
      <c r="H43" s="20" t="e">
        <f>SUM(F43/#REF!*100)</f>
        <v>#REF!</v>
      </c>
    </row>
    <row r="44" spans="1:9" ht="12.75" hidden="1">
      <c r="A44" s="6"/>
      <c r="B44" s="7"/>
      <c r="C44" s="7" t="s">
        <v>74</v>
      </c>
      <c r="D44" s="21"/>
      <c r="E44" s="21"/>
      <c r="F44" s="22">
        <v>8472.7</v>
      </c>
      <c r="G44" s="22"/>
      <c r="H44" s="23" t="e">
        <f>SUM(F44/#REF!*100)</f>
        <v>#REF!</v>
      </c>
      <c r="I44" s="1"/>
    </row>
    <row r="45" spans="1:9" ht="12.75" hidden="1">
      <c r="A45" s="6"/>
      <c r="B45" s="7"/>
      <c r="C45" s="7" t="s">
        <v>75</v>
      </c>
      <c r="D45" s="21"/>
      <c r="E45" s="21"/>
      <c r="F45" s="22">
        <v>649.7</v>
      </c>
      <c r="G45" s="22"/>
      <c r="H45" s="23" t="e">
        <f>SUM(F45/#REF!*100)</f>
        <v>#REF!</v>
      </c>
      <c r="I45" s="1"/>
    </row>
    <row r="46" spans="1:8" s="2" customFormat="1" ht="12.75" hidden="1">
      <c r="A46" s="4" t="s">
        <v>23</v>
      </c>
      <c r="B46" s="5" t="s">
        <v>24</v>
      </c>
      <c r="C46" s="5" t="s">
        <v>89</v>
      </c>
      <c r="D46" s="19"/>
      <c r="E46" s="19"/>
      <c r="F46" s="19">
        <f>SUM(F47:F48)</f>
        <v>10860.1</v>
      </c>
      <c r="G46" s="19"/>
      <c r="H46" s="20" t="e">
        <f>SUM(F46/#REF!*100)</f>
        <v>#REF!</v>
      </c>
    </row>
    <row r="47" spans="1:9" ht="12.75" hidden="1">
      <c r="A47" s="6"/>
      <c r="B47" s="7"/>
      <c r="C47" s="7" t="s">
        <v>74</v>
      </c>
      <c r="D47" s="21"/>
      <c r="E47" s="21"/>
      <c r="F47" s="22">
        <v>9991.4</v>
      </c>
      <c r="G47" s="22"/>
      <c r="H47" s="23" t="e">
        <f>SUM(F47/#REF!*100)</f>
        <v>#REF!</v>
      </c>
      <c r="I47" s="1"/>
    </row>
    <row r="48" spans="1:9" ht="12.75" hidden="1">
      <c r="A48" s="6"/>
      <c r="B48" s="7"/>
      <c r="C48" s="7" t="s">
        <v>75</v>
      </c>
      <c r="D48" s="21"/>
      <c r="E48" s="21"/>
      <c r="F48" s="22">
        <v>868.7</v>
      </c>
      <c r="G48" s="22"/>
      <c r="H48" s="23" t="e">
        <f>SUM(F48/#REF!*100)</f>
        <v>#REF!</v>
      </c>
      <c r="I48" s="1"/>
    </row>
    <row r="49" spans="1:8" s="2" customFormat="1" ht="12.75" hidden="1">
      <c r="A49" s="4" t="s">
        <v>25</v>
      </c>
      <c r="B49" s="5" t="s">
        <v>26</v>
      </c>
      <c r="C49" s="5" t="s">
        <v>88</v>
      </c>
      <c r="D49" s="19"/>
      <c r="E49" s="19"/>
      <c r="F49" s="19">
        <f>SUM(F50:F51)</f>
        <v>9469.1</v>
      </c>
      <c r="G49" s="19"/>
      <c r="H49" s="20" t="e">
        <f>SUM(F49/#REF!*100)</f>
        <v>#REF!</v>
      </c>
    </row>
    <row r="50" spans="1:9" ht="12.75" hidden="1">
      <c r="A50" s="6"/>
      <c r="B50" s="7"/>
      <c r="C50" s="7" t="s">
        <v>74</v>
      </c>
      <c r="D50" s="21"/>
      <c r="E50" s="21"/>
      <c r="F50" s="22">
        <v>8847.7</v>
      </c>
      <c r="G50" s="22"/>
      <c r="H50" s="23" t="e">
        <f>SUM(F50/#REF!*100)</f>
        <v>#REF!</v>
      </c>
      <c r="I50" s="1"/>
    </row>
    <row r="51" spans="1:9" ht="12.75" hidden="1">
      <c r="A51" s="6"/>
      <c r="B51" s="7"/>
      <c r="C51" s="7" t="s">
        <v>75</v>
      </c>
      <c r="D51" s="21"/>
      <c r="E51" s="21"/>
      <c r="F51" s="22">
        <v>621.4</v>
      </c>
      <c r="G51" s="22"/>
      <c r="H51" s="23" t="e">
        <f>SUM(F51/#REF!*100)</f>
        <v>#REF!</v>
      </c>
      <c r="I51" s="1"/>
    </row>
    <row r="52" spans="1:8" s="2" customFormat="1" ht="12.75" hidden="1">
      <c r="A52" s="4" t="s">
        <v>27</v>
      </c>
      <c r="B52" s="5" t="s">
        <v>28</v>
      </c>
      <c r="C52" s="5" t="s">
        <v>86</v>
      </c>
      <c r="D52" s="19"/>
      <c r="E52" s="19"/>
      <c r="F52" s="19">
        <f>SUM(F53:F54)</f>
        <v>9606.5</v>
      </c>
      <c r="G52" s="19"/>
      <c r="H52" s="20" t="e">
        <f>SUM(F52/#REF!*100)</f>
        <v>#REF!</v>
      </c>
    </row>
    <row r="53" spans="1:9" ht="12.75" hidden="1">
      <c r="A53" s="6"/>
      <c r="B53" s="7"/>
      <c r="C53" s="7" t="s">
        <v>74</v>
      </c>
      <c r="D53" s="21"/>
      <c r="E53" s="21"/>
      <c r="F53" s="22">
        <v>8496.7</v>
      </c>
      <c r="G53" s="22"/>
      <c r="H53" s="23" t="e">
        <f>SUM(F53/#REF!*100)</f>
        <v>#REF!</v>
      </c>
      <c r="I53" s="1"/>
    </row>
    <row r="54" spans="1:9" ht="12.75" hidden="1">
      <c r="A54" s="6"/>
      <c r="B54" s="7"/>
      <c r="C54" s="7" t="s">
        <v>75</v>
      </c>
      <c r="D54" s="21"/>
      <c r="E54" s="21"/>
      <c r="F54" s="22">
        <v>1109.8</v>
      </c>
      <c r="G54" s="22"/>
      <c r="H54" s="23" t="e">
        <f>SUM(F54/#REF!*100)</f>
        <v>#REF!</v>
      </c>
      <c r="I54" s="1"/>
    </row>
    <row r="55" spans="1:8" s="2" customFormat="1" ht="12.75" hidden="1">
      <c r="A55" s="4" t="s">
        <v>29</v>
      </c>
      <c r="B55" s="5" t="s">
        <v>30</v>
      </c>
      <c r="C55" s="5" t="s">
        <v>87</v>
      </c>
      <c r="D55" s="19"/>
      <c r="E55" s="19"/>
      <c r="F55" s="19">
        <f>SUM(F56:F57)</f>
        <v>2126.7</v>
      </c>
      <c r="G55" s="19"/>
      <c r="H55" s="20" t="e">
        <f>SUM(F55/#REF!*100)</f>
        <v>#REF!</v>
      </c>
    </row>
    <row r="56" spans="1:9" ht="12.75" hidden="1">
      <c r="A56" s="6"/>
      <c r="B56" s="7"/>
      <c r="C56" s="7" t="s">
        <v>74</v>
      </c>
      <c r="D56" s="21"/>
      <c r="E56" s="21"/>
      <c r="F56" s="22">
        <v>1935.5</v>
      </c>
      <c r="G56" s="22"/>
      <c r="H56" s="23" t="e">
        <f>SUM(F56/#REF!*100)</f>
        <v>#REF!</v>
      </c>
      <c r="I56" s="1"/>
    </row>
    <row r="57" spans="1:9" ht="12.75" hidden="1">
      <c r="A57" s="6"/>
      <c r="B57" s="7"/>
      <c r="C57" s="7" t="s">
        <v>75</v>
      </c>
      <c r="D57" s="21"/>
      <c r="E57" s="21"/>
      <c r="F57" s="22">
        <v>191.2</v>
      </c>
      <c r="G57" s="22"/>
      <c r="H57" s="23" t="e">
        <f>SUM(F57/#REF!*100)</f>
        <v>#REF!</v>
      </c>
      <c r="I57" s="1"/>
    </row>
    <row r="58" spans="1:8" s="2" customFormat="1" ht="25.5" hidden="1">
      <c r="A58" s="4" t="s">
        <v>31</v>
      </c>
      <c r="B58" s="5" t="s">
        <v>32</v>
      </c>
      <c r="C58" s="5" t="s">
        <v>91</v>
      </c>
      <c r="D58" s="19"/>
      <c r="E58" s="19"/>
      <c r="F58" s="19">
        <f>SUM(F59)</f>
        <v>192694.1</v>
      </c>
      <c r="G58" s="19"/>
      <c r="H58" s="20" t="e">
        <f>SUM(F58/#REF!*100)</f>
        <v>#REF!</v>
      </c>
    </row>
    <row r="59" spans="1:9" ht="12.75" hidden="1">
      <c r="A59" s="6"/>
      <c r="B59" s="7"/>
      <c r="C59" s="7" t="s">
        <v>74</v>
      </c>
      <c r="D59" s="21"/>
      <c r="E59" s="21"/>
      <c r="F59" s="22">
        <v>192694.1</v>
      </c>
      <c r="G59" s="22"/>
      <c r="H59" s="23" t="e">
        <f>SUM(F59/#REF!*100)</f>
        <v>#REF!</v>
      </c>
      <c r="I59" s="1"/>
    </row>
    <row r="60" spans="1:9" ht="12.75" hidden="1">
      <c r="A60" s="6"/>
      <c r="B60" s="7"/>
      <c r="C60" s="7" t="s">
        <v>75</v>
      </c>
      <c r="D60" s="21"/>
      <c r="E60" s="21"/>
      <c r="F60" s="21"/>
      <c r="G60" s="21"/>
      <c r="H60" s="23" t="e">
        <f>SUM(F60/#REF!*100)</f>
        <v>#REF!</v>
      </c>
      <c r="I60" s="1"/>
    </row>
    <row r="61" spans="1:9" ht="25.5" hidden="1">
      <c r="A61" s="6"/>
      <c r="B61" s="7"/>
      <c r="C61" s="7" t="s">
        <v>76</v>
      </c>
      <c r="D61" s="21"/>
      <c r="E61" s="21"/>
      <c r="F61" s="21"/>
      <c r="G61" s="21"/>
      <c r="H61" s="23" t="e">
        <f>SUM(F61/#REF!*100)</f>
        <v>#REF!</v>
      </c>
      <c r="I61" s="1"/>
    </row>
    <row r="62" spans="1:8" s="2" customFormat="1" ht="25.5" hidden="1">
      <c r="A62" s="4" t="s">
        <v>33</v>
      </c>
      <c r="B62" s="5" t="s">
        <v>34</v>
      </c>
      <c r="C62" s="5" t="s">
        <v>92</v>
      </c>
      <c r="D62" s="19"/>
      <c r="E62" s="19"/>
      <c r="F62" s="19">
        <f>SUM(F63)</f>
        <v>304592.9</v>
      </c>
      <c r="G62" s="19"/>
      <c r="H62" s="20" t="e">
        <f>SUM(F62/#REF!*100)</f>
        <v>#REF!</v>
      </c>
    </row>
    <row r="63" spans="1:9" ht="12.75" hidden="1">
      <c r="A63" s="6"/>
      <c r="B63" s="7"/>
      <c r="C63" s="7" t="s">
        <v>74</v>
      </c>
      <c r="D63" s="21"/>
      <c r="E63" s="21"/>
      <c r="F63" s="22">
        <v>304592.9</v>
      </c>
      <c r="G63" s="22"/>
      <c r="H63" s="23" t="e">
        <f>SUM(F63/#REF!*100)</f>
        <v>#REF!</v>
      </c>
      <c r="I63" s="1"/>
    </row>
    <row r="64" spans="1:9" ht="12.75" hidden="1">
      <c r="A64" s="6"/>
      <c r="B64" s="7"/>
      <c r="C64" s="7" t="s">
        <v>75</v>
      </c>
      <c r="D64" s="21"/>
      <c r="E64" s="21"/>
      <c r="F64" s="21"/>
      <c r="G64" s="21"/>
      <c r="H64" s="23" t="e">
        <f>SUM(F64/#REF!*100)</f>
        <v>#REF!</v>
      </c>
      <c r="I64" s="1"/>
    </row>
    <row r="65" spans="1:9" ht="25.5" hidden="1">
      <c r="A65" s="6"/>
      <c r="B65" s="7"/>
      <c r="C65" s="7" t="s">
        <v>76</v>
      </c>
      <c r="D65" s="21"/>
      <c r="E65" s="21"/>
      <c r="F65" s="21"/>
      <c r="G65" s="21"/>
      <c r="H65" s="23" t="e">
        <f>SUM(F65/#REF!*100)</f>
        <v>#REF!</v>
      </c>
      <c r="I65" s="1"/>
    </row>
    <row r="66" spans="1:8" s="2" customFormat="1" ht="25.5" hidden="1">
      <c r="A66" s="4" t="s">
        <v>35</v>
      </c>
      <c r="B66" s="5" t="s">
        <v>36</v>
      </c>
      <c r="C66" s="5" t="s">
        <v>93</v>
      </c>
      <c r="D66" s="19"/>
      <c r="E66" s="19"/>
      <c r="F66" s="19">
        <f>SUM(F67:F68)</f>
        <v>44634.2</v>
      </c>
      <c r="G66" s="19"/>
      <c r="H66" s="20" t="e">
        <f>SUM(F66/#REF!*100)</f>
        <v>#REF!</v>
      </c>
    </row>
    <row r="67" spans="1:9" ht="12.75" hidden="1">
      <c r="A67" s="6"/>
      <c r="B67" s="7"/>
      <c r="C67" s="7" t="s">
        <v>74</v>
      </c>
      <c r="D67" s="21"/>
      <c r="E67" s="21"/>
      <c r="F67" s="22">
        <v>44634.2</v>
      </c>
      <c r="G67" s="22"/>
      <c r="H67" s="23" t="e">
        <f>SUM(F67/#REF!*100)</f>
        <v>#REF!</v>
      </c>
      <c r="I67" s="1"/>
    </row>
    <row r="68" spans="1:9" ht="12.75" hidden="1">
      <c r="A68" s="6"/>
      <c r="B68" s="7"/>
      <c r="C68" s="7" t="s">
        <v>75</v>
      </c>
      <c r="D68" s="21"/>
      <c r="E68" s="21"/>
      <c r="F68" s="21"/>
      <c r="G68" s="21"/>
      <c r="H68" s="23" t="e">
        <f>SUM(F68/#REF!*100)</f>
        <v>#REF!</v>
      </c>
      <c r="I68" s="1"/>
    </row>
    <row r="69" spans="1:8" s="2" customFormat="1" ht="25.5" hidden="1">
      <c r="A69" s="4" t="s">
        <v>37</v>
      </c>
      <c r="B69" s="5" t="s">
        <v>38</v>
      </c>
      <c r="C69" s="5" t="s">
        <v>94</v>
      </c>
      <c r="D69" s="19"/>
      <c r="E69" s="19"/>
      <c r="F69" s="19">
        <f>SUM(F70)</f>
        <v>4291</v>
      </c>
      <c r="G69" s="19"/>
      <c r="H69" s="20" t="e">
        <f>SUM(F69/#REF!*100)</f>
        <v>#REF!</v>
      </c>
    </row>
    <row r="70" spans="1:9" ht="12.75" hidden="1">
      <c r="A70" s="6"/>
      <c r="B70" s="7"/>
      <c r="C70" s="7" t="s">
        <v>74</v>
      </c>
      <c r="D70" s="21"/>
      <c r="E70" s="21"/>
      <c r="F70" s="22">
        <v>4291</v>
      </c>
      <c r="G70" s="22"/>
      <c r="H70" s="23" t="e">
        <f>SUM(F70/#REF!*100)</f>
        <v>#REF!</v>
      </c>
      <c r="I70" s="1"/>
    </row>
    <row r="71" spans="1:9" ht="12.75" hidden="1">
      <c r="A71" s="6"/>
      <c r="B71" s="7"/>
      <c r="C71" s="7" t="s">
        <v>75</v>
      </c>
      <c r="D71" s="21"/>
      <c r="E71" s="21"/>
      <c r="F71" s="21"/>
      <c r="G71" s="21"/>
      <c r="H71" s="23"/>
      <c r="I71" s="1"/>
    </row>
    <row r="72" spans="1:8" s="2" customFormat="1" ht="25.5" hidden="1">
      <c r="A72" s="4" t="s">
        <v>39</v>
      </c>
      <c r="B72" s="5" t="s">
        <v>40</v>
      </c>
      <c r="C72" s="5" t="s">
        <v>95</v>
      </c>
      <c r="D72" s="19"/>
      <c r="E72" s="19"/>
      <c r="F72" s="19">
        <f>SUM(F73:F74)</f>
        <v>77910.1</v>
      </c>
      <c r="G72" s="19"/>
      <c r="H72" s="20" t="e">
        <f>SUM(F72/#REF!*100)</f>
        <v>#REF!</v>
      </c>
    </row>
    <row r="73" spans="1:9" ht="12.75" hidden="1">
      <c r="A73" s="6"/>
      <c r="B73" s="7"/>
      <c r="C73" s="7" t="s">
        <v>74</v>
      </c>
      <c r="D73" s="21"/>
      <c r="E73" s="21"/>
      <c r="F73" s="22">
        <v>37407.3</v>
      </c>
      <c r="G73" s="22"/>
      <c r="H73" s="23" t="e">
        <f>SUM(F73/#REF!*100)</f>
        <v>#REF!</v>
      </c>
      <c r="I73" s="1"/>
    </row>
    <row r="74" spans="1:9" ht="12.75" hidden="1">
      <c r="A74" s="6"/>
      <c r="B74" s="7"/>
      <c r="C74" s="7" t="s">
        <v>75</v>
      </c>
      <c r="D74" s="21"/>
      <c r="E74" s="21"/>
      <c r="F74" s="22">
        <v>40502.8</v>
      </c>
      <c r="G74" s="22"/>
      <c r="H74" s="23" t="e">
        <f>SUM(F74/#REF!*100)</f>
        <v>#REF!</v>
      </c>
      <c r="I74" s="1"/>
    </row>
    <row r="75" spans="1:8" s="2" customFormat="1" ht="25.5" hidden="1">
      <c r="A75" s="4" t="s">
        <v>41</v>
      </c>
      <c r="B75" s="5" t="s">
        <v>42</v>
      </c>
      <c r="C75" s="5" t="s">
        <v>96</v>
      </c>
      <c r="D75" s="19"/>
      <c r="E75" s="19"/>
      <c r="F75" s="19">
        <f>SUM(F76:F78)</f>
        <v>20152.799999999996</v>
      </c>
      <c r="G75" s="19"/>
      <c r="H75" s="20" t="e">
        <f>SUM(F75/#REF!*100)</f>
        <v>#REF!</v>
      </c>
    </row>
    <row r="76" spans="1:9" ht="12.75" hidden="1">
      <c r="A76" s="6"/>
      <c r="B76" s="7"/>
      <c r="C76" s="7" t="s">
        <v>74</v>
      </c>
      <c r="D76" s="21"/>
      <c r="E76" s="21"/>
      <c r="F76" s="22">
        <v>20067.6</v>
      </c>
      <c r="G76" s="22"/>
      <c r="H76" s="23" t="e">
        <f>SUM(F76/#REF!*100)</f>
        <v>#REF!</v>
      </c>
      <c r="I76" s="1"/>
    </row>
    <row r="77" spans="1:9" ht="12.75" hidden="1">
      <c r="A77" s="6"/>
      <c r="B77" s="7"/>
      <c r="C77" s="7" t="s">
        <v>75</v>
      </c>
      <c r="D77" s="21"/>
      <c r="E77" s="21"/>
      <c r="F77" s="22">
        <v>50.6</v>
      </c>
      <c r="G77" s="22"/>
      <c r="H77" s="23" t="e">
        <f>SUM(F77/#REF!*100)</f>
        <v>#REF!</v>
      </c>
      <c r="I77" s="1"/>
    </row>
    <row r="78" spans="1:9" ht="25.5" hidden="1">
      <c r="A78" s="6"/>
      <c r="B78" s="7"/>
      <c r="C78" s="7" t="s">
        <v>76</v>
      </c>
      <c r="D78" s="21"/>
      <c r="E78" s="21"/>
      <c r="F78" s="22">
        <v>34.6</v>
      </c>
      <c r="G78" s="22"/>
      <c r="H78" s="23" t="e">
        <f>SUM(F78/#REF!*100)</f>
        <v>#REF!</v>
      </c>
      <c r="I78" s="1"/>
    </row>
    <row r="79" spans="1:8" s="2" customFormat="1" ht="25.5" hidden="1">
      <c r="A79" s="4" t="s">
        <v>43</v>
      </c>
      <c r="B79" s="5" t="s">
        <v>44</v>
      </c>
      <c r="C79" s="5" t="s">
        <v>97</v>
      </c>
      <c r="D79" s="19"/>
      <c r="E79" s="19"/>
      <c r="F79" s="19">
        <f>SUM(F80:F81)</f>
        <v>2484.4</v>
      </c>
      <c r="G79" s="19"/>
      <c r="H79" s="20" t="e">
        <f>SUM(F79/#REF!*100)</f>
        <v>#REF!</v>
      </c>
    </row>
    <row r="80" spans="1:9" ht="12.75" hidden="1">
      <c r="A80" s="6"/>
      <c r="B80" s="7"/>
      <c r="C80" s="7" t="s">
        <v>74</v>
      </c>
      <c r="D80" s="21"/>
      <c r="E80" s="21"/>
      <c r="F80" s="22">
        <v>2440.6</v>
      </c>
      <c r="G80" s="22"/>
      <c r="H80" s="23" t="e">
        <f>SUM(F80/#REF!*100)</f>
        <v>#REF!</v>
      </c>
      <c r="I80" s="1"/>
    </row>
    <row r="81" spans="1:9" ht="12.75" hidden="1">
      <c r="A81" s="6"/>
      <c r="B81" s="7"/>
      <c r="C81" s="7" t="s">
        <v>75</v>
      </c>
      <c r="D81" s="21"/>
      <c r="E81" s="21"/>
      <c r="F81" s="22">
        <v>43.8</v>
      </c>
      <c r="G81" s="22"/>
      <c r="H81" s="23" t="e">
        <f>SUM(F81/#REF!*100)</f>
        <v>#REF!</v>
      </c>
      <c r="I81" s="1"/>
    </row>
    <row r="82" spans="1:8" s="2" customFormat="1" ht="25.5" hidden="1">
      <c r="A82" s="4" t="s">
        <v>59</v>
      </c>
      <c r="B82" s="5" t="s">
        <v>60</v>
      </c>
      <c r="C82" s="5" t="s">
        <v>111</v>
      </c>
      <c r="D82" s="19"/>
      <c r="E82" s="19"/>
      <c r="F82" s="19">
        <f>SUM(F83)</f>
        <v>401.3</v>
      </c>
      <c r="G82" s="19"/>
      <c r="H82" s="20" t="e">
        <f>SUM(F82/#REF!*100)</f>
        <v>#REF!</v>
      </c>
    </row>
    <row r="83" spans="1:9" ht="12.75" hidden="1">
      <c r="A83" s="6"/>
      <c r="B83" s="7"/>
      <c r="C83" s="7" t="s">
        <v>75</v>
      </c>
      <c r="D83" s="21"/>
      <c r="E83" s="21"/>
      <c r="F83" s="22">
        <v>401.3</v>
      </c>
      <c r="G83" s="22"/>
      <c r="H83" s="23" t="e">
        <f>SUM(F83/#REF!*100)</f>
        <v>#REF!</v>
      </c>
      <c r="I83" s="1"/>
    </row>
    <row r="84" spans="1:8" s="2" customFormat="1" ht="25.5" hidden="1">
      <c r="A84" s="4" t="s">
        <v>61</v>
      </c>
      <c r="B84" s="5" t="s">
        <v>62</v>
      </c>
      <c r="C84" s="5" t="s">
        <v>110</v>
      </c>
      <c r="D84" s="19"/>
      <c r="E84" s="19"/>
      <c r="F84" s="19">
        <f>SUM(F85)</f>
        <v>351.5</v>
      </c>
      <c r="G84" s="19"/>
      <c r="H84" s="20" t="e">
        <f>SUM(F84/#REF!*100)</f>
        <v>#REF!</v>
      </c>
    </row>
    <row r="85" spans="1:9" ht="12.75" hidden="1">
      <c r="A85" s="6"/>
      <c r="B85" s="7"/>
      <c r="C85" s="7" t="s">
        <v>75</v>
      </c>
      <c r="D85" s="21"/>
      <c r="E85" s="21"/>
      <c r="F85" s="22">
        <v>351.5</v>
      </c>
      <c r="G85" s="22"/>
      <c r="H85" s="23" t="e">
        <f>SUM(F85/#REF!*100)</f>
        <v>#REF!</v>
      </c>
      <c r="I85" s="1"/>
    </row>
    <row r="86" spans="1:8" s="2" customFormat="1" ht="25.5" hidden="1">
      <c r="A86" s="4" t="s">
        <v>63</v>
      </c>
      <c r="B86" s="5" t="s">
        <v>64</v>
      </c>
      <c r="C86" s="5" t="s">
        <v>109</v>
      </c>
      <c r="D86" s="19"/>
      <c r="E86" s="19"/>
      <c r="F86" s="19">
        <f>SUM(F87)</f>
        <v>381.9</v>
      </c>
      <c r="G86" s="19"/>
      <c r="H86" s="20" t="e">
        <f>SUM(F86/#REF!*100)</f>
        <v>#REF!</v>
      </c>
    </row>
    <row r="87" spans="1:9" ht="12.75" hidden="1">
      <c r="A87" s="6"/>
      <c r="B87" s="7"/>
      <c r="C87" s="7" t="s">
        <v>75</v>
      </c>
      <c r="D87" s="21"/>
      <c r="E87" s="21"/>
      <c r="F87" s="22">
        <v>381.9</v>
      </c>
      <c r="G87" s="22"/>
      <c r="H87" s="23" t="e">
        <f>SUM(F87/#REF!*100)</f>
        <v>#REF!</v>
      </c>
      <c r="I87" s="1"/>
    </row>
    <row r="88" spans="1:8" s="2" customFormat="1" ht="25.5" hidden="1">
      <c r="A88" s="4" t="s">
        <v>65</v>
      </c>
      <c r="B88" s="5" t="s">
        <v>66</v>
      </c>
      <c r="C88" s="5" t="s">
        <v>108</v>
      </c>
      <c r="D88" s="19"/>
      <c r="E88" s="19"/>
      <c r="F88" s="19">
        <f>SUM(F89)</f>
        <v>307.6</v>
      </c>
      <c r="G88" s="19"/>
      <c r="H88" s="20" t="e">
        <f>SUM(F88/#REF!*100)</f>
        <v>#REF!</v>
      </c>
    </row>
    <row r="89" spans="1:9" ht="12.75" hidden="1">
      <c r="A89" s="6"/>
      <c r="B89" s="7"/>
      <c r="C89" s="7" t="s">
        <v>75</v>
      </c>
      <c r="D89" s="21"/>
      <c r="E89" s="21"/>
      <c r="F89" s="22">
        <v>307.6</v>
      </c>
      <c r="G89" s="22"/>
      <c r="H89" s="23" t="e">
        <f>SUM(F89/#REF!*100)</f>
        <v>#REF!</v>
      </c>
      <c r="I89" s="1"/>
    </row>
    <row r="90" spans="1:8" s="2" customFormat="1" ht="25.5" hidden="1">
      <c r="A90" s="4" t="s">
        <v>67</v>
      </c>
      <c r="B90" s="5" t="s">
        <v>68</v>
      </c>
      <c r="C90" s="5" t="s">
        <v>107</v>
      </c>
      <c r="D90" s="19"/>
      <c r="E90" s="19"/>
      <c r="F90" s="19">
        <f>SUM(F91)</f>
        <v>356.1</v>
      </c>
      <c r="G90" s="19"/>
      <c r="H90" s="20" t="e">
        <f>SUM(F90/#REF!*100)</f>
        <v>#REF!</v>
      </c>
    </row>
    <row r="91" spans="1:9" ht="12.75" hidden="1">
      <c r="A91" s="6"/>
      <c r="B91" s="7"/>
      <c r="C91" s="7" t="s">
        <v>75</v>
      </c>
      <c r="D91" s="21"/>
      <c r="E91" s="21"/>
      <c r="F91" s="22">
        <v>356.1</v>
      </c>
      <c r="G91" s="22"/>
      <c r="H91" s="23" t="e">
        <f>SUM(F91/#REF!*100)</f>
        <v>#REF!</v>
      </c>
      <c r="I91" s="1"/>
    </row>
    <row r="92" spans="1:8" s="2" customFormat="1" ht="25.5" hidden="1">
      <c r="A92" s="4" t="s">
        <v>69</v>
      </c>
      <c r="B92" s="5" t="s">
        <v>70</v>
      </c>
      <c r="C92" s="5" t="s">
        <v>106</v>
      </c>
      <c r="D92" s="19"/>
      <c r="E92" s="19"/>
      <c r="F92" s="19">
        <f>SUM(F93)</f>
        <v>381.9</v>
      </c>
      <c r="G92" s="19"/>
      <c r="H92" s="20" t="e">
        <f>SUM(F92/#REF!*100)</f>
        <v>#REF!</v>
      </c>
    </row>
    <row r="93" spans="1:9" ht="12.75" hidden="1">
      <c r="A93" s="6"/>
      <c r="B93" s="7"/>
      <c r="C93" s="7" t="s">
        <v>75</v>
      </c>
      <c r="D93" s="21"/>
      <c r="E93" s="21"/>
      <c r="F93" s="22">
        <v>381.9</v>
      </c>
      <c r="G93" s="22"/>
      <c r="H93" s="23" t="e">
        <f>SUM(F93/#REF!*100)</f>
        <v>#REF!</v>
      </c>
      <c r="I93" s="1"/>
    </row>
    <row r="94" spans="1:8" s="2" customFormat="1" ht="25.5" hidden="1">
      <c r="A94" s="4" t="s">
        <v>71</v>
      </c>
      <c r="B94" s="5" t="s">
        <v>72</v>
      </c>
      <c r="C94" s="5" t="s">
        <v>105</v>
      </c>
      <c r="D94" s="19"/>
      <c r="E94" s="19"/>
      <c r="F94" s="19">
        <f>SUM(F95)</f>
        <v>237.6</v>
      </c>
      <c r="G94" s="19"/>
      <c r="H94" s="20" t="e">
        <f>SUM(F94/#REF!*100)</f>
        <v>#REF!</v>
      </c>
    </row>
    <row r="95" spans="1:9" ht="12.75" hidden="1">
      <c r="A95" s="6"/>
      <c r="B95" s="7"/>
      <c r="C95" s="7" t="s">
        <v>75</v>
      </c>
      <c r="D95" s="21"/>
      <c r="E95" s="21"/>
      <c r="F95" s="22">
        <v>237.6</v>
      </c>
      <c r="G95" s="22"/>
      <c r="H95" s="23" t="e">
        <f>SUM(F95/#REF!*100)</f>
        <v>#REF!</v>
      </c>
      <c r="I95" s="1"/>
    </row>
    <row r="96" spans="1:8" s="2" customFormat="1" ht="12.75" hidden="1">
      <c r="A96" s="4" t="s">
        <v>45</v>
      </c>
      <c r="B96" s="5" t="s">
        <v>46</v>
      </c>
      <c r="C96" s="5" t="s">
        <v>98</v>
      </c>
      <c r="D96" s="19"/>
      <c r="E96" s="19"/>
      <c r="F96" s="19">
        <f>SUM(F97:F99)</f>
        <v>72909.3</v>
      </c>
      <c r="G96" s="19"/>
      <c r="H96" s="20" t="e">
        <f>SUM(F96/#REF!*100)</f>
        <v>#REF!</v>
      </c>
    </row>
    <row r="97" spans="1:9" ht="12.75" hidden="1">
      <c r="A97" s="6"/>
      <c r="B97" s="7"/>
      <c r="C97" s="7" t="s">
        <v>74</v>
      </c>
      <c r="D97" s="21"/>
      <c r="E97" s="21"/>
      <c r="F97" s="22">
        <v>72742.8</v>
      </c>
      <c r="G97" s="22"/>
      <c r="H97" s="23" t="e">
        <f>SUM(F97/#REF!*100)</f>
        <v>#REF!</v>
      </c>
      <c r="I97" s="1"/>
    </row>
    <row r="98" spans="1:9" ht="12.75" hidden="1">
      <c r="A98" s="6"/>
      <c r="B98" s="7"/>
      <c r="C98" s="7" t="s">
        <v>75</v>
      </c>
      <c r="D98" s="21"/>
      <c r="E98" s="21"/>
      <c r="F98" s="22">
        <v>69.1</v>
      </c>
      <c r="G98" s="22"/>
      <c r="H98" s="23" t="e">
        <f>SUM(F98/#REF!*100)</f>
        <v>#REF!</v>
      </c>
      <c r="I98" s="1"/>
    </row>
    <row r="99" spans="1:9" ht="25.5" hidden="1">
      <c r="A99" s="6"/>
      <c r="B99" s="7"/>
      <c r="C99" s="7" t="s">
        <v>76</v>
      </c>
      <c r="D99" s="21"/>
      <c r="E99" s="21"/>
      <c r="F99" s="22">
        <v>97.4</v>
      </c>
      <c r="G99" s="22"/>
      <c r="H99" s="23" t="e">
        <f>SUM(F99/#REF!*100)</f>
        <v>#REF!</v>
      </c>
      <c r="I99" s="1"/>
    </row>
    <row r="100" spans="1:8" s="2" customFormat="1" ht="32.25" customHeight="1" hidden="1">
      <c r="A100" s="4" t="s">
        <v>47</v>
      </c>
      <c r="B100" s="5" t="s">
        <v>48</v>
      </c>
      <c r="C100" s="5" t="s">
        <v>99</v>
      </c>
      <c r="D100" s="19"/>
      <c r="E100" s="19"/>
      <c r="F100" s="19">
        <f>SUM(F101:F102)</f>
        <v>19090.8</v>
      </c>
      <c r="G100" s="19"/>
      <c r="H100" s="20" t="e">
        <f>SUM(F100/#REF!*100)</f>
        <v>#REF!</v>
      </c>
    </row>
    <row r="101" spans="1:9" ht="11.25" customHeight="1" hidden="1">
      <c r="A101" s="6"/>
      <c r="B101" s="7"/>
      <c r="C101" s="7" t="s">
        <v>74</v>
      </c>
      <c r="D101" s="21"/>
      <c r="E101" s="21"/>
      <c r="F101" s="22">
        <v>18486.1</v>
      </c>
      <c r="G101" s="22"/>
      <c r="H101" s="23" t="e">
        <f>SUM(F101/#REF!*100)</f>
        <v>#REF!</v>
      </c>
      <c r="I101" s="1"/>
    </row>
    <row r="102" spans="1:9" ht="25.5" hidden="1">
      <c r="A102" s="6"/>
      <c r="B102" s="7"/>
      <c r="C102" s="7" t="s">
        <v>76</v>
      </c>
      <c r="D102" s="21"/>
      <c r="E102" s="21"/>
      <c r="F102" s="22">
        <v>604.7</v>
      </c>
      <c r="G102" s="22"/>
      <c r="H102" s="23" t="e">
        <f>SUM(F102/#REF!*100)</f>
        <v>#REF!</v>
      </c>
      <c r="I102" s="1"/>
    </row>
    <row r="103" spans="1:8" s="2" customFormat="1" ht="12.75" hidden="1">
      <c r="A103" s="4" t="s">
        <v>49</v>
      </c>
      <c r="B103" s="5" t="s">
        <v>50</v>
      </c>
      <c r="C103" s="5" t="s">
        <v>100</v>
      </c>
      <c r="D103" s="19"/>
      <c r="E103" s="19"/>
      <c r="F103" s="19">
        <f>SUM(F104)</f>
        <v>3818</v>
      </c>
      <c r="G103" s="19"/>
      <c r="H103" s="20" t="e">
        <f>SUM(F103/#REF!*100)</f>
        <v>#REF!</v>
      </c>
    </row>
    <row r="104" spans="1:9" ht="12.75" hidden="1">
      <c r="A104" s="6"/>
      <c r="B104" s="7"/>
      <c r="C104" s="7" t="s">
        <v>74</v>
      </c>
      <c r="D104" s="21"/>
      <c r="E104" s="21"/>
      <c r="F104" s="22">
        <v>3818</v>
      </c>
      <c r="G104" s="22"/>
      <c r="H104" s="23" t="e">
        <f>SUM(F104/#REF!*100)</f>
        <v>#REF!</v>
      </c>
      <c r="I104" s="1"/>
    </row>
    <row r="105" spans="1:9" ht="12.75" hidden="1">
      <c r="A105" s="6"/>
      <c r="B105" s="7"/>
      <c r="C105" s="7" t="s">
        <v>75</v>
      </c>
      <c r="D105" s="21"/>
      <c r="E105" s="21"/>
      <c r="F105" s="21"/>
      <c r="G105" s="21"/>
      <c r="H105" s="23"/>
      <c r="I105" s="1"/>
    </row>
    <row r="106" spans="1:8" s="2" customFormat="1" ht="25.5" hidden="1">
      <c r="A106" s="4" t="s">
        <v>51</v>
      </c>
      <c r="B106" s="5" t="s">
        <v>52</v>
      </c>
      <c r="C106" s="5" t="s">
        <v>101</v>
      </c>
      <c r="D106" s="19"/>
      <c r="E106" s="19"/>
      <c r="F106" s="19">
        <f>SUM(F107)</f>
        <v>1026.9</v>
      </c>
      <c r="G106" s="19"/>
      <c r="H106" s="20" t="e">
        <f>SUM(F106/#REF!*100)</f>
        <v>#REF!</v>
      </c>
    </row>
    <row r="107" spans="1:9" ht="12.75" hidden="1">
      <c r="A107" s="6"/>
      <c r="B107" s="7"/>
      <c r="C107" s="7" t="s">
        <v>74</v>
      </c>
      <c r="D107" s="21"/>
      <c r="E107" s="21"/>
      <c r="F107" s="22">
        <v>1026.9</v>
      </c>
      <c r="G107" s="22"/>
      <c r="H107" s="23" t="e">
        <f>SUM(F107/#REF!*100)</f>
        <v>#REF!</v>
      </c>
      <c r="I107" s="1"/>
    </row>
    <row r="108" spans="1:9" ht="12.75" hidden="1">
      <c r="A108" s="6"/>
      <c r="B108" s="7"/>
      <c r="C108" s="7" t="s">
        <v>75</v>
      </c>
      <c r="D108" s="21"/>
      <c r="E108" s="21"/>
      <c r="F108" s="21"/>
      <c r="G108" s="21"/>
      <c r="H108" s="23"/>
      <c r="I108" s="1"/>
    </row>
    <row r="109" spans="1:8" s="2" customFormat="1" ht="12.75" hidden="1">
      <c r="A109" s="4" t="s">
        <v>53</v>
      </c>
      <c r="B109" s="5" t="s">
        <v>54</v>
      </c>
      <c r="C109" s="5" t="s">
        <v>102</v>
      </c>
      <c r="D109" s="19"/>
      <c r="E109" s="19"/>
      <c r="F109" s="19">
        <f>SUM(F110)</f>
        <v>30580.9</v>
      </c>
      <c r="G109" s="19"/>
      <c r="H109" s="20" t="e">
        <f>SUM(F109/#REF!*100)</f>
        <v>#REF!</v>
      </c>
    </row>
    <row r="110" spans="1:9" ht="12.75" hidden="1">
      <c r="A110" s="6"/>
      <c r="B110" s="7"/>
      <c r="C110" s="7" t="s">
        <v>74</v>
      </c>
      <c r="D110" s="21"/>
      <c r="E110" s="21"/>
      <c r="F110" s="22">
        <v>30580.9</v>
      </c>
      <c r="G110" s="22"/>
      <c r="H110" s="23" t="e">
        <f>SUM(F110/#REF!*100)</f>
        <v>#REF!</v>
      </c>
      <c r="I110" s="1"/>
    </row>
    <row r="111" spans="1:9" ht="12.75" hidden="1">
      <c r="A111" s="6"/>
      <c r="B111" s="7"/>
      <c r="C111" s="7" t="s">
        <v>75</v>
      </c>
      <c r="D111" s="21"/>
      <c r="E111" s="21"/>
      <c r="F111" s="21"/>
      <c r="G111" s="21"/>
      <c r="H111" s="23"/>
      <c r="I111" s="1"/>
    </row>
    <row r="112" spans="1:8" s="2" customFormat="1" ht="25.5" hidden="1">
      <c r="A112" s="4" t="s">
        <v>55</v>
      </c>
      <c r="B112" s="5" t="s">
        <v>56</v>
      </c>
      <c r="C112" s="5" t="s">
        <v>104</v>
      </c>
      <c r="D112" s="19"/>
      <c r="E112" s="19"/>
      <c r="F112" s="19">
        <f>SUM(F113:F114)</f>
        <v>98403.4</v>
      </c>
      <c r="G112" s="19"/>
      <c r="H112" s="20" t="e">
        <f>SUM(F112/#REF!*100)</f>
        <v>#REF!</v>
      </c>
    </row>
    <row r="113" spans="1:9" ht="12.75" hidden="1">
      <c r="A113" s="6"/>
      <c r="B113" s="7"/>
      <c r="C113" s="7" t="s">
        <v>74</v>
      </c>
      <c r="D113" s="21"/>
      <c r="E113" s="21"/>
      <c r="F113" s="22">
        <v>62564.2</v>
      </c>
      <c r="G113" s="22"/>
      <c r="H113" s="23" t="e">
        <f>SUM(F113/#REF!*100)</f>
        <v>#REF!</v>
      </c>
      <c r="I113" s="1"/>
    </row>
    <row r="114" spans="1:9" ht="12.75" hidden="1">
      <c r="A114" s="6"/>
      <c r="B114" s="7"/>
      <c r="C114" s="7" t="s">
        <v>75</v>
      </c>
      <c r="D114" s="21"/>
      <c r="E114" s="21"/>
      <c r="F114" s="22">
        <v>35839.2</v>
      </c>
      <c r="G114" s="22"/>
      <c r="H114" s="23" t="e">
        <f>SUM(F114/#REF!*100)</f>
        <v>#REF!</v>
      </c>
      <c r="I114" s="1"/>
    </row>
    <row r="115" spans="1:8" s="2" customFormat="1" ht="25.5" hidden="1">
      <c r="A115" s="4" t="s">
        <v>57</v>
      </c>
      <c r="B115" s="5" t="s">
        <v>58</v>
      </c>
      <c r="C115" s="5" t="s">
        <v>103</v>
      </c>
      <c r="D115" s="19"/>
      <c r="E115" s="19"/>
      <c r="F115" s="19">
        <f>SUM(F116:F116)</f>
        <v>7213.8</v>
      </c>
      <c r="G115" s="19"/>
      <c r="H115" s="20" t="e">
        <f>SUM(F115/#REF!*100)</f>
        <v>#REF!</v>
      </c>
    </row>
    <row r="116" spans="1:9" ht="12.75" hidden="1">
      <c r="A116" s="6"/>
      <c r="B116" s="7"/>
      <c r="C116" s="7" t="s">
        <v>74</v>
      </c>
      <c r="D116" s="21"/>
      <c r="E116" s="21"/>
      <c r="F116" s="22">
        <v>7213.8</v>
      </c>
      <c r="G116" s="22"/>
      <c r="H116" s="23" t="e">
        <f>SUM(F116/#REF!*100)</f>
        <v>#REF!</v>
      </c>
      <c r="I116" s="1"/>
    </row>
    <row r="117" spans="1:9" ht="12.75" hidden="1">
      <c r="A117" s="6"/>
      <c r="B117" s="7"/>
      <c r="C117" s="7" t="s">
        <v>75</v>
      </c>
      <c r="D117" s="21"/>
      <c r="E117" s="21"/>
      <c r="F117" s="21"/>
      <c r="G117" s="21"/>
      <c r="H117" s="23" t="e">
        <f>SUM(F117/#REF!*100)</f>
        <v>#REF!</v>
      </c>
      <c r="I117" s="1"/>
    </row>
    <row r="118" spans="1:9" ht="12.75" hidden="1" outlineLevel="1">
      <c r="A118" s="6"/>
      <c r="B118" s="7"/>
      <c r="C118" s="7" t="s">
        <v>117</v>
      </c>
      <c r="D118" s="21"/>
      <c r="E118" s="21"/>
      <c r="F118" s="21"/>
      <c r="G118" s="21"/>
      <c r="H118" s="23" t="e">
        <f>SUM(F118/#REF!*100)</f>
        <v>#REF!</v>
      </c>
      <c r="I118" s="1"/>
    </row>
    <row r="119" spans="1:9" ht="12.75" hidden="1" outlineLevel="1">
      <c r="A119" s="6"/>
      <c r="B119" s="7"/>
      <c r="C119" s="7" t="s">
        <v>127</v>
      </c>
      <c r="D119" s="21"/>
      <c r="E119" s="21"/>
      <c r="F119" s="21"/>
      <c r="G119" s="21"/>
      <c r="H119" s="23" t="e">
        <f>SUM(F119/#REF!*100)</f>
        <v>#REF!</v>
      </c>
      <c r="I119" s="1"/>
    </row>
    <row r="120" spans="1:9" ht="12.75" hidden="1" outlineLevel="1">
      <c r="A120" s="6"/>
      <c r="B120" s="7"/>
      <c r="C120" s="7" t="s">
        <v>128</v>
      </c>
      <c r="D120" s="21"/>
      <c r="E120" s="21"/>
      <c r="F120" s="21"/>
      <c r="G120" s="21"/>
      <c r="H120" s="23"/>
      <c r="I120" s="1"/>
    </row>
    <row r="121" spans="1:8" s="11" customFormat="1" ht="12.75" hidden="1">
      <c r="A121" s="9"/>
      <c r="B121" s="10"/>
      <c r="C121" s="10" t="s">
        <v>74</v>
      </c>
      <c r="D121" s="24"/>
      <c r="E121" s="24"/>
      <c r="F121" s="25">
        <f>SUM(F6+F9+F11+F14+F17+F21+F24+F28+F31+F35+F38+F41+F44+F47+F50+F53+F56+F59+F63+F67+F70+F73+F76+F80+F97+F101+F104+F107+F110+F113+F116)</f>
        <v>3164385</v>
      </c>
      <c r="G121" s="25"/>
      <c r="H121" s="26" t="e">
        <f>SUM(F121/#REF!*100)</f>
        <v>#REF!</v>
      </c>
    </row>
    <row r="122" spans="1:8" s="11" customFormat="1" ht="12.75" hidden="1">
      <c r="A122" s="9"/>
      <c r="B122" s="10"/>
      <c r="C122" s="10" t="s">
        <v>75</v>
      </c>
      <c r="D122" s="24"/>
      <c r="E122" s="24"/>
      <c r="F122" s="25">
        <f>SUM(F25+F32+F36+F39+F42+F45+F48+F51+F54+F57+F68+F74+F77+F81+F83+F85+F87+F89+F91+F93+F98+F114+F95+F117+F64+F60+F12+F19)</f>
        <v>735506.3999999999</v>
      </c>
      <c r="G122" s="25"/>
      <c r="H122" s="26" t="e">
        <f>SUM(F122/#REF!*100)</f>
        <v>#REF!</v>
      </c>
    </row>
    <row r="123" spans="1:8" s="11" customFormat="1" ht="38.25" hidden="1">
      <c r="A123" s="9"/>
      <c r="B123" s="10"/>
      <c r="C123" s="10" t="s">
        <v>76</v>
      </c>
      <c r="D123" s="24"/>
      <c r="E123" s="24"/>
      <c r="F123" s="25">
        <f>SUM(F18+F22+F26+F29+F33+F78+F99+F102)</f>
        <v>302562.10000000003</v>
      </c>
      <c r="G123" s="25"/>
      <c r="H123" s="26" t="e">
        <f>SUM(F123/#REF!*100)</f>
        <v>#REF!</v>
      </c>
    </row>
    <row r="124" spans="1:8" s="11" customFormat="1" ht="12.75" hidden="1">
      <c r="A124" s="12"/>
      <c r="B124" s="10" t="s">
        <v>73</v>
      </c>
      <c r="C124" s="12"/>
      <c r="D124" s="27"/>
      <c r="E124" s="27"/>
      <c r="F124" s="28">
        <f>SUM(F121:F123)</f>
        <v>4202453.5</v>
      </c>
      <c r="G124" s="28"/>
      <c r="H124" s="26" t="e">
        <f>SUM(F124/#REF!*100)</f>
        <v>#REF!</v>
      </c>
    </row>
    <row r="125" ht="12.75" hidden="1" outlineLevel="1">
      <c r="I125" s="1"/>
    </row>
    <row r="126" ht="12.75" hidden="1" outlineLevel="1">
      <c r="I126" s="1"/>
    </row>
    <row r="127" ht="12.75" hidden="1">
      <c r="I127" s="1"/>
    </row>
    <row r="128" ht="12.75" hidden="1">
      <c r="I128" s="1"/>
    </row>
    <row r="129" ht="12.75" hidden="1">
      <c r="I129" s="1"/>
    </row>
    <row r="130" ht="12.75" hidden="1">
      <c r="I130" s="1"/>
    </row>
    <row r="131" ht="12.75" hidden="1">
      <c r="I131" s="1"/>
    </row>
    <row r="132" ht="12.75" hidden="1">
      <c r="I132" s="1"/>
    </row>
    <row r="133" spans="1:9" ht="15.75" hidden="1">
      <c r="A133" s="140" t="s">
        <v>121</v>
      </c>
      <c r="B133" s="140"/>
      <c r="C133" s="140"/>
      <c r="D133" s="140"/>
      <c r="E133" s="140"/>
      <c r="F133" s="140"/>
      <c r="G133" s="140"/>
      <c r="H133" s="140"/>
      <c r="I133" s="1"/>
    </row>
    <row r="134" spans="8:9" ht="12.75" hidden="1">
      <c r="H134" s="3" t="s">
        <v>112</v>
      </c>
      <c r="I134" s="1"/>
    </row>
    <row r="135" spans="1:9" ht="12.75" customHeight="1" hidden="1">
      <c r="A135" s="132" t="s">
        <v>1</v>
      </c>
      <c r="B135" s="132" t="s">
        <v>122</v>
      </c>
      <c r="C135" s="132" t="s">
        <v>78</v>
      </c>
      <c r="D135" s="15"/>
      <c r="E135" s="15"/>
      <c r="F135" s="134" t="s">
        <v>118</v>
      </c>
      <c r="G135" s="16"/>
      <c r="H135" s="141" t="s">
        <v>123</v>
      </c>
      <c r="I135" s="130" t="s">
        <v>129</v>
      </c>
    </row>
    <row r="136" spans="1:9" ht="77.25" customHeight="1" hidden="1">
      <c r="A136" s="133"/>
      <c r="B136" s="133"/>
      <c r="C136" s="133"/>
      <c r="D136" s="17"/>
      <c r="E136" s="17"/>
      <c r="F136" s="135"/>
      <c r="G136" s="18"/>
      <c r="H136" s="141"/>
      <c r="I136" s="130"/>
    </row>
    <row r="137" spans="1:9" ht="25.5" hidden="1">
      <c r="A137" s="4" t="s">
        <v>113</v>
      </c>
      <c r="B137" s="5" t="s">
        <v>2</v>
      </c>
      <c r="C137" s="5" t="s">
        <v>77</v>
      </c>
      <c r="D137" s="19"/>
      <c r="E137" s="19"/>
      <c r="F137" s="19">
        <f>SUM(F138)</f>
        <v>40239.7</v>
      </c>
      <c r="G137" s="19"/>
      <c r="H137" s="20" t="e">
        <f>SUM(F137/#REF!*100)</f>
        <v>#REF!</v>
      </c>
      <c r="I137" s="29" t="e">
        <f>SUM(H137-70.8)</f>
        <v>#REF!</v>
      </c>
    </row>
    <row r="138" spans="1:9" ht="12.75" hidden="1">
      <c r="A138" s="6"/>
      <c r="B138" s="7"/>
      <c r="C138" s="7" t="s">
        <v>74</v>
      </c>
      <c r="D138" s="21"/>
      <c r="E138" s="21"/>
      <c r="F138" s="22">
        <v>40239.7</v>
      </c>
      <c r="G138" s="22"/>
      <c r="H138" s="23" t="e">
        <f>SUM(F138/#REF!*100)</f>
        <v>#REF!</v>
      </c>
      <c r="I138" s="30" t="e">
        <f aca="true" t="shared" si="0" ref="I138:I201">SUM(H138-70.8)</f>
        <v>#REF!</v>
      </c>
    </row>
    <row r="139" spans="1:9" ht="12.75" hidden="1">
      <c r="A139" s="6"/>
      <c r="B139" s="7"/>
      <c r="C139" s="7" t="s">
        <v>75</v>
      </c>
      <c r="D139" s="21"/>
      <c r="E139" s="21"/>
      <c r="F139" s="22"/>
      <c r="G139" s="22"/>
      <c r="H139" s="23"/>
      <c r="I139" s="30">
        <f t="shared" si="0"/>
        <v>-70.8</v>
      </c>
    </row>
    <row r="140" spans="1:9" ht="25.5" hidden="1">
      <c r="A140" s="4" t="s">
        <v>114</v>
      </c>
      <c r="B140" s="5" t="s">
        <v>3</v>
      </c>
      <c r="C140" s="5" t="s">
        <v>124</v>
      </c>
      <c r="D140" s="19"/>
      <c r="E140" s="19"/>
      <c r="F140" s="19">
        <f>SUM(F141)</f>
        <v>6097.2</v>
      </c>
      <c r="G140" s="19"/>
      <c r="H140" s="20" t="e">
        <f>SUM(F140/#REF!*100)</f>
        <v>#REF!</v>
      </c>
      <c r="I140" s="31" t="e">
        <f t="shared" si="0"/>
        <v>#REF!</v>
      </c>
    </row>
    <row r="141" spans="1:9" ht="12.75" hidden="1">
      <c r="A141" s="6"/>
      <c r="B141" s="7"/>
      <c r="C141" s="7" t="s">
        <v>74</v>
      </c>
      <c r="D141" s="21"/>
      <c r="E141" s="21"/>
      <c r="F141" s="22">
        <v>6097.2</v>
      </c>
      <c r="G141" s="22"/>
      <c r="H141" s="23" t="e">
        <f>SUM(F141/#REF!*100)</f>
        <v>#REF!</v>
      </c>
      <c r="I141" s="30" t="e">
        <f t="shared" si="0"/>
        <v>#REF!</v>
      </c>
    </row>
    <row r="142" spans="1:9" ht="12.75" hidden="1">
      <c r="A142" s="4" t="s">
        <v>115</v>
      </c>
      <c r="B142" s="5" t="s">
        <v>4</v>
      </c>
      <c r="C142" s="5" t="s">
        <v>125</v>
      </c>
      <c r="D142" s="19"/>
      <c r="E142" s="19"/>
      <c r="F142" s="19">
        <f>SUM(F143)</f>
        <v>256900.9</v>
      </c>
      <c r="G142" s="19"/>
      <c r="H142" s="20" t="e">
        <f>SUM(F142/#REF!*100)</f>
        <v>#REF!</v>
      </c>
      <c r="I142" s="31" t="e">
        <f t="shared" si="0"/>
        <v>#REF!</v>
      </c>
    </row>
    <row r="143" spans="1:9" ht="12.75" hidden="1">
      <c r="A143" s="6"/>
      <c r="B143" s="7"/>
      <c r="C143" s="7" t="s">
        <v>74</v>
      </c>
      <c r="D143" s="21"/>
      <c r="E143" s="21"/>
      <c r="F143" s="22">
        <v>256900.9</v>
      </c>
      <c r="G143" s="22"/>
      <c r="H143" s="23" t="e">
        <f>SUM(F143/#REF!*100)</f>
        <v>#REF!</v>
      </c>
      <c r="I143" s="30" t="e">
        <f t="shared" si="0"/>
        <v>#REF!</v>
      </c>
    </row>
    <row r="144" spans="1:9" ht="12.75" hidden="1">
      <c r="A144" s="6"/>
      <c r="B144" s="7"/>
      <c r="C144" s="7" t="s">
        <v>75</v>
      </c>
      <c r="D144" s="21"/>
      <c r="E144" s="21"/>
      <c r="F144" s="22">
        <v>8168.5</v>
      </c>
      <c r="G144" s="22"/>
      <c r="H144" s="23" t="e">
        <f>SUM(F144/#REF!*100)</f>
        <v>#REF!</v>
      </c>
      <c r="I144" s="30" t="e">
        <f t="shared" si="0"/>
        <v>#REF!</v>
      </c>
    </row>
    <row r="145" spans="1:9" ht="25.5" hidden="1">
      <c r="A145" s="4" t="s">
        <v>116</v>
      </c>
      <c r="B145" s="5" t="s">
        <v>0</v>
      </c>
      <c r="C145" s="5" t="s">
        <v>126</v>
      </c>
      <c r="D145" s="19"/>
      <c r="E145" s="19"/>
      <c r="F145" s="19">
        <f>SUM(F146)</f>
        <v>140709.6</v>
      </c>
      <c r="G145" s="19"/>
      <c r="H145" s="20" t="e">
        <f>SUM(F145/#REF!*100)</f>
        <v>#REF!</v>
      </c>
      <c r="I145" s="29" t="e">
        <f t="shared" si="0"/>
        <v>#REF!</v>
      </c>
    </row>
    <row r="146" spans="1:9" ht="12.75" hidden="1">
      <c r="A146" s="6"/>
      <c r="B146" s="7"/>
      <c r="C146" s="7" t="s">
        <v>74</v>
      </c>
      <c r="D146" s="21"/>
      <c r="E146" s="21"/>
      <c r="F146" s="22">
        <v>140709.6</v>
      </c>
      <c r="G146" s="22"/>
      <c r="H146" s="23" t="e">
        <f>SUM(F146/#REF!*100)</f>
        <v>#REF!</v>
      </c>
      <c r="I146" s="30" t="e">
        <f t="shared" si="0"/>
        <v>#REF!</v>
      </c>
    </row>
    <row r="147" spans="1:9" ht="12.75" hidden="1">
      <c r="A147" s="6"/>
      <c r="B147" s="7"/>
      <c r="C147" s="7" t="s">
        <v>75</v>
      </c>
      <c r="D147" s="21"/>
      <c r="E147" s="21"/>
      <c r="F147" s="21"/>
      <c r="G147" s="21"/>
      <c r="H147" s="23"/>
      <c r="I147" s="30">
        <f t="shared" si="0"/>
        <v>-70.8</v>
      </c>
    </row>
    <row r="148" spans="1:9" ht="25.5" hidden="1">
      <c r="A148" s="4" t="s">
        <v>5</v>
      </c>
      <c r="B148" s="5" t="s">
        <v>6</v>
      </c>
      <c r="C148" s="5" t="s">
        <v>79</v>
      </c>
      <c r="D148" s="19"/>
      <c r="E148" s="19"/>
      <c r="F148" s="19">
        <f>SUM(F149:F150)</f>
        <v>59581.6</v>
      </c>
      <c r="G148" s="19"/>
      <c r="H148" s="20" t="e">
        <f>SUM(F148/#REF!*100)</f>
        <v>#REF!</v>
      </c>
      <c r="I148" s="29" t="e">
        <f t="shared" si="0"/>
        <v>#REF!</v>
      </c>
    </row>
    <row r="149" spans="1:9" ht="12.75" hidden="1">
      <c r="A149" s="6"/>
      <c r="B149" s="7"/>
      <c r="C149" s="7" t="s">
        <v>74</v>
      </c>
      <c r="D149" s="21"/>
      <c r="E149" s="21"/>
      <c r="F149" s="22">
        <v>59469.5</v>
      </c>
      <c r="G149" s="22"/>
      <c r="H149" s="23" t="e">
        <f>SUM(F149/#REF!*100)</f>
        <v>#REF!</v>
      </c>
      <c r="I149" s="30" t="e">
        <f t="shared" si="0"/>
        <v>#REF!</v>
      </c>
    </row>
    <row r="150" spans="1:9" ht="25.5" hidden="1">
      <c r="A150" s="6"/>
      <c r="B150" s="7"/>
      <c r="C150" s="7" t="s">
        <v>76</v>
      </c>
      <c r="D150" s="21"/>
      <c r="E150" s="21"/>
      <c r="F150" s="22">
        <v>112.1</v>
      </c>
      <c r="G150" s="22"/>
      <c r="H150" s="23" t="e">
        <f>SUM(F150/#REF!*100)</f>
        <v>#REF!</v>
      </c>
      <c r="I150" s="32" t="e">
        <f t="shared" si="0"/>
        <v>#REF!</v>
      </c>
    </row>
    <row r="151" spans="1:9" ht="12.75" hidden="1">
      <c r="A151" s="6"/>
      <c r="B151" s="7"/>
      <c r="C151" s="7" t="s">
        <v>75</v>
      </c>
      <c r="D151" s="21"/>
      <c r="E151" s="21"/>
      <c r="F151" s="21"/>
      <c r="G151" s="21"/>
      <c r="H151" s="23" t="e">
        <f>SUM(F151/#REF!*100)</f>
        <v>#REF!</v>
      </c>
      <c r="I151" s="30" t="e">
        <f t="shared" si="0"/>
        <v>#REF!</v>
      </c>
    </row>
    <row r="152" spans="1:9" ht="38.25" hidden="1">
      <c r="A152" s="4" t="s">
        <v>7</v>
      </c>
      <c r="B152" s="5" t="s">
        <v>8</v>
      </c>
      <c r="C152" s="5" t="s">
        <v>80</v>
      </c>
      <c r="D152" s="19"/>
      <c r="E152" s="19"/>
      <c r="F152" s="19">
        <f>SUM(F153:F154)</f>
        <v>10375.2</v>
      </c>
      <c r="G152" s="19"/>
      <c r="H152" s="20" t="e">
        <f>SUM(F152/#REF!*100)</f>
        <v>#REF!</v>
      </c>
      <c r="I152" s="29" t="e">
        <f t="shared" si="0"/>
        <v>#REF!</v>
      </c>
    </row>
    <row r="153" spans="1:9" ht="12.75" hidden="1">
      <c r="A153" s="6"/>
      <c r="B153" s="7"/>
      <c r="C153" s="7" t="s">
        <v>74</v>
      </c>
      <c r="D153" s="21"/>
      <c r="E153" s="21"/>
      <c r="F153" s="22">
        <v>10375.2</v>
      </c>
      <c r="G153" s="22"/>
      <c r="H153" s="23" t="e">
        <f>SUM(F153/#REF!*100)</f>
        <v>#REF!</v>
      </c>
      <c r="I153" s="30" t="e">
        <f t="shared" si="0"/>
        <v>#REF!</v>
      </c>
    </row>
    <row r="154" spans="1:9" ht="25.5" hidden="1">
      <c r="A154" s="6"/>
      <c r="B154" s="7"/>
      <c r="C154" s="7" t="s">
        <v>76</v>
      </c>
      <c r="D154" s="21"/>
      <c r="E154" s="21"/>
      <c r="F154" s="21"/>
      <c r="G154" s="21"/>
      <c r="H154" s="23" t="e">
        <f>SUM(F154/#REF!*100)</f>
        <v>#REF!</v>
      </c>
      <c r="I154" s="32" t="e">
        <f t="shared" si="0"/>
        <v>#REF!</v>
      </c>
    </row>
    <row r="155" spans="1:9" ht="25.5" hidden="1">
      <c r="A155" s="4" t="s">
        <v>9</v>
      </c>
      <c r="B155" s="5" t="s">
        <v>10</v>
      </c>
      <c r="C155" s="5" t="s">
        <v>81</v>
      </c>
      <c r="D155" s="19"/>
      <c r="E155" s="19"/>
      <c r="F155" s="19">
        <f>SUM(F156:F158)</f>
        <v>508146.5</v>
      </c>
      <c r="G155" s="19"/>
      <c r="H155" s="20" t="e">
        <f>SUM(F155/#REF!*100)</f>
        <v>#REF!</v>
      </c>
      <c r="I155" s="29" t="e">
        <f t="shared" si="0"/>
        <v>#REF!</v>
      </c>
    </row>
    <row r="156" spans="1:9" ht="12.75" hidden="1">
      <c r="A156" s="6"/>
      <c r="B156" s="7"/>
      <c r="C156" s="7" t="s">
        <v>74</v>
      </c>
      <c r="D156" s="21"/>
      <c r="E156" s="21"/>
      <c r="F156" s="22">
        <v>336666.6</v>
      </c>
      <c r="G156" s="22"/>
      <c r="H156" s="23" t="e">
        <f>SUM(F156/#REF!*100)</f>
        <v>#REF!</v>
      </c>
      <c r="I156" s="30" t="e">
        <f t="shared" si="0"/>
        <v>#REF!</v>
      </c>
    </row>
    <row r="157" spans="1:9" ht="12.75" hidden="1">
      <c r="A157" s="6"/>
      <c r="B157" s="7"/>
      <c r="C157" s="7" t="s">
        <v>75</v>
      </c>
      <c r="D157" s="21"/>
      <c r="E157" s="21"/>
      <c r="F157" s="22">
        <v>34925.7</v>
      </c>
      <c r="G157" s="22"/>
      <c r="H157" s="23" t="e">
        <f>SUM(F157/#REF!*100)</f>
        <v>#REF!</v>
      </c>
      <c r="I157" s="30" t="e">
        <f t="shared" si="0"/>
        <v>#REF!</v>
      </c>
    </row>
    <row r="158" spans="1:9" ht="25.5" hidden="1">
      <c r="A158" s="6"/>
      <c r="B158" s="7"/>
      <c r="C158" s="7" t="s">
        <v>76</v>
      </c>
      <c r="D158" s="21"/>
      <c r="E158" s="21"/>
      <c r="F158" s="22">
        <v>136554.2</v>
      </c>
      <c r="G158" s="22"/>
      <c r="H158" s="23" t="e">
        <f>SUM(F158/#REF!*100)</f>
        <v>#REF!</v>
      </c>
      <c r="I158" s="32" t="e">
        <f t="shared" si="0"/>
        <v>#REF!</v>
      </c>
    </row>
    <row r="159" spans="1:9" ht="25.5" hidden="1">
      <c r="A159" s="4" t="s">
        <v>11</v>
      </c>
      <c r="B159" s="5" t="s">
        <v>12</v>
      </c>
      <c r="C159" s="5" t="s">
        <v>82</v>
      </c>
      <c r="D159" s="19"/>
      <c r="E159" s="19"/>
      <c r="F159" s="19">
        <f>SUM(F160:F161)</f>
        <v>141831.4</v>
      </c>
      <c r="G159" s="19"/>
      <c r="H159" s="20" t="e">
        <f>SUM(F159/#REF!*100)</f>
        <v>#REF!</v>
      </c>
      <c r="I159" s="29" t="e">
        <f t="shared" si="0"/>
        <v>#REF!</v>
      </c>
    </row>
    <row r="160" spans="1:9" ht="12.75" hidden="1">
      <c r="A160" s="6"/>
      <c r="B160" s="7"/>
      <c r="C160" s="7" t="s">
        <v>74</v>
      </c>
      <c r="D160" s="21"/>
      <c r="E160" s="21"/>
      <c r="F160" s="22">
        <v>126504.7</v>
      </c>
      <c r="G160" s="22"/>
      <c r="H160" s="23" t="e">
        <f>SUM(F160/#REF!*100)</f>
        <v>#REF!</v>
      </c>
      <c r="I160" s="30" t="e">
        <f t="shared" si="0"/>
        <v>#REF!</v>
      </c>
    </row>
    <row r="161" spans="1:9" ht="25.5" hidden="1">
      <c r="A161" s="6"/>
      <c r="B161" s="7"/>
      <c r="C161" s="7" t="s">
        <v>76</v>
      </c>
      <c r="D161" s="21"/>
      <c r="E161" s="21"/>
      <c r="F161" s="22">
        <v>15326.7</v>
      </c>
      <c r="G161" s="22"/>
      <c r="H161" s="23" t="e">
        <f>SUM(F161/#REF!*100)</f>
        <v>#REF!</v>
      </c>
      <c r="I161" s="32" t="e">
        <f t="shared" si="0"/>
        <v>#REF!</v>
      </c>
    </row>
    <row r="162" spans="1:9" ht="25.5" hidden="1">
      <c r="A162" s="4" t="s">
        <v>13</v>
      </c>
      <c r="B162" s="5" t="s">
        <v>14</v>
      </c>
      <c r="C162" s="5" t="s">
        <v>83</v>
      </c>
      <c r="D162" s="19"/>
      <c r="E162" s="19"/>
      <c r="F162" s="19">
        <f>SUM(F163:F165)</f>
        <v>1951893.2000000002</v>
      </c>
      <c r="G162" s="19"/>
      <c r="H162" s="20" t="e">
        <f>SUM(F162/#REF!*100)</f>
        <v>#REF!</v>
      </c>
      <c r="I162" s="29" t="e">
        <f t="shared" si="0"/>
        <v>#REF!</v>
      </c>
    </row>
    <row r="163" spans="1:9" ht="12.75" hidden="1">
      <c r="A163" s="6"/>
      <c r="B163" s="7"/>
      <c r="C163" s="7" t="s">
        <v>74</v>
      </c>
      <c r="D163" s="21"/>
      <c r="E163" s="21"/>
      <c r="F163" s="22">
        <v>1194264.6</v>
      </c>
      <c r="G163" s="22"/>
      <c r="H163" s="23" t="e">
        <f>SUM(F163/#REF!*100)</f>
        <v>#REF!</v>
      </c>
      <c r="I163" s="30" t="e">
        <f t="shared" si="0"/>
        <v>#REF!</v>
      </c>
    </row>
    <row r="164" spans="1:9" ht="12.75" hidden="1">
      <c r="A164" s="6"/>
      <c r="B164" s="7"/>
      <c r="C164" s="7" t="s">
        <v>75</v>
      </c>
      <c r="D164" s="21"/>
      <c r="E164" s="21"/>
      <c r="F164" s="22">
        <v>607796.1</v>
      </c>
      <c r="G164" s="22"/>
      <c r="H164" s="23" t="e">
        <f>SUM(F164/#REF!*100)</f>
        <v>#REF!</v>
      </c>
      <c r="I164" s="30" t="e">
        <f t="shared" si="0"/>
        <v>#REF!</v>
      </c>
    </row>
    <row r="165" spans="1:9" ht="25.5" hidden="1">
      <c r="A165" s="6"/>
      <c r="B165" s="7"/>
      <c r="C165" s="7" t="s">
        <v>76</v>
      </c>
      <c r="D165" s="21"/>
      <c r="E165" s="21"/>
      <c r="F165" s="22">
        <v>149832.5</v>
      </c>
      <c r="G165" s="22"/>
      <c r="H165" s="23" t="e">
        <f>SUM(F165/#REF!*100)</f>
        <v>#REF!</v>
      </c>
      <c r="I165" s="32" t="e">
        <f t="shared" si="0"/>
        <v>#REF!</v>
      </c>
    </row>
    <row r="166" spans="1:9" ht="12.75" hidden="1">
      <c r="A166" s="4" t="s">
        <v>15</v>
      </c>
      <c r="B166" s="5" t="s">
        <v>16</v>
      </c>
      <c r="C166" s="5" t="s">
        <v>84</v>
      </c>
      <c r="D166" s="19"/>
      <c r="E166" s="19"/>
      <c r="F166" s="19">
        <f>SUM(F167:F168)</f>
        <v>9711.699999999999</v>
      </c>
      <c r="G166" s="19"/>
      <c r="H166" s="20" t="e">
        <f>SUM(F166/#REF!*100)</f>
        <v>#REF!</v>
      </c>
      <c r="I166" s="31" t="e">
        <f t="shared" si="0"/>
        <v>#REF!</v>
      </c>
    </row>
    <row r="167" spans="1:9" ht="12.75" hidden="1">
      <c r="A167" s="6"/>
      <c r="B167" s="7"/>
      <c r="C167" s="7" t="s">
        <v>74</v>
      </c>
      <c r="D167" s="21"/>
      <c r="E167" s="21"/>
      <c r="F167" s="22">
        <v>9008.8</v>
      </c>
      <c r="G167" s="22"/>
      <c r="H167" s="23" t="e">
        <f>SUM(F167/#REF!*100)</f>
        <v>#REF!</v>
      </c>
      <c r="I167" s="30" t="e">
        <f t="shared" si="0"/>
        <v>#REF!</v>
      </c>
    </row>
    <row r="168" spans="1:9" ht="12.75" hidden="1">
      <c r="A168" s="6"/>
      <c r="B168" s="7"/>
      <c r="C168" s="7" t="s">
        <v>75</v>
      </c>
      <c r="D168" s="21"/>
      <c r="E168" s="21"/>
      <c r="F168" s="22">
        <v>702.9</v>
      </c>
      <c r="G168" s="22"/>
      <c r="H168" s="23" t="e">
        <f>SUM(F168/#REF!*100)</f>
        <v>#REF!</v>
      </c>
      <c r="I168" s="30" t="e">
        <f t="shared" si="0"/>
        <v>#REF!</v>
      </c>
    </row>
    <row r="169" spans="1:9" ht="12.75" hidden="1">
      <c r="A169" s="4" t="s">
        <v>17</v>
      </c>
      <c r="B169" s="5" t="s">
        <v>18</v>
      </c>
      <c r="C169" s="5" t="s">
        <v>85</v>
      </c>
      <c r="D169" s="19"/>
      <c r="E169" s="19"/>
      <c r="F169" s="19">
        <f>SUM(F170:F171)</f>
        <v>12738.3</v>
      </c>
      <c r="G169" s="19"/>
      <c r="H169" s="20" t="e">
        <f>SUM(F169/#REF!*100)</f>
        <v>#REF!</v>
      </c>
      <c r="I169" s="31" t="e">
        <f t="shared" si="0"/>
        <v>#REF!</v>
      </c>
    </row>
    <row r="170" spans="1:9" ht="12.75" hidden="1">
      <c r="A170" s="6"/>
      <c r="B170" s="7"/>
      <c r="C170" s="7" t="s">
        <v>74</v>
      </c>
      <c r="D170" s="21"/>
      <c r="E170" s="21"/>
      <c r="F170" s="22">
        <v>11873.3</v>
      </c>
      <c r="G170" s="22"/>
      <c r="H170" s="23" t="e">
        <f>SUM(F170/#REF!*100)</f>
        <v>#REF!</v>
      </c>
      <c r="I170" s="30" t="e">
        <f t="shared" si="0"/>
        <v>#REF!</v>
      </c>
    </row>
    <row r="171" spans="1:9" ht="12.75" hidden="1">
      <c r="A171" s="6"/>
      <c r="B171" s="7"/>
      <c r="C171" s="7" t="s">
        <v>75</v>
      </c>
      <c r="D171" s="21"/>
      <c r="E171" s="21"/>
      <c r="F171" s="22">
        <v>865</v>
      </c>
      <c r="G171" s="22"/>
      <c r="H171" s="23" t="e">
        <f>SUM(F171/#REF!*100)</f>
        <v>#REF!</v>
      </c>
      <c r="I171" s="30" t="e">
        <f t="shared" si="0"/>
        <v>#REF!</v>
      </c>
    </row>
    <row r="172" spans="1:9" ht="12.75" hidden="1">
      <c r="A172" s="4" t="s">
        <v>19</v>
      </c>
      <c r="B172" s="5" t="s">
        <v>20</v>
      </c>
      <c r="C172" s="5" t="s">
        <v>86</v>
      </c>
      <c r="D172" s="19"/>
      <c r="E172" s="19"/>
      <c r="F172" s="19">
        <f>SUM(F173:F174)</f>
        <v>9807.3</v>
      </c>
      <c r="G172" s="19"/>
      <c r="H172" s="20" t="e">
        <f>SUM(F172/#REF!*100)</f>
        <v>#REF!</v>
      </c>
      <c r="I172" s="31" t="e">
        <f t="shared" si="0"/>
        <v>#REF!</v>
      </c>
    </row>
    <row r="173" spans="1:9" ht="12.75" hidden="1">
      <c r="A173" s="6"/>
      <c r="B173" s="7"/>
      <c r="C173" s="7" t="s">
        <v>74</v>
      </c>
      <c r="D173" s="21"/>
      <c r="E173" s="21"/>
      <c r="F173" s="22">
        <v>9123.4</v>
      </c>
      <c r="G173" s="22"/>
      <c r="H173" s="23" t="e">
        <f>SUM(F173/#REF!*100)</f>
        <v>#REF!</v>
      </c>
      <c r="I173" s="30" t="e">
        <f t="shared" si="0"/>
        <v>#REF!</v>
      </c>
    </row>
    <row r="174" spans="1:9" ht="12.75" hidden="1">
      <c r="A174" s="6"/>
      <c r="B174" s="7"/>
      <c r="C174" s="7" t="s">
        <v>75</v>
      </c>
      <c r="D174" s="21"/>
      <c r="E174" s="21"/>
      <c r="F174" s="22">
        <v>683.9</v>
      </c>
      <c r="G174" s="22"/>
      <c r="H174" s="23" t="e">
        <f>SUM(F174/#REF!*100)</f>
        <v>#REF!</v>
      </c>
      <c r="I174" s="30" t="e">
        <f t="shared" si="0"/>
        <v>#REF!</v>
      </c>
    </row>
    <row r="175" spans="1:9" ht="12.75" hidden="1">
      <c r="A175" s="4" t="s">
        <v>21</v>
      </c>
      <c r="B175" s="5" t="s">
        <v>22</v>
      </c>
      <c r="C175" s="5" t="s">
        <v>90</v>
      </c>
      <c r="D175" s="19"/>
      <c r="E175" s="19"/>
      <c r="F175" s="19">
        <f>SUM(F176:F177)</f>
        <v>9122.4</v>
      </c>
      <c r="G175" s="19"/>
      <c r="H175" s="20" t="e">
        <f>SUM(F175/#REF!*100)</f>
        <v>#REF!</v>
      </c>
      <c r="I175" s="31" t="e">
        <f t="shared" si="0"/>
        <v>#REF!</v>
      </c>
    </row>
    <row r="176" spans="1:9" ht="12.75" hidden="1">
      <c r="A176" s="6"/>
      <c r="B176" s="7"/>
      <c r="C176" s="7" t="s">
        <v>74</v>
      </c>
      <c r="D176" s="21"/>
      <c r="E176" s="21"/>
      <c r="F176" s="22">
        <v>8472.8</v>
      </c>
      <c r="G176" s="22"/>
      <c r="H176" s="23" t="e">
        <f>SUM(F176/#REF!*100)</f>
        <v>#REF!</v>
      </c>
      <c r="I176" s="30" t="e">
        <f t="shared" si="0"/>
        <v>#REF!</v>
      </c>
    </row>
    <row r="177" spans="1:9" ht="12.75" hidden="1">
      <c r="A177" s="6"/>
      <c r="B177" s="7"/>
      <c r="C177" s="7" t="s">
        <v>75</v>
      </c>
      <c r="D177" s="21"/>
      <c r="E177" s="21"/>
      <c r="F177" s="22">
        <v>649.6</v>
      </c>
      <c r="G177" s="22"/>
      <c r="H177" s="23" t="e">
        <f>SUM(F177/#REF!*100)</f>
        <v>#REF!</v>
      </c>
      <c r="I177" s="30" t="e">
        <f t="shared" si="0"/>
        <v>#REF!</v>
      </c>
    </row>
    <row r="178" spans="1:9" ht="12.75" hidden="1">
      <c r="A178" s="4" t="s">
        <v>23</v>
      </c>
      <c r="B178" s="5" t="s">
        <v>24</v>
      </c>
      <c r="C178" s="5" t="s">
        <v>89</v>
      </c>
      <c r="D178" s="19"/>
      <c r="E178" s="19"/>
      <c r="F178" s="19">
        <f>SUM(F179:F180)</f>
        <v>10860.300000000001</v>
      </c>
      <c r="G178" s="19"/>
      <c r="H178" s="20" t="e">
        <f>SUM(F178/#REF!*100)</f>
        <v>#REF!</v>
      </c>
      <c r="I178" s="31" t="e">
        <f t="shared" si="0"/>
        <v>#REF!</v>
      </c>
    </row>
    <row r="179" spans="1:9" ht="12.75" hidden="1">
      <c r="A179" s="6"/>
      <c r="B179" s="7"/>
      <c r="C179" s="7" t="s">
        <v>74</v>
      </c>
      <c r="D179" s="21"/>
      <c r="E179" s="21"/>
      <c r="F179" s="22">
        <v>9991.6</v>
      </c>
      <c r="G179" s="22"/>
      <c r="H179" s="23" t="e">
        <f>SUM(F179/#REF!*100)</f>
        <v>#REF!</v>
      </c>
      <c r="I179" s="30" t="e">
        <f t="shared" si="0"/>
        <v>#REF!</v>
      </c>
    </row>
    <row r="180" spans="1:9" ht="12.75" hidden="1">
      <c r="A180" s="6"/>
      <c r="B180" s="7"/>
      <c r="C180" s="7" t="s">
        <v>75</v>
      </c>
      <c r="D180" s="21"/>
      <c r="E180" s="21"/>
      <c r="F180" s="22">
        <v>868.7</v>
      </c>
      <c r="G180" s="22"/>
      <c r="H180" s="23" t="e">
        <f>SUM(F180/#REF!*100)</f>
        <v>#REF!</v>
      </c>
      <c r="I180" s="30" t="e">
        <f t="shared" si="0"/>
        <v>#REF!</v>
      </c>
    </row>
    <row r="181" spans="1:9" ht="12.75" hidden="1">
      <c r="A181" s="4" t="s">
        <v>25</v>
      </c>
      <c r="B181" s="5" t="s">
        <v>26</v>
      </c>
      <c r="C181" s="5" t="s">
        <v>88</v>
      </c>
      <c r="D181" s="19"/>
      <c r="E181" s="19"/>
      <c r="F181" s="19">
        <f>SUM(F182:F183)</f>
        <v>9469.1</v>
      </c>
      <c r="G181" s="19"/>
      <c r="H181" s="20" t="e">
        <f>SUM(F181/#REF!*100)</f>
        <v>#REF!</v>
      </c>
      <c r="I181" s="31" t="e">
        <f t="shared" si="0"/>
        <v>#REF!</v>
      </c>
    </row>
    <row r="182" spans="1:9" ht="12.75" hidden="1">
      <c r="A182" s="6"/>
      <c r="B182" s="7"/>
      <c r="C182" s="7" t="s">
        <v>74</v>
      </c>
      <c r="D182" s="21"/>
      <c r="E182" s="21"/>
      <c r="F182" s="22">
        <v>8847.6</v>
      </c>
      <c r="G182" s="22"/>
      <c r="H182" s="23" t="e">
        <f>SUM(F182/#REF!*100)</f>
        <v>#REF!</v>
      </c>
      <c r="I182" s="30" t="e">
        <f t="shared" si="0"/>
        <v>#REF!</v>
      </c>
    </row>
    <row r="183" spans="1:9" ht="12.75" hidden="1">
      <c r="A183" s="6"/>
      <c r="B183" s="7"/>
      <c r="C183" s="7" t="s">
        <v>75</v>
      </c>
      <c r="D183" s="21"/>
      <c r="E183" s="21"/>
      <c r="F183" s="22">
        <v>621.5</v>
      </c>
      <c r="G183" s="22"/>
      <c r="H183" s="23" t="e">
        <f>SUM(F183/#REF!*100)</f>
        <v>#REF!</v>
      </c>
      <c r="I183" s="30" t="e">
        <f t="shared" si="0"/>
        <v>#REF!</v>
      </c>
    </row>
    <row r="184" spans="1:9" ht="12.75" hidden="1">
      <c r="A184" s="4" t="s">
        <v>27</v>
      </c>
      <c r="B184" s="5" t="s">
        <v>28</v>
      </c>
      <c r="C184" s="5" t="s">
        <v>86</v>
      </c>
      <c r="D184" s="19"/>
      <c r="E184" s="19"/>
      <c r="F184" s="19">
        <f>SUM(F185:F186)</f>
        <v>9606.400000000001</v>
      </c>
      <c r="G184" s="19"/>
      <c r="H184" s="20" t="e">
        <f>SUM(F184/#REF!*100)</f>
        <v>#REF!</v>
      </c>
      <c r="I184" s="31" t="e">
        <f t="shared" si="0"/>
        <v>#REF!</v>
      </c>
    </row>
    <row r="185" spans="1:9" ht="12.75" hidden="1">
      <c r="A185" s="6"/>
      <c r="B185" s="7"/>
      <c r="C185" s="7" t="s">
        <v>74</v>
      </c>
      <c r="D185" s="21"/>
      <c r="E185" s="21"/>
      <c r="F185" s="22">
        <v>8496.7</v>
      </c>
      <c r="G185" s="22"/>
      <c r="H185" s="23" t="e">
        <f>SUM(F185/#REF!*100)</f>
        <v>#REF!</v>
      </c>
      <c r="I185" s="30" t="e">
        <f t="shared" si="0"/>
        <v>#REF!</v>
      </c>
    </row>
    <row r="186" spans="1:9" ht="12.75" hidden="1">
      <c r="A186" s="6"/>
      <c r="B186" s="7"/>
      <c r="C186" s="7" t="s">
        <v>75</v>
      </c>
      <c r="D186" s="21"/>
      <c r="E186" s="21"/>
      <c r="F186" s="22">
        <v>1109.7</v>
      </c>
      <c r="G186" s="22"/>
      <c r="H186" s="23" t="e">
        <f>SUM(F186/#REF!*100)</f>
        <v>#REF!</v>
      </c>
      <c r="I186" s="30" t="e">
        <f t="shared" si="0"/>
        <v>#REF!</v>
      </c>
    </row>
    <row r="187" spans="1:9" ht="12.75" hidden="1">
      <c r="A187" s="4" t="s">
        <v>29</v>
      </c>
      <c r="B187" s="5" t="s">
        <v>30</v>
      </c>
      <c r="C187" s="5" t="s">
        <v>87</v>
      </c>
      <c r="D187" s="19"/>
      <c r="E187" s="19"/>
      <c r="F187" s="19">
        <f>SUM(F188:F189)</f>
        <v>2126.7</v>
      </c>
      <c r="G187" s="19"/>
      <c r="H187" s="20" t="e">
        <f>SUM(F187/#REF!*100)</f>
        <v>#REF!</v>
      </c>
      <c r="I187" s="31" t="e">
        <f t="shared" si="0"/>
        <v>#REF!</v>
      </c>
    </row>
    <row r="188" spans="1:9" ht="12.75" hidden="1">
      <c r="A188" s="6"/>
      <c r="B188" s="7"/>
      <c r="C188" s="7" t="s">
        <v>74</v>
      </c>
      <c r="D188" s="21"/>
      <c r="E188" s="21"/>
      <c r="F188" s="22">
        <v>1935.5</v>
      </c>
      <c r="G188" s="22"/>
      <c r="H188" s="23" t="e">
        <f>SUM(F188/#REF!*100)</f>
        <v>#REF!</v>
      </c>
      <c r="I188" s="30" t="e">
        <f t="shared" si="0"/>
        <v>#REF!</v>
      </c>
    </row>
    <row r="189" spans="1:9" ht="12.75" hidden="1">
      <c r="A189" s="6"/>
      <c r="B189" s="7"/>
      <c r="C189" s="7" t="s">
        <v>75</v>
      </c>
      <c r="D189" s="21"/>
      <c r="E189" s="21"/>
      <c r="F189" s="22">
        <v>191.2</v>
      </c>
      <c r="G189" s="22"/>
      <c r="H189" s="23" t="e">
        <f>SUM(F189/#REF!*100)</f>
        <v>#REF!</v>
      </c>
      <c r="I189" s="30" t="e">
        <f t="shared" si="0"/>
        <v>#REF!</v>
      </c>
    </row>
    <row r="190" spans="1:9" ht="25.5" hidden="1">
      <c r="A190" s="4" t="s">
        <v>31</v>
      </c>
      <c r="B190" s="5" t="s">
        <v>32</v>
      </c>
      <c r="C190" s="5" t="s">
        <v>91</v>
      </c>
      <c r="D190" s="19"/>
      <c r="E190" s="19"/>
      <c r="F190" s="19">
        <f>SUM(F191)</f>
        <v>166295.6</v>
      </c>
      <c r="G190" s="19"/>
      <c r="H190" s="20" t="e">
        <f>SUM(F190/#REF!*100)</f>
        <v>#REF!</v>
      </c>
      <c r="I190" s="29" t="e">
        <f t="shared" si="0"/>
        <v>#REF!</v>
      </c>
    </row>
    <row r="191" spans="1:9" ht="12.75" hidden="1">
      <c r="A191" s="6"/>
      <c r="B191" s="7"/>
      <c r="C191" s="7" t="s">
        <v>74</v>
      </c>
      <c r="D191" s="21"/>
      <c r="E191" s="21"/>
      <c r="F191" s="22">
        <v>166295.6</v>
      </c>
      <c r="G191" s="22"/>
      <c r="H191" s="23" t="e">
        <f>SUM(F191/#REF!*100)</f>
        <v>#REF!</v>
      </c>
      <c r="I191" s="30" t="e">
        <f t="shared" si="0"/>
        <v>#REF!</v>
      </c>
    </row>
    <row r="192" spans="1:9" ht="12.75" hidden="1">
      <c r="A192" s="6"/>
      <c r="B192" s="7"/>
      <c r="C192" s="7" t="s">
        <v>75</v>
      </c>
      <c r="D192" s="21"/>
      <c r="E192" s="21"/>
      <c r="F192" s="21"/>
      <c r="G192" s="21"/>
      <c r="H192" s="23" t="e">
        <f>SUM(F192/#REF!*100)</f>
        <v>#REF!</v>
      </c>
      <c r="I192" s="30" t="e">
        <f t="shared" si="0"/>
        <v>#REF!</v>
      </c>
    </row>
    <row r="193" spans="1:9" ht="25.5" hidden="1">
      <c r="A193" s="6"/>
      <c r="B193" s="7"/>
      <c r="C193" s="7" t="s">
        <v>76</v>
      </c>
      <c r="D193" s="21"/>
      <c r="E193" s="21"/>
      <c r="F193" s="21"/>
      <c r="G193" s="21"/>
      <c r="H193" s="23" t="e">
        <f>SUM(F193/#REF!*100)</f>
        <v>#REF!</v>
      </c>
      <c r="I193" s="32" t="e">
        <f t="shared" si="0"/>
        <v>#REF!</v>
      </c>
    </row>
    <row r="194" spans="1:9" ht="25.5" hidden="1">
      <c r="A194" s="4" t="s">
        <v>33</v>
      </c>
      <c r="B194" s="5" t="s">
        <v>34</v>
      </c>
      <c r="C194" s="5" t="s">
        <v>92</v>
      </c>
      <c r="D194" s="19"/>
      <c r="E194" s="19"/>
      <c r="F194" s="19">
        <f>SUM(F195)</f>
        <v>252131.4</v>
      </c>
      <c r="G194" s="19"/>
      <c r="H194" s="20" t="e">
        <f>SUM(F194/#REF!*100)</f>
        <v>#REF!</v>
      </c>
      <c r="I194" s="29" t="e">
        <f t="shared" si="0"/>
        <v>#REF!</v>
      </c>
    </row>
    <row r="195" spans="1:9" ht="12.75" hidden="1">
      <c r="A195" s="6"/>
      <c r="B195" s="7"/>
      <c r="C195" s="7" t="s">
        <v>74</v>
      </c>
      <c r="D195" s="21"/>
      <c r="E195" s="21"/>
      <c r="F195" s="22">
        <v>252131.4</v>
      </c>
      <c r="G195" s="22"/>
      <c r="H195" s="23" t="e">
        <f>SUM(F195/#REF!*100)</f>
        <v>#REF!</v>
      </c>
      <c r="I195" s="30" t="e">
        <f t="shared" si="0"/>
        <v>#REF!</v>
      </c>
    </row>
    <row r="196" spans="1:9" ht="12.75" hidden="1">
      <c r="A196" s="6"/>
      <c r="B196" s="7"/>
      <c r="C196" s="7" t="s">
        <v>75</v>
      </c>
      <c r="D196" s="21"/>
      <c r="E196" s="21"/>
      <c r="F196" s="21"/>
      <c r="G196" s="21"/>
      <c r="H196" s="23" t="e">
        <f>SUM(F196/#REF!*100)</f>
        <v>#REF!</v>
      </c>
      <c r="I196" s="30" t="e">
        <f t="shared" si="0"/>
        <v>#REF!</v>
      </c>
    </row>
    <row r="197" spans="1:9" ht="25.5" hidden="1">
      <c r="A197" s="6"/>
      <c r="B197" s="7"/>
      <c r="C197" s="7" t="s">
        <v>76</v>
      </c>
      <c r="D197" s="21"/>
      <c r="E197" s="21"/>
      <c r="F197" s="21"/>
      <c r="G197" s="21"/>
      <c r="H197" s="23" t="e">
        <f>SUM(F197/#REF!*100)</f>
        <v>#REF!</v>
      </c>
      <c r="I197" s="32" t="e">
        <f t="shared" si="0"/>
        <v>#REF!</v>
      </c>
    </row>
    <row r="198" spans="1:9" ht="25.5" hidden="1">
      <c r="A198" s="4" t="s">
        <v>35</v>
      </c>
      <c r="B198" s="5" t="s">
        <v>36</v>
      </c>
      <c r="C198" s="5" t="s">
        <v>93</v>
      </c>
      <c r="D198" s="19"/>
      <c r="E198" s="19"/>
      <c r="F198" s="19">
        <f>SUM(F199:F200)</f>
        <v>44634.2</v>
      </c>
      <c r="G198" s="19"/>
      <c r="H198" s="20" t="e">
        <f>SUM(F198/#REF!*100)</f>
        <v>#REF!</v>
      </c>
      <c r="I198" s="29" t="e">
        <f t="shared" si="0"/>
        <v>#REF!</v>
      </c>
    </row>
    <row r="199" spans="1:9" ht="12.75" hidden="1">
      <c r="A199" s="6"/>
      <c r="B199" s="7"/>
      <c r="C199" s="7" t="s">
        <v>74</v>
      </c>
      <c r="D199" s="21"/>
      <c r="E199" s="21"/>
      <c r="F199" s="22">
        <v>44634.2</v>
      </c>
      <c r="G199" s="22"/>
      <c r="H199" s="23" t="e">
        <f>SUM(F199/#REF!*100)</f>
        <v>#REF!</v>
      </c>
      <c r="I199" s="30" t="e">
        <f t="shared" si="0"/>
        <v>#REF!</v>
      </c>
    </row>
    <row r="200" spans="1:9" ht="12.75" hidden="1">
      <c r="A200" s="6"/>
      <c r="B200" s="7"/>
      <c r="C200" s="7" t="s">
        <v>75</v>
      </c>
      <c r="D200" s="21"/>
      <c r="E200" s="21"/>
      <c r="F200" s="21"/>
      <c r="G200" s="21"/>
      <c r="H200" s="23" t="e">
        <f>SUM(F200/#REF!*100)</f>
        <v>#REF!</v>
      </c>
      <c r="I200" s="30" t="e">
        <f t="shared" si="0"/>
        <v>#REF!</v>
      </c>
    </row>
    <row r="201" spans="1:9" ht="25.5" hidden="1">
      <c r="A201" s="4" t="s">
        <v>37</v>
      </c>
      <c r="B201" s="5" t="s">
        <v>38</v>
      </c>
      <c r="C201" s="5" t="s">
        <v>94</v>
      </c>
      <c r="D201" s="19"/>
      <c r="E201" s="19"/>
      <c r="F201" s="19">
        <f>SUM(F202)</f>
        <v>4291</v>
      </c>
      <c r="G201" s="19"/>
      <c r="H201" s="20" t="e">
        <f>SUM(F201/#REF!*100)</f>
        <v>#REF!</v>
      </c>
      <c r="I201" s="29" t="e">
        <f t="shared" si="0"/>
        <v>#REF!</v>
      </c>
    </row>
    <row r="202" spans="1:9" ht="12.75" hidden="1">
      <c r="A202" s="6"/>
      <c r="B202" s="7"/>
      <c r="C202" s="7" t="s">
        <v>74</v>
      </c>
      <c r="D202" s="21"/>
      <c r="E202" s="21"/>
      <c r="F202" s="22">
        <v>4291</v>
      </c>
      <c r="G202" s="22"/>
      <c r="H202" s="23" t="e">
        <f>SUM(F202/#REF!*100)</f>
        <v>#REF!</v>
      </c>
      <c r="I202" s="30" t="e">
        <f aca="true" t="shared" si="1" ref="I202:I246">SUM(H202-70.8)</f>
        <v>#REF!</v>
      </c>
    </row>
    <row r="203" spans="1:9" ht="12.75" hidden="1">
      <c r="A203" s="6"/>
      <c r="B203" s="7"/>
      <c r="C203" s="7" t="s">
        <v>75</v>
      </c>
      <c r="D203" s="21"/>
      <c r="E203" s="21"/>
      <c r="F203" s="21"/>
      <c r="G203" s="21"/>
      <c r="H203" s="23"/>
      <c r="I203" s="30">
        <f t="shared" si="1"/>
        <v>-70.8</v>
      </c>
    </row>
    <row r="204" spans="1:9" ht="25.5" hidden="1">
      <c r="A204" s="4" t="s">
        <v>39</v>
      </c>
      <c r="B204" s="5" t="s">
        <v>40</v>
      </c>
      <c r="C204" s="5" t="s">
        <v>95</v>
      </c>
      <c r="D204" s="19"/>
      <c r="E204" s="19"/>
      <c r="F204" s="19">
        <f>SUM(F205:F206)</f>
        <v>77634.9</v>
      </c>
      <c r="G204" s="19"/>
      <c r="H204" s="20" t="e">
        <f>SUM(F204/#REF!*100)</f>
        <v>#REF!</v>
      </c>
      <c r="I204" s="29" t="e">
        <f t="shared" si="1"/>
        <v>#REF!</v>
      </c>
    </row>
    <row r="205" spans="1:9" ht="12.75" hidden="1">
      <c r="A205" s="6"/>
      <c r="B205" s="7"/>
      <c r="C205" s="7" t="s">
        <v>74</v>
      </c>
      <c r="D205" s="21"/>
      <c r="E205" s="21"/>
      <c r="F205" s="22">
        <v>37132.1</v>
      </c>
      <c r="G205" s="22"/>
      <c r="H205" s="23" t="e">
        <f>SUM(F205/#REF!*100)</f>
        <v>#REF!</v>
      </c>
      <c r="I205" s="30" t="e">
        <f t="shared" si="1"/>
        <v>#REF!</v>
      </c>
    </row>
    <row r="206" spans="1:9" ht="12.75" hidden="1">
      <c r="A206" s="6"/>
      <c r="B206" s="7"/>
      <c r="C206" s="7" t="s">
        <v>75</v>
      </c>
      <c r="D206" s="21"/>
      <c r="E206" s="21"/>
      <c r="F206" s="22">
        <v>40502.8</v>
      </c>
      <c r="G206" s="22"/>
      <c r="H206" s="23" t="e">
        <f>SUM(F206/#REF!*100)</f>
        <v>#REF!</v>
      </c>
      <c r="I206" s="30" t="e">
        <f t="shared" si="1"/>
        <v>#REF!</v>
      </c>
    </row>
    <row r="207" spans="1:9" ht="25.5" hidden="1">
      <c r="A207" s="4" t="s">
        <v>41</v>
      </c>
      <c r="B207" s="5" t="s">
        <v>42</v>
      </c>
      <c r="C207" s="5" t="s">
        <v>96</v>
      </c>
      <c r="D207" s="19"/>
      <c r="E207" s="19"/>
      <c r="F207" s="19">
        <f>SUM(F208:F210)</f>
        <v>20152.799999999996</v>
      </c>
      <c r="G207" s="19"/>
      <c r="H207" s="20" t="e">
        <f>SUM(F207/#REF!*100)</f>
        <v>#REF!</v>
      </c>
      <c r="I207" s="30" t="e">
        <f t="shared" si="1"/>
        <v>#REF!</v>
      </c>
    </row>
    <row r="208" spans="1:9" ht="12.75" hidden="1">
      <c r="A208" s="6"/>
      <c r="B208" s="7"/>
      <c r="C208" s="7" t="s">
        <v>74</v>
      </c>
      <c r="D208" s="21"/>
      <c r="E208" s="21"/>
      <c r="F208" s="22">
        <v>20067.6</v>
      </c>
      <c r="G208" s="22"/>
      <c r="H208" s="23" t="e">
        <f>SUM(F208/#REF!*100)</f>
        <v>#REF!</v>
      </c>
      <c r="I208" s="30" t="e">
        <f t="shared" si="1"/>
        <v>#REF!</v>
      </c>
    </row>
    <row r="209" spans="1:9" ht="12.75" hidden="1">
      <c r="A209" s="6"/>
      <c r="B209" s="7"/>
      <c r="C209" s="7" t="s">
        <v>75</v>
      </c>
      <c r="D209" s="21"/>
      <c r="E209" s="21"/>
      <c r="F209" s="22">
        <v>50.6</v>
      </c>
      <c r="G209" s="22"/>
      <c r="H209" s="23" t="e">
        <f>SUM(F209/#REF!*100)</f>
        <v>#REF!</v>
      </c>
      <c r="I209" s="30" t="e">
        <f t="shared" si="1"/>
        <v>#REF!</v>
      </c>
    </row>
    <row r="210" spans="1:9" ht="25.5" hidden="1">
      <c r="A210" s="6"/>
      <c r="B210" s="7"/>
      <c r="C210" s="7" t="s">
        <v>76</v>
      </c>
      <c r="D210" s="21"/>
      <c r="E210" s="21"/>
      <c r="F210" s="22">
        <v>34.6</v>
      </c>
      <c r="G210" s="22"/>
      <c r="H210" s="23" t="e">
        <f>SUM(F210/#REF!*100)</f>
        <v>#REF!</v>
      </c>
      <c r="I210" s="32" t="e">
        <f t="shared" si="1"/>
        <v>#REF!</v>
      </c>
    </row>
    <row r="211" spans="1:9" ht="25.5" hidden="1">
      <c r="A211" s="4" t="s">
        <v>43</v>
      </c>
      <c r="B211" s="5" t="s">
        <v>44</v>
      </c>
      <c r="C211" s="5" t="s">
        <v>97</v>
      </c>
      <c r="D211" s="19"/>
      <c r="E211" s="19"/>
      <c r="F211" s="19">
        <f>SUM(F212:F213)</f>
        <v>2484.4</v>
      </c>
      <c r="G211" s="19"/>
      <c r="H211" s="20" t="e">
        <f>SUM(F211/#REF!*100)</f>
        <v>#REF!</v>
      </c>
      <c r="I211" s="29" t="e">
        <f t="shared" si="1"/>
        <v>#REF!</v>
      </c>
    </row>
    <row r="212" spans="1:9" ht="12.75" hidden="1">
      <c r="A212" s="6"/>
      <c r="B212" s="7"/>
      <c r="C212" s="7" t="s">
        <v>74</v>
      </c>
      <c r="D212" s="21"/>
      <c r="E212" s="21"/>
      <c r="F212" s="22">
        <v>2440.6</v>
      </c>
      <c r="G212" s="22"/>
      <c r="H212" s="23" t="e">
        <f>SUM(F212/#REF!*100)</f>
        <v>#REF!</v>
      </c>
      <c r="I212" s="30" t="e">
        <f t="shared" si="1"/>
        <v>#REF!</v>
      </c>
    </row>
    <row r="213" spans="1:9" ht="12.75" hidden="1">
      <c r="A213" s="6"/>
      <c r="B213" s="7"/>
      <c r="C213" s="7" t="s">
        <v>75</v>
      </c>
      <c r="D213" s="21"/>
      <c r="E213" s="21"/>
      <c r="F213" s="22">
        <v>43.8</v>
      </c>
      <c r="G213" s="22"/>
      <c r="H213" s="23" t="e">
        <f>SUM(F213/#REF!*100)</f>
        <v>#REF!</v>
      </c>
      <c r="I213" s="30" t="e">
        <f t="shared" si="1"/>
        <v>#REF!</v>
      </c>
    </row>
    <row r="214" spans="1:9" ht="25.5" hidden="1">
      <c r="A214" s="4" t="s">
        <v>59</v>
      </c>
      <c r="B214" s="5" t="s">
        <v>60</v>
      </c>
      <c r="C214" s="5" t="s">
        <v>111</v>
      </c>
      <c r="D214" s="19"/>
      <c r="E214" s="19"/>
      <c r="F214" s="19">
        <f>SUM(F215)</f>
        <v>401.3</v>
      </c>
      <c r="G214" s="19"/>
      <c r="H214" s="20" t="e">
        <f>SUM(F214/#REF!*100)</f>
        <v>#REF!</v>
      </c>
      <c r="I214" s="29" t="e">
        <f t="shared" si="1"/>
        <v>#REF!</v>
      </c>
    </row>
    <row r="215" spans="1:9" ht="12.75" hidden="1">
      <c r="A215" s="6"/>
      <c r="B215" s="7"/>
      <c r="C215" s="7" t="s">
        <v>75</v>
      </c>
      <c r="D215" s="21"/>
      <c r="E215" s="21"/>
      <c r="F215" s="22">
        <v>401.3</v>
      </c>
      <c r="G215" s="22"/>
      <c r="H215" s="23" t="e">
        <f>SUM(F215/#REF!*100)</f>
        <v>#REF!</v>
      </c>
      <c r="I215" s="30" t="e">
        <f t="shared" si="1"/>
        <v>#REF!</v>
      </c>
    </row>
    <row r="216" spans="1:9" ht="25.5" hidden="1">
      <c r="A216" s="4" t="s">
        <v>61</v>
      </c>
      <c r="B216" s="5" t="s">
        <v>62</v>
      </c>
      <c r="C216" s="5" t="s">
        <v>110</v>
      </c>
      <c r="D216" s="19"/>
      <c r="E216" s="19"/>
      <c r="F216" s="19">
        <f>SUM(F217)</f>
        <v>351.5</v>
      </c>
      <c r="G216" s="19"/>
      <c r="H216" s="20" t="e">
        <f>SUM(F216/#REF!*100)</f>
        <v>#REF!</v>
      </c>
      <c r="I216" s="29" t="e">
        <f t="shared" si="1"/>
        <v>#REF!</v>
      </c>
    </row>
    <row r="217" spans="1:9" ht="12.75" hidden="1">
      <c r="A217" s="6"/>
      <c r="B217" s="7"/>
      <c r="C217" s="7" t="s">
        <v>75</v>
      </c>
      <c r="D217" s="21"/>
      <c r="E217" s="21"/>
      <c r="F217" s="22">
        <v>351.5</v>
      </c>
      <c r="G217" s="22"/>
      <c r="H217" s="23" t="e">
        <f>SUM(F217/#REF!*100)</f>
        <v>#REF!</v>
      </c>
      <c r="I217" s="30" t="e">
        <f t="shared" si="1"/>
        <v>#REF!</v>
      </c>
    </row>
    <row r="218" spans="1:9" ht="25.5" hidden="1">
      <c r="A218" s="4" t="s">
        <v>63</v>
      </c>
      <c r="B218" s="5" t="s">
        <v>64</v>
      </c>
      <c r="C218" s="5" t="s">
        <v>109</v>
      </c>
      <c r="D218" s="19"/>
      <c r="E218" s="19"/>
      <c r="F218" s="19">
        <f>SUM(F219)</f>
        <v>381.9</v>
      </c>
      <c r="G218" s="19"/>
      <c r="H218" s="20" t="e">
        <f>SUM(F218/#REF!*100)</f>
        <v>#REF!</v>
      </c>
      <c r="I218" s="29" t="e">
        <f t="shared" si="1"/>
        <v>#REF!</v>
      </c>
    </row>
    <row r="219" spans="1:9" ht="12.75" hidden="1">
      <c r="A219" s="6"/>
      <c r="B219" s="7"/>
      <c r="C219" s="7" t="s">
        <v>75</v>
      </c>
      <c r="D219" s="21"/>
      <c r="E219" s="21"/>
      <c r="F219" s="22">
        <v>381.9</v>
      </c>
      <c r="G219" s="22"/>
      <c r="H219" s="23" t="e">
        <f>SUM(F219/#REF!*100)</f>
        <v>#REF!</v>
      </c>
      <c r="I219" s="30" t="e">
        <f t="shared" si="1"/>
        <v>#REF!</v>
      </c>
    </row>
    <row r="220" spans="1:9" ht="25.5" hidden="1">
      <c r="A220" s="4" t="s">
        <v>65</v>
      </c>
      <c r="B220" s="5" t="s">
        <v>66</v>
      </c>
      <c r="C220" s="5" t="s">
        <v>108</v>
      </c>
      <c r="D220" s="19"/>
      <c r="E220" s="19"/>
      <c r="F220" s="19">
        <f>SUM(F221)</f>
        <v>307.6</v>
      </c>
      <c r="G220" s="19"/>
      <c r="H220" s="20" t="e">
        <f>SUM(F220/#REF!*100)</f>
        <v>#REF!</v>
      </c>
      <c r="I220" s="29" t="e">
        <f t="shared" si="1"/>
        <v>#REF!</v>
      </c>
    </row>
    <row r="221" spans="1:9" ht="12.75" hidden="1">
      <c r="A221" s="6"/>
      <c r="B221" s="7"/>
      <c r="C221" s="7" t="s">
        <v>75</v>
      </c>
      <c r="D221" s="21"/>
      <c r="E221" s="21"/>
      <c r="F221" s="22">
        <v>307.6</v>
      </c>
      <c r="G221" s="22"/>
      <c r="H221" s="23" t="e">
        <f>SUM(F221/#REF!*100)</f>
        <v>#REF!</v>
      </c>
      <c r="I221" s="30" t="e">
        <f t="shared" si="1"/>
        <v>#REF!</v>
      </c>
    </row>
    <row r="222" spans="1:9" ht="25.5" hidden="1">
      <c r="A222" s="4" t="s">
        <v>67</v>
      </c>
      <c r="B222" s="5" t="s">
        <v>68</v>
      </c>
      <c r="C222" s="5" t="s">
        <v>107</v>
      </c>
      <c r="D222" s="19"/>
      <c r="E222" s="19"/>
      <c r="F222" s="19">
        <f>SUM(F223)</f>
        <v>356.1</v>
      </c>
      <c r="G222" s="19"/>
      <c r="H222" s="20" t="e">
        <f>SUM(F222/#REF!*100)</f>
        <v>#REF!</v>
      </c>
      <c r="I222" s="29" t="e">
        <f t="shared" si="1"/>
        <v>#REF!</v>
      </c>
    </row>
    <row r="223" spans="1:9" ht="12.75" hidden="1">
      <c r="A223" s="6"/>
      <c r="B223" s="7"/>
      <c r="C223" s="7" t="s">
        <v>75</v>
      </c>
      <c r="D223" s="21"/>
      <c r="E223" s="21"/>
      <c r="F223" s="22">
        <v>356.1</v>
      </c>
      <c r="G223" s="22"/>
      <c r="H223" s="23" t="e">
        <f>SUM(F223/#REF!*100)</f>
        <v>#REF!</v>
      </c>
      <c r="I223" s="30" t="e">
        <f t="shared" si="1"/>
        <v>#REF!</v>
      </c>
    </row>
    <row r="224" spans="1:9" ht="25.5" hidden="1">
      <c r="A224" s="4" t="s">
        <v>69</v>
      </c>
      <c r="B224" s="5" t="s">
        <v>70</v>
      </c>
      <c r="C224" s="5" t="s">
        <v>106</v>
      </c>
      <c r="D224" s="19"/>
      <c r="E224" s="19"/>
      <c r="F224" s="19">
        <f>SUM(F225)</f>
        <v>381.9</v>
      </c>
      <c r="G224" s="19"/>
      <c r="H224" s="20" t="e">
        <f>SUM(F224/#REF!*100)</f>
        <v>#REF!</v>
      </c>
      <c r="I224" s="29" t="e">
        <f t="shared" si="1"/>
        <v>#REF!</v>
      </c>
    </row>
    <row r="225" spans="1:9" ht="12.75" hidden="1">
      <c r="A225" s="6"/>
      <c r="B225" s="7"/>
      <c r="C225" s="7" t="s">
        <v>75</v>
      </c>
      <c r="D225" s="21"/>
      <c r="E225" s="21"/>
      <c r="F225" s="22">
        <v>381.9</v>
      </c>
      <c r="G225" s="22"/>
      <c r="H225" s="23" t="e">
        <f>SUM(F225/#REF!*100)</f>
        <v>#REF!</v>
      </c>
      <c r="I225" s="30" t="e">
        <f t="shared" si="1"/>
        <v>#REF!</v>
      </c>
    </row>
    <row r="226" spans="1:9" ht="25.5" hidden="1">
      <c r="A226" s="4" t="s">
        <v>71</v>
      </c>
      <c r="B226" s="5" t="s">
        <v>72</v>
      </c>
      <c r="C226" s="5" t="s">
        <v>105</v>
      </c>
      <c r="D226" s="19"/>
      <c r="E226" s="19"/>
      <c r="F226" s="19">
        <f>SUM(F227)</f>
        <v>237.6</v>
      </c>
      <c r="G226" s="19"/>
      <c r="H226" s="20" t="e">
        <f>SUM(F226/#REF!*100)</f>
        <v>#REF!</v>
      </c>
      <c r="I226" s="31" t="e">
        <f t="shared" si="1"/>
        <v>#REF!</v>
      </c>
    </row>
    <row r="227" spans="1:9" ht="12.75" hidden="1">
      <c r="A227" s="6"/>
      <c r="B227" s="7"/>
      <c r="C227" s="7" t="s">
        <v>75</v>
      </c>
      <c r="D227" s="21"/>
      <c r="E227" s="21"/>
      <c r="F227" s="22">
        <v>237.6</v>
      </c>
      <c r="G227" s="22"/>
      <c r="H227" s="23" t="e">
        <f>SUM(F227/#REF!*100)</f>
        <v>#REF!</v>
      </c>
      <c r="I227" s="30" t="e">
        <f t="shared" si="1"/>
        <v>#REF!</v>
      </c>
    </row>
    <row r="228" spans="1:9" ht="12.75" hidden="1">
      <c r="A228" s="4" t="s">
        <v>45</v>
      </c>
      <c r="B228" s="5" t="s">
        <v>46</v>
      </c>
      <c r="C228" s="5" t="s">
        <v>98</v>
      </c>
      <c r="D228" s="19"/>
      <c r="E228" s="19"/>
      <c r="F228" s="19">
        <f>SUM(F229:F231)</f>
        <v>72745.4</v>
      </c>
      <c r="G228" s="19"/>
      <c r="H228" s="20" t="e">
        <f>SUM(F228/#REF!*100)</f>
        <v>#REF!</v>
      </c>
      <c r="I228" s="31" t="e">
        <f t="shared" si="1"/>
        <v>#REF!</v>
      </c>
    </row>
    <row r="229" spans="1:9" ht="12.75" hidden="1">
      <c r="A229" s="6"/>
      <c r="B229" s="7"/>
      <c r="C229" s="7" t="s">
        <v>74</v>
      </c>
      <c r="D229" s="21"/>
      <c r="E229" s="21"/>
      <c r="F229" s="22">
        <v>72578.8</v>
      </c>
      <c r="G229" s="22"/>
      <c r="H229" s="23" t="e">
        <f>SUM(F229/#REF!*100)</f>
        <v>#REF!</v>
      </c>
      <c r="I229" s="30" t="e">
        <f t="shared" si="1"/>
        <v>#REF!</v>
      </c>
    </row>
    <row r="230" spans="1:9" ht="12.75" hidden="1">
      <c r="A230" s="6"/>
      <c r="B230" s="7"/>
      <c r="C230" s="7" t="s">
        <v>75</v>
      </c>
      <c r="D230" s="21"/>
      <c r="E230" s="21"/>
      <c r="F230" s="22">
        <v>69.2</v>
      </c>
      <c r="G230" s="22"/>
      <c r="H230" s="23" t="e">
        <f>SUM(F230/#REF!*100)</f>
        <v>#REF!</v>
      </c>
      <c r="I230" s="30" t="e">
        <f t="shared" si="1"/>
        <v>#REF!</v>
      </c>
    </row>
    <row r="231" spans="1:9" ht="25.5" hidden="1">
      <c r="A231" s="6"/>
      <c r="B231" s="7"/>
      <c r="C231" s="7" t="s">
        <v>76</v>
      </c>
      <c r="D231" s="21"/>
      <c r="E231" s="21"/>
      <c r="F231" s="22">
        <v>97.4</v>
      </c>
      <c r="G231" s="22"/>
      <c r="H231" s="23" t="e">
        <f>SUM(F231/#REF!*100)</f>
        <v>#REF!</v>
      </c>
      <c r="I231" s="32" t="e">
        <f t="shared" si="1"/>
        <v>#REF!</v>
      </c>
    </row>
    <row r="232" spans="1:9" ht="25.5" hidden="1">
      <c r="A232" s="4" t="s">
        <v>47</v>
      </c>
      <c r="B232" s="5" t="s">
        <v>48</v>
      </c>
      <c r="C232" s="5" t="s">
        <v>99</v>
      </c>
      <c r="D232" s="19"/>
      <c r="E232" s="19"/>
      <c r="F232" s="19">
        <f>SUM(F233:F234)</f>
        <v>19090.8</v>
      </c>
      <c r="G232" s="19"/>
      <c r="H232" s="20" t="e">
        <f>SUM(F232/#REF!*100)</f>
        <v>#REF!</v>
      </c>
      <c r="I232" s="29" t="e">
        <f t="shared" si="1"/>
        <v>#REF!</v>
      </c>
    </row>
    <row r="233" spans="1:9" ht="12.75" hidden="1">
      <c r="A233" s="6"/>
      <c r="B233" s="7"/>
      <c r="C233" s="7" t="s">
        <v>74</v>
      </c>
      <c r="D233" s="21"/>
      <c r="E233" s="21"/>
      <c r="F233" s="22">
        <v>18486.1</v>
      </c>
      <c r="G233" s="22"/>
      <c r="H233" s="23" t="e">
        <f>SUM(F233/#REF!*100)</f>
        <v>#REF!</v>
      </c>
      <c r="I233" s="30" t="e">
        <f t="shared" si="1"/>
        <v>#REF!</v>
      </c>
    </row>
    <row r="234" spans="1:9" ht="25.5" hidden="1">
      <c r="A234" s="6"/>
      <c r="B234" s="7"/>
      <c r="C234" s="7" t="s">
        <v>76</v>
      </c>
      <c r="D234" s="21"/>
      <c r="E234" s="21"/>
      <c r="F234" s="22">
        <v>604.7</v>
      </c>
      <c r="G234" s="22"/>
      <c r="H234" s="23" t="e">
        <f>SUM(F234/#REF!*100)</f>
        <v>#REF!</v>
      </c>
      <c r="I234" s="32" t="e">
        <f t="shared" si="1"/>
        <v>#REF!</v>
      </c>
    </row>
    <row r="235" spans="1:9" ht="12.75" hidden="1">
      <c r="A235" s="4" t="s">
        <v>49</v>
      </c>
      <c r="B235" s="5" t="s">
        <v>50</v>
      </c>
      <c r="C235" s="5" t="s">
        <v>100</v>
      </c>
      <c r="D235" s="19"/>
      <c r="E235" s="19"/>
      <c r="F235" s="19">
        <f>SUM(F236)</f>
        <v>3818</v>
      </c>
      <c r="G235" s="19"/>
      <c r="H235" s="20" t="e">
        <f>SUM(F235/#REF!*100)</f>
        <v>#REF!</v>
      </c>
      <c r="I235" s="31" t="e">
        <f t="shared" si="1"/>
        <v>#REF!</v>
      </c>
    </row>
    <row r="236" spans="1:9" ht="12.75" hidden="1">
      <c r="A236" s="6"/>
      <c r="B236" s="7"/>
      <c r="C236" s="7" t="s">
        <v>74</v>
      </c>
      <c r="D236" s="21"/>
      <c r="E236" s="21"/>
      <c r="F236" s="22">
        <v>3818</v>
      </c>
      <c r="G236" s="22"/>
      <c r="H236" s="23" t="e">
        <f>SUM(F236/#REF!*100)</f>
        <v>#REF!</v>
      </c>
      <c r="I236" s="30" t="e">
        <f t="shared" si="1"/>
        <v>#REF!</v>
      </c>
    </row>
    <row r="237" spans="1:9" ht="12.75" hidden="1">
      <c r="A237" s="6"/>
      <c r="B237" s="7"/>
      <c r="C237" s="7" t="s">
        <v>75</v>
      </c>
      <c r="D237" s="21"/>
      <c r="E237" s="21"/>
      <c r="F237" s="21"/>
      <c r="G237" s="21"/>
      <c r="H237" s="23"/>
      <c r="I237" s="30">
        <f t="shared" si="1"/>
        <v>-70.8</v>
      </c>
    </row>
    <row r="238" spans="1:9" ht="25.5" hidden="1">
      <c r="A238" s="4" t="s">
        <v>51</v>
      </c>
      <c r="B238" s="5" t="s">
        <v>52</v>
      </c>
      <c r="C238" s="5" t="s">
        <v>101</v>
      </c>
      <c r="D238" s="19"/>
      <c r="E238" s="19"/>
      <c r="F238" s="19">
        <f>SUM(F239)</f>
        <v>1026.9</v>
      </c>
      <c r="G238" s="19"/>
      <c r="H238" s="20" t="e">
        <f>SUM(F238/#REF!*100)</f>
        <v>#REF!</v>
      </c>
      <c r="I238" s="31" t="e">
        <f t="shared" si="1"/>
        <v>#REF!</v>
      </c>
    </row>
    <row r="239" spans="1:9" ht="12.75" hidden="1">
      <c r="A239" s="6"/>
      <c r="B239" s="7"/>
      <c r="C239" s="7" t="s">
        <v>74</v>
      </c>
      <c r="D239" s="21"/>
      <c r="E239" s="21"/>
      <c r="F239" s="22">
        <v>1026.9</v>
      </c>
      <c r="G239" s="22"/>
      <c r="H239" s="23" t="e">
        <f>SUM(F239/#REF!*100)</f>
        <v>#REF!</v>
      </c>
      <c r="I239" s="30" t="e">
        <f t="shared" si="1"/>
        <v>#REF!</v>
      </c>
    </row>
    <row r="240" spans="1:9" ht="12.75" hidden="1">
      <c r="A240" s="6"/>
      <c r="B240" s="7"/>
      <c r="C240" s="7" t="s">
        <v>75</v>
      </c>
      <c r="D240" s="21"/>
      <c r="E240" s="21"/>
      <c r="F240" s="21"/>
      <c r="G240" s="21"/>
      <c r="H240" s="23"/>
      <c r="I240" s="30">
        <f t="shared" si="1"/>
        <v>-70.8</v>
      </c>
    </row>
    <row r="241" spans="1:9" ht="12.75" hidden="1">
      <c r="A241" s="4" t="s">
        <v>53</v>
      </c>
      <c r="B241" s="5" t="s">
        <v>54</v>
      </c>
      <c r="C241" s="5" t="s">
        <v>102</v>
      </c>
      <c r="D241" s="19"/>
      <c r="E241" s="19"/>
      <c r="F241" s="19">
        <f>SUM(F242)</f>
        <v>30580.9</v>
      </c>
      <c r="G241" s="19"/>
      <c r="H241" s="20" t="e">
        <f>SUM(F241/#REF!*100)</f>
        <v>#REF!</v>
      </c>
      <c r="I241" s="31" t="e">
        <f t="shared" si="1"/>
        <v>#REF!</v>
      </c>
    </row>
    <row r="242" spans="1:9" ht="12.75" hidden="1">
      <c r="A242" s="6"/>
      <c r="B242" s="7"/>
      <c r="C242" s="7" t="s">
        <v>74</v>
      </c>
      <c r="D242" s="21"/>
      <c r="E242" s="21"/>
      <c r="F242" s="22">
        <v>30580.9</v>
      </c>
      <c r="G242" s="22"/>
      <c r="H242" s="23" t="e">
        <f>SUM(F242/#REF!*100)</f>
        <v>#REF!</v>
      </c>
      <c r="I242" s="30" t="e">
        <f t="shared" si="1"/>
        <v>#REF!</v>
      </c>
    </row>
    <row r="243" spans="1:9" ht="12.75" hidden="1">
      <c r="A243" s="6"/>
      <c r="B243" s="7"/>
      <c r="C243" s="7" t="s">
        <v>75</v>
      </c>
      <c r="D243" s="21"/>
      <c r="E243" s="21"/>
      <c r="F243" s="21"/>
      <c r="G243" s="21"/>
      <c r="H243" s="23"/>
      <c r="I243" s="30">
        <f t="shared" si="1"/>
        <v>-70.8</v>
      </c>
    </row>
    <row r="244" spans="1:9" ht="25.5" hidden="1">
      <c r="A244" s="4" t="s">
        <v>55</v>
      </c>
      <c r="B244" s="5" t="s">
        <v>56</v>
      </c>
      <c r="C244" s="5" t="s">
        <v>104</v>
      </c>
      <c r="D244" s="19"/>
      <c r="E244" s="19"/>
      <c r="F244" s="19">
        <f>SUM(F245:F246)</f>
        <v>98403.2</v>
      </c>
      <c r="G244" s="19"/>
      <c r="H244" s="20" t="e">
        <f>SUM(F244/#REF!*100)</f>
        <v>#REF!</v>
      </c>
      <c r="I244" s="29" t="e">
        <f t="shared" si="1"/>
        <v>#REF!</v>
      </c>
    </row>
    <row r="245" spans="1:9" ht="12.75" hidden="1">
      <c r="A245" s="6"/>
      <c r="B245" s="7"/>
      <c r="C245" s="7" t="s">
        <v>74</v>
      </c>
      <c r="D245" s="21"/>
      <c r="E245" s="21"/>
      <c r="F245" s="22">
        <v>62564.1</v>
      </c>
      <c r="G245" s="22"/>
      <c r="H245" s="23" t="e">
        <f>SUM(F245/#REF!*100)</f>
        <v>#REF!</v>
      </c>
      <c r="I245" s="30" t="e">
        <f t="shared" si="1"/>
        <v>#REF!</v>
      </c>
    </row>
    <row r="246" spans="1:9" ht="12.75" hidden="1">
      <c r="A246" s="6"/>
      <c r="B246" s="7"/>
      <c r="C246" s="7" t="s">
        <v>75</v>
      </c>
      <c r="D246" s="21"/>
      <c r="E246" s="21"/>
      <c r="F246" s="22">
        <v>35839.1</v>
      </c>
      <c r="G246" s="22"/>
      <c r="H246" s="23" t="e">
        <f>SUM(F246/#REF!*100)</f>
        <v>#REF!</v>
      </c>
      <c r="I246" s="30" t="e">
        <f t="shared" si="1"/>
        <v>#REF!</v>
      </c>
    </row>
    <row r="247" spans="1:9" s="8" customFormat="1" ht="12.75">
      <c r="A247" s="74"/>
      <c r="B247" s="75"/>
      <c r="C247" s="74"/>
      <c r="D247" s="76"/>
      <c r="E247" s="76"/>
      <c r="F247" s="77"/>
      <c r="G247" s="80" t="s">
        <v>146</v>
      </c>
      <c r="H247" s="78"/>
      <c r="I247" s="79"/>
    </row>
    <row r="248" spans="1:9" ht="26.25" customHeight="1">
      <c r="A248" s="131" t="s">
        <v>145</v>
      </c>
      <c r="B248" s="131"/>
      <c r="C248" s="131"/>
      <c r="D248" s="131"/>
      <c r="E248" s="131"/>
      <c r="F248" s="131"/>
      <c r="G248" s="131"/>
      <c r="H248" s="131"/>
      <c r="I248" s="131"/>
    </row>
    <row r="249" spans="8:9" ht="12.75">
      <c r="H249" s="3" t="s">
        <v>112</v>
      </c>
      <c r="I249" s="71" t="s">
        <v>112</v>
      </c>
    </row>
    <row r="250" spans="1:9" ht="12.75" customHeight="1">
      <c r="A250" s="132" t="s">
        <v>1</v>
      </c>
      <c r="B250" s="132" t="s">
        <v>122</v>
      </c>
      <c r="C250" s="132" t="s">
        <v>78</v>
      </c>
      <c r="D250" s="128" t="s">
        <v>141</v>
      </c>
      <c r="E250" s="128" t="s">
        <v>142</v>
      </c>
      <c r="F250" s="134" t="s">
        <v>118</v>
      </c>
      <c r="G250" s="134" t="s">
        <v>143</v>
      </c>
      <c r="H250" s="136" t="s">
        <v>132</v>
      </c>
      <c r="I250" s="138" t="s">
        <v>148</v>
      </c>
    </row>
    <row r="251" spans="1:9" ht="63" customHeight="1">
      <c r="A251" s="133"/>
      <c r="B251" s="133"/>
      <c r="C251" s="133"/>
      <c r="D251" s="129"/>
      <c r="E251" s="129"/>
      <c r="F251" s="135"/>
      <c r="G251" s="135"/>
      <c r="H251" s="137"/>
      <c r="I251" s="139"/>
    </row>
    <row r="252" spans="1:9" ht="25.5">
      <c r="A252" s="46" t="s">
        <v>113</v>
      </c>
      <c r="B252" s="48" t="s">
        <v>2</v>
      </c>
      <c r="C252" s="5" t="s">
        <v>77</v>
      </c>
      <c r="D252" s="19">
        <f>D253+D254</f>
        <v>149807.40000000002</v>
      </c>
      <c r="E252" s="19">
        <f>E253+E254</f>
        <v>29523.4</v>
      </c>
      <c r="F252" s="19">
        <f>F253+F254</f>
        <v>1565.4</v>
      </c>
      <c r="G252" s="55">
        <f>SUM(F252/E252)*100</f>
        <v>5.302234837450971</v>
      </c>
      <c r="H252" s="56" t="e">
        <f>SUM(F252/#REF!*100)</f>
        <v>#REF!</v>
      </c>
      <c r="I252" s="49" t="s">
        <v>139</v>
      </c>
    </row>
    <row r="253" spans="1:9" ht="15" customHeight="1">
      <c r="A253" s="87"/>
      <c r="B253" s="88"/>
      <c r="C253" s="47" t="s">
        <v>74</v>
      </c>
      <c r="D253" s="33">
        <v>143552.7</v>
      </c>
      <c r="E253" s="33">
        <v>28547.5</v>
      </c>
      <c r="F253" s="21">
        <v>1565.4</v>
      </c>
      <c r="G253" s="57">
        <f>F253/E253*100</f>
        <v>5.483492424905859</v>
      </c>
      <c r="H253" s="58" t="e">
        <f>SUM(F253/#REF!*100)</f>
        <v>#REF!</v>
      </c>
      <c r="I253" s="32">
        <f>G253-23.8</f>
        <v>-18.316507575094143</v>
      </c>
    </row>
    <row r="254" spans="1:9" ht="25.5">
      <c r="A254" s="126"/>
      <c r="B254" s="127"/>
      <c r="C254" s="47" t="s">
        <v>76</v>
      </c>
      <c r="D254" s="21">
        <v>6254.7</v>
      </c>
      <c r="E254" s="21">
        <v>975.9</v>
      </c>
      <c r="F254" s="38">
        <v>0</v>
      </c>
      <c r="G254" s="59">
        <v>0</v>
      </c>
      <c r="H254" s="58" t="e">
        <f>SUM(F254/#REF!*100)</f>
        <v>#REF!</v>
      </c>
      <c r="I254" s="32">
        <f>G254-23.8</f>
        <v>-23.8</v>
      </c>
    </row>
    <row r="255" spans="1:9" s="8" customFormat="1" ht="20.25" customHeight="1">
      <c r="A255" s="35" t="s">
        <v>115</v>
      </c>
      <c r="B255" s="36" t="s">
        <v>4</v>
      </c>
      <c r="C255" s="36" t="s">
        <v>120</v>
      </c>
      <c r="D255" s="44">
        <f>D256+D257</f>
        <v>976891.5</v>
      </c>
      <c r="E255" s="44">
        <f>E256+E257</f>
        <v>288424.9</v>
      </c>
      <c r="F255" s="44">
        <f>F256+F257</f>
        <v>85661.4</v>
      </c>
      <c r="G255" s="60">
        <f>SUM(F255/E255)*100</f>
        <v>29.69972426097746</v>
      </c>
      <c r="H255" s="61" t="e">
        <f>SUM(F255/#REF!*100)</f>
        <v>#REF!</v>
      </c>
      <c r="I255" s="50" t="s">
        <v>139</v>
      </c>
    </row>
    <row r="256" spans="1:9" s="8" customFormat="1" ht="18" customHeight="1">
      <c r="A256" s="118"/>
      <c r="B256" s="119"/>
      <c r="C256" s="37" t="s">
        <v>74</v>
      </c>
      <c r="D256" s="38">
        <v>771107.9</v>
      </c>
      <c r="E256" s="38">
        <v>240061.1</v>
      </c>
      <c r="F256" s="38">
        <v>85661.4</v>
      </c>
      <c r="G256" s="59">
        <f>F256/E256*100</f>
        <v>35.6831656607422</v>
      </c>
      <c r="H256" s="63" t="e">
        <f>SUM(F256/#REF!*100)</f>
        <v>#REF!</v>
      </c>
      <c r="I256" s="32">
        <f>G256-23.8</f>
        <v>11.883165660742197</v>
      </c>
    </row>
    <row r="257" spans="1:9" s="8" customFormat="1" ht="18" customHeight="1">
      <c r="A257" s="85"/>
      <c r="B257" s="86"/>
      <c r="C257" s="37" t="s">
        <v>75</v>
      </c>
      <c r="D257" s="38">
        <v>205783.6</v>
      </c>
      <c r="E257" s="38">
        <v>48363.8</v>
      </c>
      <c r="F257" s="38">
        <v>0</v>
      </c>
      <c r="G257" s="59">
        <f>F257/E257*100</f>
        <v>0</v>
      </c>
      <c r="H257" s="62" t="e">
        <f>SUM(F257/#REF!*100)</f>
        <v>#REF!</v>
      </c>
      <c r="I257" s="32">
        <f>G257-22.5</f>
        <v>-22.5</v>
      </c>
    </row>
    <row r="258" spans="1:9" s="8" customFormat="1" ht="25.5">
      <c r="A258" s="35" t="s">
        <v>116</v>
      </c>
      <c r="B258" s="36" t="s">
        <v>0</v>
      </c>
      <c r="C258" s="36" t="s">
        <v>119</v>
      </c>
      <c r="D258" s="44">
        <v>761565.4</v>
      </c>
      <c r="E258" s="44">
        <v>157873.3</v>
      </c>
      <c r="F258" s="44">
        <f>F259</f>
        <v>33581.3</v>
      </c>
      <c r="G258" s="60">
        <f>SUM(F258/E258)*100</f>
        <v>21.271044565483844</v>
      </c>
      <c r="H258" s="61" t="e">
        <f>SUM(F258/#REF!*100)</f>
        <v>#REF!</v>
      </c>
      <c r="I258" s="50" t="s">
        <v>139</v>
      </c>
    </row>
    <row r="259" spans="1:9" s="8" customFormat="1" ht="28.5" customHeight="1">
      <c r="A259" s="118"/>
      <c r="B259" s="119"/>
      <c r="C259" s="37" t="s">
        <v>135</v>
      </c>
      <c r="D259" s="38">
        <v>478010</v>
      </c>
      <c r="E259" s="38">
        <v>115182.1</v>
      </c>
      <c r="F259" s="38">
        <v>33581.3</v>
      </c>
      <c r="G259" s="59">
        <f>SUM(F259/E259)*100</f>
        <v>29.15496418280271</v>
      </c>
      <c r="H259" s="63" t="e">
        <f>SUM(F259/#REF!*100)</f>
        <v>#REF!</v>
      </c>
      <c r="I259" s="32">
        <f>G259-23.8</f>
        <v>5.354964182802711</v>
      </c>
    </row>
    <row r="260" spans="1:9" s="8" customFormat="1" ht="28.5" customHeight="1">
      <c r="A260" s="85"/>
      <c r="B260" s="86"/>
      <c r="C260" s="92" t="s">
        <v>134</v>
      </c>
      <c r="D260" s="91">
        <v>761565.4</v>
      </c>
      <c r="E260" s="91">
        <v>157873.3</v>
      </c>
      <c r="F260" s="91">
        <v>33581.3</v>
      </c>
      <c r="G260" s="93">
        <f>SUM(F260/E260)*100</f>
        <v>21.271044565483844</v>
      </c>
      <c r="H260" s="94"/>
      <c r="I260" s="84">
        <f>G260-23.8</f>
        <v>-2.5289554345161562</v>
      </c>
    </row>
    <row r="261" spans="1:9" s="8" customFormat="1" ht="25.5">
      <c r="A261" s="35" t="s">
        <v>5</v>
      </c>
      <c r="B261" s="36" t="s">
        <v>6</v>
      </c>
      <c r="C261" s="36" t="s">
        <v>79</v>
      </c>
      <c r="D261" s="44">
        <f>D263+D262</f>
        <v>454919.8</v>
      </c>
      <c r="E261" s="44">
        <f>E263+E262</f>
        <v>49818.5</v>
      </c>
      <c r="F261" s="44">
        <f>F263+F262</f>
        <v>813.9</v>
      </c>
      <c r="G261" s="60">
        <f>SUM(F261/E261)*100</f>
        <v>1.6337304415026546</v>
      </c>
      <c r="H261" s="61" t="e">
        <f>SUM(F261/#REF!*100)</f>
        <v>#REF!</v>
      </c>
      <c r="I261" s="50" t="s">
        <v>139</v>
      </c>
    </row>
    <row r="262" spans="1:9" s="8" customFormat="1" ht="22.5" customHeight="1">
      <c r="A262" s="118"/>
      <c r="B262" s="119"/>
      <c r="C262" s="37" t="s">
        <v>74</v>
      </c>
      <c r="D262" s="38">
        <v>450280</v>
      </c>
      <c r="E262" s="38">
        <v>48140.7</v>
      </c>
      <c r="F262" s="38">
        <v>813.9</v>
      </c>
      <c r="G262" s="59">
        <f>F262/E262*100</f>
        <v>1.6906692258317806</v>
      </c>
      <c r="H262" s="62" t="e">
        <f>SUM(F262/#REF!*100)</f>
        <v>#REF!</v>
      </c>
      <c r="I262" s="32">
        <f>G262-23.8</f>
        <v>-22.10933077416822</v>
      </c>
    </row>
    <row r="263" spans="1:9" s="8" customFormat="1" ht="25.5">
      <c r="A263" s="85"/>
      <c r="B263" s="86"/>
      <c r="C263" s="37" t="s">
        <v>76</v>
      </c>
      <c r="D263" s="38">
        <v>4639.8</v>
      </c>
      <c r="E263" s="38">
        <v>1677.8</v>
      </c>
      <c r="F263" s="38">
        <v>0</v>
      </c>
      <c r="G263" s="59">
        <f>F263/E263*100</f>
        <v>0</v>
      </c>
      <c r="H263" s="64" t="e">
        <f>SUM(F263/#REF!*100)</f>
        <v>#REF!</v>
      </c>
      <c r="I263" s="32">
        <f>G263-23.8</f>
        <v>-23.8</v>
      </c>
    </row>
    <row r="264" spans="1:9" s="8" customFormat="1" ht="35.25" customHeight="1">
      <c r="A264" s="35" t="s">
        <v>7</v>
      </c>
      <c r="B264" s="36" t="s">
        <v>8</v>
      </c>
      <c r="C264" s="36" t="s">
        <v>80</v>
      </c>
      <c r="D264" s="44">
        <f>D265+D266</f>
        <v>54681.1</v>
      </c>
      <c r="E264" s="44">
        <f>E265+E266</f>
        <v>8410.8</v>
      </c>
      <c r="F264" s="44">
        <f>F265+F266</f>
        <v>595.3</v>
      </c>
      <c r="G264" s="60">
        <f>SUM(F264/E264)*100</f>
        <v>7.077804727255434</v>
      </c>
      <c r="H264" s="61" t="e">
        <f>SUM(F264/#REF!*100)</f>
        <v>#REF!</v>
      </c>
      <c r="I264" s="50" t="s">
        <v>139</v>
      </c>
    </row>
    <row r="265" spans="1:9" s="8" customFormat="1" ht="20.25" customHeight="1">
      <c r="A265" s="118"/>
      <c r="B265" s="119"/>
      <c r="C265" s="37" t="s">
        <v>74</v>
      </c>
      <c r="D265" s="38">
        <v>54181.1</v>
      </c>
      <c r="E265" s="38">
        <v>8289.8</v>
      </c>
      <c r="F265" s="38">
        <v>595.3</v>
      </c>
      <c r="G265" s="59">
        <f>F265/E265*100</f>
        <v>7.181114140268765</v>
      </c>
      <c r="H265" s="62" t="e">
        <f>SUM(F265/#REF!*100)</f>
        <v>#REF!</v>
      </c>
      <c r="I265" s="32">
        <f>G265-23.8</f>
        <v>-16.618885859731236</v>
      </c>
    </row>
    <row r="266" spans="1:9" s="8" customFormat="1" ht="25.5">
      <c r="A266" s="85"/>
      <c r="B266" s="86"/>
      <c r="C266" s="37" t="s">
        <v>76</v>
      </c>
      <c r="D266" s="38">
        <v>500</v>
      </c>
      <c r="E266" s="38">
        <v>121</v>
      </c>
      <c r="F266" s="38">
        <v>0</v>
      </c>
      <c r="G266" s="59">
        <v>0</v>
      </c>
      <c r="H266" s="64" t="e">
        <f>SUM(F266/#REF!*100)</f>
        <v>#REF!</v>
      </c>
      <c r="I266" s="32">
        <f>G266-23.8</f>
        <v>-23.8</v>
      </c>
    </row>
    <row r="267" spans="1:9" s="8" customFormat="1" ht="25.5">
      <c r="A267" s="35" t="s">
        <v>9</v>
      </c>
      <c r="B267" s="36" t="s">
        <v>10</v>
      </c>
      <c r="C267" s="36" t="s">
        <v>81</v>
      </c>
      <c r="D267" s="44">
        <f>D270+D269+D268</f>
        <v>2791921.5</v>
      </c>
      <c r="E267" s="44">
        <f>E270+E269+E268</f>
        <v>508783.4</v>
      </c>
      <c r="F267" s="44">
        <f>F270+F269+F268</f>
        <v>50796.1</v>
      </c>
      <c r="G267" s="60">
        <f>SUM(F267/E267)*100</f>
        <v>9.983835950622602</v>
      </c>
      <c r="H267" s="61" t="e">
        <f>SUM(F267/#REF!*100)</f>
        <v>#REF!</v>
      </c>
      <c r="I267" s="50" t="s">
        <v>139</v>
      </c>
    </row>
    <row r="268" spans="1:9" s="8" customFormat="1" ht="15.75" customHeight="1">
      <c r="A268" s="118"/>
      <c r="B268" s="119"/>
      <c r="C268" s="37" t="s">
        <v>74</v>
      </c>
      <c r="D268" s="45">
        <v>2224952.1</v>
      </c>
      <c r="E268" s="45">
        <v>383418.7</v>
      </c>
      <c r="F268" s="38">
        <v>48950.6</v>
      </c>
      <c r="G268" s="59">
        <f>F268/E268*100</f>
        <v>12.766878610771984</v>
      </c>
      <c r="H268" s="62" t="e">
        <f>SUM(F268/#REF!*100)</f>
        <v>#REF!</v>
      </c>
      <c r="I268" s="32">
        <f>G268-23.8</f>
        <v>-11.033121389228016</v>
      </c>
    </row>
    <row r="269" spans="1:9" s="8" customFormat="1" ht="15.75" customHeight="1">
      <c r="A269" s="120"/>
      <c r="B269" s="121"/>
      <c r="C269" s="37" t="s">
        <v>75</v>
      </c>
      <c r="D269" s="38">
        <v>98016.4</v>
      </c>
      <c r="E269" s="38">
        <v>14833.3</v>
      </c>
      <c r="F269" s="38">
        <v>110.3</v>
      </c>
      <c r="G269" s="59">
        <f>F269/E269*100</f>
        <v>0.7435971766228688</v>
      </c>
      <c r="H269" s="62" t="e">
        <f>SUM(F269/#REF!*100)</f>
        <v>#REF!</v>
      </c>
      <c r="I269" s="32">
        <f>G269-22.5</f>
        <v>-21.75640282337713</v>
      </c>
    </row>
    <row r="270" spans="1:9" s="8" customFormat="1" ht="30.75" customHeight="1">
      <c r="A270" s="89"/>
      <c r="B270" s="90"/>
      <c r="C270" s="37" t="s">
        <v>150</v>
      </c>
      <c r="D270" s="38">
        <v>468953</v>
      </c>
      <c r="E270" s="38">
        <v>110531.4</v>
      </c>
      <c r="F270" s="38">
        <v>1735.2</v>
      </c>
      <c r="G270" s="59"/>
      <c r="H270" s="62"/>
      <c r="I270" s="32"/>
    </row>
    <row r="271" spans="1:9" s="8" customFormat="1" ht="25.5">
      <c r="A271" s="35" t="s">
        <v>11</v>
      </c>
      <c r="B271" s="36" t="s">
        <v>12</v>
      </c>
      <c r="C271" s="36" t="s">
        <v>82</v>
      </c>
      <c r="D271" s="44">
        <f>D273+D272</f>
        <v>555769.4</v>
      </c>
      <c r="E271" s="44">
        <f>E273+E272</f>
        <v>109989.6</v>
      </c>
      <c r="F271" s="44">
        <f>F273+F272</f>
        <v>6138.1</v>
      </c>
      <c r="G271" s="60">
        <f>SUM(F271/E271)*100</f>
        <v>5.580618531206587</v>
      </c>
      <c r="H271" s="65" t="e">
        <f>SUM(F271/#REF!*100)</f>
        <v>#REF!</v>
      </c>
      <c r="I271" s="50" t="s">
        <v>139</v>
      </c>
    </row>
    <row r="272" spans="1:9" s="8" customFormat="1" ht="17.25" customHeight="1">
      <c r="A272" s="118"/>
      <c r="B272" s="119"/>
      <c r="C272" s="37" t="s">
        <v>74</v>
      </c>
      <c r="D272" s="38">
        <v>480758.3</v>
      </c>
      <c r="E272" s="38">
        <v>82308.2</v>
      </c>
      <c r="F272" s="38">
        <v>6132.1</v>
      </c>
      <c r="G272" s="59">
        <f>F272/E272*100</f>
        <v>7.450168998957578</v>
      </c>
      <c r="H272" s="63" t="e">
        <f>SUM(F272/#REF!*100)</f>
        <v>#REF!</v>
      </c>
      <c r="I272" s="32">
        <f>G272-23.8</f>
        <v>-16.349831001042425</v>
      </c>
    </row>
    <row r="273" spans="1:9" s="8" customFormat="1" ht="25.5">
      <c r="A273" s="85"/>
      <c r="B273" s="86"/>
      <c r="C273" s="37" t="s">
        <v>76</v>
      </c>
      <c r="D273" s="38">
        <v>75011.1</v>
      </c>
      <c r="E273" s="38">
        <v>27681.4</v>
      </c>
      <c r="F273" s="38">
        <v>6</v>
      </c>
      <c r="G273" s="59">
        <f>F273/E273*100</f>
        <v>0.02167520428880042</v>
      </c>
      <c r="H273" s="62" t="e">
        <f>SUM(F273/#REF!*100)</f>
        <v>#REF!</v>
      </c>
      <c r="I273" s="32">
        <f>G273-23.8</f>
        <v>-23.7783247957112</v>
      </c>
    </row>
    <row r="274" spans="1:9" s="8" customFormat="1" ht="12.75">
      <c r="A274" s="35" t="s">
        <v>137</v>
      </c>
      <c r="B274" s="36" t="s">
        <v>138</v>
      </c>
      <c r="C274" s="36" t="s">
        <v>136</v>
      </c>
      <c r="D274" s="44">
        <f>D275</f>
        <v>43732.1</v>
      </c>
      <c r="E274" s="44">
        <f>E275</f>
        <v>8308.1</v>
      </c>
      <c r="F274" s="44">
        <f>F275</f>
        <v>227.3</v>
      </c>
      <c r="G274" s="60">
        <f>SUM(F274/E274)*100</f>
        <v>2.735884257531806</v>
      </c>
      <c r="H274" s="65" t="e">
        <f>SUM(F274/#REF!*100)</f>
        <v>#REF!</v>
      </c>
      <c r="I274" s="50" t="s">
        <v>139</v>
      </c>
    </row>
    <row r="275" spans="1:9" s="8" customFormat="1" ht="19.5" customHeight="1">
      <c r="A275" s="124"/>
      <c r="B275" s="125"/>
      <c r="C275" s="37" t="s">
        <v>74</v>
      </c>
      <c r="D275" s="38">
        <v>43732.1</v>
      </c>
      <c r="E275" s="38">
        <v>8308.1</v>
      </c>
      <c r="F275" s="38">
        <v>227.3</v>
      </c>
      <c r="G275" s="59">
        <f>F275/E275*100</f>
        <v>2.735884257531806</v>
      </c>
      <c r="H275" s="63" t="e">
        <f>SUM(F275/#REF!*100)</f>
        <v>#REF!</v>
      </c>
      <c r="I275" s="32">
        <f>G275-23.8</f>
        <v>-21.064115742468196</v>
      </c>
    </row>
    <row r="276" spans="1:9" s="8" customFormat="1" ht="25.5">
      <c r="A276" s="35" t="s">
        <v>13</v>
      </c>
      <c r="B276" s="36" t="s">
        <v>14</v>
      </c>
      <c r="C276" s="36" t="s">
        <v>83</v>
      </c>
      <c r="D276" s="44">
        <f>D277+D278+D279</f>
        <v>5972134.1</v>
      </c>
      <c r="E276" s="44">
        <f>E277+E278+E279</f>
        <v>1071933.83</v>
      </c>
      <c r="F276" s="44">
        <f>F277+F278+F279</f>
        <v>175775.4</v>
      </c>
      <c r="G276" s="60">
        <f>SUM(F276/E276)*100</f>
        <v>16.39797113222931</v>
      </c>
      <c r="H276" s="61" t="e">
        <f>SUM(F276/#REF!*100)</f>
        <v>#REF!</v>
      </c>
      <c r="I276" s="50" t="s">
        <v>139</v>
      </c>
    </row>
    <row r="277" spans="1:9" s="8" customFormat="1" ht="12.75">
      <c r="A277" s="118"/>
      <c r="B277" s="119"/>
      <c r="C277" s="37" t="s">
        <v>74</v>
      </c>
      <c r="D277" s="38">
        <v>3812391.3</v>
      </c>
      <c r="E277" s="38">
        <v>619282</v>
      </c>
      <c r="F277" s="38">
        <v>100950</v>
      </c>
      <c r="G277" s="59">
        <f>F277/E277*100</f>
        <v>16.301135831495184</v>
      </c>
      <c r="H277" s="62" t="e">
        <f>SUM(F277/#REF!*100)</f>
        <v>#REF!</v>
      </c>
      <c r="I277" s="32">
        <f>G277-23.8</f>
        <v>-7.4988641685048165</v>
      </c>
    </row>
    <row r="278" spans="1:9" s="8" customFormat="1" ht="12.75">
      <c r="A278" s="120"/>
      <c r="B278" s="121"/>
      <c r="C278" s="37" t="s">
        <v>75</v>
      </c>
      <c r="D278" s="38">
        <v>1619072.7</v>
      </c>
      <c r="E278" s="38">
        <v>351910.2</v>
      </c>
      <c r="F278" s="38">
        <v>74825.4</v>
      </c>
      <c r="G278" s="59">
        <f>F278/E278*100</f>
        <v>21.26264029857617</v>
      </c>
      <c r="H278" s="62" t="e">
        <f>SUM(F278/#REF!*100)</f>
        <v>#REF!</v>
      </c>
      <c r="I278" s="32">
        <f>G278-22.5</f>
        <v>-1.2373597014238307</v>
      </c>
    </row>
    <row r="279" spans="1:9" s="8" customFormat="1" ht="29.25" customHeight="1">
      <c r="A279" s="85"/>
      <c r="B279" s="86"/>
      <c r="C279" s="37" t="s">
        <v>76</v>
      </c>
      <c r="D279" s="38">
        <v>540670.1</v>
      </c>
      <c r="E279" s="38">
        <v>100741.63</v>
      </c>
      <c r="F279" s="38">
        <v>0</v>
      </c>
      <c r="G279" s="59">
        <v>0</v>
      </c>
      <c r="H279" s="62" t="e">
        <f>SUM(F279/#REF!*100)</f>
        <v>#REF!</v>
      </c>
      <c r="I279" s="32">
        <f>G279-23.8</f>
        <v>-23.8</v>
      </c>
    </row>
    <row r="280" spans="1:9" s="8" customFormat="1" ht="12.75">
      <c r="A280" s="35" t="s">
        <v>15</v>
      </c>
      <c r="B280" s="36" t="s">
        <v>16</v>
      </c>
      <c r="C280" s="36" t="s">
        <v>84</v>
      </c>
      <c r="D280" s="44">
        <f>D282+D281</f>
        <v>55042.299999999996</v>
      </c>
      <c r="E280" s="44">
        <f>E282+E281</f>
        <v>8666.1</v>
      </c>
      <c r="F280" s="44">
        <f>F282+F281</f>
        <v>1310.1</v>
      </c>
      <c r="G280" s="60">
        <f>SUM(F280/E280)*100</f>
        <v>15.117526915221378</v>
      </c>
      <c r="H280" s="61" t="e">
        <f>SUM(F280/#REF!*100)</f>
        <v>#REF!</v>
      </c>
      <c r="I280" s="50" t="s">
        <v>139</v>
      </c>
    </row>
    <row r="281" spans="1:9" s="8" customFormat="1" ht="14.25" customHeight="1">
      <c r="A281" s="118"/>
      <c r="B281" s="119"/>
      <c r="C281" s="37" t="s">
        <v>74</v>
      </c>
      <c r="D281" s="38">
        <v>52195.2</v>
      </c>
      <c r="E281" s="38">
        <v>8056.1</v>
      </c>
      <c r="F281" s="38">
        <v>1273.6</v>
      </c>
      <c r="G281" s="59">
        <f>F281/E281*100</f>
        <v>15.809138416851825</v>
      </c>
      <c r="H281" s="62" t="e">
        <f>SUM(F281/#REF!*100)</f>
        <v>#REF!</v>
      </c>
      <c r="I281" s="32">
        <f>G281-23.8</f>
        <v>-7.990861583148176</v>
      </c>
    </row>
    <row r="282" spans="1:9" s="8" customFormat="1" ht="14.25" customHeight="1">
      <c r="A282" s="85"/>
      <c r="B282" s="86"/>
      <c r="C282" s="37" t="s">
        <v>75</v>
      </c>
      <c r="D282" s="38">
        <v>2847.1</v>
      </c>
      <c r="E282" s="38">
        <v>610</v>
      </c>
      <c r="F282" s="38">
        <v>36.5</v>
      </c>
      <c r="G282" s="59">
        <f>F282/E282*100</f>
        <v>5.983606557377049</v>
      </c>
      <c r="H282" s="63" t="e">
        <f>SUM(F282/#REF!*100)</f>
        <v>#REF!</v>
      </c>
      <c r="I282" s="32">
        <f>G282-22.5</f>
        <v>-16.51639344262295</v>
      </c>
    </row>
    <row r="283" spans="1:9" s="8" customFormat="1" ht="12.75">
      <c r="A283" s="35" t="s">
        <v>17</v>
      </c>
      <c r="B283" s="36" t="s">
        <v>18</v>
      </c>
      <c r="C283" s="36" t="s">
        <v>85</v>
      </c>
      <c r="D283" s="44">
        <f>D284+D285</f>
        <v>118048.1</v>
      </c>
      <c r="E283" s="44">
        <f>E284+E285</f>
        <v>13995.7</v>
      </c>
      <c r="F283" s="44">
        <f>F284+F285</f>
        <v>355.1</v>
      </c>
      <c r="G283" s="60">
        <f>SUM(F283/E283)*100</f>
        <v>2.537207856698843</v>
      </c>
      <c r="H283" s="61" t="e">
        <f>SUM(F283/#REF!*100)</f>
        <v>#REF!</v>
      </c>
      <c r="I283" s="50" t="s">
        <v>139</v>
      </c>
    </row>
    <row r="284" spans="1:9" s="8" customFormat="1" ht="15.75" customHeight="1">
      <c r="A284" s="118"/>
      <c r="B284" s="119"/>
      <c r="C284" s="37" t="s">
        <v>74</v>
      </c>
      <c r="D284" s="38">
        <v>111778.3</v>
      </c>
      <c r="E284" s="38">
        <v>13713.7</v>
      </c>
      <c r="F284" s="38">
        <v>345.1</v>
      </c>
      <c r="G284" s="59">
        <f>F284/E284*100</f>
        <v>2.516461640549232</v>
      </c>
      <c r="H284" s="62" t="e">
        <f>SUM(F284/#REF!*100)</f>
        <v>#REF!</v>
      </c>
      <c r="I284" s="32">
        <f>G284-23.8</f>
        <v>-21.28353835945077</v>
      </c>
    </row>
    <row r="285" spans="1:9" s="8" customFormat="1" ht="15.75" customHeight="1">
      <c r="A285" s="85"/>
      <c r="B285" s="86"/>
      <c r="C285" s="37" t="s">
        <v>75</v>
      </c>
      <c r="D285" s="38">
        <v>6269.8</v>
      </c>
      <c r="E285" s="38">
        <v>282</v>
      </c>
      <c r="F285" s="38">
        <v>10</v>
      </c>
      <c r="G285" s="59">
        <f>F285/E285*100</f>
        <v>3.546099290780142</v>
      </c>
      <c r="H285" s="62" t="e">
        <f>SUM(F285/#REF!*100)</f>
        <v>#REF!</v>
      </c>
      <c r="I285" s="32">
        <f>G285-22.5</f>
        <v>-18.95390070921986</v>
      </c>
    </row>
    <row r="286" spans="1:9" s="8" customFormat="1" ht="12.75">
      <c r="A286" s="35" t="s">
        <v>19</v>
      </c>
      <c r="B286" s="36" t="s">
        <v>20</v>
      </c>
      <c r="C286" s="36" t="s">
        <v>86</v>
      </c>
      <c r="D286" s="44">
        <f>D287+D288</f>
        <v>78220.1</v>
      </c>
      <c r="E286" s="44">
        <f>E287+E288</f>
        <v>12094.3</v>
      </c>
      <c r="F286" s="44">
        <f>F287+F288</f>
        <v>328.6</v>
      </c>
      <c r="G286" s="60">
        <f>SUM(F286/E286)*100</f>
        <v>2.716982380129483</v>
      </c>
      <c r="H286" s="61" t="e">
        <f>SUM(F286/#REF!*100)</f>
        <v>#REF!</v>
      </c>
      <c r="I286" s="50" t="s">
        <v>139</v>
      </c>
    </row>
    <row r="287" spans="1:9" s="8" customFormat="1" ht="18.75" customHeight="1">
      <c r="A287" s="118"/>
      <c r="B287" s="119"/>
      <c r="C287" s="37" t="s">
        <v>74</v>
      </c>
      <c r="D287" s="38">
        <v>73075</v>
      </c>
      <c r="E287" s="38">
        <v>10913</v>
      </c>
      <c r="F287" s="38">
        <v>317.1</v>
      </c>
      <c r="G287" s="59">
        <f>F287/E287*100</f>
        <v>2.9057087876844134</v>
      </c>
      <c r="H287" s="62" t="e">
        <f>SUM(F287/#REF!*100)</f>
        <v>#REF!</v>
      </c>
      <c r="I287" s="32">
        <f>G287-23.8</f>
        <v>-20.894291212315586</v>
      </c>
    </row>
    <row r="288" spans="1:9" s="8" customFormat="1" ht="18.75" customHeight="1">
      <c r="A288" s="85"/>
      <c r="B288" s="86"/>
      <c r="C288" s="37" t="s">
        <v>75</v>
      </c>
      <c r="D288" s="38">
        <v>5145.1</v>
      </c>
      <c r="E288" s="38">
        <v>1181.3</v>
      </c>
      <c r="F288" s="38">
        <v>11.5</v>
      </c>
      <c r="G288" s="59">
        <f>F288/E288*100</f>
        <v>0.9735037670363159</v>
      </c>
      <c r="H288" s="62" t="e">
        <f>SUM(F288/#REF!*100)</f>
        <v>#REF!</v>
      </c>
      <c r="I288" s="32">
        <f>G288-22.5</f>
        <v>-21.526496232963684</v>
      </c>
    </row>
    <row r="289" spans="1:9" s="8" customFormat="1" ht="12.75">
      <c r="A289" s="35" t="s">
        <v>21</v>
      </c>
      <c r="B289" s="36" t="s">
        <v>22</v>
      </c>
      <c r="C289" s="36" t="s">
        <v>90</v>
      </c>
      <c r="D289" s="44">
        <f>D290+D291</f>
        <v>66894.5</v>
      </c>
      <c r="E289" s="44">
        <f>E290+E291</f>
        <v>9309.900000000001</v>
      </c>
      <c r="F289" s="44">
        <f>F290+F291</f>
        <v>344</v>
      </c>
      <c r="G289" s="60">
        <f>SUM(F289/E289)*100</f>
        <v>3.6949913532905825</v>
      </c>
      <c r="H289" s="61" t="e">
        <f>SUM(F289/#REF!*100)</f>
        <v>#REF!</v>
      </c>
      <c r="I289" s="50" t="s">
        <v>139</v>
      </c>
    </row>
    <row r="290" spans="1:9" s="8" customFormat="1" ht="15.75" customHeight="1">
      <c r="A290" s="118"/>
      <c r="B290" s="119"/>
      <c r="C290" s="37" t="s">
        <v>74</v>
      </c>
      <c r="D290" s="38">
        <v>62560.5</v>
      </c>
      <c r="E290" s="38">
        <v>8337.7</v>
      </c>
      <c r="F290" s="38">
        <v>332.2</v>
      </c>
      <c r="G290" s="59">
        <f>F290/E290*100</f>
        <v>3.984312220396512</v>
      </c>
      <c r="H290" s="62" t="e">
        <f>SUM(F290/#REF!*100)</f>
        <v>#REF!</v>
      </c>
      <c r="I290" s="32">
        <f>G290-23.8</f>
        <v>-19.81568777960349</v>
      </c>
    </row>
    <row r="291" spans="1:9" s="8" customFormat="1" ht="15.75" customHeight="1">
      <c r="A291" s="85"/>
      <c r="B291" s="86"/>
      <c r="C291" s="37" t="s">
        <v>75</v>
      </c>
      <c r="D291" s="38">
        <v>4334</v>
      </c>
      <c r="E291" s="38">
        <v>972.2</v>
      </c>
      <c r="F291" s="38">
        <v>11.8</v>
      </c>
      <c r="G291" s="59">
        <f>F291/E291*100</f>
        <v>1.2137420283892202</v>
      </c>
      <c r="H291" s="62" t="e">
        <f>SUM(F291/#REF!*100)</f>
        <v>#REF!</v>
      </c>
      <c r="I291" s="32">
        <f>G291-22.5</f>
        <v>-21.28625797161078</v>
      </c>
    </row>
    <row r="292" spans="1:9" s="8" customFormat="1" ht="12.75">
      <c r="A292" s="35" t="s">
        <v>23</v>
      </c>
      <c r="B292" s="36" t="s">
        <v>24</v>
      </c>
      <c r="C292" s="36" t="s">
        <v>89</v>
      </c>
      <c r="D292" s="44">
        <f>D293+D294</f>
        <v>64365</v>
      </c>
      <c r="E292" s="44">
        <f>E293+E294</f>
        <v>10883.199999999999</v>
      </c>
      <c r="F292" s="44">
        <f>F293+F294</f>
        <v>359</v>
      </c>
      <c r="G292" s="60">
        <f>SUM(F292/E292)*100</f>
        <v>3.2986621581887685</v>
      </c>
      <c r="H292" s="61" t="e">
        <f>SUM(F292/#REF!*100)</f>
        <v>#REF!</v>
      </c>
      <c r="I292" s="50" t="s">
        <v>139</v>
      </c>
    </row>
    <row r="293" spans="1:9" s="8" customFormat="1" ht="17.25" customHeight="1">
      <c r="A293" s="118"/>
      <c r="B293" s="119"/>
      <c r="C293" s="37" t="s">
        <v>74</v>
      </c>
      <c r="D293" s="38">
        <v>60484.9</v>
      </c>
      <c r="E293" s="38">
        <v>10179.9</v>
      </c>
      <c r="F293" s="38">
        <v>346.5</v>
      </c>
      <c r="G293" s="59">
        <f>F293/E293*100</f>
        <v>3.403766245247989</v>
      </c>
      <c r="H293" s="62" t="e">
        <f>SUM(F293/#REF!*100)</f>
        <v>#REF!</v>
      </c>
      <c r="I293" s="32">
        <f>G293-23.8</f>
        <v>-20.39623375475201</v>
      </c>
    </row>
    <row r="294" spans="1:9" s="8" customFormat="1" ht="17.25" customHeight="1">
      <c r="A294" s="85"/>
      <c r="B294" s="86"/>
      <c r="C294" s="37" t="s">
        <v>75</v>
      </c>
      <c r="D294" s="38">
        <v>3880.1</v>
      </c>
      <c r="E294" s="38">
        <v>703.3</v>
      </c>
      <c r="F294" s="38">
        <v>12.5</v>
      </c>
      <c r="G294" s="59">
        <f>F294/E294*100</f>
        <v>1.7773354187402248</v>
      </c>
      <c r="H294" s="63" t="e">
        <f>SUM(F294/#REF!*100)</f>
        <v>#REF!</v>
      </c>
      <c r="I294" s="32">
        <f>G294-22.5</f>
        <v>-20.722664581259775</v>
      </c>
    </row>
    <row r="295" spans="1:9" s="8" customFormat="1" ht="12.75">
      <c r="A295" s="35" t="s">
        <v>25</v>
      </c>
      <c r="B295" s="36" t="s">
        <v>26</v>
      </c>
      <c r="C295" s="36" t="s">
        <v>88</v>
      </c>
      <c r="D295" s="44">
        <f>D296+D297</f>
        <v>69365.2</v>
      </c>
      <c r="E295" s="44">
        <f>E296+E297</f>
        <v>10554.27</v>
      </c>
      <c r="F295" s="44">
        <f>F296+F297</f>
        <v>1056.1</v>
      </c>
      <c r="G295" s="60">
        <f>SUM(F295/E295)*100</f>
        <v>10.006376566072309</v>
      </c>
      <c r="H295" s="61" t="e">
        <f>SUM(F295/#REF!*100)</f>
        <v>#REF!</v>
      </c>
      <c r="I295" s="50" t="s">
        <v>139</v>
      </c>
    </row>
    <row r="296" spans="1:9" s="8" customFormat="1" ht="16.5" customHeight="1">
      <c r="A296" s="118"/>
      <c r="B296" s="119"/>
      <c r="C296" s="37" t="s">
        <v>74</v>
      </c>
      <c r="D296" s="38">
        <v>65687.8</v>
      </c>
      <c r="E296" s="38">
        <v>9894.07</v>
      </c>
      <c r="F296" s="38">
        <v>1027.1</v>
      </c>
      <c r="G296" s="59">
        <f>F296/E296*100</f>
        <v>10.380965568264626</v>
      </c>
      <c r="H296" s="62" t="e">
        <f>SUM(F296/#REF!*100)</f>
        <v>#REF!</v>
      </c>
      <c r="I296" s="32">
        <f>G296-23.8</f>
        <v>-13.419034431735374</v>
      </c>
    </row>
    <row r="297" spans="1:9" s="8" customFormat="1" ht="16.5" customHeight="1">
      <c r="A297" s="85"/>
      <c r="B297" s="86"/>
      <c r="C297" s="37" t="s">
        <v>75</v>
      </c>
      <c r="D297" s="38">
        <v>3677.4</v>
      </c>
      <c r="E297" s="38">
        <v>660.2</v>
      </c>
      <c r="F297" s="38">
        <v>29</v>
      </c>
      <c r="G297" s="59">
        <f>F297/E297*100</f>
        <v>4.392608300514995</v>
      </c>
      <c r="H297" s="62" t="e">
        <f>SUM(F297/#REF!*100)</f>
        <v>#REF!</v>
      </c>
      <c r="I297" s="32">
        <f>G297-22.5</f>
        <v>-18.107391699485007</v>
      </c>
    </row>
    <row r="298" spans="1:9" s="8" customFormat="1" ht="12.75">
      <c r="A298" s="35" t="s">
        <v>27</v>
      </c>
      <c r="B298" s="36" t="s">
        <v>28</v>
      </c>
      <c r="C298" s="36" t="s">
        <v>144</v>
      </c>
      <c r="D298" s="44">
        <f>D299+D300</f>
        <v>62470.399999999994</v>
      </c>
      <c r="E298" s="44">
        <f>E299+E300</f>
        <v>12118.69</v>
      </c>
      <c r="F298" s="44">
        <f>F299+F300</f>
        <v>404.6</v>
      </c>
      <c r="G298" s="60">
        <f>SUM(F298/E298)*100</f>
        <v>3.3386446884935586</v>
      </c>
      <c r="H298" s="61" t="e">
        <f>SUM(F298/#REF!*100)</f>
        <v>#REF!</v>
      </c>
      <c r="I298" s="50" t="s">
        <v>139</v>
      </c>
    </row>
    <row r="299" spans="1:9" s="8" customFormat="1" ht="15" customHeight="1">
      <c r="A299" s="118"/>
      <c r="B299" s="119"/>
      <c r="C299" s="37" t="s">
        <v>74</v>
      </c>
      <c r="D299" s="38">
        <v>59065.2</v>
      </c>
      <c r="E299" s="38">
        <v>11161.99</v>
      </c>
      <c r="F299" s="38">
        <v>386.6</v>
      </c>
      <c r="G299" s="59">
        <f>F299/E299*100</f>
        <v>3.4635401035120084</v>
      </c>
      <c r="H299" s="62" t="e">
        <f>SUM(F299/#REF!*100)</f>
        <v>#REF!</v>
      </c>
      <c r="I299" s="32">
        <f>G299-23.8</f>
        <v>-20.33645989648799</v>
      </c>
    </row>
    <row r="300" spans="1:9" s="8" customFormat="1" ht="15" customHeight="1">
      <c r="A300" s="85"/>
      <c r="B300" s="86"/>
      <c r="C300" s="37" t="s">
        <v>75</v>
      </c>
      <c r="D300" s="38">
        <v>3405.2</v>
      </c>
      <c r="E300" s="38">
        <v>956.7</v>
      </c>
      <c r="F300" s="38">
        <v>18</v>
      </c>
      <c r="G300" s="59">
        <f>F300/E300*100</f>
        <v>1.881467544684854</v>
      </c>
      <c r="H300" s="62" t="e">
        <f>SUM(F300/#REF!*100)</f>
        <v>#REF!</v>
      </c>
      <c r="I300" s="32">
        <f>G300-22.5</f>
        <v>-20.618532455315147</v>
      </c>
    </row>
    <row r="301" spans="1:9" s="8" customFormat="1" ht="12.75">
      <c r="A301" s="35" t="s">
        <v>29</v>
      </c>
      <c r="B301" s="36" t="s">
        <v>30</v>
      </c>
      <c r="C301" s="36" t="s">
        <v>87</v>
      </c>
      <c r="D301" s="44">
        <f>D302+D303</f>
        <v>14733.900000000001</v>
      </c>
      <c r="E301" s="44">
        <f>E302+E303</f>
        <v>2793.5</v>
      </c>
      <c r="F301" s="44">
        <f>F302+F303</f>
        <v>80.5</v>
      </c>
      <c r="G301" s="60">
        <f>SUM(F301/E301)*100</f>
        <v>2.881689636656524</v>
      </c>
      <c r="H301" s="61" t="e">
        <f>SUM(F301/#REF!*100)</f>
        <v>#REF!</v>
      </c>
      <c r="I301" s="50" t="s">
        <v>139</v>
      </c>
    </row>
    <row r="302" spans="1:9" s="8" customFormat="1" ht="15" customHeight="1">
      <c r="A302" s="118"/>
      <c r="B302" s="119"/>
      <c r="C302" s="37" t="s">
        <v>74</v>
      </c>
      <c r="D302" s="38">
        <v>13773.2</v>
      </c>
      <c r="E302" s="38">
        <v>2680.7</v>
      </c>
      <c r="F302" s="38">
        <v>80.5</v>
      </c>
      <c r="G302" s="59">
        <f>F302/E302*100</f>
        <v>3.0029469914574554</v>
      </c>
      <c r="H302" s="62" t="e">
        <f>SUM(F302/#REF!*100)</f>
        <v>#REF!</v>
      </c>
      <c r="I302" s="32">
        <f>G302-23.8</f>
        <v>-20.797053008542544</v>
      </c>
    </row>
    <row r="303" spans="1:9" s="8" customFormat="1" ht="15" customHeight="1">
      <c r="A303" s="85"/>
      <c r="B303" s="86"/>
      <c r="C303" s="37" t="s">
        <v>75</v>
      </c>
      <c r="D303" s="38">
        <v>960.7</v>
      </c>
      <c r="E303" s="38">
        <v>112.8</v>
      </c>
      <c r="F303" s="38">
        <v>0</v>
      </c>
      <c r="G303" s="59">
        <f>F303/E303*100</f>
        <v>0</v>
      </c>
      <c r="H303" s="62" t="e">
        <f>SUM(F303/#REF!*100)</f>
        <v>#REF!</v>
      </c>
      <c r="I303" s="32">
        <f>G303-22.5</f>
        <v>-22.5</v>
      </c>
    </row>
    <row r="304" spans="1:9" s="8" customFormat="1" ht="25.5">
      <c r="A304" s="35" t="s">
        <v>31</v>
      </c>
      <c r="B304" s="36" t="s">
        <v>32</v>
      </c>
      <c r="C304" s="36" t="s">
        <v>91</v>
      </c>
      <c r="D304" s="44">
        <f>D305</f>
        <v>570933.7</v>
      </c>
      <c r="E304" s="44">
        <f>E305</f>
        <v>88911.7</v>
      </c>
      <c r="F304" s="44">
        <f>F305</f>
        <v>1944.9</v>
      </c>
      <c r="G304" s="60">
        <f>SUM(F304/E304)*100</f>
        <v>2.187451145349825</v>
      </c>
      <c r="H304" s="61" t="e">
        <f>SUM(F304/#REF!*100)</f>
        <v>#REF!</v>
      </c>
      <c r="I304" s="50" t="s">
        <v>139</v>
      </c>
    </row>
    <row r="305" spans="1:9" s="8" customFormat="1" ht="16.5" customHeight="1">
      <c r="A305" s="118"/>
      <c r="B305" s="119"/>
      <c r="C305" s="37" t="s">
        <v>74</v>
      </c>
      <c r="D305" s="38">
        <v>570933.7</v>
      </c>
      <c r="E305" s="38">
        <v>88911.7</v>
      </c>
      <c r="F305" s="38">
        <v>1944.9</v>
      </c>
      <c r="G305" s="59">
        <f>F305/E305*100</f>
        <v>2.187451145349825</v>
      </c>
      <c r="H305" s="62" t="e">
        <f>SUM(F305/#REF!*100)</f>
        <v>#REF!</v>
      </c>
      <c r="I305" s="32">
        <f>G305-23.8</f>
        <v>-21.612548854650175</v>
      </c>
    </row>
    <row r="306" spans="1:9" s="8" customFormat="1" ht="25.5">
      <c r="A306" s="35" t="s">
        <v>33</v>
      </c>
      <c r="B306" s="36" t="s">
        <v>34</v>
      </c>
      <c r="C306" s="36" t="s">
        <v>92</v>
      </c>
      <c r="D306" s="44">
        <f>D307+D308</f>
        <v>2172652.2</v>
      </c>
      <c r="E306" s="44">
        <f>E307+E308</f>
        <v>242230.4</v>
      </c>
      <c r="F306" s="44">
        <f>F307+F308</f>
        <v>44605.4</v>
      </c>
      <c r="G306" s="60">
        <f>SUM(F306/E306)*100</f>
        <v>18.414451695575785</v>
      </c>
      <c r="H306" s="61" t="e">
        <f>SUM(F306/#REF!*100)</f>
        <v>#REF!</v>
      </c>
      <c r="I306" s="50" t="s">
        <v>139</v>
      </c>
    </row>
    <row r="307" spans="1:9" s="8" customFormat="1" ht="17.25" customHeight="1">
      <c r="A307" s="118"/>
      <c r="B307" s="119"/>
      <c r="C307" s="37" t="s">
        <v>74</v>
      </c>
      <c r="D307" s="38">
        <v>1202453.2</v>
      </c>
      <c r="E307" s="38">
        <v>223627.8</v>
      </c>
      <c r="F307" s="38">
        <v>44605.4</v>
      </c>
      <c r="G307" s="59">
        <f>F307/E307*100</f>
        <v>19.94626786115143</v>
      </c>
      <c r="H307" s="62" t="e">
        <f>SUM(F307/#REF!*100)</f>
        <v>#REF!</v>
      </c>
      <c r="I307" s="32">
        <f>G307-23.8</f>
        <v>-3.853732138848571</v>
      </c>
    </row>
    <row r="308" spans="1:9" s="8" customFormat="1" ht="27.75" customHeight="1">
      <c r="A308" s="120"/>
      <c r="B308" s="121"/>
      <c r="C308" s="37" t="s">
        <v>75</v>
      </c>
      <c r="D308" s="38">
        <v>970199</v>
      </c>
      <c r="E308" s="38">
        <v>18602.6</v>
      </c>
      <c r="F308" s="38">
        <v>0</v>
      </c>
      <c r="G308" s="59">
        <f>F308/E308*100</f>
        <v>0</v>
      </c>
      <c r="H308" s="62"/>
      <c r="I308" s="32">
        <f>G308-22.5</f>
        <v>-22.5</v>
      </c>
    </row>
    <row r="309" spans="1:9" s="8" customFormat="1" ht="25.5">
      <c r="A309" s="35" t="s">
        <v>35</v>
      </c>
      <c r="B309" s="36" t="s">
        <v>36</v>
      </c>
      <c r="C309" s="36" t="s">
        <v>93</v>
      </c>
      <c r="D309" s="44">
        <f>D310+D311</f>
        <v>239510.90000000002</v>
      </c>
      <c r="E309" s="44">
        <f>E310+E311</f>
        <v>92810.2</v>
      </c>
      <c r="F309" s="44">
        <f>F310+F311</f>
        <v>37</v>
      </c>
      <c r="G309" s="59">
        <f>F309/E309*100</f>
        <v>0.039866307798065305</v>
      </c>
      <c r="H309" s="61" t="e">
        <f>SUM(F309/#REF!*100)</f>
        <v>#REF!</v>
      </c>
      <c r="I309" s="50" t="s">
        <v>139</v>
      </c>
    </row>
    <row r="310" spans="1:9" s="8" customFormat="1" ht="15.75" customHeight="1">
      <c r="A310" s="118"/>
      <c r="B310" s="119"/>
      <c r="C310" s="37" t="s">
        <v>74</v>
      </c>
      <c r="D310" s="38">
        <v>206757.7</v>
      </c>
      <c r="E310" s="38">
        <v>84628.2</v>
      </c>
      <c r="F310" s="38">
        <v>37</v>
      </c>
      <c r="G310" s="59">
        <f>F310/E310*100</f>
        <v>0.0437206510359431</v>
      </c>
      <c r="H310" s="62" t="e">
        <f>SUM(F310/#REF!*100)</f>
        <v>#REF!</v>
      </c>
      <c r="I310" s="32">
        <f>G310-23.8</f>
        <v>-23.756279348964057</v>
      </c>
    </row>
    <row r="311" spans="1:9" s="8" customFormat="1" ht="15.75" customHeight="1">
      <c r="A311" s="85"/>
      <c r="B311" s="86"/>
      <c r="C311" s="37" t="s">
        <v>75</v>
      </c>
      <c r="D311" s="38">
        <v>32753.2</v>
      </c>
      <c r="E311" s="38">
        <v>8182</v>
      </c>
      <c r="F311" s="38">
        <v>0</v>
      </c>
      <c r="G311" s="59">
        <f>F311/E311*100</f>
        <v>0</v>
      </c>
      <c r="H311" s="64" t="e">
        <f>SUM(F311/#REF!*100)</f>
        <v>#REF!</v>
      </c>
      <c r="I311" s="32">
        <f>G311-22.5</f>
        <v>-22.5</v>
      </c>
    </row>
    <row r="312" spans="1:9" s="8" customFormat="1" ht="38.25">
      <c r="A312" s="35" t="s">
        <v>37</v>
      </c>
      <c r="B312" s="36" t="s">
        <v>140</v>
      </c>
      <c r="C312" s="36" t="s">
        <v>94</v>
      </c>
      <c r="D312" s="44">
        <f>D313</f>
        <v>90731.9</v>
      </c>
      <c r="E312" s="44">
        <f>E313</f>
        <v>3433</v>
      </c>
      <c r="F312" s="44">
        <f>F313</f>
        <v>408.8</v>
      </c>
      <c r="G312" s="60">
        <f>SUM(F312/E312)*100</f>
        <v>11.907952228371686</v>
      </c>
      <c r="H312" s="65" t="e">
        <f>SUM(F312/#REF!*100)</f>
        <v>#REF!</v>
      </c>
      <c r="I312" s="50" t="s">
        <v>139</v>
      </c>
    </row>
    <row r="313" spans="1:9" s="8" customFormat="1" ht="18" customHeight="1">
      <c r="A313" s="118"/>
      <c r="B313" s="119"/>
      <c r="C313" s="37" t="s">
        <v>74</v>
      </c>
      <c r="D313" s="38">
        <v>90731.9</v>
      </c>
      <c r="E313" s="38">
        <v>3433</v>
      </c>
      <c r="F313" s="38">
        <v>408.8</v>
      </c>
      <c r="G313" s="59">
        <f>F313/E313*100</f>
        <v>11.907952228371686</v>
      </c>
      <c r="H313" s="63" t="e">
        <f>SUM(F313/#REF!*100)</f>
        <v>#REF!</v>
      </c>
      <c r="I313" s="32">
        <f>G313-23.8</f>
        <v>-11.892047771628315</v>
      </c>
    </row>
    <row r="314" spans="1:9" s="8" customFormat="1" ht="25.5">
      <c r="A314" s="35" t="s">
        <v>39</v>
      </c>
      <c r="B314" s="36" t="s">
        <v>40</v>
      </c>
      <c r="C314" s="36" t="s">
        <v>95</v>
      </c>
      <c r="D314" s="44">
        <f>D315+D316</f>
        <v>145199</v>
      </c>
      <c r="E314" s="44">
        <f>E315+E316</f>
        <v>34169.5</v>
      </c>
      <c r="F314" s="44">
        <f>F315+F316</f>
        <v>2695.6</v>
      </c>
      <c r="G314" s="60">
        <f>SUM(F314/E314)*100</f>
        <v>7.88890677358463</v>
      </c>
      <c r="H314" s="61" t="e">
        <f>SUM(F314/#REF!*100)</f>
        <v>#REF!</v>
      </c>
      <c r="I314" s="50" t="s">
        <v>139</v>
      </c>
    </row>
    <row r="315" spans="1:9" s="8" customFormat="1" ht="15.75" customHeight="1">
      <c r="A315" s="118"/>
      <c r="B315" s="119"/>
      <c r="C315" s="37" t="s">
        <v>74</v>
      </c>
      <c r="D315" s="38">
        <v>132329</v>
      </c>
      <c r="E315" s="38">
        <v>34169.5</v>
      </c>
      <c r="F315" s="38">
        <v>2695.6</v>
      </c>
      <c r="G315" s="59">
        <f>F315/E315*100</f>
        <v>7.88890677358463</v>
      </c>
      <c r="H315" s="62" t="e">
        <f>SUM(F315/#REF!*100)</f>
        <v>#REF!</v>
      </c>
      <c r="I315" s="32">
        <f>G315-23.8</f>
        <v>-15.911093226415371</v>
      </c>
    </row>
    <row r="316" spans="1:9" s="8" customFormat="1" ht="15.75" customHeight="1">
      <c r="A316" s="85"/>
      <c r="B316" s="86"/>
      <c r="C316" s="37" t="s">
        <v>75</v>
      </c>
      <c r="D316" s="38">
        <v>12870</v>
      </c>
      <c r="E316" s="38">
        <v>0</v>
      </c>
      <c r="F316" s="38">
        <v>0</v>
      </c>
      <c r="G316" s="59">
        <v>0</v>
      </c>
      <c r="H316" s="62" t="e">
        <f>SUM(F316/#REF!*100)</f>
        <v>#REF!</v>
      </c>
      <c r="I316" s="32">
        <f>G316-22.5</f>
        <v>-22.5</v>
      </c>
    </row>
    <row r="317" spans="1:9" s="8" customFormat="1" ht="25.5">
      <c r="A317" s="35" t="s">
        <v>41</v>
      </c>
      <c r="B317" s="36" t="s">
        <v>42</v>
      </c>
      <c r="C317" s="36" t="s">
        <v>96</v>
      </c>
      <c r="D317" s="44">
        <f>D318+D319+D320</f>
        <v>204448.2</v>
      </c>
      <c r="E317" s="44">
        <f>E318+E319+E320</f>
        <v>16911.2</v>
      </c>
      <c r="F317" s="44">
        <f>F318+F319+F320</f>
        <v>2375.4</v>
      </c>
      <c r="G317" s="60">
        <f>SUM(F317/E317)*100</f>
        <v>14.04631250295662</v>
      </c>
      <c r="H317" s="61" t="e">
        <f>SUM(F317/#REF!*100)</f>
        <v>#REF!</v>
      </c>
      <c r="I317" s="50" t="s">
        <v>139</v>
      </c>
    </row>
    <row r="318" spans="1:9" s="8" customFormat="1" ht="18.75" customHeight="1">
      <c r="A318" s="118"/>
      <c r="B318" s="119"/>
      <c r="C318" s="37" t="s">
        <v>74</v>
      </c>
      <c r="D318" s="38">
        <v>203426.2</v>
      </c>
      <c r="E318" s="38">
        <v>16718.8</v>
      </c>
      <c r="F318" s="38">
        <v>2371.9</v>
      </c>
      <c r="G318" s="59">
        <f>F318/E318*100</f>
        <v>14.187022992080772</v>
      </c>
      <c r="H318" s="62" t="e">
        <f>SUM(F318/#REF!*100)</f>
        <v>#REF!</v>
      </c>
      <c r="I318" s="32">
        <f>G318-23.8</f>
        <v>-9.612977007919229</v>
      </c>
    </row>
    <row r="319" spans="1:9" s="8" customFormat="1" ht="18.75" customHeight="1">
      <c r="A319" s="120"/>
      <c r="B319" s="121"/>
      <c r="C319" s="37" t="s">
        <v>75</v>
      </c>
      <c r="D319" s="38">
        <v>477.7</v>
      </c>
      <c r="E319" s="38">
        <v>119.4</v>
      </c>
      <c r="F319" s="38">
        <v>3.5</v>
      </c>
      <c r="G319" s="59">
        <f>F319/E319*100</f>
        <v>2.931323283082077</v>
      </c>
      <c r="H319" s="64" t="e">
        <f>SUM(F319/#REF!*100)</f>
        <v>#REF!</v>
      </c>
      <c r="I319" s="32">
        <f>G319-22.5</f>
        <v>-19.568676716917924</v>
      </c>
    </row>
    <row r="320" spans="1:9" s="8" customFormat="1" ht="25.5">
      <c r="A320" s="85"/>
      <c r="B320" s="86"/>
      <c r="C320" s="37" t="s">
        <v>76</v>
      </c>
      <c r="D320" s="38">
        <v>544.3</v>
      </c>
      <c r="E320" s="38">
        <v>73</v>
      </c>
      <c r="F320" s="38">
        <v>0</v>
      </c>
      <c r="G320" s="59">
        <v>0</v>
      </c>
      <c r="H320" s="62" t="e">
        <f>SUM(F320/#REF!*100)</f>
        <v>#REF!</v>
      </c>
      <c r="I320" s="32">
        <f>G320-23.8</f>
        <v>-23.8</v>
      </c>
    </row>
    <row r="321" spans="1:9" s="8" customFormat="1" ht="25.5">
      <c r="A321" s="35" t="s">
        <v>43</v>
      </c>
      <c r="B321" s="36" t="s">
        <v>44</v>
      </c>
      <c r="C321" s="36" t="s">
        <v>97</v>
      </c>
      <c r="D321" s="44">
        <f>D322+D323</f>
        <v>85374.09999999999</v>
      </c>
      <c r="E321" s="44">
        <f>E322+E323</f>
        <v>41033.3</v>
      </c>
      <c r="F321" s="44">
        <f>F322+F323</f>
        <v>205.2</v>
      </c>
      <c r="G321" s="60">
        <f>SUM(F321/E321)*100</f>
        <v>0.5000816410086442</v>
      </c>
      <c r="H321" s="61" t="e">
        <f>SUM(F321/#REF!*100)</f>
        <v>#REF!</v>
      </c>
      <c r="I321" s="50" t="s">
        <v>139</v>
      </c>
    </row>
    <row r="322" spans="1:9" s="8" customFormat="1" ht="17.25" customHeight="1">
      <c r="A322" s="118"/>
      <c r="B322" s="119"/>
      <c r="C322" s="37" t="s">
        <v>74</v>
      </c>
      <c r="D322" s="38">
        <v>85098.7</v>
      </c>
      <c r="E322" s="38">
        <v>40966.9</v>
      </c>
      <c r="F322" s="38">
        <v>205.2</v>
      </c>
      <c r="G322" s="59">
        <f>F322/E322*100</f>
        <v>0.5008921836897593</v>
      </c>
      <c r="H322" s="62" t="e">
        <f>SUM(F322/#REF!*100)</f>
        <v>#REF!</v>
      </c>
      <c r="I322" s="32">
        <f>G322-23.8</f>
        <v>-23.29910781631024</v>
      </c>
    </row>
    <row r="323" spans="1:9" s="8" customFormat="1" ht="17.25" customHeight="1">
      <c r="A323" s="85"/>
      <c r="B323" s="86"/>
      <c r="C323" s="37" t="s">
        <v>75</v>
      </c>
      <c r="D323" s="38">
        <v>275.4</v>
      </c>
      <c r="E323" s="38">
        <v>66.4</v>
      </c>
      <c r="F323" s="38">
        <v>0</v>
      </c>
      <c r="G323" s="59">
        <f>F323/E323*100</f>
        <v>0</v>
      </c>
      <c r="H323" s="62" t="e">
        <f>SUM(F323/#REF!*100)</f>
        <v>#REF!</v>
      </c>
      <c r="I323" s="32">
        <f>G323-22.5</f>
        <v>-22.5</v>
      </c>
    </row>
    <row r="324" spans="1:9" s="8" customFormat="1" ht="25.5">
      <c r="A324" s="35" t="s">
        <v>59</v>
      </c>
      <c r="B324" s="36" t="s">
        <v>60</v>
      </c>
      <c r="C324" s="36" t="s">
        <v>111</v>
      </c>
      <c r="D324" s="44">
        <f>D325</f>
        <v>904</v>
      </c>
      <c r="E324" s="44">
        <f>E325</f>
        <v>223.3</v>
      </c>
      <c r="F324" s="44">
        <f>F325</f>
        <v>63.1</v>
      </c>
      <c r="G324" s="60">
        <f>SUM(F324/E324)*100</f>
        <v>28.257948947604117</v>
      </c>
      <c r="H324" s="61" t="e">
        <f>SUM(F324/#REF!*100)</f>
        <v>#REF!</v>
      </c>
      <c r="I324" s="50" t="s">
        <v>139</v>
      </c>
    </row>
    <row r="325" spans="1:9" s="8" customFormat="1" ht="15.75" customHeight="1">
      <c r="A325" s="124"/>
      <c r="B325" s="125"/>
      <c r="C325" s="37" t="s">
        <v>75</v>
      </c>
      <c r="D325" s="38">
        <v>904</v>
      </c>
      <c r="E325" s="38">
        <v>223.3</v>
      </c>
      <c r="F325" s="38">
        <v>63.1</v>
      </c>
      <c r="G325" s="59">
        <f>F325/E325*100</f>
        <v>28.257948947604117</v>
      </c>
      <c r="H325" s="62" t="e">
        <f>SUM(F325/#REF!*100)</f>
        <v>#REF!</v>
      </c>
      <c r="I325" s="32">
        <f>G325-22.5</f>
        <v>5.757948947604117</v>
      </c>
    </row>
    <row r="326" spans="1:9" s="8" customFormat="1" ht="25.5">
      <c r="A326" s="35" t="s">
        <v>61</v>
      </c>
      <c r="B326" s="36" t="s">
        <v>62</v>
      </c>
      <c r="C326" s="36" t="s">
        <v>110</v>
      </c>
      <c r="D326" s="44">
        <f>D327</f>
        <v>1075</v>
      </c>
      <c r="E326" s="44">
        <f>E327</f>
        <v>263.6</v>
      </c>
      <c r="F326" s="44">
        <f>F327</f>
        <v>77.2</v>
      </c>
      <c r="G326" s="60">
        <f>SUM(F326/E326)*100</f>
        <v>29.286798179059183</v>
      </c>
      <c r="H326" s="65" t="e">
        <f>SUM(F326/#REF!*100)</f>
        <v>#REF!</v>
      </c>
      <c r="I326" s="50" t="s">
        <v>139</v>
      </c>
    </row>
    <row r="327" spans="1:9" s="8" customFormat="1" ht="17.25" customHeight="1">
      <c r="A327" s="124"/>
      <c r="B327" s="125"/>
      <c r="C327" s="37" t="s">
        <v>75</v>
      </c>
      <c r="D327" s="38">
        <v>1075</v>
      </c>
      <c r="E327" s="38">
        <v>263.6</v>
      </c>
      <c r="F327" s="38">
        <v>77.2</v>
      </c>
      <c r="G327" s="59">
        <f>F327/E327*100</f>
        <v>29.286798179059183</v>
      </c>
      <c r="H327" s="63" t="e">
        <f>SUM(F327/#REF!*100)</f>
        <v>#REF!</v>
      </c>
      <c r="I327" s="32">
        <f>G327-22.5</f>
        <v>6.786798179059183</v>
      </c>
    </row>
    <row r="328" spans="1:9" s="8" customFormat="1" ht="25.5">
      <c r="A328" s="35" t="s">
        <v>63</v>
      </c>
      <c r="B328" s="36" t="s">
        <v>64</v>
      </c>
      <c r="C328" s="36" t="s">
        <v>109</v>
      </c>
      <c r="D328" s="44">
        <f>D329</f>
        <v>1075</v>
      </c>
      <c r="E328" s="44">
        <f>E329</f>
        <v>255.4</v>
      </c>
      <c r="F328" s="44">
        <f>F329</f>
        <v>42.5</v>
      </c>
      <c r="G328" s="60">
        <f>SUM(F328/E328)*100</f>
        <v>16.64056382145654</v>
      </c>
      <c r="H328" s="65" t="e">
        <f>SUM(F328/#REF!*100)</f>
        <v>#REF!</v>
      </c>
      <c r="I328" s="50" t="s">
        <v>139</v>
      </c>
    </row>
    <row r="329" spans="1:9" s="8" customFormat="1" ht="18.75" customHeight="1">
      <c r="A329" s="124"/>
      <c r="B329" s="125"/>
      <c r="C329" s="37" t="s">
        <v>75</v>
      </c>
      <c r="D329" s="38">
        <v>1075</v>
      </c>
      <c r="E329" s="38">
        <v>255.4</v>
      </c>
      <c r="F329" s="38">
        <v>42.5</v>
      </c>
      <c r="G329" s="59">
        <f>F329/E329*100</f>
        <v>16.64056382145654</v>
      </c>
      <c r="H329" s="63" t="e">
        <f>SUM(F329/#REF!*100)</f>
        <v>#REF!</v>
      </c>
      <c r="I329" s="32">
        <f>G329-22.5</f>
        <v>-5.859436178543461</v>
      </c>
    </row>
    <row r="330" spans="1:9" s="8" customFormat="1" ht="25.5">
      <c r="A330" s="35" t="s">
        <v>65</v>
      </c>
      <c r="B330" s="36" t="s">
        <v>66</v>
      </c>
      <c r="C330" s="36" t="s">
        <v>108</v>
      </c>
      <c r="D330" s="44">
        <f>D331</f>
        <v>1702</v>
      </c>
      <c r="E330" s="44">
        <f>E331</f>
        <v>420</v>
      </c>
      <c r="F330" s="44">
        <f>F331</f>
        <v>0</v>
      </c>
      <c r="G330" s="60">
        <f>SUM(F330/E330)*100</f>
        <v>0</v>
      </c>
      <c r="H330" s="65" t="e">
        <f>SUM(F330/#REF!*100)</f>
        <v>#REF!</v>
      </c>
      <c r="I330" s="50" t="s">
        <v>139</v>
      </c>
    </row>
    <row r="331" spans="1:9" s="8" customFormat="1" ht="15.75" customHeight="1">
      <c r="A331" s="124"/>
      <c r="B331" s="125"/>
      <c r="C331" s="37" t="s">
        <v>75</v>
      </c>
      <c r="D331" s="38">
        <v>1702</v>
      </c>
      <c r="E331" s="38">
        <v>420</v>
      </c>
      <c r="F331" s="38">
        <v>0</v>
      </c>
      <c r="G331" s="59">
        <f>F331/E331*100</f>
        <v>0</v>
      </c>
      <c r="H331" s="63" t="e">
        <f>SUM(F331/#REF!*100)</f>
        <v>#REF!</v>
      </c>
      <c r="I331" s="32">
        <f>G331-22.5</f>
        <v>-22.5</v>
      </c>
    </row>
    <row r="332" spans="1:9" s="8" customFormat="1" ht="25.5">
      <c r="A332" s="35" t="s">
        <v>67</v>
      </c>
      <c r="B332" s="36" t="s">
        <v>68</v>
      </c>
      <c r="C332" s="36" t="s">
        <v>107</v>
      </c>
      <c r="D332" s="44">
        <f>D333</f>
        <v>1075</v>
      </c>
      <c r="E332" s="44">
        <f>E333</f>
        <v>265.5</v>
      </c>
      <c r="F332" s="44">
        <f>F333</f>
        <v>0</v>
      </c>
      <c r="G332" s="60">
        <f>SUM(F332/E332)*100</f>
        <v>0</v>
      </c>
      <c r="H332" s="65" t="e">
        <f>SUM(F332/#REF!*100)</f>
        <v>#REF!</v>
      </c>
      <c r="I332" s="50" t="s">
        <v>139</v>
      </c>
    </row>
    <row r="333" spans="1:9" s="8" customFormat="1" ht="15.75" customHeight="1">
      <c r="A333" s="124"/>
      <c r="B333" s="125"/>
      <c r="C333" s="37" t="s">
        <v>75</v>
      </c>
      <c r="D333" s="38">
        <v>1075</v>
      </c>
      <c r="E333" s="38">
        <v>265.5</v>
      </c>
      <c r="F333" s="38">
        <v>0</v>
      </c>
      <c r="G333" s="59">
        <f>F333/E333*100</f>
        <v>0</v>
      </c>
      <c r="H333" s="63" t="e">
        <f>SUM(F333/#REF!*100)</f>
        <v>#REF!</v>
      </c>
      <c r="I333" s="32">
        <f>G333-22.5</f>
        <v>-22.5</v>
      </c>
    </row>
    <row r="334" spans="1:9" s="8" customFormat="1" ht="25.5">
      <c r="A334" s="35" t="s">
        <v>69</v>
      </c>
      <c r="B334" s="36" t="s">
        <v>70</v>
      </c>
      <c r="C334" s="36" t="s">
        <v>106</v>
      </c>
      <c r="D334" s="44">
        <f>D335</f>
        <v>990</v>
      </c>
      <c r="E334" s="44">
        <f>E335</f>
        <v>259.1</v>
      </c>
      <c r="F334" s="44">
        <f>F335</f>
        <v>61.8</v>
      </c>
      <c r="G334" s="60">
        <f>SUM(F334/E334)*100</f>
        <v>23.851794673871087</v>
      </c>
      <c r="H334" s="65" t="e">
        <f>SUM(F334/#REF!*100)</f>
        <v>#REF!</v>
      </c>
      <c r="I334" s="50" t="s">
        <v>139</v>
      </c>
    </row>
    <row r="335" spans="1:9" s="8" customFormat="1" ht="15.75" customHeight="1">
      <c r="A335" s="124"/>
      <c r="B335" s="125"/>
      <c r="C335" s="37" t="s">
        <v>75</v>
      </c>
      <c r="D335" s="38">
        <v>990</v>
      </c>
      <c r="E335" s="38">
        <v>259.1</v>
      </c>
      <c r="F335" s="38">
        <v>61.8</v>
      </c>
      <c r="G335" s="59">
        <f>F335/E335*100</f>
        <v>23.851794673871087</v>
      </c>
      <c r="H335" s="63" t="e">
        <f>SUM(F335/#REF!*100)</f>
        <v>#REF!</v>
      </c>
      <c r="I335" s="32">
        <f>G335-22.5</f>
        <v>1.3517946738710869</v>
      </c>
    </row>
    <row r="336" spans="1:9" s="8" customFormat="1" ht="25.5">
      <c r="A336" s="35" t="s">
        <v>71</v>
      </c>
      <c r="B336" s="36" t="s">
        <v>72</v>
      </c>
      <c r="C336" s="36" t="s">
        <v>105</v>
      </c>
      <c r="D336" s="44">
        <f>D337</f>
        <v>990</v>
      </c>
      <c r="E336" s="44">
        <f>E337</f>
        <v>235</v>
      </c>
      <c r="F336" s="44">
        <f>F337</f>
        <v>54.3</v>
      </c>
      <c r="G336" s="60">
        <f>SUM(F336/E336)*100</f>
        <v>23.106382978723403</v>
      </c>
      <c r="H336" s="61" t="e">
        <f>SUM(F336/#REF!*100)</f>
        <v>#REF!</v>
      </c>
      <c r="I336" s="50" t="s">
        <v>139</v>
      </c>
    </row>
    <row r="337" spans="1:9" s="8" customFormat="1" ht="15.75" customHeight="1">
      <c r="A337" s="124"/>
      <c r="B337" s="125"/>
      <c r="C337" s="37" t="s">
        <v>75</v>
      </c>
      <c r="D337" s="38">
        <v>990</v>
      </c>
      <c r="E337" s="38">
        <v>235</v>
      </c>
      <c r="F337" s="38">
        <v>54.3</v>
      </c>
      <c r="G337" s="59">
        <f>F337/E337*100</f>
        <v>23.106382978723403</v>
      </c>
      <c r="H337" s="62" t="e">
        <f>SUM(F337/#REF!*100)</f>
        <v>#REF!</v>
      </c>
      <c r="I337" s="32">
        <f>G337-22.5</f>
        <v>0.6063829787234027</v>
      </c>
    </row>
    <row r="338" spans="1:9" s="8" customFormat="1" ht="17.25" customHeight="1">
      <c r="A338" s="35" t="s">
        <v>45</v>
      </c>
      <c r="B338" s="36" t="s">
        <v>46</v>
      </c>
      <c r="C338" s="36" t="s">
        <v>98</v>
      </c>
      <c r="D338" s="44">
        <f>D339+D340+D341</f>
        <v>515105.19999999995</v>
      </c>
      <c r="E338" s="44">
        <f>E339+E340+E341</f>
        <v>123359.09999999999</v>
      </c>
      <c r="F338" s="44">
        <f>F339+F340+F341</f>
        <v>7754.7</v>
      </c>
      <c r="G338" s="60">
        <f>SUM(F338/E338)*100</f>
        <v>6.286281271507331</v>
      </c>
      <c r="H338" s="61" t="e">
        <f>SUM(F338/#REF!*100)</f>
        <v>#REF!</v>
      </c>
      <c r="I338" s="50" t="s">
        <v>139</v>
      </c>
    </row>
    <row r="339" spans="1:9" s="8" customFormat="1" ht="15" customHeight="1">
      <c r="A339" s="118"/>
      <c r="B339" s="119"/>
      <c r="C339" s="37" t="s">
        <v>74</v>
      </c>
      <c r="D339" s="38">
        <v>511097</v>
      </c>
      <c r="E339" s="38">
        <v>121879.2</v>
      </c>
      <c r="F339" s="38">
        <v>7754.7</v>
      </c>
      <c r="G339" s="59">
        <f>F339/E339*100</f>
        <v>6.362611503849713</v>
      </c>
      <c r="H339" s="62" t="e">
        <f>SUM(F339/#REF!*100)</f>
        <v>#REF!</v>
      </c>
      <c r="I339" s="32">
        <f>G339-23.8</f>
        <v>-17.437388496150287</v>
      </c>
    </row>
    <row r="340" spans="1:9" s="8" customFormat="1" ht="15" customHeight="1">
      <c r="A340" s="120"/>
      <c r="B340" s="121"/>
      <c r="C340" s="37" t="s">
        <v>75</v>
      </c>
      <c r="D340" s="38">
        <v>3498.1</v>
      </c>
      <c r="E340" s="38">
        <v>1373.9</v>
      </c>
      <c r="F340" s="38">
        <v>0</v>
      </c>
      <c r="G340" s="59">
        <f>F340/E340*100</f>
        <v>0</v>
      </c>
      <c r="H340" s="62" t="e">
        <f>SUM(F340/#REF!*100)</f>
        <v>#REF!</v>
      </c>
      <c r="I340" s="32">
        <f>G340-22.5</f>
        <v>-22.5</v>
      </c>
    </row>
    <row r="341" spans="1:9" s="8" customFormat="1" ht="25.5">
      <c r="A341" s="85"/>
      <c r="B341" s="86"/>
      <c r="C341" s="37" t="s">
        <v>76</v>
      </c>
      <c r="D341" s="38">
        <v>510.1</v>
      </c>
      <c r="E341" s="38">
        <v>106</v>
      </c>
      <c r="F341" s="38">
        <v>0</v>
      </c>
      <c r="G341" s="59">
        <f>F341/E341*100</f>
        <v>0</v>
      </c>
      <c r="H341" s="62" t="e">
        <f>SUM(F341/#REF!*100)</f>
        <v>#REF!</v>
      </c>
      <c r="I341" s="32">
        <f>G341-23.8</f>
        <v>-23.8</v>
      </c>
    </row>
    <row r="342" spans="1:9" s="8" customFormat="1" ht="25.5">
      <c r="A342" s="35" t="s">
        <v>47</v>
      </c>
      <c r="B342" s="36" t="s">
        <v>48</v>
      </c>
      <c r="C342" s="36" t="s">
        <v>99</v>
      </c>
      <c r="D342" s="44">
        <f>D343+D344</f>
        <v>102196.5</v>
      </c>
      <c r="E342" s="44">
        <f>E343+E344</f>
        <v>16566</v>
      </c>
      <c r="F342" s="44">
        <f>F343+F344</f>
        <v>709.1</v>
      </c>
      <c r="G342" s="60">
        <f>SUM(F342/E342)*100</f>
        <v>4.280453941808523</v>
      </c>
      <c r="H342" s="61" t="e">
        <f>SUM(F342/#REF!*100)</f>
        <v>#REF!</v>
      </c>
      <c r="I342" s="50" t="s">
        <v>139</v>
      </c>
    </row>
    <row r="343" spans="1:9" s="8" customFormat="1" ht="17.25" customHeight="1">
      <c r="A343" s="118"/>
      <c r="B343" s="119"/>
      <c r="C343" s="37" t="s">
        <v>74</v>
      </c>
      <c r="D343" s="38">
        <v>98428.7</v>
      </c>
      <c r="E343" s="38">
        <v>15509.2</v>
      </c>
      <c r="F343" s="38">
        <v>709.1</v>
      </c>
      <c r="G343" s="59">
        <f>F343/E343*100</f>
        <v>4.572124932298249</v>
      </c>
      <c r="H343" s="62" t="e">
        <f>SUM(F343/#REF!*100)</f>
        <v>#REF!</v>
      </c>
      <c r="I343" s="32">
        <f>G343-23.8</f>
        <v>-19.227875067701753</v>
      </c>
    </row>
    <row r="344" spans="1:9" s="8" customFormat="1" ht="25.5">
      <c r="A344" s="85"/>
      <c r="B344" s="86"/>
      <c r="C344" s="37" t="s">
        <v>76</v>
      </c>
      <c r="D344" s="38">
        <v>3767.8</v>
      </c>
      <c r="E344" s="38">
        <v>1056.8</v>
      </c>
      <c r="F344" s="38">
        <v>0</v>
      </c>
      <c r="G344" s="59">
        <v>0</v>
      </c>
      <c r="H344" s="62" t="e">
        <f>SUM(F344/#REF!*100)</f>
        <v>#REF!</v>
      </c>
      <c r="I344" s="32">
        <f>G344-23.8</f>
        <v>-23.8</v>
      </c>
    </row>
    <row r="345" spans="1:9" s="8" customFormat="1" ht="15.75" customHeight="1">
      <c r="A345" s="35" t="s">
        <v>49</v>
      </c>
      <c r="B345" s="36" t="s">
        <v>50</v>
      </c>
      <c r="C345" s="36" t="s">
        <v>100</v>
      </c>
      <c r="D345" s="44">
        <f>D346</f>
        <v>20116.6</v>
      </c>
      <c r="E345" s="44">
        <f>E346</f>
        <v>3342.1</v>
      </c>
      <c r="F345" s="44">
        <f>F346</f>
        <v>261.9</v>
      </c>
      <c r="G345" s="60">
        <f>SUM(F345/E345)*100</f>
        <v>7.836390293528021</v>
      </c>
      <c r="H345" s="61" t="e">
        <f>SUM(F345/#REF!*100)</f>
        <v>#REF!</v>
      </c>
      <c r="I345" s="50" t="s">
        <v>139</v>
      </c>
    </row>
    <row r="346" spans="1:9" s="8" customFormat="1" ht="15.75" customHeight="1">
      <c r="A346" s="118"/>
      <c r="B346" s="119"/>
      <c r="C346" s="37" t="s">
        <v>74</v>
      </c>
      <c r="D346" s="38">
        <v>20116.6</v>
      </c>
      <c r="E346" s="38">
        <v>3342.1</v>
      </c>
      <c r="F346" s="38">
        <v>261.9</v>
      </c>
      <c r="G346" s="59">
        <f>F346/E346*100</f>
        <v>7.836390293528021</v>
      </c>
      <c r="H346" s="62" t="e">
        <f>SUM(F346/#REF!*100)</f>
        <v>#REF!</v>
      </c>
      <c r="I346" s="32">
        <f>G346-23.8</f>
        <v>-15.96360970647198</v>
      </c>
    </row>
    <row r="347" spans="1:9" s="8" customFormat="1" ht="25.5">
      <c r="A347" s="35" t="s">
        <v>51</v>
      </c>
      <c r="B347" s="36" t="s">
        <v>52</v>
      </c>
      <c r="C347" s="36" t="s">
        <v>101</v>
      </c>
      <c r="D347" s="44">
        <f>D348</f>
        <v>4442.9</v>
      </c>
      <c r="E347" s="44">
        <f>E348</f>
        <v>1106.6</v>
      </c>
      <c r="F347" s="44">
        <f>F348</f>
        <v>270.2</v>
      </c>
      <c r="G347" s="60">
        <f>SUM(F347/E347)*100</f>
        <v>24.417133562262787</v>
      </c>
      <c r="H347" s="61" t="e">
        <f>SUM(F347/#REF!*100)</f>
        <v>#REF!</v>
      </c>
      <c r="I347" s="50" t="s">
        <v>139</v>
      </c>
    </row>
    <row r="348" spans="1:9" s="8" customFormat="1" ht="17.25" customHeight="1">
      <c r="A348" s="118"/>
      <c r="B348" s="119"/>
      <c r="C348" s="37" t="s">
        <v>74</v>
      </c>
      <c r="D348" s="38">
        <v>4442.9</v>
      </c>
      <c r="E348" s="38">
        <v>1106.6</v>
      </c>
      <c r="F348" s="38">
        <v>270.2</v>
      </c>
      <c r="G348" s="59">
        <f>F348/E348*100</f>
        <v>24.417133562262787</v>
      </c>
      <c r="H348" s="62" t="e">
        <f>SUM(F348/#REF!*100)</f>
        <v>#REF!</v>
      </c>
      <c r="I348" s="32">
        <f>G348-23.8</f>
        <v>0.6171335622627865</v>
      </c>
    </row>
    <row r="349" spans="1:9" s="8" customFormat="1" ht="16.5" customHeight="1">
      <c r="A349" s="35" t="s">
        <v>53</v>
      </c>
      <c r="B349" s="36" t="s">
        <v>54</v>
      </c>
      <c r="C349" s="36" t="s">
        <v>102</v>
      </c>
      <c r="D349" s="44">
        <f>D350</f>
        <v>119952.6</v>
      </c>
      <c r="E349" s="44">
        <f>E350</f>
        <v>24630.3</v>
      </c>
      <c r="F349" s="44">
        <f>F350</f>
        <v>1459.2</v>
      </c>
      <c r="G349" s="60">
        <f>SUM(F349/E349)*100</f>
        <v>5.924410177707946</v>
      </c>
      <c r="H349" s="61" t="e">
        <f>SUM(F349/#REF!*100)</f>
        <v>#REF!</v>
      </c>
      <c r="I349" s="50" t="s">
        <v>139</v>
      </c>
    </row>
    <row r="350" spans="1:9" s="8" customFormat="1" ht="16.5" customHeight="1">
      <c r="A350" s="53"/>
      <c r="B350" s="54"/>
      <c r="C350" s="37" t="s">
        <v>74</v>
      </c>
      <c r="D350" s="38">
        <v>119952.6</v>
      </c>
      <c r="E350" s="38">
        <v>24630.3</v>
      </c>
      <c r="F350" s="38">
        <v>1459.2</v>
      </c>
      <c r="G350" s="59">
        <f>F350/E350*100</f>
        <v>5.924410177707946</v>
      </c>
      <c r="H350" s="62" t="e">
        <f>SUM(F350/#REF!*100)</f>
        <v>#REF!</v>
      </c>
      <c r="I350" s="32">
        <f>G350-23.8</f>
        <v>-17.875589822292056</v>
      </c>
    </row>
    <row r="351" spans="1:9" s="8" customFormat="1" ht="25.5">
      <c r="A351" s="35" t="s">
        <v>55</v>
      </c>
      <c r="B351" s="36" t="s">
        <v>56</v>
      </c>
      <c r="C351" s="36" t="s">
        <v>104</v>
      </c>
      <c r="D351" s="44">
        <f>D352+D353</f>
        <v>334581.8</v>
      </c>
      <c r="E351" s="44">
        <f>E352+E353</f>
        <v>34317.7</v>
      </c>
      <c r="F351" s="44">
        <f>F352+F353</f>
        <v>1355.2</v>
      </c>
      <c r="G351" s="60">
        <f>SUM(F351/E351)*100</f>
        <v>3.948982594987427</v>
      </c>
      <c r="H351" s="61" t="e">
        <f>SUM(F351/#REF!*100)</f>
        <v>#REF!</v>
      </c>
      <c r="I351" s="50" t="s">
        <v>139</v>
      </c>
    </row>
    <row r="352" spans="1:9" s="8" customFormat="1" ht="18" customHeight="1">
      <c r="A352" s="118"/>
      <c r="B352" s="119"/>
      <c r="C352" s="37" t="s">
        <v>74</v>
      </c>
      <c r="D352" s="38">
        <v>286274.7</v>
      </c>
      <c r="E352" s="38">
        <v>34317.7</v>
      </c>
      <c r="F352" s="38">
        <v>1355.2</v>
      </c>
      <c r="G352" s="59">
        <f>F352/E352*100</f>
        <v>3.948982594987427</v>
      </c>
      <c r="H352" s="62" t="e">
        <f>SUM(F352/#REF!*100)</f>
        <v>#REF!</v>
      </c>
      <c r="I352" s="32">
        <f>G352-23.8</f>
        <v>-19.851017405012573</v>
      </c>
    </row>
    <row r="353" spans="1:9" s="8" customFormat="1" ht="17.25" customHeight="1">
      <c r="A353" s="120"/>
      <c r="B353" s="121"/>
      <c r="C353" s="37" t="s">
        <v>75</v>
      </c>
      <c r="D353" s="38">
        <v>48307.1</v>
      </c>
      <c r="E353" s="38">
        <v>0</v>
      </c>
      <c r="F353" s="38">
        <v>0</v>
      </c>
      <c r="G353" s="59">
        <v>0</v>
      </c>
      <c r="H353" s="62" t="e">
        <f>SUM(F353/#REF!*100)</f>
        <v>#REF!</v>
      </c>
      <c r="I353" s="32">
        <f>G353-22.5</f>
        <v>-22.5</v>
      </c>
    </row>
    <row r="354" spans="1:9" s="8" customFormat="1" ht="25.5">
      <c r="A354" s="35" t="s">
        <v>57</v>
      </c>
      <c r="B354" s="36" t="s">
        <v>58</v>
      </c>
      <c r="C354" s="36" t="s">
        <v>103</v>
      </c>
      <c r="D354" s="44">
        <f>D355</f>
        <v>64219.1</v>
      </c>
      <c r="E354" s="44">
        <f>E355</f>
        <v>6301.1</v>
      </c>
      <c r="F354" s="44">
        <f>F355</f>
        <v>640.7</v>
      </c>
      <c r="G354" s="60">
        <f>SUM(F354/E354)*100</f>
        <v>10.168065893256733</v>
      </c>
      <c r="H354" s="61" t="e">
        <f>SUM(F354/#REF!*100)</f>
        <v>#REF!</v>
      </c>
      <c r="I354" s="50" t="s">
        <v>139</v>
      </c>
    </row>
    <row r="355" spans="1:9" s="8" customFormat="1" ht="16.5" customHeight="1">
      <c r="A355" s="118"/>
      <c r="B355" s="119"/>
      <c r="C355" s="37" t="s">
        <v>74</v>
      </c>
      <c r="D355" s="38">
        <v>64219.1</v>
      </c>
      <c r="E355" s="38">
        <v>6301.1</v>
      </c>
      <c r="F355" s="38">
        <v>640.7</v>
      </c>
      <c r="G355" s="59">
        <f>F355/E355*100</f>
        <v>10.168065893256733</v>
      </c>
      <c r="H355" s="63" t="e">
        <f>SUM(F355/#REF!*100)</f>
        <v>#REF!</v>
      </c>
      <c r="I355" s="32">
        <f>G355-23.8</f>
        <v>-13.631934106743268</v>
      </c>
    </row>
    <row r="356" spans="1:9" ht="29.25" customHeight="1">
      <c r="A356" s="122" t="s">
        <v>133</v>
      </c>
      <c r="B356" s="123"/>
      <c r="C356" s="10"/>
      <c r="D356" s="24">
        <f>D358+D359+D360</f>
        <v>16684282.099999996</v>
      </c>
      <c r="E356" s="24">
        <f>E358+E359+E360</f>
        <v>3001834.3600000003</v>
      </c>
      <c r="F356" s="24">
        <f>F358+F359+F360</f>
        <v>424414.4</v>
      </c>
      <c r="G356" s="66">
        <f>SUM(F356/E356)*100</f>
        <v>14.138501632715004</v>
      </c>
      <c r="H356" s="67" t="e">
        <f>SUM(F356/#REF!*100)</f>
        <v>#REF!</v>
      </c>
      <c r="I356" s="51" t="s">
        <v>139</v>
      </c>
    </row>
    <row r="357" spans="1:9" ht="18" customHeight="1">
      <c r="A357" s="97"/>
      <c r="B357" s="98"/>
      <c r="C357" s="10" t="s">
        <v>130</v>
      </c>
      <c r="D357" s="34"/>
      <c r="E357" s="34"/>
      <c r="F357" s="34"/>
      <c r="G357" s="66"/>
      <c r="H357" s="68"/>
      <c r="I357" s="84">
        <f>G357-22.5</f>
        <v>-22.5</v>
      </c>
    </row>
    <row r="358" spans="1:9" ht="17.25" customHeight="1">
      <c r="A358" s="99"/>
      <c r="B358" s="100"/>
      <c r="C358" s="10" t="s">
        <v>74</v>
      </c>
      <c r="D358" s="24">
        <f>D253+D256+D259+D262+D265+D268+D272+D275+D277+D281+D284+D287+D290+D293+D296+D299+D302+D305+D307+D310+D313+D315+D318+D322+D339+D343+D346+D350+D352+D355+D348</f>
        <v>12553847.599999994</v>
      </c>
      <c r="E358" s="24">
        <f>E253+E256+E259+E262+E265+E268+E272+E275+E277+E281+E284+E287+E290+E293+E296+E299+E302+E305+E307+E310+E313+E315+E318+E322+E339+E343+E346+E350+E352+E355+E348</f>
        <v>2308017.4600000004</v>
      </c>
      <c r="F358" s="24">
        <f>F253+F256+F259+F262+F265+F268+F272+F275+F277+F281+F284+F287+F290+F293+F296+F299+F302+F305+F307+F310+F313+F315+F318+F322+F339+F343+F346+F350+F352+F355+F348</f>
        <v>347305.8</v>
      </c>
      <c r="G358" s="66">
        <f>F358/E358*100</f>
        <v>15.04779777532532</v>
      </c>
      <c r="H358" s="67" t="e">
        <f>SUM(F358/#REF!*100)</f>
        <v>#REF!</v>
      </c>
      <c r="I358" s="84">
        <f>G358-23.8</f>
        <v>-8.752202224674681</v>
      </c>
    </row>
    <row r="359" spans="1:9" ht="15.75" customHeight="1">
      <c r="A359" s="99"/>
      <c r="B359" s="100"/>
      <c r="C359" s="10" t="s">
        <v>75</v>
      </c>
      <c r="D359" s="24">
        <f>D257+D269+D278+D282+D285+D288+D291+D294+D297+D300+D303+D308+D311+D316+D319+D323+D325+D327+D329+D331+D333+D335+D337+D340+D353</f>
        <v>3029583.6000000006</v>
      </c>
      <c r="E359" s="24">
        <f>E257+E269+E278+E282+E285+E288+E291+E294+E297+E300+E303+E308+E311+E316+E319+E323+E325+E327+E329+E331+E333+E335+E337+E340+E353</f>
        <v>450852.00000000006</v>
      </c>
      <c r="F359" s="24">
        <f>F257+F269+F278+F282+F285+F288+F291+F294+F297+F300+F303+F308+F311+F316+F319+F323+F325+F327+F329+F331+F333+F335+F337+F340+F353</f>
        <v>75367.40000000001</v>
      </c>
      <c r="G359" s="66">
        <f>F359/E359*100</f>
        <v>16.716660899807476</v>
      </c>
      <c r="H359" s="67" t="e">
        <f>SUM(F359/#REF!*100)</f>
        <v>#REF!</v>
      </c>
      <c r="I359" s="84">
        <f>G359-22.5</f>
        <v>-5.783339100192524</v>
      </c>
    </row>
    <row r="360" spans="1:9" ht="30" customHeight="1">
      <c r="A360" s="101"/>
      <c r="B360" s="102"/>
      <c r="C360" s="10" t="s">
        <v>76</v>
      </c>
      <c r="D360" s="24">
        <v>1100850.9</v>
      </c>
      <c r="E360" s="24">
        <v>242964.9</v>
      </c>
      <c r="F360" s="24">
        <v>1741.2</v>
      </c>
      <c r="G360" s="24">
        <f>G254+G263+G266+G273+G279+G320+G341+G344</f>
        <v>0.02167520428880042</v>
      </c>
      <c r="H360" s="24" t="e">
        <f>H254+H263+H266+H273+H279+H320+H341+H344</f>
        <v>#REF!</v>
      </c>
      <c r="I360" s="84">
        <f>G360-23.8</f>
        <v>-23.7783247957112</v>
      </c>
    </row>
    <row r="361" spans="1:9" s="73" customFormat="1" ht="21" customHeight="1">
      <c r="A361" s="103" t="s">
        <v>131</v>
      </c>
      <c r="B361" s="104"/>
      <c r="C361" s="72"/>
      <c r="D361" s="43">
        <f>D363+D364+D365</f>
        <v>16967837.5</v>
      </c>
      <c r="E361" s="43">
        <f>E363+E364+E365</f>
        <v>3044525.6</v>
      </c>
      <c r="F361" s="43">
        <f>F363+F364+F365</f>
        <v>424414.4</v>
      </c>
      <c r="G361" s="69">
        <f>SUM(F361/E361)*100</f>
        <v>13.940247373843729</v>
      </c>
      <c r="H361" s="70" t="e">
        <f>SUM(F361/#REF!*100)</f>
        <v>#REF!</v>
      </c>
      <c r="I361" s="52" t="s">
        <v>139</v>
      </c>
    </row>
    <row r="362" spans="1:9" s="41" customFormat="1" ht="16.5" customHeight="1">
      <c r="A362" s="105"/>
      <c r="B362" s="106"/>
      <c r="C362" s="42" t="s">
        <v>130</v>
      </c>
      <c r="D362" s="43"/>
      <c r="E362" s="43"/>
      <c r="F362" s="43"/>
      <c r="G362" s="69"/>
      <c r="H362" s="70"/>
      <c r="I362" s="84"/>
    </row>
    <row r="363" spans="1:9" s="41" customFormat="1" ht="27">
      <c r="A363" s="107"/>
      <c r="B363" s="108"/>
      <c r="C363" s="39" t="s">
        <v>134</v>
      </c>
      <c r="D363" s="40">
        <v>12837403</v>
      </c>
      <c r="E363" s="40">
        <v>2350708.7</v>
      </c>
      <c r="F363" s="40">
        <v>347305.8</v>
      </c>
      <c r="G363" s="69">
        <f>SUM(F363/E363)*100</f>
        <v>14.774514596385336</v>
      </c>
      <c r="H363" s="70" t="e">
        <f>SUM(F363/#REF!*100)</f>
        <v>#REF!</v>
      </c>
      <c r="I363" s="84">
        <f>G363-23.8</f>
        <v>-9.025485403614665</v>
      </c>
    </row>
    <row r="364" spans="1:9" s="41" customFormat="1" ht="15.75" customHeight="1">
      <c r="A364" s="107"/>
      <c r="B364" s="108"/>
      <c r="C364" s="39" t="s">
        <v>75</v>
      </c>
      <c r="D364" s="40">
        <f aca="true" t="shared" si="2" ref="D364:F365">D359</f>
        <v>3029583.6000000006</v>
      </c>
      <c r="E364" s="40">
        <f t="shared" si="2"/>
        <v>450852.00000000006</v>
      </c>
      <c r="F364" s="40">
        <f t="shared" si="2"/>
        <v>75367.40000000001</v>
      </c>
      <c r="G364" s="69">
        <f>SUM(F364/E364)*100</f>
        <v>16.716660899807476</v>
      </c>
      <c r="H364" s="70" t="e">
        <f>SUM(F364/#REF!*100)</f>
        <v>#REF!</v>
      </c>
      <c r="I364" s="84">
        <f>G364-22.5</f>
        <v>-5.783339100192524</v>
      </c>
    </row>
    <row r="365" spans="1:9" s="41" customFormat="1" ht="39.75" customHeight="1">
      <c r="A365" s="109"/>
      <c r="B365" s="110"/>
      <c r="C365" s="39" t="s">
        <v>76</v>
      </c>
      <c r="D365" s="40">
        <f t="shared" si="2"/>
        <v>1100850.9</v>
      </c>
      <c r="E365" s="40">
        <f t="shared" si="2"/>
        <v>242964.9</v>
      </c>
      <c r="F365" s="40">
        <f t="shared" si="2"/>
        <v>1741.2</v>
      </c>
      <c r="G365" s="69">
        <f>F365/E365*100</f>
        <v>0.7166467255146731</v>
      </c>
      <c r="H365" s="70" t="e">
        <f>SUM(F365/#REF!*100)</f>
        <v>#REF!</v>
      </c>
      <c r="I365" s="84">
        <f>G365-23.8</f>
        <v>-23.083353274485326</v>
      </c>
    </row>
    <row r="366" spans="1:9" ht="18" customHeight="1">
      <c r="A366" s="113" t="s">
        <v>147</v>
      </c>
      <c r="B366" s="114"/>
      <c r="C366" s="115"/>
      <c r="D366" s="82" t="s">
        <v>139</v>
      </c>
      <c r="E366" s="82" t="s">
        <v>139</v>
      </c>
      <c r="F366" s="83">
        <v>220759.4</v>
      </c>
      <c r="G366" s="81"/>
      <c r="H366" s="81"/>
      <c r="I366" s="81"/>
    </row>
    <row r="367" spans="1:9" ht="36" customHeight="1">
      <c r="A367" s="116" t="s">
        <v>149</v>
      </c>
      <c r="B367" s="117"/>
      <c r="C367" s="117"/>
      <c r="D367" s="117"/>
      <c r="E367" s="117"/>
      <c r="F367" s="117"/>
      <c r="G367" s="117"/>
      <c r="H367" s="117"/>
      <c r="I367" s="117"/>
    </row>
    <row r="368" spans="1:9" ht="27.75" customHeight="1">
      <c r="A368" s="111"/>
      <c r="B368" s="112"/>
      <c r="C368" s="112"/>
      <c r="D368" s="112"/>
      <c r="E368" s="112"/>
      <c r="F368" s="112"/>
      <c r="G368" s="112"/>
      <c r="H368" s="112"/>
      <c r="I368" s="112"/>
    </row>
    <row r="370" spans="1:9" ht="12.75">
      <c r="A370" s="95"/>
      <c r="B370" s="96"/>
      <c r="C370" s="96"/>
      <c r="D370" s="96"/>
      <c r="E370" s="96"/>
      <c r="F370" s="96"/>
      <c r="G370" s="96"/>
      <c r="H370" s="96"/>
      <c r="I370" s="96"/>
    </row>
    <row r="371" spans="1:9" ht="12.75">
      <c r="A371" s="96"/>
      <c r="B371" s="96"/>
      <c r="C371" s="96"/>
      <c r="D371" s="96"/>
      <c r="E371" s="96"/>
      <c r="F371" s="96"/>
      <c r="G371" s="96"/>
      <c r="H371" s="96"/>
      <c r="I371" s="96"/>
    </row>
  </sheetData>
  <autoFilter ref="A251:I368"/>
  <mergeCells count="68">
    <mergeCell ref="A1:H1"/>
    <mergeCell ref="A3:A4"/>
    <mergeCell ref="B3:B4"/>
    <mergeCell ref="C3:C4"/>
    <mergeCell ref="F3:F4"/>
    <mergeCell ref="H3:H4"/>
    <mergeCell ref="G250:G251"/>
    <mergeCell ref="H250:H251"/>
    <mergeCell ref="I250:I251"/>
    <mergeCell ref="A133:H133"/>
    <mergeCell ref="A135:A136"/>
    <mergeCell ref="B135:B136"/>
    <mergeCell ref="C135:C136"/>
    <mergeCell ref="F135:F136"/>
    <mergeCell ref="H135:H136"/>
    <mergeCell ref="A253:B254"/>
    <mergeCell ref="A256:B257"/>
    <mergeCell ref="D250:D251"/>
    <mergeCell ref="I135:I136"/>
    <mergeCell ref="A248:I248"/>
    <mergeCell ref="A250:A251"/>
    <mergeCell ref="B250:B251"/>
    <mergeCell ref="C250:C251"/>
    <mergeCell ref="E250:E251"/>
    <mergeCell ref="F250:F251"/>
    <mergeCell ref="A262:B263"/>
    <mergeCell ref="A265:B266"/>
    <mergeCell ref="A268:B269"/>
    <mergeCell ref="A259:B260"/>
    <mergeCell ref="A272:B273"/>
    <mergeCell ref="A275:B275"/>
    <mergeCell ref="A277:B279"/>
    <mergeCell ref="A281:B282"/>
    <mergeCell ref="A284:B285"/>
    <mergeCell ref="A287:B288"/>
    <mergeCell ref="A290:B291"/>
    <mergeCell ref="A293:B294"/>
    <mergeCell ref="A296:B297"/>
    <mergeCell ref="A299:B300"/>
    <mergeCell ref="A302:B303"/>
    <mergeCell ref="A305:B305"/>
    <mergeCell ref="A307:B308"/>
    <mergeCell ref="A310:B311"/>
    <mergeCell ref="A313:B313"/>
    <mergeCell ref="A315:B316"/>
    <mergeCell ref="A318:B320"/>
    <mergeCell ref="A322:B323"/>
    <mergeCell ref="A325:B325"/>
    <mergeCell ref="A327:B327"/>
    <mergeCell ref="A329:B329"/>
    <mergeCell ref="A331:B331"/>
    <mergeCell ref="A333:B333"/>
    <mergeCell ref="A335:B335"/>
    <mergeCell ref="A337:B337"/>
    <mergeCell ref="A339:B341"/>
    <mergeCell ref="A343:B344"/>
    <mergeCell ref="A346:B346"/>
    <mergeCell ref="A348:B348"/>
    <mergeCell ref="A352:B353"/>
    <mergeCell ref="A355:B355"/>
    <mergeCell ref="A356:B356"/>
    <mergeCell ref="A370:I371"/>
    <mergeCell ref="A357:B360"/>
    <mergeCell ref="A361:B361"/>
    <mergeCell ref="A362:B365"/>
    <mergeCell ref="A368:I368"/>
    <mergeCell ref="A366:C366"/>
    <mergeCell ref="A367:I367"/>
  </mergeCells>
  <printOptions/>
  <pageMargins left="0.67" right="0.4330708661417323" top="0.6692913385826772" bottom="0.34" header="0.6299212598425197" footer="0.35433070866141736"/>
  <pageSetup fitToHeight="6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334-3</cp:lastModifiedBy>
  <cp:lastPrinted>2008-02-12T07:07:51Z</cp:lastPrinted>
  <dcterms:created xsi:type="dcterms:W3CDTF">2002-03-11T10:22:12Z</dcterms:created>
  <dcterms:modified xsi:type="dcterms:W3CDTF">2008-03-06T05:23:23Z</dcterms:modified>
  <cp:category/>
  <cp:version/>
  <cp:contentType/>
  <cp:contentStatus/>
</cp:coreProperties>
</file>