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30" windowWidth="14880" windowHeight="1170" activeTab="0"/>
  </bookViews>
  <sheets>
    <sheet name="на 01.08.2016" sheetId="1" r:id="rId1"/>
  </sheets>
  <definedNames>
    <definedName name="_xlnm.Print_Titles" localSheetId="0">'на 01.08.2016'!$4:$5</definedName>
  </definedNames>
  <calcPr fullCalcOnLoad="1"/>
</workbook>
</file>

<file path=xl/sharedStrings.xml><?xml version="1.0" encoding="utf-8"?>
<sst xmlns="http://schemas.openxmlformats.org/spreadsheetml/2006/main" count="772" uniqueCount="195">
  <si>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</si>
  <si>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</si>
  <si>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</si>
  <si>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</si>
  <si>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</si>
  <si>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</si>
  <si>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</si>
  <si>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</si>
  <si>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</si>
  <si>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</si>
  <si>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</si>
  <si>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</si>
  <si>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</si>
  <si>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</si>
  <si>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</si>
  <si>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</si>
  <si>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</si>
  <si>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</si>
  <si>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</si>
  <si>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</si>
  <si>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</si>
  <si>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</si>
  <si>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</si>
  <si>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</si>
  <si>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</si>
  <si>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</si>
  <si>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</si>
  <si>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</si>
  <si>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</si>
  <si>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</si>
  <si>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</si>
  <si>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</si>
  <si>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</si>
  <si>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</si>
  <si>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</si>
  <si>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</si>
  <si>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</si>
  <si>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</si>
  <si>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</si>
  <si>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</si>
  <si>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</si>
  <si>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</si>
  <si>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</si>
  <si>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</si>
  <si>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</si>
  <si>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</si>
  <si>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</si>
  <si>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</si>
  <si>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</si>
  <si>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</si>
  <si>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</si>
  <si>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</si>
  <si>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</si>
  <si>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</si>
  <si>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</si>
  <si>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</si>
  <si>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</si>
  <si>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</si>
  <si>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</si>
  <si>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</si>
  <si>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</si>
  <si>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</si>
  <si>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</si>
  <si>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</si>
  <si>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</si>
  <si>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</si>
  <si>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</si>
  <si>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</si>
  <si>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</si>
  <si>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</si>
  <si>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</si>
  <si>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</si>
  <si>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</si>
  <si>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</si>
  <si>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</si>
  <si>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</si>
  <si>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</si>
  <si>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</si>
  <si>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</si>
  <si>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</si>
  <si>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</si>
  <si>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</si>
  <si>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</si>
  <si>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</si>
  <si>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</si>
  <si>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</si>
  <si>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</si>
  <si>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</si>
  <si>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</si>
  <si>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</si>
  <si>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</si>
  <si>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</si>
  <si>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</si>
  <si>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</si>
  <si>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</si>
  <si>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</si>
  <si>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</si>
  <si>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</si>
  <si>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</si>
  <si>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</si>
  <si>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</si>
  <si>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</si>
  <si>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</si>
  <si>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</si>
  <si>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</si>
  <si>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</si>
  <si>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</si>
  <si>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</si>
  <si>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</si>
  <si>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</si>
  <si>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</si>
  <si>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</si>
  <si>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</si>
  <si>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</si>
  <si>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</si>
  <si>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</si>
  <si>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</si>
  <si>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</si>
  <si>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</si>
  <si>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</si>
  <si>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</si>
  <si>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</si>
  <si>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</si>
  <si>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</si>
  <si>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</si>
  <si>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</si>
  <si>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</si>
  <si>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</si>
  <si>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</si>
  <si>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</si>
  <si>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</si>
  <si>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</si>
  <si>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</si>
  <si>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</si>
  <si>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</si>
  <si>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</si>
  <si>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</si>
  <si>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</si>
  <si>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</si>
  <si>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</si>
  <si>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</si>
  <si>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</si>
  <si>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</si>
  <si>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</si>
  <si>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</si>
  <si>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</si>
  <si>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</si>
  <si>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</si>
  <si>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</si>
  <si>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</si>
  <si>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</si>
  <si>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</si>
  <si>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</si>
  <si>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</si>
  <si>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</si>
  <si>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</si>
  <si>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</si>
  <si>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</si>
  <si>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</si>
  <si>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</si>
  <si>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</si>
  <si>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</si>
  <si>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</si>
  <si>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</si>
  <si>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</si>
  <si>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</si>
  <si>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</si>
  <si>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</si>
  <si>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</si>
  <si>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</si>
  <si>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</si>
  <si>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</si>
  <si>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</si>
  <si>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</si>
  <si>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</si>
  <si>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</si>
  <si>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</si>
  <si>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</si>
  <si>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</si>
  <si>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</si>
  <si>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</si>
  <si>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tair</t>
  </si>
  <si>
    <t>План января-июля 2016 года</t>
  </si>
  <si>
    <t>Оперативный анализ  поступления доходов за январь-июль 2016 года</t>
  </si>
  <si>
    <t>Оперативный анализ исполнения бюджета города Перми по доходам на 1 августа 2016 года</t>
  </si>
  <si>
    <t xml:space="preserve">Факт на 01.08.2015г.  </t>
  </si>
  <si>
    <t xml:space="preserve">Факт на 01.08.2016г. </t>
  </si>
  <si>
    <t>Откл. факта отч.пер. от плана января-июля 2016 года</t>
  </si>
  <si>
    <t>% исполн. плана января-июля 2016 года</t>
  </si>
  <si>
    <t>Откл. факта 2016г. от факта 2015г.</t>
  </si>
  <si>
    <t>% факта 2016г. к факту 2015г.</t>
  </si>
  <si>
    <t>% исполн. плана 2016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</si>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</sst>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165" fontId="0" fillId="0" borderId="10" xfId="0" applyNumberForma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165" fontId="7" fillId="0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2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7" hidden="1" customWidth="1"/>
    <col min="4" max="4" width="56.00390625" style="40" customWidth="1"/>
    <col min="5" max="5" width="11.875" style="18" customWidth="1"/>
    <col min="6" max="7" width="12.75390625" style="18" customWidth="1"/>
    <col min="8" max="8" width="11.875" style="67" customWidth="1"/>
    <col min="9" max="9" width="11.125" style="59" customWidth="1"/>
    <col min="10" max="10" width="8.625" style="59" customWidth="1"/>
    <col min="11" max="11" width="9.125" style="59" customWidth="1"/>
    <col min="12" max="12" width="12.625" style="59" customWidth="1"/>
    <col min="13" max="13" width="9.875" style="59" customWidth="1"/>
    <col min="14" max="16384" width="15.25390625" style="9" customWidth="1"/>
  </cols>
  <sheetData>
    <row r="1" spans="1:13" ht="18.75">
      <c r="A1" s="108" t="s">
        <v>91</v>
      </c>
      <c r="B1" s="108"/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10"/>
    </row>
    <row r="2" spans="1:13" ht="18.75">
      <c r="A2" s="85" t="s">
        <v>184</v>
      </c>
      <c r="B2" s="85"/>
      <c r="C2" s="86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4:13" ht="15.75">
      <c r="D3" s="35"/>
      <c r="H3" s="60"/>
      <c r="J3" s="60"/>
      <c r="L3" s="60"/>
      <c r="M3" s="60" t="s">
        <v>90</v>
      </c>
    </row>
    <row r="4" spans="1:13" ht="15.75">
      <c r="A4" s="87" t="s">
        <v>0</v>
      </c>
      <c r="B4" s="89" t="s">
        <v>140</v>
      </c>
      <c r="C4" s="89" t="s">
        <v>1</v>
      </c>
      <c r="D4" s="89" t="s">
        <v>141</v>
      </c>
      <c r="E4" s="91" t="s">
        <v>185</v>
      </c>
      <c r="F4" s="93" t="s">
        <v>177</v>
      </c>
      <c r="G4" s="80" t="s">
        <v>182</v>
      </c>
      <c r="H4" s="78" t="s">
        <v>186</v>
      </c>
      <c r="I4" s="78" t="s">
        <v>187</v>
      </c>
      <c r="J4" s="78" t="s">
        <v>188</v>
      </c>
      <c r="K4" s="78" t="s">
        <v>191</v>
      </c>
      <c r="L4" s="78" t="s">
        <v>189</v>
      </c>
      <c r="M4" s="78" t="s">
        <v>190</v>
      </c>
    </row>
    <row r="5" spans="1:13" ht="96.75" customHeight="1">
      <c r="A5" s="88"/>
      <c r="B5" s="90"/>
      <c r="C5" s="90"/>
      <c r="D5" s="90"/>
      <c r="E5" s="92"/>
      <c r="F5" s="94"/>
      <c r="G5" s="81"/>
      <c r="H5" s="79"/>
      <c r="I5" s="79"/>
      <c r="J5" s="79"/>
      <c r="K5" s="79"/>
      <c r="L5" s="79"/>
      <c r="M5" s="79"/>
    </row>
    <row r="6" spans="1:13" ht="15.75" customHeight="1">
      <c r="A6" s="75" t="s">
        <v>2</v>
      </c>
      <c r="B6" s="75" t="s">
        <v>145</v>
      </c>
      <c r="C6" s="48" t="s">
        <v>3</v>
      </c>
      <c r="D6" s="69" t="s">
        <v>4</v>
      </c>
      <c r="E6" s="10">
        <v>2341.2</v>
      </c>
      <c r="F6" s="20">
        <v>1702.3</v>
      </c>
      <c r="G6" s="20"/>
      <c r="H6" s="10">
        <v>1759.9</v>
      </c>
      <c r="I6" s="10">
        <f aca="true" t="shared" si="0" ref="I6:I11">H6-G6</f>
        <v>1759.9</v>
      </c>
      <c r="J6" s="10"/>
      <c r="K6" s="10">
        <f>H6/F6*100</f>
        <v>103.38365740468778</v>
      </c>
      <c r="L6" s="10">
        <f aca="true" t="shared" si="1" ref="L6:L11">H6-E6</f>
        <v>-581.2999999999997</v>
      </c>
      <c r="M6" s="10">
        <f aca="true" t="shared" si="2" ref="M6:M11">H6/E6*100</f>
        <v>75.1708525542457</v>
      </c>
    </row>
    <row r="7" spans="1:13" ht="47.25">
      <c r="A7" s="76"/>
      <c r="B7" s="76"/>
      <c r="C7" s="42" t="s">
        <v>130</v>
      </c>
      <c r="D7" s="15" t="s">
        <v>131</v>
      </c>
      <c r="E7" s="10">
        <v>79854.8</v>
      </c>
      <c r="F7" s="10">
        <v>126093.5</v>
      </c>
      <c r="G7" s="10">
        <v>67684.9</v>
      </c>
      <c r="H7" s="10">
        <v>56157.8</v>
      </c>
      <c r="I7" s="10">
        <f t="shared" si="0"/>
        <v>-11527.099999999991</v>
      </c>
      <c r="J7" s="10">
        <f>H7/G7*100</f>
        <v>82.96946586313936</v>
      </c>
      <c r="K7" s="10">
        <f>H7/F7*100</f>
        <v>44.53663352988061</v>
      </c>
      <c r="L7" s="10">
        <f t="shared" si="1"/>
        <v>-23697</v>
      </c>
      <c r="M7" s="10">
        <f t="shared" si="2"/>
        <v>70.32488967475969</v>
      </c>
    </row>
    <row r="8" spans="1:13" ht="31.5">
      <c r="A8" s="76"/>
      <c r="B8" s="76"/>
      <c r="C8" s="42" t="s">
        <v>8</v>
      </c>
      <c r="D8" s="15" t="s">
        <v>9</v>
      </c>
      <c r="E8" s="10">
        <v>40203.2</v>
      </c>
      <c r="F8" s="10">
        <v>7431</v>
      </c>
      <c r="G8" s="10">
        <v>7431</v>
      </c>
      <c r="H8" s="10">
        <v>5183</v>
      </c>
      <c r="I8" s="10">
        <f t="shared" si="0"/>
        <v>-2248</v>
      </c>
      <c r="J8" s="10">
        <f>H8/G8*100</f>
        <v>69.74835150047099</v>
      </c>
      <c r="K8" s="10">
        <f>H8/F8*100</f>
        <v>69.74835150047099</v>
      </c>
      <c r="L8" s="10">
        <f t="shared" si="1"/>
        <v>-35020.2</v>
      </c>
      <c r="M8" s="10">
        <f t="shared" si="2"/>
        <v>12.892008596330642</v>
      </c>
    </row>
    <row r="9" spans="1:13" ht="31.5">
      <c r="A9" s="76"/>
      <c r="B9" s="76"/>
      <c r="C9" s="42" t="s">
        <v>10</v>
      </c>
      <c r="D9" s="15" t="s">
        <v>11</v>
      </c>
      <c r="E9" s="10">
        <v>218.8</v>
      </c>
      <c r="F9" s="10">
        <v>557</v>
      </c>
      <c r="G9" s="10">
        <v>324.9</v>
      </c>
      <c r="H9" s="10">
        <v>382.5</v>
      </c>
      <c r="I9" s="10">
        <f t="shared" si="0"/>
        <v>57.60000000000002</v>
      </c>
      <c r="J9" s="10">
        <f>H9/G9*100</f>
        <v>117.72853185595568</v>
      </c>
      <c r="K9" s="10">
        <f>H9/F9*100</f>
        <v>68.67145421903052</v>
      </c>
      <c r="L9" s="10">
        <f t="shared" si="1"/>
        <v>163.7</v>
      </c>
      <c r="M9" s="10">
        <f t="shared" si="2"/>
        <v>174.81718464351005</v>
      </c>
    </row>
    <row r="10" spans="1:13" ht="47.25" customHeight="1" hidden="1">
      <c r="A10" s="76"/>
      <c r="B10" s="76"/>
      <c r="C10" s="42" t="s">
        <v>116</v>
      </c>
      <c r="D10" s="15" t="s">
        <v>117</v>
      </c>
      <c r="E10" s="10"/>
      <c r="F10" s="10"/>
      <c r="G10" s="10"/>
      <c r="H10" s="10"/>
      <c r="I10" s="10">
        <f t="shared" si="0"/>
        <v>0</v>
      </c>
      <c r="J10" s="10" t="e">
        <f>H10/G10*100</f>
        <v>#DIV/0!</v>
      </c>
      <c r="K10" s="10" t="e">
        <f>H10/F10*100</f>
        <v>#DIV/0!</v>
      </c>
      <c r="L10" s="10">
        <f t="shared" si="1"/>
        <v>0</v>
      </c>
      <c r="M10" s="10" t="e">
        <f t="shared" si="2"/>
        <v>#DIV/0!</v>
      </c>
    </row>
    <row r="11" spans="1:13" ht="31.5">
      <c r="A11" s="76"/>
      <c r="B11" s="76"/>
      <c r="C11" s="42" t="s">
        <v>108</v>
      </c>
      <c r="D11" s="15" t="s">
        <v>109</v>
      </c>
      <c r="E11" s="10">
        <v>51.6</v>
      </c>
      <c r="F11" s="10"/>
      <c r="G11" s="10"/>
      <c r="H11" s="10">
        <v>385.2</v>
      </c>
      <c r="I11" s="10">
        <f t="shared" si="0"/>
        <v>385.2</v>
      </c>
      <c r="J11" s="10"/>
      <c r="K11" s="10"/>
      <c r="L11" s="10">
        <f t="shared" si="1"/>
        <v>333.59999999999997</v>
      </c>
      <c r="M11" s="10">
        <f t="shared" si="2"/>
        <v>746.5116279069767</v>
      </c>
    </row>
    <row r="12" spans="1:13" ht="94.5">
      <c r="A12" s="76"/>
      <c r="B12" s="76"/>
      <c r="C12" s="45" t="s">
        <v>99</v>
      </c>
      <c r="D12" s="15" t="s">
        <v>100</v>
      </c>
      <c r="E12" s="10">
        <v>95707.4</v>
      </c>
      <c r="F12" s="10">
        <v>223539.9</v>
      </c>
      <c r="G12" s="10">
        <v>122476</v>
      </c>
      <c r="H12" s="10">
        <v>111527.1</v>
      </c>
      <c r="I12" s="10">
        <f aca="true" t="shared" si="3" ref="I12:I75">H12-G12</f>
        <v>-10948.899999999994</v>
      </c>
      <c r="J12" s="10">
        <f aca="true" t="shared" si="4" ref="J12:J75">H12/G12*100</f>
        <v>91.06037101146347</v>
      </c>
      <c r="K12" s="10">
        <f aca="true" t="shared" si="5" ref="K12:K75">H12/F12*100</f>
        <v>49.89136167637187</v>
      </c>
      <c r="L12" s="10">
        <f aca="true" t="shared" si="6" ref="L12:L75">H12-E12</f>
        <v>15819.700000000012</v>
      </c>
      <c r="M12" s="10">
        <f aca="true" t="shared" si="7" ref="M12:M74">H12/E12*100</f>
        <v>116.52923389413985</v>
      </c>
    </row>
    <row r="13" spans="1:13" ht="15.75">
      <c r="A13" s="76"/>
      <c r="B13" s="76"/>
      <c r="C13" s="42" t="s">
        <v>13</v>
      </c>
      <c r="D13" s="15" t="s">
        <v>14</v>
      </c>
      <c r="E13" s="10">
        <v>404.8</v>
      </c>
      <c r="F13" s="10"/>
      <c r="G13" s="10"/>
      <c r="H13" s="10">
        <v>21.5</v>
      </c>
      <c r="I13" s="10">
        <f t="shared" si="3"/>
        <v>21.5</v>
      </c>
      <c r="J13" s="10"/>
      <c r="K13" s="10"/>
      <c r="L13" s="10">
        <f t="shared" si="6"/>
        <v>-383.3</v>
      </c>
      <c r="M13" s="10">
        <f t="shared" si="7"/>
        <v>5.311264822134387</v>
      </c>
    </row>
    <row r="14" spans="1:13" ht="15.75">
      <c r="A14" s="76"/>
      <c r="B14" s="76"/>
      <c r="C14" s="42" t="s">
        <v>15</v>
      </c>
      <c r="D14" s="15" t="s">
        <v>16</v>
      </c>
      <c r="E14" s="10">
        <v>-63.8</v>
      </c>
      <c r="F14" s="10"/>
      <c r="G14" s="10"/>
      <c r="H14" s="10"/>
      <c r="I14" s="10">
        <f t="shared" si="3"/>
        <v>0</v>
      </c>
      <c r="J14" s="10"/>
      <c r="K14" s="10"/>
      <c r="L14" s="10">
        <f t="shared" si="6"/>
        <v>63.8</v>
      </c>
      <c r="M14" s="10">
        <f t="shared" si="7"/>
        <v>0</v>
      </c>
    </row>
    <row r="15" spans="1:13" ht="15.75">
      <c r="A15" s="76"/>
      <c r="B15" s="76"/>
      <c r="C15" s="42" t="s">
        <v>17</v>
      </c>
      <c r="D15" s="15" t="s">
        <v>18</v>
      </c>
      <c r="E15" s="10"/>
      <c r="F15" s="10"/>
      <c r="G15" s="10"/>
      <c r="H15" s="10">
        <v>16140.3</v>
      </c>
      <c r="I15" s="10">
        <f t="shared" si="3"/>
        <v>16140.3</v>
      </c>
      <c r="J15" s="10"/>
      <c r="K15" s="10"/>
      <c r="L15" s="10">
        <f t="shared" si="6"/>
        <v>16140.3</v>
      </c>
      <c r="M15" s="10"/>
    </row>
    <row r="16" spans="1:13" ht="15.75">
      <c r="A16" s="76"/>
      <c r="B16" s="76"/>
      <c r="C16" s="42" t="s">
        <v>20</v>
      </c>
      <c r="D16" s="15" t="s">
        <v>28</v>
      </c>
      <c r="E16" s="10">
        <v>78862.2</v>
      </c>
      <c r="F16" s="10">
        <v>551884.9</v>
      </c>
      <c r="G16" s="10"/>
      <c r="H16" s="10"/>
      <c r="I16" s="10">
        <f t="shared" si="3"/>
        <v>0</v>
      </c>
      <c r="J16" s="10"/>
      <c r="K16" s="10">
        <f t="shared" si="5"/>
        <v>0</v>
      </c>
      <c r="L16" s="10">
        <f t="shared" si="6"/>
        <v>-78862.2</v>
      </c>
      <c r="M16" s="10">
        <f t="shared" si="7"/>
        <v>0</v>
      </c>
    </row>
    <row r="17" spans="1:13" s="2" customFormat="1" ht="15.75">
      <c r="A17" s="77"/>
      <c r="B17" s="77"/>
      <c r="C17" s="44"/>
      <c r="D17" s="4" t="s">
        <v>35</v>
      </c>
      <c r="E17" s="1">
        <f>SUM(E6:E16)</f>
        <v>297580.2</v>
      </c>
      <c r="F17" s="1">
        <f>SUM(F6:F16)</f>
        <v>911208.6</v>
      </c>
      <c r="G17" s="1">
        <f>SUM(G6:G16)</f>
        <v>197916.8</v>
      </c>
      <c r="H17" s="1">
        <f>SUM(H6:H16)</f>
        <v>191557.3</v>
      </c>
      <c r="I17" s="1">
        <f t="shared" si="3"/>
        <v>-6359.5</v>
      </c>
      <c r="J17" s="1">
        <f t="shared" si="4"/>
        <v>96.78678111206325</v>
      </c>
      <c r="K17" s="1">
        <f t="shared" si="5"/>
        <v>21.02233231775907</v>
      </c>
      <c r="L17" s="1">
        <f t="shared" si="6"/>
        <v>-106022.90000000002</v>
      </c>
      <c r="M17" s="1">
        <f t="shared" si="7"/>
        <v>64.37165510339733</v>
      </c>
    </row>
    <row r="18" spans="1:13" ht="31.5" customHeight="1" hidden="1">
      <c r="A18" s="75" t="s">
        <v>27</v>
      </c>
      <c r="B18" s="75" t="s">
        <v>146</v>
      </c>
      <c r="C18" s="42" t="s">
        <v>10</v>
      </c>
      <c r="D18" s="15" t="s">
        <v>11</v>
      </c>
      <c r="E18" s="10"/>
      <c r="F18" s="10"/>
      <c r="G18" s="10"/>
      <c r="H18" s="10"/>
      <c r="I18" s="10">
        <f t="shared" si="3"/>
        <v>0</v>
      </c>
      <c r="J18" s="10" t="e">
        <f t="shared" si="4"/>
        <v>#DIV/0!</v>
      </c>
      <c r="K18" s="10" t="e">
        <f t="shared" si="5"/>
        <v>#DIV/0!</v>
      </c>
      <c r="L18" s="10">
        <f t="shared" si="6"/>
        <v>0</v>
      </c>
      <c r="M18" s="10" t="e">
        <f t="shared" si="7"/>
        <v>#DIV/0!</v>
      </c>
    </row>
    <row r="19" spans="1:13" ht="31.5">
      <c r="A19" s="76"/>
      <c r="B19" s="76"/>
      <c r="C19" s="42" t="s">
        <v>108</v>
      </c>
      <c r="D19" s="15" t="s">
        <v>109</v>
      </c>
      <c r="E19" s="10">
        <v>158</v>
      </c>
      <c r="F19" s="10"/>
      <c r="G19" s="10"/>
      <c r="H19" s="10">
        <v>210.1</v>
      </c>
      <c r="I19" s="10">
        <f t="shared" si="3"/>
        <v>210.1</v>
      </c>
      <c r="J19" s="10"/>
      <c r="K19" s="10"/>
      <c r="L19" s="10">
        <f t="shared" si="6"/>
        <v>52.099999999999994</v>
      </c>
      <c r="M19" s="10">
        <f t="shared" si="7"/>
        <v>132.9746835443038</v>
      </c>
    </row>
    <row r="20" spans="1:13" ht="15.75">
      <c r="A20" s="76"/>
      <c r="B20" s="76"/>
      <c r="C20" s="42" t="s">
        <v>13</v>
      </c>
      <c r="D20" s="15" t="s">
        <v>14</v>
      </c>
      <c r="E20" s="10"/>
      <c r="F20" s="10"/>
      <c r="G20" s="10"/>
      <c r="H20" s="10">
        <v>73.4</v>
      </c>
      <c r="I20" s="10">
        <f t="shared" si="3"/>
        <v>73.4</v>
      </c>
      <c r="J20" s="10"/>
      <c r="K20" s="10"/>
      <c r="L20" s="10">
        <f t="shared" si="6"/>
        <v>73.4</v>
      </c>
      <c r="M20" s="10"/>
    </row>
    <row r="21" spans="1:13" ht="15.75">
      <c r="A21" s="76"/>
      <c r="B21" s="76"/>
      <c r="C21" s="42" t="s">
        <v>15</v>
      </c>
      <c r="D21" s="15" t="s">
        <v>16</v>
      </c>
      <c r="E21" s="10">
        <v>25.1</v>
      </c>
      <c r="F21" s="10"/>
      <c r="G21" s="10"/>
      <c r="H21" s="10"/>
      <c r="I21" s="10">
        <f t="shared" si="3"/>
        <v>0</v>
      </c>
      <c r="J21" s="10"/>
      <c r="K21" s="10"/>
      <c r="L21" s="10">
        <f t="shared" si="6"/>
        <v>-25.1</v>
      </c>
      <c r="M21" s="10">
        <f t="shared" si="7"/>
        <v>0</v>
      </c>
    </row>
    <row r="22" spans="1:13" ht="47.25">
      <c r="A22" s="76"/>
      <c r="B22" s="76"/>
      <c r="C22" s="42" t="s">
        <v>138</v>
      </c>
      <c r="D22" s="15" t="s">
        <v>139</v>
      </c>
      <c r="E22" s="10">
        <v>79539.3</v>
      </c>
      <c r="F22" s="10">
        <v>267267.6</v>
      </c>
      <c r="G22" s="10">
        <v>76362.2</v>
      </c>
      <c r="H22" s="10">
        <v>76362.2</v>
      </c>
      <c r="I22" s="10">
        <f t="shared" si="3"/>
        <v>0</v>
      </c>
      <c r="J22" s="10">
        <f t="shared" si="4"/>
        <v>100</v>
      </c>
      <c r="K22" s="10">
        <f t="shared" si="5"/>
        <v>28.571439261623933</v>
      </c>
      <c r="L22" s="10">
        <f t="shared" si="6"/>
        <v>-3177.100000000006</v>
      </c>
      <c r="M22" s="10">
        <f t="shared" si="7"/>
        <v>96.00562237786853</v>
      </c>
    </row>
    <row r="23" spans="1:13" ht="15.75" customHeight="1" hidden="1">
      <c r="A23" s="76"/>
      <c r="B23" s="76"/>
      <c r="C23" s="42" t="s">
        <v>29</v>
      </c>
      <c r="D23" s="15" t="s">
        <v>30</v>
      </c>
      <c r="E23" s="10"/>
      <c r="F23" s="10"/>
      <c r="G23" s="10"/>
      <c r="H23" s="10"/>
      <c r="I23" s="10">
        <f t="shared" si="3"/>
        <v>0</v>
      </c>
      <c r="J23" s="10" t="e">
        <f t="shared" si="4"/>
        <v>#DIV/0!</v>
      </c>
      <c r="K23" s="10" t="e">
        <f t="shared" si="5"/>
        <v>#DIV/0!</v>
      </c>
      <c r="L23" s="10">
        <f t="shared" si="6"/>
        <v>0</v>
      </c>
      <c r="M23" s="10" t="e">
        <f t="shared" si="7"/>
        <v>#DIV/0!</v>
      </c>
    </row>
    <row r="24" spans="1:13" s="2" customFormat="1" ht="15.75">
      <c r="A24" s="76"/>
      <c r="B24" s="76"/>
      <c r="C24" s="46"/>
      <c r="D24" s="4" t="s">
        <v>25</v>
      </c>
      <c r="E24" s="1">
        <f>SUM(E18:E23)</f>
        <v>79722.40000000001</v>
      </c>
      <c r="F24" s="1">
        <f>SUM(F18:F23)</f>
        <v>267267.6</v>
      </c>
      <c r="G24" s="1">
        <f>SUM(G18:G23)</f>
        <v>76362.2</v>
      </c>
      <c r="H24" s="1">
        <f>SUM(H18:H23)</f>
        <v>76645.7</v>
      </c>
      <c r="I24" s="1">
        <f t="shared" si="3"/>
        <v>283.5</v>
      </c>
      <c r="J24" s="1">
        <f t="shared" si="4"/>
        <v>100.37125698316707</v>
      </c>
      <c r="K24" s="1">
        <f t="shared" si="5"/>
        <v>28.677512725074045</v>
      </c>
      <c r="L24" s="1">
        <f t="shared" si="6"/>
        <v>-3076.7000000000116</v>
      </c>
      <c r="M24" s="1">
        <f t="shared" si="7"/>
        <v>96.14073334470612</v>
      </c>
    </row>
    <row r="25" spans="1:13" ht="110.25">
      <c r="A25" s="76"/>
      <c r="B25" s="76"/>
      <c r="C25" s="43" t="s">
        <v>31</v>
      </c>
      <c r="D25" s="15" t="s">
        <v>32</v>
      </c>
      <c r="E25" s="10">
        <v>389.3</v>
      </c>
      <c r="F25" s="10">
        <v>758</v>
      </c>
      <c r="G25" s="10">
        <v>442.5</v>
      </c>
      <c r="H25" s="10">
        <v>538.3</v>
      </c>
      <c r="I25" s="10">
        <f t="shared" si="3"/>
        <v>95.79999999999995</v>
      </c>
      <c r="J25" s="10">
        <f t="shared" si="4"/>
        <v>121.64971751412428</v>
      </c>
      <c r="K25" s="10">
        <f t="shared" si="5"/>
        <v>71.01583113456464</v>
      </c>
      <c r="L25" s="10">
        <f t="shared" si="6"/>
        <v>148.99999999999994</v>
      </c>
      <c r="M25" s="10">
        <f t="shared" si="7"/>
        <v>138.2738248137683</v>
      </c>
    </row>
    <row r="26" spans="1:13" ht="15.75">
      <c r="A26" s="76"/>
      <c r="B26" s="76"/>
      <c r="C26" s="42" t="s">
        <v>13</v>
      </c>
      <c r="D26" s="15" t="s">
        <v>14</v>
      </c>
      <c r="E26" s="10">
        <v>15861.6</v>
      </c>
      <c r="F26" s="10">
        <v>23814.7</v>
      </c>
      <c r="G26" s="10">
        <v>13705</v>
      </c>
      <c r="H26" s="10">
        <v>24177.4</v>
      </c>
      <c r="I26" s="10">
        <f t="shared" si="3"/>
        <v>10472.400000000001</v>
      </c>
      <c r="J26" s="10">
        <f t="shared" si="4"/>
        <v>176.41298796059831</v>
      </c>
      <c r="K26" s="10">
        <f t="shared" si="5"/>
        <v>101.52300889786561</v>
      </c>
      <c r="L26" s="10">
        <f t="shared" si="6"/>
        <v>8315.800000000001</v>
      </c>
      <c r="M26" s="10">
        <f t="shared" si="7"/>
        <v>152.42724567508955</v>
      </c>
    </row>
    <row r="27" spans="1:13" s="2" customFormat="1" ht="15.75">
      <c r="A27" s="76"/>
      <c r="B27" s="76"/>
      <c r="C27" s="46"/>
      <c r="D27" s="4" t="s">
        <v>26</v>
      </c>
      <c r="E27" s="3">
        <f>SUM(E25:E26)</f>
        <v>16250.9</v>
      </c>
      <c r="F27" s="3">
        <f>SUM(F25:F26)</f>
        <v>24572.7</v>
      </c>
      <c r="G27" s="3">
        <f>SUM(G25:G26)</f>
        <v>14147.5</v>
      </c>
      <c r="H27" s="3">
        <f>SUM(H25:H26)</f>
        <v>24715.7</v>
      </c>
      <c r="I27" s="3">
        <f t="shared" si="3"/>
        <v>10568.2</v>
      </c>
      <c r="J27" s="3">
        <f t="shared" si="4"/>
        <v>174.7001236967662</v>
      </c>
      <c r="K27" s="3">
        <f t="shared" si="5"/>
        <v>100.58194663183127</v>
      </c>
      <c r="L27" s="3">
        <f t="shared" si="6"/>
        <v>8464.800000000001</v>
      </c>
      <c r="M27" s="3">
        <f t="shared" si="7"/>
        <v>152.08819203859477</v>
      </c>
    </row>
    <row r="28" spans="1:13" s="2" customFormat="1" ht="15.75">
      <c r="A28" s="77"/>
      <c r="B28" s="77"/>
      <c r="C28" s="46"/>
      <c r="D28" s="4" t="s">
        <v>35</v>
      </c>
      <c r="E28" s="1">
        <f>E24+E27</f>
        <v>95973.3</v>
      </c>
      <c r="F28" s="1">
        <f>F24+F27</f>
        <v>291840.3</v>
      </c>
      <c r="G28" s="1">
        <f>G24+G27</f>
        <v>90509.7</v>
      </c>
      <c r="H28" s="1">
        <f>H24+H27</f>
        <v>101361.4</v>
      </c>
      <c r="I28" s="1">
        <f t="shared" si="3"/>
        <v>10851.699999999997</v>
      </c>
      <c r="J28" s="1">
        <f t="shared" si="4"/>
        <v>111.98954366217102</v>
      </c>
      <c r="K28" s="1">
        <f t="shared" si="5"/>
        <v>34.73180366111192</v>
      </c>
      <c r="L28" s="1">
        <f t="shared" si="6"/>
        <v>5388.099999999991</v>
      </c>
      <c r="M28" s="1">
        <f t="shared" si="7"/>
        <v>105.61416560647596</v>
      </c>
    </row>
    <row r="29" spans="1:13" ht="31.5" customHeight="1">
      <c r="A29" s="75" t="s">
        <v>98</v>
      </c>
      <c r="B29" s="75" t="s">
        <v>147</v>
      </c>
      <c r="C29" s="42" t="s">
        <v>110</v>
      </c>
      <c r="D29" s="15" t="s">
        <v>111</v>
      </c>
      <c r="E29" s="14">
        <v>808.4</v>
      </c>
      <c r="F29" s="14">
        <v>850</v>
      </c>
      <c r="G29" s="14">
        <v>538</v>
      </c>
      <c r="H29" s="14">
        <v>778</v>
      </c>
      <c r="I29" s="14">
        <f t="shared" si="3"/>
        <v>240</v>
      </c>
      <c r="J29" s="14">
        <f t="shared" si="4"/>
        <v>144.6096654275093</v>
      </c>
      <c r="K29" s="14">
        <f t="shared" si="5"/>
        <v>91.52941176470588</v>
      </c>
      <c r="L29" s="14">
        <f t="shared" si="6"/>
        <v>-30.399999999999977</v>
      </c>
      <c r="M29" s="14">
        <f t="shared" si="7"/>
        <v>96.23948540326572</v>
      </c>
    </row>
    <row r="30" spans="1:13" ht="31.5">
      <c r="A30" s="76"/>
      <c r="B30" s="76"/>
      <c r="C30" s="42" t="s">
        <v>108</v>
      </c>
      <c r="D30" s="15" t="s">
        <v>109</v>
      </c>
      <c r="E30" s="14">
        <v>43.5</v>
      </c>
      <c r="F30" s="14"/>
      <c r="G30" s="14"/>
      <c r="H30" s="32">
        <v>37.8</v>
      </c>
      <c r="I30" s="32">
        <f t="shared" si="3"/>
        <v>37.8</v>
      </c>
      <c r="J30" s="32"/>
      <c r="K30" s="32"/>
      <c r="L30" s="32">
        <f t="shared" si="6"/>
        <v>-5.700000000000003</v>
      </c>
      <c r="M30" s="32">
        <f t="shared" si="7"/>
        <v>86.89655172413792</v>
      </c>
    </row>
    <row r="31" spans="1:13" ht="15.75">
      <c r="A31" s="76"/>
      <c r="B31" s="76"/>
      <c r="C31" s="42" t="s">
        <v>13</v>
      </c>
      <c r="D31" s="15" t="s">
        <v>14</v>
      </c>
      <c r="E31" s="10">
        <v>175.2</v>
      </c>
      <c r="F31" s="10"/>
      <c r="G31" s="10"/>
      <c r="H31" s="74">
        <v>101</v>
      </c>
      <c r="I31" s="74">
        <f t="shared" si="3"/>
        <v>101</v>
      </c>
      <c r="J31" s="74"/>
      <c r="K31" s="74"/>
      <c r="L31" s="74">
        <f t="shared" si="6"/>
        <v>-74.19999999999999</v>
      </c>
      <c r="M31" s="74">
        <f t="shared" si="7"/>
        <v>57.64840182648402</v>
      </c>
    </row>
    <row r="32" spans="1:13" ht="15.75" customHeight="1">
      <c r="A32" s="76"/>
      <c r="B32" s="76"/>
      <c r="C32" s="42" t="s">
        <v>15</v>
      </c>
      <c r="D32" s="15" t="s">
        <v>16</v>
      </c>
      <c r="E32" s="14"/>
      <c r="F32" s="14"/>
      <c r="G32" s="14"/>
      <c r="H32" s="14">
        <v>2</v>
      </c>
      <c r="I32" s="14">
        <f t="shared" si="3"/>
        <v>2</v>
      </c>
      <c r="J32" s="14"/>
      <c r="K32" s="14"/>
      <c r="L32" s="14">
        <f t="shared" si="6"/>
        <v>2</v>
      </c>
      <c r="M32" s="14"/>
    </row>
    <row r="33" spans="1:13" s="2" customFormat="1" ht="15.75">
      <c r="A33" s="76"/>
      <c r="B33" s="76"/>
      <c r="C33" s="44"/>
      <c r="D33" s="4" t="s">
        <v>25</v>
      </c>
      <c r="E33" s="1">
        <f>SUM(E29:E32)</f>
        <v>1027.1</v>
      </c>
      <c r="F33" s="1">
        <f>SUM(F29:F32)</f>
        <v>850</v>
      </c>
      <c r="G33" s="1">
        <f>SUM(G29:G32)</f>
        <v>538</v>
      </c>
      <c r="H33" s="1">
        <f>SUM(H29:H32)</f>
        <v>918.8</v>
      </c>
      <c r="I33" s="1">
        <f t="shared" si="3"/>
        <v>380.79999999999995</v>
      </c>
      <c r="J33" s="1">
        <f t="shared" si="4"/>
        <v>170.7806691449814</v>
      </c>
      <c r="K33" s="1">
        <f t="shared" si="5"/>
        <v>108.09411764705881</v>
      </c>
      <c r="L33" s="1">
        <f t="shared" si="6"/>
        <v>-108.29999999999995</v>
      </c>
      <c r="M33" s="1">
        <f t="shared" si="7"/>
        <v>89.4557491967676</v>
      </c>
    </row>
    <row r="34" spans="1:13" ht="15.75">
      <c r="A34" s="76"/>
      <c r="B34" s="76"/>
      <c r="C34" s="42" t="s">
        <v>13</v>
      </c>
      <c r="D34" s="15" t="s">
        <v>14</v>
      </c>
      <c r="E34" s="10">
        <v>4396.6</v>
      </c>
      <c r="F34" s="10">
        <v>8000</v>
      </c>
      <c r="G34" s="10">
        <v>4492.6</v>
      </c>
      <c r="H34" s="10">
        <v>7010.1</v>
      </c>
      <c r="I34" s="10">
        <f t="shared" si="3"/>
        <v>2517.5</v>
      </c>
      <c r="J34" s="10">
        <f t="shared" si="4"/>
        <v>156.03659350932645</v>
      </c>
      <c r="K34" s="10">
        <f t="shared" si="5"/>
        <v>87.62625</v>
      </c>
      <c r="L34" s="10">
        <f t="shared" si="6"/>
        <v>2613.5</v>
      </c>
      <c r="M34" s="10">
        <f t="shared" si="7"/>
        <v>159.44366101078106</v>
      </c>
    </row>
    <row r="35" spans="1:13" s="2" customFormat="1" ht="15.75">
      <c r="A35" s="76"/>
      <c r="B35" s="76"/>
      <c r="C35" s="44"/>
      <c r="D35" s="4" t="s">
        <v>26</v>
      </c>
      <c r="E35" s="1">
        <f>SUM(E34)</f>
        <v>4396.6</v>
      </c>
      <c r="F35" s="1">
        <f>SUM(F34)</f>
        <v>8000</v>
      </c>
      <c r="G35" s="1">
        <f>SUM(G34)</f>
        <v>4492.6</v>
      </c>
      <c r="H35" s="1">
        <f>SUM(H34)</f>
        <v>7010.1</v>
      </c>
      <c r="I35" s="1">
        <f t="shared" si="3"/>
        <v>2517.5</v>
      </c>
      <c r="J35" s="1">
        <f t="shared" si="4"/>
        <v>156.03659350932645</v>
      </c>
      <c r="K35" s="1">
        <f t="shared" si="5"/>
        <v>87.62625</v>
      </c>
      <c r="L35" s="1">
        <f t="shared" si="6"/>
        <v>2613.5</v>
      </c>
      <c r="M35" s="1">
        <f t="shared" si="7"/>
        <v>159.44366101078106</v>
      </c>
    </row>
    <row r="36" spans="1:13" s="2" customFormat="1" ht="15.75">
      <c r="A36" s="77"/>
      <c r="B36" s="77"/>
      <c r="C36" s="44"/>
      <c r="D36" s="4" t="s">
        <v>35</v>
      </c>
      <c r="E36" s="1">
        <f>E33+E35</f>
        <v>5423.700000000001</v>
      </c>
      <c r="F36" s="1">
        <f>F33+F35</f>
        <v>8850</v>
      </c>
      <c r="G36" s="1">
        <f>G33+G35</f>
        <v>5030.6</v>
      </c>
      <c r="H36" s="1">
        <f>H33+H35</f>
        <v>7928.900000000001</v>
      </c>
      <c r="I36" s="1">
        <f t="shared" si="3"/>
        <v>2898.3</v>
      </c>
      <c r="J36" s="1">
        <f t="shared" si="4"/>
        <v>157.61340595555203</v>
      </c>
      <c r="K36" s="1">
        <f t="shared" si="5"/>
        <v>89.59209039548023</v>
      </c>
      <c r="L36" s="1">
        <f t="shared" si="6"/>
        <v>2505.2</v>
      </c>
      <c r="M36" s="1">
        <f t="shared" si="7"/>
        <v>146.1898703836864</v>
      </c>
    </row>
    <row r="37" spans="1:13" s="2" customFormat="1" ht="15.75" customHeight="1" hidden="1">
      <c r="A37" s="75" t="s">
        <v>134</v>
      </c>
      <c r="B37" s="75" t="s">
        <v>135</v>
      </c>
      <c r="C37" s="42" t="s">
        <v>13</v>
      </c>
      <c r="D37" s="15" t="s">
        <v>14</v>
      </c>
      <c r="E37" s="10"/>
      <c r="F37" s="10"/>
      <c r="G37" s="10"/>
      <c r="H37" s="10"/>
      <c r="I37" s="10">
        <f t="shared" si="3"/>
        <v>0</v>
      </c>
      <c r="J37" s="10" t="e">
        <f t="shared" si="4"/>
        <v>#DIV/0!</v>
      </c>
      <c r="K37" s="10" t="e">
        <f t="shared" si="5"/>
        <v>#DIV/0!</v>
      </c>
      <c r="L37" s="10">
        <f t="shared" si="6"/>
        <v>0</v>
      </c>
      <c r="M37" s="10" t="e">
        <f t="shared" si="7"/>
        <v>#DIV/0!</v>
      </c>
    </row>
    <row r="38" spans="1:13" s="2" customFormat="1" ht="15.75">
      <c r="A38" s="76"/>
      <c r="B38" s="76"/>
      <c r="C38" s="42" t="s">
        <v>22</v>
      </c>
      <c r="D38" s="15" t="s">
        <v>23</v>
      </c>
      <c r="E38" s="10">
        <v>24679.3</v>
      </c>
      <c r="F38" s="10">
        <v>35235</v>
      </c>
      <c r="G38" s="10">
        <v>26706.4</v>
      </c>
      <c r="H38" s="10">
        <v>26706.4</v>
      </c>
      <c r="I38" s="10">
        <f t="shared" si="3"/>
        <v>0</v>
      </c>
      <c r="J38" s="10">
        <f t="shared" si="4"/>
        <v>100</v>
      </c>
      <c r="K38" s="10">
        <f t="shared" si="5"/>
        <v>75.79509010926635</v>
      </c>
      <c r="L38" s="10">
        <f t="shared" si="6"/>
        <v>2027.1000000000022</v>
      </c>
      <c r="M38" s="10">
        <f t="shared" si="7"/>
        <v>108.21376619272023</v>
      </c>
    </row>
    <row r="39" spans="1:13" s="2" customFormat="1" ht="15.75" customHeight="1" hidden="1">
      <c r="A39" s="76"/>
      <c r="B39" s="76"/>
      <c r="C39" s="42" t="s">
        <v>24</v>
      </c>
      <c r="D39" s="15" t="s">
        <v>19</v>
      </c>
      <c r="E39" s="10"/>
      <c r="F39" s="1"/>
      <c r="G39" s="1"/>
      <c r="H39" s="10"/>
      <c r="I39" s="10">
        <f t="shared" si="3"/>
        <v>0</v>
      </c>
      <c r="J39" s="10" t="e">
        <f t="shared" si="4"/>
        <v>#DIV/0!</v>
      </c>
      <c r="K39" s="10" t="e">
        <f t="shared" si="5"/>
        <v>#DIV/0!</v>
      </c>
      <c r="L39" s="10">
        <f t="shared" si="6"/>
        <v>0</v>
      </c>
      <c r="M39" s="10" t="e">
        <f t="shared" si="7"/>
        <v>#DIV/0!</v>
      </c>
    </row>
    <row r="40" spans="1:13" s="2" customFormat="1" ht="15.75">
      <c r="A40" s="77"/>
      <c r="B40" s="77"/>
      <c r="C40" s="44"/>
      <c r="D40" s="4" t="s">
        <v>35</v>
      </c>
      <c r="E40" s="1">
        <f>SUM(E37:E39)</f>
        <v>24679.3</v>
      </c>
      <c r="F40" s="1">
        <f>SUM(F37:F39)</f>
        <v>35235</v>
      </c>
      <c r="G40" s="1">
        <f>SUM(G37:G39)</f>
        <v>26706.4</v>
      </c>
      <c r="H40" s="1">
        <f>SUM(H37:H39)</f>
        <v>26706.4</v>
      </c>
      <c r="I40" s="1">
        <f t="shared" si="3"/>
        <v>0</v>
      </c>
      <c r="J40" s="1">
        <f t="shared" si="4"/>
        <v>100</v>
      </c>
      <c r="K40" s="1">
        <f t="shared" si="5"/>
        <v>75.79509010926635</v>
      </c>
      <c r="L40" s="1">
        <f t="shared" si="6"/>
        <v>2027.1000000000022</v>
      </c>
      <c r="M40" s="1">
        <f t="shared" si="7"/>
        <v>108.21376619272023</v>
      </c>
    </row>
    <row r="41" spans="1:13" s="2" customFormat="1" ht="15.75" customHeight="1">
      <c r="A41" s="75" t="s">
        <v>36</v>
      </c>
      <c r="B41" s="75" t="s">
        <v>148</v>
      </c>
      <c r="C41" s="42" t="s">
        <v>6</v>
      </c>
      <c r="D41" s="15" t="s">
        <v>7</v>
      </c>
      <c r="E41" s="10">
        <v>3.1</v>
      </c>
      <c r="F41" s="1"/>
      <c r="G41" s="1"/>
      <c r="H41" s="10"/>
      <c r="I41" s="10">
        <f t="shared" si="3"/>
        <v>0</v>
      </c>
      <c r="J41" s="10"/>
      <c r="K41" s="10"/>
      <c r="L41" s="10">
        <f t="shared" si="6"/>
        <v>-3.1</v>
      </c>
      <c r="M41" s="10">
        <f t="shared" si="7"/>
        <v>0</v>
      </c>
    </row>
    <row r="42" spans="1:13" s="2" customFormat="1" ht="15.75">
      <c r="A42" s="76"/>
      <c r="B42" s="76"/>
      <c r="C42" s="42" t="s">
        <v>143</v>
      </c>
      <c r="D42" s="15" t="s">
        <v>144</v>
      </c>
      <c r="E42" s="10">
        <v>79.4</v>
      </c>
      <c r="F42" s="10">
        <v>27.5</v>
      </c>
      <c r="G42" s="10">
        <v>26.6</v>
      </c>
      <c r="H42" s="10">
        <v>71.4</v>
      </c>
      <c r="I42" s="10">
        <f t="shared" si="3"/>
        <v>44.800000000000004</v>
      </c>
      <c r="J42" s="10">
        <f t="shared" si="4"/>
        <v>268.42105263157896</v>
      </c>
      <c r="K42" s="10">
        <f t="shared" si="5"/>
        <v>259.6363636363637</v>
      </c>
      <c r="L42" s="10">
        <f t="shared" si="6"/>
        <v>-8</v>
      </c>
      <c r="M42" s="10">
        <f t="shared" si="7"/>
        <v>89.92443324937027</v>
      </c>
    </row>
    <row r="43" spans="1:13" ht="31.5">
      <c r="A43" s="76"/>
      <c r="B43" s="76"/>
      <c r="C43" s="42" t="s">
        <v>108</v>
      </c>
      <c r="D43" s="15" t="s">
        <v>109</v>
      </c>
      <c r="E43" s="10">
        <v>13</v>
      </c>
      <c r="F43" s="10"/>
      <c r="G43" s="10"/>
      <c r="H43" s="10">
        <v>38.2</v>
      </c>
      <c r="I43" s="10">
        <f t="shared" si="3"/>
        <v>38.2</v>
      </c>
      <c r="J43" s="10"/>
      <c r="K43" s="10"/>
      <c r="L43" s="10">
        <f t="shared" si="6"/>
        <v>25.200000000000003</v>
      </c>
      <c r="M43" s="10">
        <f t="shared" si="7"/>
        <v>293.84615384615387</v>
      </c>
    </row>
    <row r="44" spans="1:13" ht="94.5">
      <c r="A44" s="76"/>
      <c r="B44" s="76"/>
      <c r="C44" s="45" t="s">
        <v>106</v>
      </c>
      <c r="D44" s="15" t="s">
        <v>122</v>
      </c>
      <c r="E44" s="10"/>
      <c r="F44" s="10"/>
      <c r="G44" s="10"/>
      <c r="H44" s="10">
        <v>9.5</v>
      </c>
      <c r="I44" s="10">
        <f t="shared" si="3"/>
        <v>9.5</v>
      </c>
      <c r="J44" s="10"/>
      <c r="K44" s="10"/>
      <c r="L44" s="10">
        <f t="shared" si="6"/>
        <v>9.5</v>
      </c>
      <c r="M44" s="10"/>
    </row>
    <row r="45" spans="1:13" ht="15.75">
      <c r="A45" s="76"/>
      <c r="B45" s="76"/>
      <c r="C45" s="42" t="s">
        <v>13</v>
      </c>
      <c r="D45" s="15" t="s">
        <v>14</v>
      </c>
      <c r="E45" s="10">
        <v>911.4</v>
      </c>
      <c r="F45" s="10">
        <v>455.5</v>
      </c>
      <c r="G45" s="10">
        <v>328.3</v>
      </c>
      <c r="H45" s="10">
        <v>537.5</v>
      </c>
      <c r="I45" s="10">
        <f t="shared" si="3"/>
        <v>209.2</v>
      </c>
      <c r="J45" s="10">
        <f t="shared" si="4"/>
        <v>163.72220530003045</v>
      </c>
      <c r="K45" s="10">
        <f t="shared" si="5"/>
        <v>118.00219538968166</v>
      </c>
      <c r="L45" s="10">
        <f t="shared" si="6"/>
        <v>-373.9</v>
      </c>
      <c r="M45" s="10">
        <f t="shared" si="7"/>
        <v>58.975202984419575</v>
      </c>
    </row>
    <row r="46" spans="1:13" ht="15.75" hidden="1">
      <c r="A46" s="76"/>
      <c r="B46" s="76"/>
      <c r="C46" s="42" t="s">
        <v>15</v>
      </c>
      <c r="D46" s="15" t="s">
        <v>16</v>
      </c>
      <c r="E46" s="10"/>
      <c r="F46" s="10"/>
      <c r="G46" s="10"/>
      <c r="H46" s="10"/>
      <c r="I46" s="10">
        <f t="shared" si="3"/>
        <v>0</v>
      </c>
      <c r="J46" s="10" t="e">
        <f t="shared" si="4"/>
        <v>#DIV/0!</v>
      </c>
      <c r="K46" s="10" t="e">
        <f t="shared" si="5"/>
        <v>#DIV/0!</v>
      </c>
      <c r="L46" s="10">
        <f t="shared" si="6"/>
        <v>0</v>
      </c>
      <c r="M46" s="10" t="e">
        <f t="shared" si="7"/>
        <v>#DIV/0!</v>
      </c>
    </row>
    <row r="47" spans="1:13" ht="15.75">
      <c r="A47" s="76"/>
      <c r="B47" s="76"/>
      <c r="C47" s="42" t="s">
        <v>17</v>
      </c>
      <c r="D47" s="15" t="s">
        <v>18</v>
      </c>
      <c r="E47" s="10">
        <v>3282.6</v>
      </c>
      <c r="F47" s="10">
        <v>3227.8</v>
      </c>
      <c r="G47" s="10">
        <v>1500</v>
      </c>
      <c r="H47" s="10">
        <v>6153</v>
      </c>
      <c r="I47" s="10">
        <f t="shared" si="3"/>
        <v>4653</v>
      </c>
      <c r="J47" s="10">
        <f t="shared" si="4"/>
        <v>410.20000000000005</v>
      </c>
      <c r="K47" s="10">
        <f t="shared" si="5"/>
        <v>190.62519363033644</v>
      </c>
      <c r="L47" s="10">
        <f t="shared" si="6"/>
        <v>2870.4</v>
      </c>
      <c r="M47" s="10">
        <f t="shared" si="7"/>
        <v>187.44288064339244</v>
      </c>
    </row>
    <row r="48" spans="1:13" ht="15.75" customHeight="1">
      <c r="A48" s="76"/>
      <c r="B48" s="76"/>
      <c r="C48" s="42" t="s">
        <v>22</v>
      </c>
      <c r="D48" s="15" t="s">
        <v>23</v>
      </c>
      <c r="E48" s="10"/>
      <c r="F48" s="10">
        <v>2276.1</v>
      </c>
      <c r="G48" s="10"/>
      <c r="H48" s="10"/>
      <c r="I48" s="10">
        <f t="shared" si="3"/>
        <v>0</v>
      </c>
      <c r="J48" s="10"/>
      <c r="K48" s="10">
        <f t="shared" si="5"/>
        <v>0</v>
      </c>
      <c r="L48" s="10">
        <f t="shared" si="6"/>
        <v>0</v>
      </c>
      <c r="M48" s="10"/>
    </row>
    <row r="49" spans="1:13" s="2" customFormat="1" ht="15.75">
      <c r="A49" s="76"/>
      <c r="B49" s="76"/>
      <c r="C49" s="46"/>
      <c r="D49" s="4" t="s">
        <v>25</v>
      </c>
      <c r="E49" s="1">
        <f>SUM(E41:E47)</f>
        <v>4289.5</v>
      </c>
      <c r="F49" s="1">
        <f>SUM(F41:F48)</f>
        <v>5986.9</v>
      </c>
      <c r="G49" s="1">
        <f>SUM(G41:G47)</f>
        <v>1854.9</v>
      </c>
      <c r="H49" s="1">
        <f>SUM(H41:H47)</f>
        <v>6809.6</v>
      </c>
      <c r="I49" s="1">
        <f t="shared" si="3"/>
        <v>4954.700000000001</v>
      </c>
      <c r="J49" s="1">
        <f t="shared" si="4"/>
        <v>367.11413014178663</v>
      </c>
      <c r="K49" s="1">
        <f t="shared" si="5"/>
        <v>113.74166931132974</v>
      </c>
      <c r="L49" s="1">
        <f t="shared" si="6"/>
        <v>2520.1000000000004</v>
      </c>
      <c r="M49" s="1">
        <f t="shared" si="7"/>
        <v>158.75043711388275</v>
      </c>
    </row>
    <row r="50" spans="1:13" ht="15.75">
      <c r="A50" s="76"/>
      <c r="B50" s="76"/>
      <c r="C50" s="42" t="s">
        <v>37</v>
      </c>
      <c r="D50" s="15" t="s">
        <v>38</v>
      </c>
      <c r="E50" s="10">
        <v>15398.9</v>
      </c>
      <c r="F50" s="10">
        <v>2300</v>
      </c>
      <c r="G50" s="10">
        <v>2300</v>
      </c>
      <c r="H50" s="10">
        <v>10369</v>
      </c>
      <c r="I50" s="10">
        <f t="shared" si="3"/>
        <v>8069</v>
      </c>
      <c r="J50" s="10">
        <f t="shared" si="4"/>
        <v>450.8260869565217</v>
      </c>
      <c r="K50" s="10">
        <f t="shared" si="5"/>
        <v>450.8260869565217</v>
      </c>
      <c r="L50" s="10">
        <f t="shared" si="6"/>
        <v>-5029.9</v>
      </c>
      <c r="M50" s="10">
        <f t="shared" si="7"/>
        <v>67.33597854392197</v>
      </c>
    </row>
    <row r="51" spans="1:13" ht="15.75">
      <c r="A51" s="76"/>
      <c r="B51" s="76"/>
      <c r="C51" s="42" t="s">
        <v>13</v>
      </c>
      <c r="D51" s="15" t="s">
        <v>14</v>
      </c>
      <c r="E51" s="10">
        <v>18705.6</v>
      </c>
      <c r="F51" s="10">
        <v>27645.6</v>
      </c>
      <c r="G51" s="10">
        <v>14399.7</v>
      </c>
      <c r="H51" s="10">
        <v>27444</v>
      </c>
      <c r="I51" s="10">
        <f t="shared" si="3"/>
        <v>13044.3</v>
      </c>
      <c r="J51" s="10">
        <f t="shared" si="4"/>
        <v>190.58730390216462</v>
      </c>
      <c r="K51" s="10">
        <f t="shared" si="5"/>
        <v>99.27077003212085</v>
      </c>
      <c r="L51" s="10">
        <f t="shared" si="6"/>
        <v>8738.400000000001</v>
      </c>
      <c r="M51" s="10">
        <f t="shared" si="7"/>
        <v>146.7154221195792</v>
      </c>
    </row>
    <row r="52" spans="1:13" s="2" customFormat="1" ht="15.75">
      <c r="A52" s="76"/>
      <c r="B52" s="76"/>
      <c r="C52" s="46"/>
      <c r="D52" s="4" t="s">
        <v>26</v>
      </c>
      <c r="E52" s="1">
        <f>SUM(E50:E51)</f>
        <v>34104.5</v>
      </c>
      <c r="F52" s="1">
        <f>SUM(F50:F51)</f>
        <v>29945.6</v>
      </c>
      <c r="G52" s="1">
        <f>SUM(G50:G51)</f>
        <v>16699.7</v>
      </c>
      <c r="H52" s="1">
        <f>SUM(H50:H51)</f>
        <v>37813</v>
      </c>
      <c r="I52" s="1">
        <f t="shared" si="3"/>
        <v>21113.3</v>
      </c>
      <c r="J52" s="1">
        <f t="shared" si="4"/>
        <v>226.42921729132857</v>
      </c>
      <c r="K52" s="1">
        <f t="shared" si="5"/>
        <v>126.27230711690534</v>
      </c>
      <c r="L52" s="1">
        <f t="shared" si="6"/>
        <v>3708.5</v>
      </c>
      <c r="M52" s="1">
        <f t="shared" si="7"/>
        <v>110.87393159260508</v>
      </c>
    </row>
    <row r="53" spans="1:13" s="2" customFormat="1" ht="15.75">
      <c r="A53" s="77"/>
      <c r="B53" s="77"/>
      <c r="C53" s="46"/>
      <c r="D53" s="4" t="s">
        <v>35</v>
      </c>
      <c r="E53" s="1">
        <f>E52+E49</f>
        <v>38394</v>
      </c>
      <c r="F53" s="1">
        <f>F52+F49</f>
        <v>35932.5</v>
      </c>
      <c r="G53" s="1">
        <f>G52+G49</f>
        <v>18554.600000000002</v>
      </c>
      <c r="H53" s="1">
        <f>H52+H49</f>
        <v>44622.6</v>
      </c>
      <c r="I53" s="1">
        <f t="shared" si="3"/>
        <v>26067.999999999996</v>
      </c>
      <c r="J53" s="1">
        <f t="shared" si="4"/>
        <v>240.4934625375917</v>
      </c>
      <c r="K53" s="1">
        <f t="shared" si="5"/>
        <v>124.18451262784387</v>
      </c>
      <c r="L53" s="1">
        <f t="shared" si="6"/>
        <v>6228.5999999999985</v>
      </c>
      <c r="M53" s="1">
        <f t="shared" si="7"/>
        <v>116.22284731989375</v>
      </c>
    </row>
    <row r="54" spans="1:13" s="2" customFormat="1" ht="31.5" customHeight="1">
      <c r="A54" s="75" t="s">
        <v>124</v>
      </c>
      <c r="B54" s="75" t="s">
        <v>149</v>
      </c>
      <c r="C54" s="42" t="s">
        <v>108</v>
      </c>
      <c r="D54" s="15" t="s">
        <v>109</v>
      </c>
      <c r="E54" s="10">
        <v>53.5</v>
      </c>
      <c r="F54" s="1"/>
      <c r="G54" s="1"/>
      <c r="H54" s="10">
        <v>138.1</v>
      </c>
      <c r="I54" s="10">
        <f t="shared" si="3"/>
        <v>138.1</v>
      </c>
      <c r="J54" s="10"/>
      <c r="K54" s="10"/>
      <c r="L54" s="10">
        <f t="shared" si="6"/>
        <v>84.6</v>
      </c>
      <c r="M54" s="10">
        <f t="shared" si="7"/>
        <v>258.13084112149534</v>
      </c>
    </row>
    <row r="55" spans="1:13" ht="15.75" customHeight="1" hidden="1">
      <c r="A55" s="76"/>
      <c r="B55" s="76"/>
      <c r="C55" s="42" t="s">
        <v>13</v>
      </c>
      <c r="D55" s="15" t="s">
        <v>14</v>
      </c>
      <c r="E55" s="10"/>
      <c r="F55" s="10"/>
      <c r="G55" s="10"/>
      <c r="H55" s="10"/>
      <c r="I55" s="10">
        <f t="shared" si="3"/>
        <v>0</v>
      </c>
      <c r="J55" s="10"/>
      <c r="K55" s="10"/>
      <c r="L55" s="10">
        <f t="shared" si="6"/>
        <v>0</v>
      </c>
      <c r="M55" s="10" t="e">
        <f t="shared" si="7"/>
        <v>#DIV/0!</v>
      </c>
    </row>
    <row r="56" spans="1:13" ht="15.75" customHeight="1">
      <c r="A56" s="76"/>
      <c r="B56" s="76"/>
      <c r="C56" s="42" t="s">
        <v>15</v>
      </c>
      <c r="D56" s="15" t="s">
        <v>16</v>
      </c>
      <c r="E56" s="10">
        <v>61.4</v>
      </c>
      <c r="F56" s="10"/>
      <c r="G56" s="10"/>
      <c r="H56" s="10"/>
      <c r="I56" s="10">
        <f t="shared" si="3"/>
        <v>0</v>
      </c>
      <c r="J56" s="10"/>
      <c r="K56" s="10"/>
      <c r="L56" s="10">
        <f t="shared" si="6"/>
        <v>-61.4</v>
      </c>
      <c r="M56" s="10">
        <f t="shared" si="7"/>
        <v>0</v>
      </c>
    </row>
    <row r="57" spans="1:13" ht="15.75">
      <c r="A57" s="76"/>
      <c r="B57" s="76"/>
      <c r="C57" s="42" t="s">
        <v>17</v>
      </c>
      <c r="D57" s="15" t="s">
        <v>18</v>
      </c>
      <c r="E57" s="10"/>
      <c r="F57" s="10"/>
      <c r="G57" s="10"/>
      <c r="H57" s="10">
        <v>437.4</v>
      </c>
      <c r="I57" s="10">
        <f t="shared" si="3"/>
        <v>437.4</v>
      </c>
      <c r="J57" s="10"/>
      <c r="K57" s="10"/>
      <c r="L57" s="10">
        <f t="shared" si="6"/>
        <v>437.4</v>
      </c>
      <c r="M57" s="10"/>
    </row>
    <row r="58" spans="1:13" ht="15.75">
      <c r="A58" s="76"/>
      <c r="B58" s="76"/>
      <c r="C58" s="42" t="s">
        <v>20</v>
      </c>
      <c r="D58" s="15" t="s">
        <v>21</v>
      </c>
      <c r="E58" s="10">
        <v>3201.9</v>
      </c>
      <c r="F58" s="10">
        <v>3206.3</v>
      </c>
      <c r="G58" s="10">
        <v>3206.3</v>
      </c>
      <c r="H58" s="10">
        <v>3206.3</v>
      </c>
      <c r="I58" s="10">
        <f t="shared" si="3"/>
        <v>0</v>
      </c>
      <c r="J58" s="10">
        <f t="shared" si="4"/>
        <v>100</v>
      </c>
      <c r="K58" s="10">
        <f t="shared" si="5"/>
        <v>100</v>
      </c>
      <c r="L58" s="10">
        <f t="shared" si="6"/>
        <v>4.400000000000091</v>
      </c>
      <c r="M58" s="10">
        <f t="shared" si="7"/>
        <v>100.13741840782035</v>
      </c>
    </row>
    <row r="59" spans="1:13" ht="15.75" hidden="1">
      <c r="A59" s="76"/>
      <c r="B59" s="76"/>
      <c r="C59" s="42" t="s">
        <v>22</v>
      </c>
      <c r="D59" s="15" t="s">
        <v>39</v>
      </c>
      <c r="E59" s="10"/>
      <c r="F59" s="10"/>
      <c r="G59" s="10"/>
      <c r="H59" s="10"/>
      <c r="I59" s="10">
        <f t="shared" si="3"/>
        <v>0</v>
      </c>
      <c r="J59" s="10" t="e">
        <f t="shared" si="4"/>
        <v>#DIV/0!</v>
      </c>
      <c r="K59" s="10" t="e">
        <f t="shared" si="5"/>
        <v>#DIV/0!</v>
      </c>
      <c r="L59" s="10">
        <f t="shared" si="6"/>
        <v>0</v>
      </c>
      <c r="M59" s="10" t="e">
        <f t="shared" si="7"/>
        <v>#DIV/0!</v>
      </c>
    </row>
    <row r="60" spans="1:13" ht="15.75">
      <c r="A60" s="76"/>
      <c r="B60" s="76"/>
      <c r="C60" s="42" t="s">
        <v>29</v>
      </c>
      <c r="D60" s="15" t="s">
        <v>30</v>
      </c>
      <c r="E60" s="10"/>
      <c r="F60" s="10">
        <v>7020</v>
      </c>
      <c r="G60" s="10">
        <v>7020</v>
      </c>
      <c r="H60" s="10">
        <v>7020</v>
      </c>
      <c r="I60" s="10">
        <f t="shared" si="3"/>
        <v>0</v>
      </c>
      <c r="J60" s="10">
        <f t="shared" si="4"/>
        <v>100</v>
      </c>
      <c r="K60" s="10">
        <f t="shared" si="5"/>
        <v>100</v>
      </c>
      <c r="L60" s="10">
        <f t="shared" si="6"/>
        <v>7020</v>
      </c>
      <c r="M60" s="10"/>
    </row>
    <row r="61" spans="1:13" ht="31.5" hidden="1">
      <c r="A61" s="76"/>
      <c r="B61" s="76"/>
      <c r="C61" s="42" t="s">
        <v>102</v>
      </c>
      <c r="D61" s="15" t="s">
        <v>103</v>
      </c>
      <c r="E61" s="10"/>
      <c r="F61" s="10"/>
      <c r="G61" s="10"/>
      <c r="H61" s="10"/>
      <c r="I61" s="10">
        <f t="shared" si="3"/>
        <v>0</v>
      </c>
      <c r="J61" s="10" t="e">
        <f t="shared" si="4"/>
        <v>#DIV/0!</v>
      </c>
      <c r="K61" s="10" t="e">
        <f t="shared" si="5"/>
        <v>#DIV/0!</v>
      </c>
      <c r="L61" s="10">
        <f t="shared" si="6"/>
        <v>0</v>
      </c>
      <c r="M61" s="10" t="e">
        <f t="shared" si="7"/>
        <v>#DIV/0!</v>
      </c>
    </row>
    <row r="62" spans="1:13" ht="31.5">
      <c r="A62" s="76"/>
      <c r="B62" s="76"/>
      <c r="C62" s="42" t="s">
        <v>101</v>
      </c>
      <c r="D62" s="15" t="s">
        <v>104</v>
      </c>
      <c r="E62" s="10">
        <v>694.2</v>
      </c>
      <c r="F62" s="10"/>
      <c r="G62" s="10"/>
      <c r="H62" s="10">
        <v>170.4</v>
      </c>
      <c r="I62" s="10">
        <f t="shared" si="3"/>
        <v>170.4</v>
      </c>
      <c r="J62" s="10"/>
      <c r="K62" s="10"/>
      <c r="L62" s="10">
        <f t="shared" si="6"/>
        <v>-523.8000000000001</v>
      </c>
      <c r="M62" s="10">
        <f t="shared" si="7"/>
        <v>24.546240276577354</v>
      </c>
    </row>
    <row r="63" spans="1:13" ht="15.75">
      <c r="A63" s="76"/>
      <c r="B63" s="76"/>
      <c r="C63" s="42" t="s">
        <v>24</v>
      </c>
      <c r="D63" s="15" t="s">
        <v>19</v>
      </c>
      <c r="E63" s="10"/>
      <c r="F63" s="10"/>
      <c r="G63" s="10"/>
      <c r="H63" s="10">
        <v>-34.1</v>
      </c>
      <c r="I63" s="10">
        <f t="shared" si="3"/>
        <v>-34.1</v>
      </c>
      <c r="J63" s="10"/>
      <c r="K63" s="10"/>
      <c r="L63" s="10">
        <f t="shared" si="6"/>
        <v>-34.1</v>
      </c>
      <c r="M63" s="10"/>
    </row>
    <row r="64" spans="1:13" s="2" customFormat="1" ht="15.75">
      <c r="A64" s="76"/>
      <c r="B64" s="76"/>
      <c r="C64" s="46"/>
      <c r="D64" s="4" t="s">
        <v>25</v>
      </c>
      <c r="E64" s="1">
        <f>SUM(E54:E63)</f>
        <v>4011</v>
      </c>
      <c r="F64" s="1">
        <f>SUM(F54:F63)</f>
        <v>10226.3</v>
      </c>
      <c r="G64" s="1">
        <f>SUM(G54:G63)</f>
        <v>10226.3</v>
      </c>
      <c r="H64" s="1">
        <f>SUM(H54:H63)</f>
        <v>10938.099999999999</v>
      </c>
      <c r="I64" s="1">
        <f t="shared" si="3"/>
        <v>711.7999999999993</v>
      </c>
      <c r="J64" s="1">
        <f t="shared" si="4"/>
        <v>106.9604842416123</v>
      </c>
      <c r="K64" s="1">
        <f t="shared" si="5"/>
        <v>106.9604842416123</v>
      </c>
      <c r="L64" s="1">
        <f t="shared" si="6"/>
        <v>6927.0999999999985</v>
      </c>
      <c r="M64" s="1">
        <f t="shared" si="7"/>
        <v>272.70256793817</v>
      </c>
    </row>
    <row r="65" spans="1:13" ht="15.75">
      <c r="A65" s="76"/>
      <c r="B65" s="76"/>
      <c r="C65" s="42" t="s">
        <v>13</v>
      </c>
      <c r="D65" s="15" t="s">
        <v>14</v>
      </c>
      <c r="E65" s="10">
        <v>874.6</v>
      </c>
      <c r="F65" s="10">
        <v>1800</v>
      </c>
      <c r="G65" s="10">
        <v>1050</v>
      </c>
      <c r="H65" s="10">
        <v>1049</v>
      </c>
      <c r="I65" s="10">
        <f t="shared" si="3"/>
        <v>-1</v>
      </c>
      <c r="J65" s="10">
        <f t="shared" si="4"/>
        <v>99.90476190476191</v>
      </c>
      <c r="K65" s="10">
        <f t="shared" si="5"/>
        <v>58.27777777777777</v>
      </c>
      <c r="L65" s="10">
        <f t="shared" si="6"/>
        <v>174.39999999999998</v>
      </c>
      <c r="M65" s="10">
        <f t="shared" si="7"/>
        <v>119.94054424879945</v>
      </c>
    </row>
    <row r="66" spans="1:13" s="2" customFormat="1" ht="15.75">
      <c r="A66" s="76"/>
      <c r="B66" s="76"/>
      <c r="C66" s="49"/>
      <c r="D66" s="4" t="s">
        <v>26</v>
      </c>
      <c r="E66" s="1">
        <f>SUM(E65)</f>
        <v>874.6</v>
      </c>
      <c r="F66" s="1">
        <f>SUM(F65)</f>
        <v>1800</v>
      </c>
      <c r="G66" s="1">
        <f>SUM(G65)</f>
        <v>1050</v>
      </c>
      <c r="H66" s="1">
        <f>SUM(H65)</f>
        <v>1049</v>
      </c>
      <c r="I66" s="1">
        <f t="shared" si="3"/>
        <v>-1</v>
      </c>
      <c r="J66" s="1">
        <f t="shared" si="4"/>
        <v>99.90476190476191</v>
      </c>
      <c r="K66" s="1">
        <f t="shared" si="5"/>
        <v>58.27777777777777</v>
      </c>
      <c r="L66" s="1">
        <f t="shared" si="6"/>
        <v>174.39999999999998</v>
      </c>
      <c r="M66" s="1">
        <f t="shared" si="7"/>
        <v>119.94054424879945</v>
      </c>
    </row>
    <row r="67" spans="1:13" s="2" customFormat="1" ht="15.75">
      <c r="A67" s="77"/>
      <c r="B67" s="77"/>
      <c r="C67" s="46"/>
      <c r="D67" s="4" t="s">
        <v>35</v>
      </c>
      <c r="E67" s="1">
        <f>E64+E66</f>
        <v>4885.6</v>
      </c>
      <c r="F67" s="1">
        <f>F64+F66</f>
        <v>12026.3</v>
      </c>
      <c r="G67" s="1">
        <f>G64+G66</f>
        <v>11276.3</v>
      </c>
      <c r="H67" s="1">
        <f>H64+H66</f>
        <v>11987.099999999999</v>
      </c>
      <c r="I67" s="1">
        <f t="shared" si="3"/>
        <v>710.7999999999993</v>
      </c>
      <c r="J67" s="1">
        <f t="shared" si="4"/>
        <v>106.30348607255927</v>
      </c>
      <c r="K67" s="1">
        <f t="shared" si="5"/>
        <v>99.67404771209765</v>
      </c>
      <c r="L67" s="1">
        <f t="shared" si="6"/>
        <v>7101.499999999998</v>
      </c>
      <c r="M67" s="1">
        <f t="shared" si="7"/>
        <v>245.3557393155395</v>
      </c>
    </row>
    <row r="68" spans="1:13" ht="15.75" customHeight="1" hidden="1">
      <c r="A68" s="75" t="s">
        <v>40</v>
      </c>
      <c r="B68" s="75" t="s">
        <v>150</v>
      </c>
      <c r="C68" s="42" t="s">
        <v>6</v>
      </c>
      <c r="D68" s="15" t="s">
        <v>7</v>
      </c>
      <c r="E68" s="14"/>
      <c r="F68" s="14"/>
      <c r="G68" s="14"/>
      <c r="H68" s="14"/>
      <c r="I68" s="14">
        <f t="shared" si="3"/>
        <v>0</v>
      </c>
      <c r="J68" s="14" t="e">
        <f t="shared" si="4"/>
        <v>#DIV/0!</v>
      </c>
      <c r="K68" s="14" t="e">
        <f t="shared" si="5"/>
        <v>#DIV/0!</v>
      </c>
      <c r="L68" s="14">
        <f t="shared" si="6"/>
        <v>0</v>
      </c>
      <c r="M68" s="14" t="e">
        <f t="shared" si="7"/>
        <v>#DIV/0!</v>
      </c>
    </row>
    <row r="69" spans="1:13" ht="47.25">
      <c r="A69" s="76"/>
      <c r="B69" s="76"/>
      <c r="C69" s="42" t="s">
        <v>116</v>
      </c>
      <c r="D69" s="15" t="s">
        <v>117</v>
      </c>
      <c r="E69" s="14">
        <v>22.4</v>
      </c>
      <c r="F69" s="14"/>
      <c r="G69" s="14"/>
      <c r="H69" s="14"/>
      <c r="I69" s="14">
        <f t="shared" si="3"/>
        <v>0</v>
      </c>
      <c r="J69" s="14"/>
      <c r="K69" s="14"/>
      <c r="L69" s="14">
        <f t="shared" si="6"/>
        <v>-22.4</v>
      </c>
      <c r="M69" s="14">
        <f t="shared" si="7"/>
        <v>0</v>
      </c>
    </row>
    <row r="70" spans="1:13" ht="31.5">
      <c r="A70" s="76"/>
      <c r="B70" s="76"/>
      <c r="C70" s="42" t="s">
        <v>108</v>
      </c>
      <c r="D70" s="15" t="s">
        <v>109</v>
      </c>
      <c r="E70" s="14">
        <v>1903.9</v>
      </c>
      <c r="F70" s="14"/>
      <c r="G70" s="14"/>
      <c r="H70" s="32">
        <v>2392.8</v>
      </c>
      <c r="I70" s="32">
        <f t="shared" si="3"/>
        <v>2392.8</v>
      </c>
      <c r="J70" s="32"/>
      <c r="K70" s="32"/>
      <c r="L70" s="32">
        <f t="shared" si="6"/>
        <v>488.9000000000001</v>
      </c>
      <c r="M70" s="32">
        <f t="shared" si="7"/>
        <v>125.67886968853405</v>
      </c>
    </row>
    <row r="71" spans="1:13" ht="94.5" customHeight="1">
      <c r="A71" s="76"/>
      <c r="B71" s="76"/>
      <c r="C71" s="45" t="s">
        <v>106</v>
      </c>
      <c r="D71" s="15" t="s">
        <v>122</v>
      </c>
      <c r="E71" s="14">
        <v>15.2</v>
      </c>
      <c r="F71" s="14"/>
      <c r="G71" s="14"/>
      <c r="H71" s="14"/>
      <c r="I71" s="14">
        <f t="shared" si="3"/>
        <v>0</v>
      </c>
      <c r="J71" s="14"/>
      <c r="K71" s="14"/>
      <c r="L71" s="14">
        <f t="shared" si="6"/>
        <v>-15.2</v>
      </c>
      <c r="M71" s="14">
        <f t="shared" si="7"/>
        <v>0</v>
      </c>
    </row>
    <row r="72" spans="1:13" ht="15.75" customHeight="1">
      <c r="A72" s="76"/>
      <c r="B72" s="76"/>
      <c r="C72" s="42" t="s">
        <v>13</v>
      </c>
      <c r="D72" s="15" t="s">
        <v>14</v>
      </c>
      <c r="E72" s="14">
        <v>602.6</v>
      </c>
      <c r="F72" s="14"/>
      <c r="G72" s="14"/>
      <c r="H72" s="14">
        <v>30</v>
      </c>
      <c r="I72" s="14">
        <f t="shared" si="3"/>
        <v>30</v>
      </c>
      <c r="J72" s="14"/>
      <c r="K72" s="14"/>
      <c r="L72" s="14">
        <f t="shared" si="6"/>
        <v>-572.6</v>
      </c>
      <c r="M72" s="14">
        <f t="shared" si="7"/>
        <v>4.978426817125788</v>
      </c>
    </row>
    <row r="73" spans="1:13" ht="15.75" hidden="1">
      <c r="A73" s="76"/>
      <c r="B73" s="76"/>
      <c r="C73" s="42" t="s">
        <v>181</v>
      </c>
      <c r="D73" s="15" t="s">
        <v>16</v>
      </c>
      <c r="E73" s="14"/>
      <c r="F73" s="14"/>
      <c r="G73" s="14"/>
      <c r="H73" s="32"/>
      <c r="I73" s="32">
        <f t="shared" si="3"/>
        <v>0</v>
      </c>
      <c r="J73" s="32" t="e">
        <f t="shared" si="4"/>
        <v>#DIV/0!</v>
      </c>
      <c r="K73" s="32" t="e">
        <f t="shared" si="5"/>
        <v>#DIV/0!</v>
      </c>
      <c r="L73" s="32">
        <f t="shared" si="6"/>
        <v>0</v>
      </c>
      <c r="M73" s="32" t="e">
        <f t="shared" si="7"/>
        <v>#DIV/0!</v>
      </c>
    </row>
    <row r="74" spans="1:13" ht="15.75" customHeight="1" hidden="1">
      <c r="A74" s="76"/>
      <c r="B74" s="76"/>
      <c r="C74" s="42" t="s">
        <v>17</v>
      </c>
      <c r="D74" s="15" t="s">
        <v>18</v>
      </c>
      <c r="E74" s="14"/>
      <c r="F74" s="14"/>
      <c r="G74" s="14"/>
      <c r="H74" s="14"/>
      <c r="I74" s="14">
        <f t="shared" si="3"/>
        <v>0</v>
      </c>
      <c r="J74" s="14" t="e">
        <f t="shared" si="4"/>
        <v>#DIV/0!</v>
      </c>
      <c r="K74" s="14" t="e">
        <f t="shared" si="5"/>
        <v>#DIV/0!</v>
      </c>
      <c r="L74" s="14">
        <f t="shared" si="6"/>
        <v>0</v>
      </c>
      <c r="M74" s="14" t="e">
        <f t="shared" si="7"/>
        <v>#DIV/0!</v>
      </c>
    </row>
    <row r="75" spans="1:13" ht="15.75">
      <c r="A75" s="76"/>
      <c r="B75" s="76"/>
      <c r="C75" s="42" t="s">
        <v>20</v>
      </c>
      <c r="D75" s="15" t="s">
        <v>21</v>
      </c>
      <c r="E75" s="32"/>
      <c r="F75" s="32">
        <v>71775.6</v>
      </c>
      <c r="G75" s="14">
        <v>44517.3</v>
      </c>
      <c r="H75" s="14">
        <v>44517.3</v>
      </c>
      <c r="I75" s="14">
        <f t="shared" si="3"/>
        <v>0</v>
      </c>
      <c r="J75" s="14">
        <f t="shared" si="4"/>
        <v>100</v>
      </c>
      <c r="K75" s="14">
        <f t="shared" si="5"/>
        <v>62.02288800093625</v>
      </c>
      <c r="L75" s="14">
        <f t="shared" si="6"/>
        <v>44517.3</v>
      </c>
      <c r="M75" s="14"/>
    </row>
    <row r="76" spans="1:13" ht="15.75">
      <c r="A76" s="76"/>
      <c r="B76" s="76"/>
      <c r="C76" s="42" t="s">
        <v>22</v>
      </c>
      <c r="D76" s="15" t="s">
        <v>39</v>
      </c>
      <c r="E76" s="32">
        <v>4373790</v>
      </c>
      <c r="F76" s="32">
        <v>7452653.2</v>
      </c>
      <c r="G76" s="14">
        <v>4534229.4</v>
      </c>
      <c r="H76" s="14">
        <v>4534229.4</v>
      </c>
      <c r="I76" s="14">
        <f aca="true" t="shared" si="8" ref="I76:I139">H76-G76</f>
        <v>0</v>
      </c>
      <c r="J76" s="14">
        <f aca="true" t="shared" si="9" ref="J76:J139">H76/G76*100</f>
        <v>100</v>
      </c>
      <c r="K76" s="14">
        <f aca="true" t="shared" si="10" ref="K76:K139">H76/F76*100</f>
        <v>60.84047222269782</v>
      </c>
      <c r="L76" s="14">
        <f aca="true" t="shared" si="11" ref="L76:L139">H76-E76</f>
        <v>160439.40000000037</v>
      </c>
      <c r="M76" s="14">
        <f aca="true" t="shared" si="12" ref="M76:M139">H76/E76*100</f>
        <v>103.6682008052513</v>
      </c>
    </row>
    <row r="77" spans="1:13" ht="15.75">
      <c r="A77" s="76"/>
      <c r="B77" s="76"/>
      <c r="C77" s="42" t="s">
        <v>29</v>
      </c>
      <c r="D77" s="15" t="s">
        <v>30</v>
      </c>
      <c r="E77" s="32">
        <v>78.1</v>
      </c>
      <c r="F77" s="32">
        <v>6000</v>
      </c>
      <c r="G77" s="32">
        <v>4800</v>
      </c>
      <c r="H77" s="14">
        <v>4800</v>
      </c>
      <c r="I77" s="14">
        <f t="shared" si="8"/>
        <v>0</v>
      </c>
      <c r="J77" s="14">
        <f t="shared" si="9"/>
        <v>100</v>
      </c>
      <c r="K77" s="14">
        <f t="shared" si="10"/>
        <v>80</v>
      </c>
      <c r="L77" s="14">
        <f t="shared" si="11"/>
        <v>4721.9</v>
      </c>
      <c r="M77" s="14">
        <f t="shared" si="12"/>
        <v>6145.966709346992</v>
      </c>
    </row>
    <row r="78" spans="1:13" ht="31.5">
      <c r="A78" s="76"/>
      <c r="B78" s="76"/>
      <c r="C78" s="42" t="s">
        <v>102</v>
      </c>
      <c r="D78" s="15" t="s">
        <v>103</v>
      </c>
      <c r="E78" s="14">
        <v>5546.4</v>
      </c>
      <c r="F78" s="32"/>
      <c r="G78" s="14"/>
      <c r="H78" s="32">
        <v>118.4</v>
      </c>
      <c r="I78" s="32">
        <f t="shared" si="8"/>
        <v>118.4</v>
      </c>
      <c r="J78" s="32"/>
      <c r="K78" s="32"/>
      <c r="L78" s="32">
        <f t="shared" si="11"/>
        <v>-5428</v>
      </c>
      <c r="M78" s="32">
        <f t="shared" si="12"/>
        <v>2.1347180152891965</v>
      </c>
    </row>
    <row r="79" spans="1:13" ht="31.5">
      <c r="A79" s="76"/>
      <c r="B79" s="76"/>
      <c r="C79" s="42" t="s">
        <v>101</v>
      </c>
      <c r="D79" s="15" t="s">
        <v>104</v>
      </c>
      <c r="E79" s="14">
        <v>98502.9</v>
      </c>
      <c r="F79" s="14"/>
      <c r="G79" s="14"/>
      <c r="H79" s="32">
        <v>770.8</v>
      </c>
      <c r="I79" s="32">
        <f t="shared" si="8"/>
        <v>770.8</v>
      </c>
      <c r="J79" s="32"/>
      <c r="K79" s="32"/>
      <c r="L79" s="32">
        <f t="shared" si="11"/>
        <v>-97732.09999999999</v>
      </c>
      <c r="M79" s="32">
        <f t="shared" si="12"/>
        <v>0.7825150325523411</v>
      </c>
    </row>
    <row r="80" spans="1:13" ht="15.75">
      <c r="A80" s="76"/>
      <c r="B80" s="76"/>
      <c r="C80" s="42" t="s">
        <v>24</v>
      </c>
      <c r="D80" s="15" t="s">
        <v>19</v>
      </c>
      <c r="E80" s="14">
        <v>-31754.1</v>
      </c>
      <c r="F80" s="14"/>
      <c r="G80" s="14"/>
      <c r="H80" s="32">
        <v>-4198.6</v>
      </c>
      <c r="I80" s="32">
        <f t="shared" si="8"/>
        <v>-4198.6</v>
      </c>
      <c r="J80" s="32"/>
      <c r="K80" s="32"/>
      <c r="L80" s="32">
        <f t="shared" si="11"/>
        <v>27555.5</v>
      </c>
      <c r="M80" s="32">
        <f t="shared" si="12"/>
        <v>13.222229570354695</v>
      </c>
    </row>
    <row r="81" spans="1:13" s="2" customFormat="1" ht="15.75">
      <c r="A81" s="77"/>
      <c r="B81" s="77"/>
      <c r="C81" s="46"/>
      <c r="D81" s="4" t="s">
        <v>35</v>
      </c>
      <c r="E81" s="1">
        <f>SUM(E68:E80)</f>
        <v>4448707.4</v>
      </c>
      <c r="F81" s="1">
        <f>SUM(F68:F80)</f>
        <v>7530428.8</v>
      </c>
      <c r="G81" s="1">
        <f>SUM(G68:G80)</f>
        <v>4583546.7</v>
      </c>
      <c r="H81" s="1">
        <f>SUM(H68:H80)</f>
        <v>4582660.100000001</v>
      </c>
      <c r="I81" s="1">
        <f t="shared" si="8"/>
        <v>-886.5999999996275</v>
      </c>
      <c r="J81" s="1">
        <f t="shared" si="9"/>
        <v>99.98065690047405</v>
      </c>
      <c r="K81" s="1">
        <f t="shared" si="10"/>
        <v>60.85523443233406</v>
      </c>
      <c r="L81" s="1">
        <f t="shared" si="11"/>
        <v>133952.7000000002</v>
      </c>
      <c r="M81" s="1">
        <f t="shared" si="12"/>
        <v>103.01104765847266</v>
      </c>
    </row>
    <row r="82" spans="1:13" s="2" customFormat="1" ht="31.5" customHeight="1">
      <c r="A82" s="82" t="s">
        <v>41</v>
      </c>
      <c r="B82" s="75" t="s">
        <v>151</v>
      </c>
      <c r="C82" s="42" t="s">
        <v>108</v>
      </c>
      <c r="D82" s="15" t="s">
        <v>109</v>
      </c>
      <c r="E82" s="10">
        <v>9.3</v>
      </c>
      <c r="F82" s="1"/>
      <c r="G82" s="1"/>
      <c r="H82" s="10">
        <v>177.4</v>
      </c>
      <c r="I82" s="10">
        <f t="shared" si="8"/>
        <v>177.4</v>
      </c>
      <c r="J82" s="10"/>
      <c r="K82" s="10"/>
      <c r="L82" s="10">
        <f t="shared" si="11"/>
        <v>168.1</v>
      </c>
      <c r="M82" s="10">
        <f t="shared" si="12"/>
        <v>1907.52688172043</v>
      </c>
    </row>
    <row r="83" spans="1:13" ht="15.75">
      <c r="A83" s="83"/>
      <c r="B83" s="76"/>
      <c r="C83" s="42" t="s">
        <v>13</v>
      </c>
      <c r="D83" s="15" t="s">
        <v>14</v>
      </c>
      <c r="E83" s="10">
        <v>224.9</v>
      </c>
      <c r="F83" s="10">
        <v>369.2</v>
      </c>
      <c r="G83" s="10">
        <v>168.6</v>
      </c>
      <c r="H83" s="10">
        <v>922.9</v>
      </c>
      <c r="I83" s="10">
        <f t="shared" si="8"/>
        <v>754.3</v>
      </c>
      <c r="J83" s="10">
        <f t="shared" si="9"/>
        <v>547.3902728351127</v>
      </c>
      <c r="K83" s="10">
        <f t="shared" si="10"/>
        <v>249.97291440953413</v>
      </c>
      <c r="L83" s="10">
        <f t="shared" si="11"/>
        <v>698</v>
      </c>
      <c r="M83" s="10">
        <f t="shared" si="12"/>
        <v>410.3601600711427</v>
      </c>
    </row>
    <row r="84" spans="1:13" ht="15.75" customHeight="1" hidden="1">
      <c r="A84" s="83"/>
      <c r="B84" s="76"/>
      <c r="C84" s="42" t="s">
        <v>15</v>
      </c>
      <c r="D84" s="15" t="s">
        <v>16</v>
      </c>
      <c r="E84" s="10"/>
      <c r="F84" s="10"/>
      <c r="G84" s="10"/>
      <c r="H84" s="10"/>
      <c r="I84" s="10">
        <f t="shared" si="8"/>
        <v>0</v>
      </c>
      <c r="J84" s="10" t="e">
        <f t="shared" si="9"/>
        <v>#DIV/0!</v>
      </c>
      <c r="K84" s="10" t="e">
        <f t="shared" si="10"/>
        <v>#DIV/0!</v>
      </c>
      <c r="L84" s="10">
        <f t="shared" si="11"/>
        <v>0</v>
      </c>
      <c r="M84" s="10" t="e">
        <f t="shared" si="12"/>
        <v>#DIV/0!</v>
      </c>
    </row>
    <row r="85" spans="1:13" ht="15.75" customHeight="1" hidden="1">
      <c r="A85" s="83"/>
      <c r="B85" s="76"/>
      <c r="C85" s="42" t="s">
        <v>20</v>
      </c>
      <c r="D85" s="15" t="s">
        <v>21</v>
      </c>
      <c r="E85" s="15"/>
      <c r="F85" s="10"/>
      <c r="G85" s="10"/>
      <c r="H85" s="10"/>
      <c r="I85" s="10">
        <f t="shared" si="8"/>
        <v>0</v>
      </c>
      <c r="J85" s="10" t="e">
        <f t="shared" si="9"/>
        <v>#DIV/0!</v>
      </c>
      <c r="K85" s="10" t="e">
        <f t="shared" si="10"/>
        <v>#DIV/0!</v>
      </c>
      <c r="L85" s="10">
        <f t="shared" si="11"/>
        <v>0</v>
      </c>
      <c r="M85" s="10" t="e">
        <f t="shared" si="12"/>
        <v>#DIV/0!</v>
      </c>
    </row>
    <row r="86" spans="1:13" ht="15.75">
      <c r="A86" s="83"/>
      <c r="B86" s="76"/>
      <c r="C86" s="42" t="s">
        <v>22</v>
      </c>
      <c r="D86" s="15" t="s">
        <v>39</v>
      </c>
      <c r="E86" s="10">
        <v>824.9</v>
      </c>
      <c r="F86" s="10">
        <f>1452.1+112</f>
        <v>1564.1</v>
      </c>
      <c r="G86" s="10">
        <v>912.4</v>
      </c>
      <c r="H86" s="10">
        <v>912.4</v>
      </c>
      <c r="I86" s="10">
        <f t="shared" si="8"/>
        <v>0</v>
      </c>
      <c r="J86" s="10">
        <f t="shared" si="9"/>
        <v>100</v>
      </c>
      <c r="K86" s="10">
        <f t="shared" si="10"/>
        <v>58.333866121092</v>
      </c>
      <c r="L86" s="10">
        <f t="shared" si="11"/>
        <v>87.5</v>
      </c>
      <c r="M86" s="10">
        <f t="shared" si="12"/>
        <v>110.60734634501152</v>
      </c>
    </row>
    <row r="87" spans="1:13" ht="15.75" customHeight="1" hidden="1">
      <c r="A87" s="83"/>
      <c r="B87" s="76"/>
      <c r="C87" s="42" t="s">
        <v>29</v>
      </c>
      <c r="D87" s="15" t="s">
        <v>30</v>
      </c>
      <c r="E87" s="10"/>
      <c r="F87" s="10"/>
      <c r="G87" s="10"/>
      <c r="H87" s="10"/>
      <c r="I87" s="10">
        <f t="shared" si="8"/>
        <v>0</v>
      </c>
      <c r="J87" s="10" t="e">
        <f t="shared" si="9"/>
        <v>#DIV/0!</v>
      </c>
      <c r="K87" s="10" t="e">
        <f t="shared" si="10"/>
        <v>#DIV/0!</v>
      </c>
      <c r="L87" s="10">
        <f t="shared" si="11"/>
        <v>0</v>
      </c>
      <c r="M87" s="10" t="e">
        <f t="shared" si="12"/>
        <v>#DIV/0!</v>
      </c>
    </row>
    <row r="88" spans="1:13" ht="15.75">
      <c r="A88" s="83"/>
      <c r="B88" s="76"/>
      <c r="C88" s="42" t="s">
        <v>24</v>
      </c>
      <c r="D88" s="15" t="s">
        <v>19</v>
      </c>
      <c r="E88" s="10"/>
      <c r="F88" s="10"/>
      <c r="G88" s="10"/>
      <c r="H88" s="10">
        <v>-7.2</v>
      </c>
      <c r="I88" s="10">
        <f t="shared" si="8"/>
        <v>-7.2</v>
      </c>
      <c r="J88" s="10"/>
      <c r="K88" s="10"/>
      <c r="L88" s="10">
        <f t="shared" si="11"/>
        <v>-7.2</v>
      </c>
      <c r="M88" s="10"/>
    </row>
    <row r="89" spans="1:13" s="2" customFormat="1" ht="15.75">
      <c r="A89" s="84"/>
      <c r="B89" s="77"/>
      <c r="C89" s="44"/>
      <c r="D89" s="4" t="s">
        <v>35</v>
      </c>
      <c r="E89" s="3">
        <f>SUM(E82:E88)</f>
        <v>1059.1</v>
      </c>
      <c r="F89" s="3">
        <f>SUM(F82:F88)</f>
        <v>1933.3</v>
      </c>
      <c r="G89" s="3">
        <f>SUM(G82:G88)</f>
        <v>1081</v>
      </c>
      <c r="H89" s="3">
        <f>SUM(H82:H88)</f>
        <v>2005.4999999999998</v>
      </c>
      <c r="I89" s="3">
        <f t="shared" si="8"/>
        <v>924.4999999999998</v>
      </c>
      <c r="J89" s="3">
        <f t="shared" si="9"/>
        <v>185.52266419981495</v>
      </c>
      <c r="K89" s="3">
        <f t="shared" si="10"/>
        <v>103.73454714736461</v>
      </c>
      <c r="L89" s="3">
        <f t="shared" si="11"/>
        <v>946.3999999999999</v>
      </c>
      <c r="M89" s="3">
        <f t="shared" si="12"/>
        <v>189.35888962326504</v>
      </c>
    </row>
    <row r="90" spans="1:13" ht="31.5" customHeight="1">
      <c r="A90" s="75" t="s">
        <v>42</v>
      </c>
      <c r="B90" s="75" t="s">
        <v>152</v>
      </c>
      <c r="C90" s="42" t="s">
        <v>108</v>
      </c>
      <c r="D90" s="15" t="s">
        <v>109</v>
      </c>
      <c r="E90" s="10">
        <v>33.6</v>
      </c>
      <c r="F90" s="10"/>
      <c r="G90" s="10"/>
      <c r="H90" s="10">
        <v>403.4</v>
      </c>
      <c r="I90" s="10">
        <f t="shared" si="8"/>
        <v>403.4</v>
      </c>
      <c r="J90" s="10"/>
      <c r="K90" s="10"/>
      <c r="L90" s="10">
        <f t="shared" si="11"/>
        <v>369.79999999999995</v>
      </c>
      <c r="M90" s="10">
        <f t="shared" si="12"/>
        <v>1200.595238095238</v>
      </c>
    </row>
    <row r="91" spans="1:13" ht="15.75">
      <c r="A91" s="76"/>
      <c r="B91" s="76"/>
      <c r="C91" s="42" t="s">
        <v>13</v>
      </c>
      <c r="D91" s="15" t="s">
        <v>14</v>
      </c>
      <c r="E91" s="10">
        <v>913.2</v>
      </c>
      <c r="F91" s="10">
        <v>1000.2</v>
      </c>
      <c r="G91" s="10">
        <v>525.5</v>
      </c>
      <c r="H91" s="10">
        <v>1754.6</v>
      </c>
      <c r="I91" s="10">
        <f t="shared" si="8"/>
        <v>1229.1</v>
      </c>
      <c r="J91" s="10">
        <f t="shared" si="9"/>
        <v>333.8915318744053</v>
      </c>
      <c r="K91" s="10">
        <f t="shared" si="10"/>
        <v>175.42491501699658</v>
      </c>
      <c r="L91" s="10">
        <f t="shared" si="11"/>
        <v>841.3999999999999</v>
      </c>
      <c r="M91" s="10">
        <f t="shared" si="12"/>
        <v>192.137538326763</v>
      </c>
    </row>
    <row r="92" spans="1:13" ht="15.75" customHeight="1" hidden="1">
      <c r="A92" s="76"/>
      <c r="B92" s="76"/>
      <c r="C92" s="42" t="s">
        <v>15</v>
      </c>
      <c r="D92" s="15" t="s">
        <v>16</v>
      </c>
      <c r="E92" s="10"/>
      <c r="F92" s="10"/>
      <c r="G92" s="10"/>
      <c r="H92" s="10"/>
      <c r="I92" s="10">
        <f t="shared" si="8"/>
        <v>0</v>
      </c>
      <c r="J92" s="10" t="e">
        <f t="shared" si="9"/>
        <v>#DIV/0!</v>
      </c>
      <c r="K92" s="10" t="e">
        <f t="shared" si="10"/>
        <v>#DIV/0!</v>
      </c>
      <c r="L92" s="10">
        <f t="shared" si="11"/>
        <v>0</v>
      </c>
      <c r="M92" s="10" t="e">
        <f t="shared" si="12"/>
        <v>#DIV/0!</v>
      </c>
    </row>
    <row r="93" spans="1:13" ht="15.75">
      <c r="A93" s="76"/>
      <c r="B93" s="76"/>
      <c r="C93" s="42" t="s">
        <v>17</v>
      </c>
      <c r="D93" s="15" t="s">
        <v>18</v>
      </c>
      <c r="E93" s="10">
        <v>6</v>
      </c>
      <c r="F93" s="10"/>
      <c r="G93" s="10"/>
      <c r="H93" s="10"/>
      <c r="I93" s="10">
        <f t="shared" si="8"/>
        <v>0</v>
      </c>
      <c r="J93" s="10"/>
      <c r="K93" s="10"/>
      <c r="L93" s="10">
        <f t="shared" si="11"/>
        <v>-6</v>
      </c>
      <c r="M93" s="10">
        <f t="shared" si="12"/>
        <v>0</v>
      </c>
    </row>
    <row r="94" spans="1:13" ht="15.75" customHeight="1" hidden="1">
      <c r="A94" s="76"/>
      <c r="B94" s="76"/>
      <c r="C94" s="42" t="s">
        <v>20</v>
      </c>
      <c r="D94" s="15" t="s">
        <v>21</v>
      </c>
      <c r="E94" s="10"/>
      <c r="F94" s="10"/>
      <c r="G94" s="10"/>
      <c r="H94" s="10"/>
      <c r="I94" s="10">
        <f t="shared" si="8"/>
        <v>0</v>
      </c>
      <c r="J94" s="10" t="e">
        <f t="shared" si="9"/>
        <v>#DIV/0!</v>
      </c>
      <c r="K94" s="10" t="e">
        <f t="shared" si="10"/>
        <v>#DIV/0!</v>
      </c>
      <c r="L94" s="10">
        <f t="shared" si="11"/>
        <v>0</v>
      </c>
      <c r="M94" s="10" t="e">
        <f t="shared" si="12"/>
        <v>#DIV/0!</v>
      </c>
    </row>
    <row r="95" spans="1:13" ht="15.75">
      <c r="A95" s="76"/>
      <c r="B95" s="76"/>
      <c r="C95" s="42" t="s">
        <v>22</v>
      </c>
      <c r="D95" s="15" t="s">
        <v>39</v>
      </c>
      <c r="E95" s="10">
        <v>2583.9</v>
      </c>
      <c r="F95" s="10">
        <f>4458.1+327.5</f>
        <v>4785.6</v>
      </c>
      <c r="G95" s="10">
        <v>2791.6</v>
      </c>
      <c r="H95" s="10">
        <v>2791.6</v>
      </c>
      <c r="I95" s="10">
        <f t="shared" si="8"/>
        <v>0</v>
      </c>
      <c r="J95" s="10">
        <f t="shared" si="9"/>
        <v>100</v>
      </c>
      <c r="K95" s="10">
        <f t="shared" si="10"/>
        <v>58.33333333333333</v>
      </c>
      <c r="L95" s="10">
        <f t="shared" si="11"/>
        <v>207.69999999999982</v>
      </c>
      <c r="M95" s="10">
        <f t="shared" si="12"/>
        <v>108.03823677386895</v>
      </c>
    </row>
    <row r="96" spans="1:13" ht="15.75" customHeight="1" hidden="1">
      <c r="A96" s="76"/>
      <c r="B96" s="76"/>
      <c r="C96" s="42" t="s">
        <v>29</v>
      </c>
      <c r="D96" s="15" t="s">
        <v>30</v>
      </c>
      <c r="E96" s="10"/>
      <c r="F96" s="10"/>
      <c r="G96" s="10"/>
      <c r="H96" s="10"/>
      <c r="I96" s="10">
        <f t="shared" si="8"/>
        <v>0</v>
      </c>
      <c r="J96" s="10" t="e">
        <f t="shared" si="9"/>
        <v>#DIV/0!</v>
      </c>
      <c r="K96" s="10" t="e">
        <f t="shared" si="10"/>
        <v>#DIV/0!</v>
      </c>
      <c r="L96" s="10">
        <f t="shared" si="11"/>
        <v>0</v>
      </c>
      <c r="M96" s="10" t="e">
        <f t="shared" si="12"/>
        <v>#DIV/0!</v>
      </c>
    </row>
    <row r="97" spans="1:13" ht="15.75">
      <c r="A97" s="76"/>
      <c r="B97" s="76"/>
      <c r="C97" s="42" t="s">
        <v>24</v>
      </c>
      <c r="D97" s="15" t="s">
        <v>19</v>
      </c>
      <c r="E97" s="10"/>
      <c r="F97" s="10"/>
      <c r="G97" s="10"/>
      <c r="H97" s="10">
        <v>-79.3</v>
      </c>
      <c r="I97" s="10">
        <f t="shared" si="8"/>
        <v>-79.3</v>
      </c>
      <c r="J97" s="10"/>
      <c r="K97" s="10"/>
      <c r="L97" s="10">
        <f t="shared" si="11"/>
        <v>-79.3</v>
      </c>
      <c r="M97" s="10"/>
    </row>
    <row r="98" spans="1:13" s="2" customFormat="1" ht="15.75">
      <c r="A98" s="77"/>
      <c r="B98" s="77"/>
      <c r="C98" s="44"/>
      <c r="D98" s="4" t="s">
        <v>35</v>
      </c>
      <c r="E98" s="3">
        <f>SUM(E90:E97)</f>
        <v>3536.7000000000003</v>
      </c>
      <c r="F98" s="3">
        <f>SUM(F90:F97)</f>
        <v>5785.8</v>
      </c>
      <c r="G98" s="3">
        <f>SUM(G90:G97)</f>
        <v>3317.1</v>
      </c>
      <c r="H98" s="3">
        <f>SUM(H90:H97)</f>
        <v>4870.3</v>
      </c>
      <c r="I98" s="3">
        <f t="shared" si="8"/>
        <v>1553.2000000000003</v>
      </c>
      <c r="J98" s="3">
        <f t="shared" si="9"/>
        <v>146.82403304090923</v>
      </c>
      <c r="K98" s="3">
        <f t="shared" si="10"/>
        <v>84.17677762798576</v>
      </c>
      <c r="L98" s="3">
        <f t="shared" si="11"/>
        <v>1333.6</v>
      </c>
      <c r="M98" s="3">
        <f t="shared" si="12"/>
        <v>137.70746741312522</v>
      </c>
    </row>
    <row r="99" spans="1:13" ht="31.5" customHeight="1">
      <c r="A99" s="75" t="s">
        <v>45</v>
      </c>
      <c r="B99" s="75" t="s">
        <v>153</v>
      </c>
      <c r="C99" s="42" t="s">
        <v>108</v>
      </c>
      <c r="D99" s="15" t="s">
        <v>109</v>
      </c>
      <c r="E99" s="10">
        <v>58.3</v>
      </c>
      <c r="F99" s="10"/>
      <c r="G99" s="10"/>
      <c r="H99" s="10">
        <v>32.1</v>
      </c>
      <c r="I99" s="10">
        <f t="shared" si="8"/>
        <v>32.1</v>
      </c>
      <c r="J99" s="10"/>
      <c r="K99" s="10"/>
      <c r="L99" s="10">
        <f t="shared" si="11"/>
        <v>-26.199999999999996</v>
      </c>
      <c r="M99" s="10">
        <f t="shared" si="12"/>
        <v>55.06003430531733</v>
      </c>
    </row>
    <row r="100" spans="1:13" ht="15.75">
      <c r="A100" s="76"/>
      <c r="B100" s="76"/>
      <c r="C100" s="42" t="s">
        <v>13</v>
      </c>
      <c r="D100" s="15" t="s">
        <v>14</v>
      </c>
      <c r="E100" s="10">
        <v>1587.8</v>
      </c>
      <c r="F100" s="10">
        <v>3100.6</v>
      </c>
      <c r="G100" s="10">
        <v>1498.4</v>
      </c>
      <c r="H100" s="10">
        <v>3733.8</v>
      </c>
      <c r="I100" s="10">
        <f t="shared" si="8"/>
        <v>2235.4</v>
      </c>
      <c r="J100" s="10">
        <f t="shared" si="9"/>
        <v>249.1857981847304</v>
      </c>
      <c r="K100" s="10">
        <f t="shared" si="10"/>
        <v>120.42185383474167</v>
      </c>
      <c r="L100" s="10">
        <f t="shared" si="11"/>
        <v>2146</v>
      </c>
      <c r="M100" s="10">
        <f t="shared" si="12"/>
        <v>235.15556115379775</v>
      </c>
    </row>
    <row r="101" spans="1:13" ht="15.75" customHeight="1" hidden="1">
      <c r="A101" s="76"/>
      <c r="B101" s="76"/>
      <c r="C101" s="42" t="s">
        <v>15</v>
      </c>
      <c r="D101" s="15" t="s">
        <v>16</v>
      </c>
      <c r="E101" s="10"/>
      <c r="F101" s="10"/>
      <c r="G101" s="10"/>
      <c r="H101" s="10"/>
      <c r="I101" s="10">
        <f t="shared" si="8"/>
        <v>0</v>
      </c>
      <c r="J101" s="10" t="e">
        <f t="shared" si="9"/>
        <v>#DIV/0!</v>
      </c>
      <c r="K101" s="10" t="e">
        <f t="shared" si="10"/>
        <v>#DIV/0!</v>
      </c>
      <c r="L101" s="10">
        <f t="shared" si="11"/>
        <v>0</v>
      </c>
      <c r="M101" s="10" t="e">
        <f t="shared" si="12"/>
        <v>#DIV/0!</v>
      </c>
    </row>
    <row r="102" spans="1:13" ht="15.75" customHeight="1" hidden="1">
      <c r="A102" s="76"/>
      <c r="B102" s="76"/>
      <c r="C102" s="42" t="s">
        <v>20</v>
      </c>
      <c r="D102" s="15" t="s">
        <v>21</v>
      </c>
      <c r="E102" s="10"/>
      <c r="F102" s="10"/>
      <c r="G102" s="10"/>
      <c r="H102" s="10"/>
      <c r="I102" s="10">
        <f t="shared" si="8"/>
        <v>0</v>
      </c>
      <c r="J102" s="10" t="e">
        <f t="shared" si="9"/>
        <v>#DIV/0!</v>
      </c>
      <c r="K102" s="10" t="e">
        <f t="shared" si="10"/>
        <v>#DIV/0!</v>
      </c>
      <c r="L102" s="10">
        <f t="shared" si="11"/>
        <v>0</v>
      </c>
      <c r="M102" s="10" t="e">
        <f t="shared" si="12"/>
        <v>#DIV/0!</v>
      </c>
    </row>
    <row r="103" spans="1:13" ht="15.75">
      <c r="A103" s="76"/>
      <c r="B103" s="76"/>
      <c r="C103" s="42" t="s">
        <v>22</v>
      </c>
      <c r="D103" s="15" t="s">
        <v>39</v>
      </c>
      <c r="E103" s="10">
        <v>2848.1</v>
      </c>
      <c r="F103" s="10">
        <v>5423.4</v>
      </c>
      <c r="G103" s="10">
        <v>3042.7</v>
      </c>
      <c r="H103" s="10">
        <v>3042.7</v>
      </c>
      <c r="I103" s="10">
        <f t="shared" si="8"/>
        <v>0</v>
      </c>
      <c r="J103" s="10">
        <f t="shared" si="9"/>
        <v>100</v>
      </c>
      <c r="K103" s="10">
        <f t="shared" si="10"/>
        <v>56.1031825054394</v>
      </c>
      <c r="L103" s="10">
        <f t="shared" si="11"/>
        <v>194.5999999999999</v>
      </c>
      <c r="M103" s="10">
        <f t="shared" si="12"/>
        <v>106.83262525894455</v>
      </c>
    </row>
    <row r="104" spans="1:13" ht="15.75" customHeight="1" hidden="1">
      <c r="A104" s="76"/>
      <c r="B104" s="76"/>
      <c r="C104" s="42" t="s">
        <v>29</v>
      </c>
      <c r="D104" s="15" t="s">
        <v>30</v>
      </c>
      <c r="E104" s="10"/>
      <c r="F104" s="10"/>
      <c r="G104" s="10"/>
      <c r="H104" s="10"/>
      <c r="I104" s="10">
        <f t="shared" si="8"/>
        <v>0</v>
      </c>
      <c r="J104" s="10" t="e">
        <f t="shared" si="9"/>
        <v>#DIV/0!</v>
      </c>
      <c r="K104" s="10" t="e">
        <f t="shared" si="10"/>
        <v>#DIV/0!</v>
      </c>
      <c r="L104" s="10">
        <f t="shared" si="11"/>
        <v>0</v>
      </c>
      <c r="M104" s="10" t="e">
        <f t="shared" si="12"/>
        <v>#DIV/0!</v>
      </c>
    </row>
    <row r="105" spans="1:13" ht="15.75" customHeight="1" hidden="1">
      <c r="A105" s="76"/>
      <c r="B105" s="76"/>
      <c r="C105" s="42" t="s">
        <v>24</v>
      </c>
      <c r="D105" s="15" t="s">
        <v>19</v>
      </c>
      <c r="E105" s="10"/>
      <c r="F105" s="10"/>
      <c r="G105" s="10"/>
      <c r="H105" s="10"/>
      <c r="I105" s="10">
        <f t="shared" si="8"/>
        <v>0</v>
      </c>
      <c r="J105" s="10" t="e">
        <f t="shared" si="9"/>
        <v>#DIV/0!</v>
      </c>
      <c r="K105" s="10" t="e">
        <f t="shared" si="10"/>
        <v>#DIV/0!</v>
      </c>
      <c r="L105" s="10">
        <f t="shared" si="11"/>
        <v>0</v>
      </c>
      <c r="M105" s="10" t="e">
        <f t="shared" si="12"/>
        <v>#DIV/0!</v>
      </c>
    </row>
    <row r="106" spans="1:13" s="2" customFormat="1" ht="15.75">
      <c r="A106" s="77"/>
      <c r="B106" s="77"/>
      <c r="C106" s="44"/>
      <c r="D106" s="4" t="s">
        <v>35</v>
      </c>
      <c r="E106" s="3">
        <f>SUM(E99:E105)</f>
        <v>4494.2</v>
      </c>
      <c r="F106" s="3">
        <f>SUM(F99:F105)</f>
        <v>8524</v>
      </c>
      <c r="G106" s="3">
        <f>SUM(G99:G105)</f>
        <v>4541.1</v>
      </c>
      <c r="H106" s="3">
        <f>SUM(H99:H105)</f>
        <v>6808.6</v>
      </c>
      <c r="I106" s="3">
        <f t="shared" si="8"/>
        <v>2267.5</v>
      </c>
      <c r="J106" s="3">
        <f t="shared" si="9"/>
        <v>149.93283565655898</v>
      </c>
      <c r="K106" s="3">
        <f t="shared" si="10"/>
        <v>79.87564523697795</v>
      </c>
      <c r="L106" s="3">
        <f t="shared" si="11"/>
        <v>2314.4000000000005</v>
      </c>
      <c r="M106" s="3">
        <f t="shared" si="12"/>
        <v>151.49748564816875</v>
      </c>
    </row>
    <row r="107" spans="1:13" ht="31.5" customHeight="1">
      <c r="A107" s="75" t="s">
        <v>46</v>
      </c>
      <c r="B107" s="75" t="s">
        <v>154</v>
      </c>
      <c r="C107" s="42" t="s">
        <v>108</v>
      </c>
      <c r="D107" s="15" t="s">
        <v>109</v>
      </c>
      <c r="E107" s="10">
        <v>49.5</v>
      </c>
      <c r="F107" s="10"/>
      <c r="G107" s="10"/>
      <c r="H107" s="10">
        <v>222.4</v>
      </c>
      <c r="I107" s="10">
        <f t="shared" si="8"/>
        <v>222.4</v>
      </c>
      <c r="J107" s="10"/>
      <c r="K107" s="10"/>
      <c r="L107" s="10">
        <f t="shared" si="11"/>
        <v>172.9</v>
      </c>
      <c r="M107" s="10">
        <f t="shared" si="12"/>
        <v>449.29292929292933</v>
      </c>
    </row>
    <row r="108" spans="1:13" ht="15.75">
      <c r="A108" s="76"/>
      <c r="B108" s="76"/>
      <c r="C108" s="42" t="s">
        <v>13</v>
      </c>
      <c r="D108" s="15" t="s">
        <v>14</v>
      </c>
      <c r="E108" s="10">
        <v>323.4</v>
      </c>
      <c r="F108" s="10">
        <v>479</v>
      </c>
      <c r="G108" s="10">
        <v>212</v>
      </c>
      <c r="H108" s="10">
        <v>556.1</v>
      </c>
      <c r="I108" s="10">
        <f t="shared" si="8"/>
        <v>344.1</v>
      </c>
      <c r="J108" s="10">
        <f t="shared" si="9"/>
        <v>262.311320754717</v>
      </c>
      <c r="K108" s="10">
        <f t="shared" si="10"/>
        <v>116.09603340292276</v>
      </c>
      <c r="L108" s="10">
        <f t="shared" si="11"/>
        <v>232.70000000000005</v>
      </c>
      <c r="M108" s="10">
        <f t="shared" si="12"/>
        <v>171.95423623995055</v>
      </c>
    </row>
    <row r="109" spans="1:13" ht="15.75" customHeight="1" hidden="1">
      <c r="A109" s="76"/>
      <c r="B109" s="76"/>
      <c r="C109" s="42" t="s">
        <v>15</v>
      </c>
      <c r="D109" s="15" t="s">
        <v>16</v>
      </c>
      <c r="E109" s="10"/>
      <c r="F109" s="10"/>
      <c r="G109" s="10"/>
      <c r="H109" s="10"/>
      <c r="I109" s="10">
        <f t="shared" si="8"/>
        <v>0</v>
      </c>
      <c r="J109" s="10" t="e">
        <f t="shared" si="9"/>
        <v>#DIV/0!</v>
      </c>
      <c r="K109" s="10" t="e">
        <f t="shared" si="10"/>
        <v>#DIV/0!</v>
      </c>
      <c r="L109" s="10">
        <f t="shared" si="11"/>
        <v>0</v>
      </c>
      <c r="M109" s="10" t="e">
        <f t="shared" si="12"/>
        <v>#DIV/0!</v>
      </c>
    </row>
    <row r="110" spans="1:13" ht="15.75" customHeight="1" hidden="1">
      <c r="A110" s="76"/>
      <c r="B110" s="76"/>
      <c r="C110" s="42" t="s">
        <v>20</v>
      </c>
      <c r="D110" s="15" t="s">
        <v>21</v>
      </c>
      <c r="E110" s="10"/>
      <c r="F110" s="10"/>
      <c r="G110" s="10"/>
      <c r="H110" s="10"/>
      <c r="I110" s="10">
        <f t="shared" si="8"/>
        <v>0</v>
      </c>
      <c r="J110" s="10" t="e">
        <f t="shared" si="9"/>
        <v>#DIV/0!</v>
      </c>
      <c r="K110" s="10" t="e">
        <f t="shared" si="10"/>
        <v>#DIV/0!</v>
      </c>
      <c r="L110" s="10">
        <f t="shared" si="11"/>
        <v>0</v>
      </c>
      <c r="M110" s="10" t="e">
        <f t="shared" si="12"/>
        <v>#DIV/0!</v>
      </c>
    </row>
    <row r="111" spans="1:13" ht="15.75">
      <c r="A111" s="76"/>
      <c r="B111" s="76"/>
      <c r="C111" s="42" t="s">
        <v>22</v>
      </c>
      <c r="D111" s="15" t="s">
        <v>39</v>
      </c>
      <c r="E111" s="10">
        <v>2402.2</v>
      </c>
      <c r="F111" s="10">
        <f>4373.1-154.9</f>
        <v>4218.200000000001</v>
      </c>
      <c r="G111" s="10">
        <v>2460.6</v>
      </c>
      <c r="H111" s="10">
        <v>2460.6</v>
      </c>
      <c r="I111" s="10">
        <f t="shared" si="8"/>
        <v>0</v>
      </c>
      <c r="J111" s="10">
        <f t="shared" si="9"/>
        <v>100</v>
      </c>
      <c r="K111" s="10">
        <f t="shared" si="10"/>
        <v>58.332938220093865</v>
      </c>
      <c r="L111" s="10">
        <f t="shared" si="11"/>
        <v>58.40000000000009</v>
      </c>
      <c r="M111" s="10">
        <f t="shared" si="12"/>
        <v>102.43110482058113</v>
      </c>
    </row>
    <row r="112" spans="1:13" ht="15.75" customHeight="1" hidden="1">
      <c r="A112" s="76"/>
      <c r="B112" s="76"/>
      <c r="C112" s="42" t="s">
        <v>29</v>
      </c>
      <c r="D112" s="15" t="s">
        <v>30</v>
      </c>
      <c r="E112" s="10"/>
      <c r="F112" s="10"/>
      <c r="G112" s="10"/>
      <c r="H112" s="10"/>
      <c r="I112" s="10">
        <f t="shared" si="8"/>
        <v>0</v>
      </c>
      <c r="J112" s="10" t="e">
        <f t="shared" si="9"/>
        <v>#DIV/0!</v>
      </c>
      <c r="K112" s="10" t="e">
        <f t="shared" si="10"/>
        <v>#DIV/0!</v>
      </c>
      <c r="L112" s="10">
        <f t="shared" si="11"/>
        <v>0</v>
      </c>
      <c r="M112" s="10" t="e">
        <f t="shared" si="12"/>
        <v>#DIV/0!</v>
      </c>
    </row>
    <row r="113" spans="1:13" ht="15.75" customHeight="1" hidden="1">
      <c r="A113" s="76"/>
      <c r="B113" s="76"/>
      <c r="C113" s="42" t="s">
        <v>24</v>
      </c>
      <c r="D113" s="15" t="s">
        <v>19</v>
      </c>
      <c r="E113" s="10"/>
      <c r="F113" s="10"/>
      <c r="G113" s="10"/>
      <c r="H113" s="10"/>
      <c r="I113" s="10">
        <f t="shared" si="8"/>
        <v>0</v>
      </c>
      <c r="J113" s="10" t="e">
        <f t="shared" si="9"/>
        <v>#DIV/0!</v>
      </c>
      <c r="K113" s="10" t="e">
        <f t="shared" si="10"/>
        <v>#DIV/0!</v>
      </c>
      <c r="L113" s="10">
        <f t="shared" si="11"/>
        <v>0</v>
      </c>
      <c r="M113" s="10" t="e">
        <f t="shared" si="12"/>
        <v>#DIV/0!</v>
      </c>
    </row>
    <row r="114" spans="1:13" s="2" customFormat="1" ht="15.75">
      <c r="A114" s="77"/>
      <c r="B114" s="77"/>
      <c r="C114" s="44"/>
      <c r="D114" s="4" t="s">
        <v>35</v>
      </c>
      <c r="E114" s="3">
        <f>SUM(E107:E113)</f>
        <v>2775.1</v>
      </c>
      <c r="F114" s="3">
        <f>SUM(F107:F113)</f>
        <v>4697.200000000001</v>
      </c>
      <c r="G114" s="3">
        <f>SUM(G107:G113)</f>
        <v>2672.6</v>
      </c>
      <c r="H114" s="3">
        <f>SUM(H107:H113)</f>
        <v>3239.1</v>
      </c>
      <c r="I114" s="3">
        <f t="shared" si="8"/>
        <v>566.5</v>
      </c>
      <c r="J114" s="3">
        <f t="shared" si="9"/>
        <v>121.19658759260645</v>
      </c>
      <c r="K114" s="3">
        <f t="shared" si="10"/>
        <v>68.95810269948053</v>
      </c>
      <c r="L114" s="3">
        <f t="shared" si="11"/>
        <v>464</v>
      </c>
      <c r="M114" s="3">
        <f t="shared" si="12"/>
        <v>116.72011819393894</v>
      </c>
    </row>
    <row r="115" spans="1:13" s="2" customFormat="1" ht="15.75" customHeight="1" hidden="1">
      <c r="A115" s="75" t="s">
        <v>47</v>
      </c>
      <c r="B115" s="75" t="s">
        <v>155</v>
      </c>
      <c r="C115" s="42" t="s">
        <v>6</v>
      </c>
      <c r="D115" s="15" t="s">
        <v>7</v>
      </c>
      <c r="E115" s="14"/>
      <c r="F115" s="3"/>
      <c r="G115" s="3"/>
      <c r="H115" s="14"/>
      <c r="I115" s="14">
        <f t="shared" si="8"/>
        <v>0</v>
      </c>
      <c r="J115" s="14" t="e">
        <f t="shared" si="9"/>
        <v>#DIV/0!</v>
      </c>
      <c r="K115" s="14" t="e">
        <f t="shared" si="10"/>
        <v>#DIV/0!</v>
      </c>
      <c r="L115" s="14">
        <f t="shared" si="11"/>
        <v>0</v>
      </c>
      <c r="M115" s="14" t="e">
        <f t="shared" si="12"/>
        <v>#DIV/0!</v>
      </c>
    </row>
    <row r="116" spans="1:13" ht="31.5">
      <c r="A116" s="76"/>
      <c r="B116" s="76"/>
      <c r="C116" s="42" t="s">
        <v>108</v>
      </c>
      <c r="D116" s="15" t="s">
        <v>109</v>
      </c>
      <c r="E116" s="10">
        <v>77.2</v>
      </c>
      <c r="F116" s="10"/>
      <c r="G116" s="10"/>
      <c r="H116" s="10">
        <v>230.7</v>
      </c>
      <c r="I116" s="10">
        <f t="shared" si="8"/>
        <v>230.7</v>
      </c>
      <c r="J116" s="10"/>
      <c r="K116" s="10"/>
      <c r="L116" s="10">
        <f t="shared" si="11"/>
        <v>153.5</v>
      </c>
      <c r="M116" s="10">
        <f t="shared" si="12"/>
        <v>298.8341968911917</v>
      </c>
    </row>
    <row r="117" spans="1:13" ht="15.75">
      <c r="A117" s="76"/>
      <c r="B117" s="76"/>
      <c r="C117" s="42" t="s">
        <v>13</v>
      </c>
      <c r="D117" s="15" t="s">
        <v>14</v>
      </c>
      <c r="E117" s="10">
        <v>373.2</v>
      </c>
      <c r="F117" s="10">
        <v>231.4</v>
      </c>
      <c r="G117" s="10">
        <v>60.2</v>
      </c>
      <c r="H117" s="10">
        <v>928.5</v>
      </c>
      <c r="I117" s="10">
        <f t="shared" si="8"/>
        <v>868.3</v>
      </c>
      <c r="J117" s="10">
        <f t="shared" si="9"/>
        <v>1542.3588039867109</v>
      </c>
      <c r="K117" s="10">
        <f t="shared" si="10"/>
        <v>401.2532411408816</v>
      </c>
      <c r="L117" s="10">
        <f t="shared" si="11"/>
        <v>555.3</v>
      </c>
      <c r="M117" s="10">
        <f t="shared" si="12"/>
        <v>248.79421221864953</v>
      </c>
    </row>
    <row r="118" spans="1:13" ht="15.75" customHeight="1" hidden="1">
      <c r="A118" s="76"/>
      <c r="B118" s="76"/>
      <c r="C118" s="42" t="s">
        <v>15</v>
      </c>
      <c r="D118" s="15" t="s">
        <v>16</v>
      </c>
      <c r="E118" s="10"/>
      <c r="F118" s="10"/>
      <c r="G118" s="10"/>
      <c r="H118" s="10"/>
      <c r="I118" s="10">
        <f t="shared" si="8"/>
        <v>0</v>
      </c>
      <c r="J118" s="10" t="e">
        <f t="shared" si="9"/>
        <v>#DIV/0!</v>
      </c>
      <c r="K118" s="10" t="e">
        <f t="shared" si="10"/>
        <v>#DIV/0!</v>
      </c>
      <c r="L118" s="10">
        <f t="shared" si="11"/>
        <v>0</v>
      </c>
      <c r="M118" s="10" t="e">
        <f t="shared" si="12"/>
        <v>#DIV/0!</v>
      </c>
    </row>
    <row r="119" spans="1:13" ht="15.75" customHeight="1" hidden="1">
      <c r="A119" s="76"/>
      <c r="B119" s="76"/>
      <c r="C119" s="42" t="s">
        <v>20</v>
      </c>
      <c r="D119" s="15" t="s">
        <v>21</v>
      </c>
      <c r="E119" s="10"/>
      <c r="F119" s="10"/>
      <c r="G119" s="10"/>
      <c r="H119" s="10"/>
      <c r="I119" s="10">
        <f t="shared" si="8"/>
        <v>0</v>
      </c>
      <c r="J119" s="10" t="e">
        <f t="shared" si="9"/>
        <v>#DIV/0!</v>
      </c>
      <c r="K119" s="10" t="e">
        <f t="shared" si="10"/>
        <v>#DIV/0!</v>
      </c>
      <c r="L119" s="10">
        <f t="shared" si="11"/>
        <v>0</v>
      </c>
      <c r="M119" s="10" t="e">
        <f t="shared" si="12"/>
        <v>#DIV/0!</v>
      </c>
    </row>
    <row r="120" spans="1:13" ht="15.75">
      <c r="A120" s="76"/>
      <c r="B120" s="76"/>
      <c r="C120" s="42" t="s">
        <v>22</v>
      </c>
      <c r="D120" s="15" t="s">
        <v>39</v>
      </c>
      <c r="E120" s="10">
        <v>2538.2</v>
      </c>
      <c r="F120" s="10">
        <v>4905.3</v>
      </c>
      <c r="G120" s="10">
        <v>2668</v>
      </c>
      <c r="H120" s="10">
        <v>2668</v>
      </c>
      <c r="I120" s="10">
        <f t="shared" si="8"/>
        <v>0</v>
      </c>
      <c r="J120" s="10">
        <f t="shared" si="9"/>
        <v>100</v>
      </c>
      <c r="K120" s="10">
        <f t="shared" si="10"/>
        <v>54.39014943020815</v>
      </c>
      <c r="L120" s="10">
        <f t="shared" si="11"/>
        <v>129.80000000000018</v>
      </c>
      <c r="M120" s="10">
        <f t="shared" si="12"/>
        <v>105.11386021590103</v>
      </c>
    </row>
    <row r="121" spans="1:13" ht="15.75" customHeight="1" hidden="1">
      <c r="A121" s="76"/>
      <c r="B121" s="76"/>
      <c r="C121" s="42" t="s">
        <v>29</v>
      </c>
      <c r="D121" s="15" t="s">
        <v>30</v>
      </c>
      <c r="E121" s="10"/>
      <c r="F121" s="10"/>
      <c r="G121" s="10"/>
      <c r="H121" s="10"/>
      <c r="I121" s="10">
        <f t="shared" si="8"/>
        <v>0</v>
      </c>
      <c r="J121" s="10" t="e">
        <f t="shared" si="9"/>
        <v>#DIV/0!</v>
      </c>
      <c r="K121" s="10" t="e">
        <f t="shared" si="10"/>
        <v>#DIV/0!</v>
      </c>
      <c r="L121" s="10">
        <f t="shared" si="11"/>
        <v>0</v>
      </c>
      <c r="M121" s="10" t="e">
        <f t="shared" si="12"/>
        <v>#DIV/0!</v>
      </c>
    </row>
    <row r="122" spans="1:13" ht="15.75">
      <c r="A122" s="76"/>
      <c r="B122" s="76"/>
      <c r="C122" s="42" t="s">
        <v>24</v>
      </c>
      <c r="D122" s="15" t="s">
        <v>19</v>
      </c>
      <c r="E122" s="10"/>
      <c r="F122" s="10"/>
      <c r="G122" s="10"/>
      <c r="H122" s="10">
        <v>-0.4</v>
      </c>
      <c r="I122" s="10">
        <f t="shared" si="8"/>
        <v>-0.4</v>
      </c>
      <c r="J122" s="10"/>
      <c r="K122" s="10"/>
      <c r="L122" s="10">
        <f t="shared" si="11"/>
        <v>-0.4</v>
      </c>
      <c r="M122" s="10"/>
    </row>
    <row r="123" spans="1:13" s="2" customFormat="1" ht="15.75">
      <c r="A123" s="77"/>
      <c r="B123" s="77"/>
      <c r="C123" s="44"/>
      <c r="D123" s="4" t="s">
        <v>35</v>
      </c>
      <c r="E123" s="3">
        <f>SUM(E115:E122)</f>
        <v>2988.6</v>
      </c>
      <c r="F123" s="3">
        <f>SUM(F115:F122)</f>
        <v>5136.7</v>
      </c>
      <c r="G123" s="3">
        <f>SUM(G115:G122)</f>
        <v>2728.2</v>
      </c>
      <c r="H123" s="3">
        <f>SUM(H115:H122)</f>
        <v>3826.7999999999997</v>
      </c>
      <c r="I123" s="3">
        <f t="shared" si="8"/>
        <v>1098.6</v>
      </c>
      <c r="J123" s="3">
        <f t="shared" si="9"/>
        <v>140.2683087750165</v>
      </c>
      <c r="K123" s="3">
        <f t="shared" si="10"/>
        <v>74.49919208830572</v>
      </c>
      <c r="L123" s="3">
        <f t="shared" si="11"/>
        <v>838.1999999999998</v>
      </c>
      <c r="M123" s="3">
        <f t="shared" si="12"/>
        <v>128.04657699257177</v>
      </c>
    </row>
    <row r="124" spans="1:13" ht="31.5" customHeight="1">
      <c r="A124" s="95">
        <v>936</v>
      </c>
      <c r="B124" s="75" t="s">
        <v>156</v>
      </c>
      <c r="C124" s="42" t="s">
        <v>108</v>
      </c>
      <c r="D124" s="15" t="s">
        <v>109</v>
      </c>
      <c r="E124" s="11">
        <v>41.7</v>
      </c>
      <c r="F124" s="11"/>
      <c r="G124" s="11"/>
      <c r="H124" s="11">
        <v>94.6</v>
      </c>
      <c r="I124" s="11">
        <f t="shared" si="8"/>
        <v>94.6</v>
      </c>
      <c r="J124" s="11"/>
      <c r="K124" s="11"/>
      <c r="L124" s="11">
        <f t="shared" si="11"/>
        <v>52.89999999999999</v>
      </c>
      <c r="M124" s="11">
        <f t="shared" si="12"/>
        <v>226.85851318944842</v>
      </c>
    </row>
    <row r="125" spans="1:13" s="2" customFormat="1" ht="15.75">
      <c r="A125" s="96"/>
      <c r="B125" s="76"/>
      <c r="C125" s="42" t="s">
        <v>13</v>
      </c>
      <c r="D125" s="15" t="s">
        <v>14</v>
      </c>
      <c r="E125" s="10">
        <v>663.9</v>
      </c>
      <c r="F125" s="10">
        <v>359.1</v>
      </c>
      <c r="G125" s="10">
        <v>156</v>
      </c>
      <c r="H125" s="10">
        <v>820.5</v>
      </c>
      <c r="I125" s="10">
        <f t="shared" si="8"/>
        <v>664.5</v>
      </c>
      <c r="J125" s="10">
        <f t="shared" si="9"/>
        <v>525.9615384615385</v>
      </c>
      <c r="K125" s="10">
        <f t="shared" si="10"/>
        <v>228.48788638262323</v>
      </c>
      <c r="L125" s="10">
        <f t="shared" si="11"/>
        <v>156.60000000000002</v>
      </c>
      <c r="M125" s="10">
        <f t="shared" si="12"/>
        <v>123.58788974243109</v>
      </c>
    </row>
    <row r="126" spans="1:13" ht="15.75" customHeight="1" hidden="1">
      <c r="A126" s="96"/>
      <c r="B126" s="76"/>
      <c r="C126" s="42" t="s">
        <v>15</v>
      </c>
      <c r="D126" s="15" t="s">
        <v>16</v>
      </c>
      <c r="E126" s="10"/>
      <c r="F126" s="10"/>
      <c r="G126" s="10"/>
      <c r="H126" s="10"/>
      <c r="I126" s="10">
        <f t="shared" si="8"/>
        <v>0</v>
      </c>
      <c r="J126" s="10" t="e">
        <f t="shared" si="9"/>
        <v>#DIV/0!</v>
      </c>
      <c r="K126" s="10" t="e">
        <f t="shared" si="10"/>
        <v>#DIV/0!</v>
      </c>
      <c r="L126" s="10">
        <f t="shared" si="11"/>
        <v>0</v>
      </c>
      <c r="M126" s="10" t="e">
        <f t="shared" si="12"/>
        <v>#DIV/0!</v>
      </c>
    </row>
    <row r="127" spans="1:13" ht="15.75">
      <c r="A127" s="96"/>
      <c r="B127" s="76"/>
      <c r="C127" s="42" t="s">
        <v>17</v>
      </c>
      <c r="D127" s="15" t="s">
        <v>18</v>
      </c>
      <c r="E127" s="10"/>
      <c r="F127" s="10"/>
      <c r="G127" s="10"/>
      <c r="H127" s="10">
        <v>5.4</v>
      </c>
      <c r="I127" s="10">
        <f t="shared" si="8"/>
        <v>5.4</v>
      </c>
      <c r="J127" s="10"/>
      <c r="K127" s="10"/>
      <c r="L127" s="10">
        <f t="shared" si="11"/>
        <v>5.4</v>
      </c>
      <c r="M127" s="10"/>
    </row>
    <row r="128" spans="1:13" ht="15.75" customHeight="1" hidden="1">
      <c r="A128" s="96"/>
      <c r="B128" s="76"/>
      <c r="C128" s="42" t="s">
        <v>20</v>
      </c>
      <c r="D128" s="15" t="s">
        <v>21</v>
      </c>
      <c r="E128" s="10"/>
      <c r="F128" s="10"/>
      <c r="G128" s="10"/>
      <c r="H128" s="10"/>
      <c r="I128" s="10">
        <f t="shared" si="8"/>
        <v>0</v>
      </c>
      <c r="J128" s="10" t="e">
        <f t="shared" si="9"/>
        <v>#DIV/0!</v>
      </c>
      <c r="K128" s="10" t="e">
        <f t="shared" si="10"/>
        <v>#DIV/0!</v>
      </c>
      <c r="L128" s="10">
        <f t="shared" si="11"/>
        <v>0</v>
      </c>
      <c r="M128" s="10" t="e">
        <f t="shared" si="12"/>
        <v>#DIV/0!</v>
      </c>
    </row>
    <row r="129" spans="1:13" ht="15.75">
      <c r="A129" s="96"/>
      <c r="B129" s="76"/>
      <c r="C129" s="42" t="s">
        <v>22</v>
      </c>
      <c r="D129" s="15" t="s">
        <v>39</v>
      </c>
      <c r="E129" s="10">
        <v>2277.9</v>
      </c>
      <c r="F129" s="10">
        <f>3986.7+156.2</f>
        <v>4142.9</v>
      </c>
      <c r="G129" s="10">
        <v>2416.7</v>
      </c>
      <c r="H129" s="10">
        <v>2416.7</v>
      </c>
      <c r="I129" s="10">
        <f t="shared" si="8"/>
        <v>0</v>
      </c>
      <c r="J129" s="10">
        <f t="shared" si="9"/>
        <v>100</v>
      </c>
      <c r="K129" s="10">
        <f t="shared" si="10"/>
        <v>58.333534480677784</v>
      </c>
      <c r="L129" s="10">
        <f t="shared" si="11"/>
        <v>138.79999999999973</v>
      </c>
      <c r="M129" s="10">
        <f t="shared" si="12"/>
        <v>106.09333157732999</v>
      </c>
    </row>
    <row r="130" spans="1:13" ht="15.75" customHeight="1" hidden="1">
      <c r="A130" s="96"/>
      <c r="B130" s="76"/>
      <c r="C130" s="42" t="s">
        <v>29</v>
      </c>
      <c r="D130" s="15" t="s">
        <v>30</v>
      </c>
      <c r="E130" s="10"/>
      <c r="F130" s="10"/>
      <c r="G130" s="10"/>
      <c r="H130" s="10"/>
      <c r="I130" s="10">
        <f t="shared" si="8"/>
        <v>0</v>
      </c>
      <c r="J130" s="10" t="e">
        <f t="shared" si="9"/>
        <v>#DIV/0!</v>
      </c>
      <c r="K130" s="10" t="e">
        <f t="shared" si="10"/>
        <v>#DIV/0!</v>
      </c>
      <c r="L130" s="10">
        <f t="shared" si="11"/>
        <v>0</v>
      </c>
      <c r="M130" s="10" t="e">
        <f t="shared" si="12"/>
        <v>#DIV/0!</v>
      </c>
    </row>
    <row r="131" spans="1:13" ht="15.75">
      <c r="A131" s="96"/>
      <c r="B131" s="76"/>
      <c r="C131" s="42" t="s">
        <v>24</v>
      </c>
      <c r="D131" s="15" t="s">
        <v>19</v>
      </c>
      <c r="E131" s="10"/>
      <c r="F131" s="10"/>
      <c r="G131" s="10"/>
      <c r="H131" s="10">
        <v>-6.1</v>
      </c>
      <c r="I131" s="10">
        <f t="shared" si="8"/>
        <v>-6.1</v>
      </c>
      <c r="J131" s="10"/>
      <c r="K131" s="10"/>
      <c r="L131" s="10">
        <f t="shared" si="11"/>
        <v>-6.1</v>
      </c>
      <c r="M131" s="10"/>
    </row>
    <row r="132" spans="1:13" s="2" customFormat="1" ht="15.75">
      <c r="A132" s="97"/>
      <c r="B132" s="77"/>
      <c r="C132" s="44"/>
      <c r="D132" s="4" t="s">
        <v>35</v>
      </c>
      <c r="E132" s="3">
        <f>SUM(E124:E131)</f>
        <v>2983.5</v>
      </c>
      <c r="F132" s="3">
        <f>SUM(F124:F131)</f>
        <v>4502</v>
      </c>
      <c r="G132" s="3">
        <f>SUM(G124:G131)</f>
        <v>2572.7</v>
      </c>
      <c r="H132" s="3">
        <f>SUM(H124:H131)</f>
        <v>3331.1</v>
      </c>
      <c r="I132" s="3">
        <f t="shared" si="8"/>
        <v>758.4000000000001</v>
      </c>
      <c r="J132" s="3">
        <f t="shared" si="9"/>
        <v>129.47875772534692</v>
      </c>
      <c r="K132" s="3">
        <f t="shared" si="10"/>
        <v>73.99155930697468</v>
      </c>
      <c r="L132" s="3">
        <f t="shared" si="11"/>
        <v>347.5999999999999</v>
      </c>
      <c r="M132" s="3">
        <f t="shared" si="12"/>
        <v>111.65074576839282</v>
      </c>
    </row>
    <row r="133" spans="1:13" ht="15.75" customHeight="1" hidden="1">
      <c r="A133" s="75" t="s">
        <v>48</v>
      </c>
      <c r="B133" s="75" t="s">
        <v>157</v>
      </c>
      <c r="C133" s="42" t="s">
        <v>6</v>
      </c>
      <c r="D133" s="15" t="s">
        <v>7</v>
      </c>
      <c r="E133" s="10"/>
      <c r="F133" s="10"/>
      <c r="G133" s="10"/>
      <c r="H133" s="10"/>
      <c r="I133" s="10">
        <f t="shared" si="8"/>
        <v>0</v>
      </c>
      <c r="J133" s="10" t="e">
        <f t="shared" si="9"/>
        <v>#DIV/0!</v>
      </c>
      <c r="K133" s="10" t="e">
        <f t="shared" si="10"/>
        <v>#DIV/0!</v>
      </c>
      <c r="L133" s="10">
        <f t="shared" si="11"/>
        <v>0</v>
      </c>
      <c r="M133" s="10" t="e">
        <f t="shared" si="12"/>
        <v>#DIV/0!</v>
      </c>
    </row>
    <row r="134" spans="1:13" ht="47.25" customHeight="1" hidden="1">
      <c r="A134" s="76"/>
      <c r="B134" s="76"/>
      <c r="C134" s="42" t="s">
        <v>116</v>
      </c>
      <c r="D134" s="15" t="s">
        <v>117</v>
      </c>
      <c r="E134" s="10"/>
      <c r="F134" s="10"/>
      <c r="G134" s="10"/>
      <c r="H134" s="10"/>
      <c r="I134" s="10">
        <f t="shared" si="8"/>
        <v>0</v>
      </c>
      <c r="J134" s="10" t="e">
        <f t="shared" si="9"/>
        <v>#DIV/0!</v>
      </c>
      <c r="K134" s="10" t="e">
        <f t="shared" si="10"/>
        <v>#DIV/0!</v>
      </c>
      <c r="L134" s="10">
        <f t="shared" si="11"/>
        <v>0</v>
      </c>
      <c r="M134" s="10" t="e">
        <f t="shared" si="12"/>
        <v>#DIV/0!</v>
      </c>
    </row>
    <row r="135" spans="1:13" ht="31.5">
      <c r="A135" s="76"/>
      <c r="B135" s="76"/>
      <c r="C135" s="42" t="s">
        <v>108</v>
      </c>
      <c r="D135" s="15" t="s">
        <v>109</v>
      </c>
      <c r="E135" s="10">
        <v>135.5</v>
      </c>
      <c r="F135" s="10"/>
      <c r="G135" s="10"/>
      <c r="H135" s="10">
        <v>193.7</v>
      </c>
      <c r="I135" s="10">
        <f t="shared" si="8"/>
        <v>193.7</v>
      </c>
      <c r="J135" s="10"/>
      <c r="K135" s="10"/>
      <c r="L135" s="10">
        <f t="shared" si="11"/>
        <v>58.19999999999999</v>
      </c>
      <c r="M135" s="10">
        <f t="shared" si="12"/>
        <v>142.95202952029518</v>
      </c>
    </row>
    <row r="136" spans="1:13" ht="15.75">
      <c r="A136" s="76"/>
      <c r="B136" s="76"/>
      <c r="C136" s="42" t="s">
        <v>13</v>
      </c>
      <c r="D136" s="15" t="s">
        <v>14</v>
      </c>
      <c r="E136" s="10">
        <v>495.6</v>
      </c>
      <c r="F136" s="10">
        <v>798.2</v>
      </c>
      <c r="G136" s="10">
        <v>216.6</v>
      </c>
      <c r="H136" s="10">
        <v>1055.9</v>
      </c>
      <c r="I136" s="10">
        <f t="shared" si="8"/>
        <v>839.3000000000001</v>
      </c>
      <c r="J136" s="10">
        <f t="shared" si="9"/>
        <v>487.488457987073</v>
      </c>
      <c r="K136" s="10">
        <f t="shared" si="10"/>
        <v>132.28514156852918</v>
      </c>
      <c r="L136" s="10">
        <f t="shared" si="11"/>
        <v>560.3000000000001</v>
      </c>
      <c r="M136" s="10">
        <f t="shared" si="12"/>
        <v>213.05488297013721</v>
      </c>
    </row>
    <row r="137" spans="1:13" ht="15.75" customHeight="1" hidden="1">
      <c r="A137" s="76"/>
      <c r="B137" s="76"/>
      <c r="C137" s="42" t="s">
        <v>15</v>
      </c>
      <c r="D137" s="15" t="s">
        <v>16</v>
      </c>
      <c r="E137" s="10"/>
      <c r="F137" s="10"/>
      <c r="G137" s="10"/>
      <c r="H137" s="10"/>
      <c r="I137" s="10">
        <f t="shared" si="8"/>
        <v>0</v>
      </c>
      <c r="J137" s="10" t="e">
        <f t="shared" si="9"/>
        <v>#DIV/0!</v>
      </c>
      <c r="K137" s="10" t="e">
        <f t="shared" si="10"/>
        <v>#DIV/0!</v>
      </c>
      <c r="L137" s="10">
        <f t="shared" si="11"/>
        <v>0</v>
      </c>
      <c r="M137" s="10" t="e">
        <f t="shared" si="12"/>
        <v>#DIV/0!</v>
      </c>
    </row>
    <row r="138" spans="1:13" ht="15.75" customHeight="1" hidden="1">
      <c r="A138" s="76"/>
      <c r="B138" s="76"/>
      <c r="C138" s="42" t="s">
        <v>20</v>
      </c>
      <c r="D138" s="15" t="s">
        <v>21</v>
      </c>
      <c r="E138" s="10"/>
      <c r="F138" s="10"/>
      <c r="G138" s="10"/>
      <c r="H138" s="10"/>
      <c r="I138" s="10">
        <f t="shared" si="8"/>
        <v>0</v>
      </c>
      <c r="J138" s="10" t="e">
        <f t="shared" si="9"/>
        <v>#DIV/0!</v>
      </c>
      <c r="K138" s="10" t="e">
        <f t="shared" si="10"/>
        <v>#DIV/0!</v>
      </c>
      <c r="L138" s="10">
        <f t="shared" si="11"/>
        <v>0</v>
      </c>
      <c r="M138" s="10" t="e">
        <f t="shared" si="12"/>
        <v>#DIV/0!</v>
      </c>
    </row>
    <row r="139" spans="1:13" ht="15.75">
      <c r="A139" s="76"/>
      <c r="B139" s="76"/>
      <c r="C139" s="42" t="s">
        <v>22</v>
      </c>
      <c r="D139" s="15" t="s">
        <v>39</v>
      </c>
      <c r="E139" s="10">
        <v>1659.1</v>
      </c>
      <c r="F139" s="10">
        <v>3353.8</v>
      </c>
      <c r="G139" s="10">
        <v>1763</v>
      </c>
      <c r="H139" s="10">
        <v>1763</v>
      </c>
      <c r="I139" s="10">
        <f t="shared" si="8"/>
        <v>0</v>
      </c>
      <c r="J139" s="10">
        <f t="shared" si="9"/>
        <v>100</v>
      </c>
      <c r="K139" s="10">
        <f t="shared" si="10"/>
        <v>52.56723716381417</v>
      </c>
      <c r="L139" s="10">
        <f t="shared" si="11"/>
        <v>103.90000000000009</v>
      </c>
      <c r="M139" s="10">
        <f t="shared" si="12"/>
        <v>106.26243143873184</v>
      </c>
    </row>
    <row r="140" spans="1:13" ht="15.75" customHeight="1" hidden="1">
      <c r="A140" s="76"/>
      <c r="B140" s="76"/>
      <c r="C140" s="42" t="s">
        <v>29</v>
      </c>
      <c r="D140" s="15" t="s">
        <v>30</v>
      </c>
      <c r="E140" s="10"/>
      <c r="F140" s="10"/>
      <c r="G140" s="10"/>
      <c r="H140" s="10"/>
      <c r="I140" s="10">
        <f aca="true" t="shared" si="13" ref="I140:I203">H140-G140</f>
        <v>0</v>
      </c>
      <c r="J140" s="10" t="e">
        <f aca="true" t="shared" si="14" ref="J140:J201">H140/G140*100</f>
        <v>#DIV/0!</v>
      </c>
      <c r="K140" s="10" t="e">
        <f aca="true" t="shared" si="15" ref="K140:K201">H140/F140*100</f>
        <v>#DIV/0!</v>
      </c>
      <c r="L140" s="10">
        <f aca="true" t="shared" si="16" ref="L140:L203">H140-E140</f>
        <v>0</v>
      </c>
      <c r="M140" s="10" t="e">
        <f aca="true" t="shared" si="17" ref="M140:M203">H140/E140*100</f>
        <v>#DIV/0!</v>
      </c>
    </row>
    <row r="141" spans="1:13" ht="15.75">
      <c r="A141" s="76"/>
      <c r="B141" s="76"/>
      <c r="C141" s="42" t="s">
        <v>24</v>
      </c>
      <c r="D141" s="15" t="s">
        <v>19</v>
      </c>
      <c r="E141" s="10"/>
      <c r="F141" s="10"/>
      <c r="G141" s="10"/>
      <c r="H141" s="10">
        <v>-16.2</v>
      </c>
      <c r="I141" s="10">
        <f t="shared" si="13"/>
        <v>-16.2</v>
      </c>
      <c r="J141" s="10"/>
      <c r="K141" s="10"/>
      <c r="L141" s="10">
        <f t="shared" si="16"/>
        <v>-16.2</v>
      </c>
      <c r="M141" s="10"/>
    </row>
    <row r="142" spans="1:13" s="2" customFormat="1" ht="15.75">
      <c r="A142" s="77"/>
      <c r="B142" s="77"/>
      <c r="C142" s="46"/>
      <c r="D142" s="4" t="s">
        <v>35</v>
      </c>
      <c r="E142" s="3">
        <f>SUM(E133:E141)</f>
        <v>2290.2</v>
      </c>
      <c r="F142" s="3">
        <f>SUM(F133:F141)</f>
        <v>4152</v>
      </c>
      <c r="G142" s="3">
        <f>SUM(G133:G141)</f>
        <v>1979.6</v>
      </c>
      <c r="H142" s="3">
        <f>SUM(H133:H141)</f>
        <v>2996.4000000000005</v>
      </c>
      <c r="I142" s="3">
        <f t="shared" si="13"/>
        <v>1016.8000000000006</v>
      </c>
      <c r="J142" s="3">
        <f t="shared" si="14"/>
        <v>151.36391190139426</v>
      </c>
      <c r="K142" s="3">
        <f t="shared" si="15"/>
        <v>72.16763005780348</v>
      </c>
      <c r="L142" s="3">
        <f t="shared" si="16"/>
        <v>706.2000000000007</v>
      </c>
      <c r="M142" s="3">
        <f t="shared" si="17"/>
        <v>130.83573487031703</v>
      </c>
    </row>
    <row r="143" spans="1:13" ht="31.5" customHeight="1">
      <c r="A143" s="75" t="s">
        <v>49</v>
      </c>
      <c r="B143" s="75" t="s">
        <v>158</v>
      </c>
      <c r="C143" s="42" t="s">
        <v>108</v>
      </c>
      <c r="D143" s="15" t="s">
        <v>109</v>
      </c>
      <c r="E143" s="10">
        <v>88.3</v>
      </c>
      <c r="F143" s="10"/>
      <c r="G143" s="10"/>
      <c r="H143" s="10">
        <v>58</v>
      </c>
      <c r="I143" s="10">
        <f t="shared" si="13"/>
        <v>58</v>
      </c>
      <c r="J143" s="10"/>
      <c r="K143" s="10"/>
      <c r="L143" s="10">
        <f t="shared" si="16"/>
        <v>-30.299999999999997</v>
      </c>
      <c r="M143" s="10">
        <f t="shared" si="17"/>
        <v>65.68516421291054</v>
      </c>
    </row>
    <row r="144" spans="1:13" ht="15.75">
      <c r="A144" s="76"/>
      <c r="B144" s="76"/>
      <c r="C144" s="42" t="s">
        <v>13</v>
      </c>
      <c r="D144" s="15" t="s">
        <v>14</v>
      </c>
      <c r="E144" s="10">
        <v>39.6</v>
      </c>
      <c r="F144" s="10">
        <v>53</v>
      </c>
      <c r="G144" s="10">
        <v>26.4</v>
      </c>
      <c r="H144" s="10">
        <v>130</v>
      </c>
      <c r="I144" s="10">
        <f t="shared" si="13"/>
        <v>103.6</v>
      </c>
      <c r="J144" s="10">
        <f t="shared" si="14"/>
        <v>492.4242424242425</v>
      </c>
      <c r="K144" s="10">
        <f t="shared" si="15"/>
        <v>245.2830188679245</v>
      </c>
      <c r="L144" s="10">
        <f t="shared" si="16"/>
        <v>90.4</v>
      </c>
      <c r="M144" s="10">
        <f t="shared" si="17"/>
        <v>328.2828282828283</v>
      </c>
    </row>
    <row r="145" spans="1:13" ht="15.75" customHeight="1" hidden="1">
      <c r="A145" s="76"/>
      <c r="B145" s="76"/>
      <c r="C145" s="42" t="s">
        <v>15</v>
      </c>
      <c r="D145" s="15" t="s">
        <v>16</v>
      </c>
      <c r="E145" s="24"/>
      <c r="F145" s="10"/>
      <c r="G145" s="10"/>
      <c r="H145" s="10"/>
      <c r="I145" s="10">
        <f t="shared" si="13"/>
        <v>0</v>
      </c>
      <c r="J145" s="10" t="e">
        <f t="shared" si="14"/>
        <v>#DIV/0!</v>
      </c>
      <c r="K145" s="10" t="e">
        <f t="shared" si="15"/>
        <v>#DIV/0!</v>
      </c>
      <c r="L145" s="10">
        <f t="shared" si="16"/>
        <v>0</v>
      </c>
      <c r="M145" s="10" t="e">
        <f t="shared" si="17"/>
        <v>#DIV/0!</v>
      </c>
    </row>
    <row r="146" spans="1:13" ht="15.75" customHeight="1" hidden="1">
      <c r="A146" s="76"/>
      <c r="B146" s="76"/>
      <c r="C146" s="42" t="s">
        <v>20</v>
      </c>
      <c r="D146" s="15" t="s">
        <v>21</v>
      </c>
      <c r="E146" s="10"/>
      <c r="F146" s="10"/>
      <c r="G146" s="10"/>
      <c r="H146" s="10"/>
      <c r="I146" s="10">
        <f t="shared" si="13"/>
        <v>0</v>
      </c>
      <c r="J146" s="10" t="e">
        <f t="shared" si="14"/>
        <v>#DIV/0!</v>
      </c>
      <c r="K146" s="10" t="e">
        <f t="shared" si="15"/>
        <v>#DIV/0!</v>
      </c>
      <c r="L146" s="10">
        <f t="shared" si="16"/>
        <v>0</v>
      </c>
      <c r="M146" s="10" t="e">
        <f t="shared" si="17"/>
        <v>#DIV/0!</v>
      </c>
    </row>
    <row r="147" spans="1:13" ht="15.75">
      <c r="A147" s="76"/>
      <c r="B147" s="76"/>
      <c r="C147" s="42" t="s">
        <v>22</v>
      </c>
      <c r="D147" s="15" t="s">
        <v>39</v>
      </c>
      <c r="E147" s="10">
        <v>324.7</v>
      </c>
      <c r="F147" s="10">
        <f>550.9+51.6</f>
        <v>602.5</v>
      </c>
      <c r="G147" s="10">
        <v>351.4</v>
      </c>
      <c r="H147" s="10">
        <v>351.5</v>
      </c>
      <c r="I147" s="10">
        <f t="shared" si="13"/>
        <v>0.10000000000002274</v>
      </c>
      <c r="J147" s="10">
        <f t="shared" si="14"/>
        <v>100.0284575981787</v>
      </c>
      <c r="K147" s="10">
        <f t="shared" si="15"/>
        <v>58.34024896265561</v>
      </c>
      <c r="L147" s="10">
        <f t="shared" si="16"/>
        <v>26.80000000000001</v>
      </c>
      <c r="M147" s="10">
        <f t="shared" si="17"/>
        <v>108.25377271327379</v>
      </c>
    </row>
    <row r="148" spans="1:13" ht="15.75" customHeight="1" hidden="1">
      <c r="A148" s="76"/>
      <c r="B148" s="76"/>
      <c r="C148" s="42" t="s">
        <v>29</v>
      </c>
      <c r="D148" s="15" t="s">
        <v>30</v>
      </c>
      <c r="E148" s="10"/>
      <c r="F148" s="10"/>
      <c r="G148" s="10"/>
      <c r="H148" s="10"/>
      <c r="I148" s="10">
        <f t="shared" si="13"/>
        <v>0</v>
      </c>
      <c r="J148" s="10" t="e">
        <f t="shared" si="14"/>
        <v>#DIV/0!</v>
      </c>
      <c r="K148" s="10" t="e">
        <f t="shared" si="15"/>
        <v>#DIV/0!</v>
      </c>
      <c r="L148" s="10">
        <f t="shared" si="16"/>
        <v>0</v>
      </c>
      <c r="M148" s="10" t="e">
        <f t="shared" si="17"/>
        <v>#DIV/0!</v>
      </c>
    </row>
    <row r="149" spans="1:13" ht="15.75" customHeight="1" hidden="1">
      <c r="A149" s="76"/>
      <c r="B149" s="76"/>
      <c r="C149" s="42" t="s">
        <v>24</v>
      </c>
      <c r="D149" s="15" t="s">
        <v>19</v>
      </c>
      <c r="E149" s="10"/>
      <c r="F149" s="10"/>
      <c r="G149" s="10"/>
      <c r="H149" s="10"/>
      <c r="I149" s="10">
        <f t="shared" si="13"/>
        <v>0</v>
      </c>
      <c r="J149" s="10" t="e">
        <f t="shared" si="14"/>
        <v>#DIV/0!</v>
      </c>
      <c r="K149" s="10" t="e">
        <f t="shared" si="15"/>
        <v>#DIV/0!</v>
      </c>
      <c r="L149" s="10">
        <f t="shared" si="16"/>
        <v>0</v>
      </c>
      <c r="M149" s="10" t="e">
        <f t="shared" si="17"/>
        <v>#DIV/0!</v>
      </c>
    </row>
    <row r="150" spans="1:13" s="2" customFormat="1" ht="15.75">
      <c r="A150" s="77"/>
      <c r="B150" s="77"/>
      <c r="C150" s="46"/>
      <c r="D150" s="4" t="s">
        <v>35</v>
      </c>
      <c r="E150" s="3">
        <f>SUM(E143:E149)</f>
        <v>452.6</v>
      </c>
      <c r="F150" s="3">
        <f>SUM(F143:F149)</f>
        <v>655.5</v>
      </c>
      <c r="G150" s="3">
        <f>SUM(G143:G149)</f>
        <v>377.79999999999995</v>
      </c>
      <c r="H150" s="3">
        <f>SUM(H143:H149)</f>
        <v>539.5</v>
      </c>
      <c r="I150" s="3">
        <f t="shared" si="13"/>
        <v>161.70000000000005</v>
      </c>
      <c r="J150" s="3">
        <f t="shared" si="14"/>
        <v>142.80042350449975</v>
      </c>
      <c r="K150" s="3">
        <f t="shared" si="15"/>
        <v>82.30358504958048</v>
      </c>
      <c r="L150" s="3">
        <f t="shared" si="16"/>
        <v>86.89999999999998</v>
      </c>
      <c r="M150" s="3">
        <f t="shared" si="17"/>
        <v>119.20017675651789</v>
      </c>
    </row>
    <row r="151" spans="1:13" s="2" customFormat="1" ht="63" customHeight="1">
      <c r="A151" s="75" t="s">
        <v>125</v>
      </c>
      <c r="B151" s="75" t="s">
        <v>126</v>
      </c>
      <c r="C151" s="45" t="s">
        <v>8</v>
      </c>
      <c r="D151" s="15" t="s">
        <v>178</v>
      </c>
      <c r="E151" s="3"/>
      <c r="F151" s="32">
        <v>4677.5</v>
      </c>
      <c r="G151" s="32">
        <v>4677.5</v>
      </c>
      <c r="H151" s="32">
        <v>17572.5</v>
      </c>
      <c r="I151" s="32">
        <f t="shared" si="13"/>
        <v>12895</v>
      </c>
      <c r="J151" s="32">
        <f t="shared" si="14"/>
        <v>375.6814537680385</v>
      </c>
      <c r="K151" s="32">
        <f t="shared" si="15"/>
        <v>375.6814537680385</v>
      </c>
      <c r="L151" s="32">
        <f t="shared" si="16"/>
        <v>17572.5</v>
      </c>
      <c r="M151" s="32"/>
    </row>
    <row r="152" spans="1:13" ht="78.75">
      <c r="A152" s="76"/>
      <c r="B152" s="76"/>
      <c r="C152" s="45" t="s">
        <v>10</v>
      </c>
      <c r="D152" s="15" t="s">
        <v>50</v>
      </c>
      <c r="E152" s="10">
        <v>528</v>
      </c>
      <c r="F152" s="10"/>
      <c r="G152" s="10"/>
      <c r="H152" s="10">
        <v>215.4</v>
      </c>
      <c r="I152" s="10">
        <f t="shared" si="13"/>
        <v>215.4</v>
      </c>
      <c r="J152" s="10"/>
      <c r="K152" s="10"/>
      <c r="L152" s="10">
        <f t="shared" si="16"/>
        <v>-312.6</v>
      </c>
      <c r="M152" s="10">
        <f t="shared" si="17"/>
        <v>40.79545454545455</v>
      </c>
    </row>
    <row r="153" spans="1:13" ht="31.5">
      <c r="A153" s="76"/>
      <c r="B153" s="76"/>
      <c r="C153" s="42" t="s">
        <v>110</v>
      </c>
      <c r="D153" s="15" t="s">
        <v>111</v>
      </c>
      <c r="E153" s="14">
        <v>2155.3</v>
      </c>
      <c r="F153" s="10">
        <v>3246.3</v>
      </c>
      <c r="G153" s="10">
        <v>1444.5</v>
      </c>
      <c r="H153" s="32">
        <v>1871.4</v>
      </c>
      <c r="I153" s="32">
        <f t="shared" si="13"/>
        <v>426.9000000000001</v>
      </c>
      <c r="J153" s="32">
        <f t="shared" si="14"/>
        <v>129.55347871235722</v>
      </c>
      <c r="K153" s="32">
        <f t="shared" si="15"/>
        <v>57.64716754458923</v>
      </c>
      <c r="L153" s="32">
        <f t="shared" si="16"/>
        <v>-283.9000000000001</v>
      </c>
      <c r="M153" s="32">
        <f t="shared" si="17"/>
        <v>86.82781979306824</v>
      </c>
    </row>
    <row r="154" spans="1:13" ht="31.5">
      <c r="A154" s="76"/>
      <c r="B154" s="76"/>
      <c r="C154" s="42" t="s">
        <v>108</v>
      </c>
      <c r="D154" s="15" t="s">
        <v>109</v>
      </c>
      <c r="E154" s="14">
        <v>11617.4</v>
      </c>
      <c r="F154" s="10"/>
      <c r="G154" s="10"/>
      <c r="H154" s="32">
        <v>3366.9</v>
      </c>
      <c r="I154" s="32">
        <f t="shared" si="13"/>
        <v>3366.9</v>
      </c>
      <c r="J154" s="32"/>
      <c r="K154" s="32"/>
      <c r="L154" s="32">
        <f t="shared" si="16"/>
        <v>-8250.5</v>
      </c>
      <c r="M154" s="32">
        <f t="shared" si="17"/>
        <v>28.981527708437344</v>
      </c>
    </row>
    <row r="155" spans="1:13" ht="94.5" customHeight="1" hidden="1">
      <c r="A155" s="76"/>
      <c r="B155" s="76"/>
      <c r="C155" s="45" t="s">
        <v>106</v>
      </c>
      <c r="D155" s="15" t="s">
        <v>122</v>
      </c>
      <c r="E155" s="14"/>
      <c r="F155" s="10"/>
      <c r="G155" s="10"/>
      <c r="H155" s="14"/>
      <c r="I155" s="14">
        <f t="shared" si="13"/>
        <v>0</v>
      </c>
      <c r="J155" s="14"/>
      <c r="K155" s="14"/>
      <c r="L155" s="14">
        <f t="shared" si="16"/>
        <v>0</v>
      </c>
      <c r="M155" s="14" t="e">
        <f t="shared" si="17"/>
        <v>#DIV/0!</v>
      </c>
    </row>
    <row r="156" spans="1:13" ht="15.75">
      <c r="A156" s="76"/>
      <c r="B156" s="76"/>
      <c r="C156" s="42" t="s">
        <v>13</v>
      </c>
      <c r="D156" s="15" t="s">
        <v>14</v>
      </c>
      <c r="E156" s="10">
        <v>737.4</v>
      </c>
      <c r="F156" s="10"/>
      <c r="G156" s="10"/>
      <c r="H156" s="10">
        <v>16.7</v>
      </c>
      <c r="I156" s="10">
        <f t="shared" si="13"/>
        <v>16.7</v>
      </c>
      <c r="J156" s="10"/>
      <c r="K156" s="10"/>
      <c r="L156" s="10">
        <f t="shared" si="16"/>
        <v>-720.6999999999999</v>
      </c>
      <c r="M156" s="10">
        <f t="shared" si="17"/>
        <v>2.264713859506374</v>
      </c>
    </row>
    <row r="157" spans="1:13" ht="15.75" hidden="1">
      <c r="A157" s="76"/>
      <c r="B157" s="76"/>
      <c r="C157" s="42" t="s">
        <v>15</v>
      </c>
      <c r="D157" s="15" t="s">
        <v>16</v>
      </c>
      <c r="E157" s="10"/>
      <c r="F157" s="10"/>
      <c r="G157" s="10"/>
      <c r="H157" s="10"/>
      <c r="I157" s="10">
        <f t="shared" si="13"/>
        <v>0</v>
      </c>
      <c r="J157" s="10"/>
      <c r="K157" s="10"/>
      <c r="L157" s="10">
        <f t="shared" si="16"/>
        <v>0</v>
      </c>
      <c r="M157" s="10" t="e">
        <f t="shared" si="17"/>
        <v>#DIV/0!</v>
      </c>
    </row>
    <row r="158" spans="1:13" ht="15.75" customHeight="1" hidden="1">
      <c r="A158" s="76"/>
      <c r="B158" s="76"/>
      <c r="C158" s="42" t="s">
        <v>17</v>
      </c>
      <c r="D158" s="15" t="s">
        <v>107</v>
      </c>
      <c r="E158" s="10"/>
      <c r="F158" s="10"/>
      <c r="G158" s="10"/>
      <c r="H158" s="10"/>
      <c r="I158" s="10">
        <f t="shared" si="13"/>
        <v>0</v>
      </c>
      <c r="J158" s="10"/>
      <c r="K158" s="10"/>
      <c r="L158" s="10">
        <f t="shared" si="16"/>
        <v>0</v>
      </c>
      <c r="M158" s="10" t="e">
        <f t="shared" si="17"/>
        <v>#DIV/0!</v>
      </c>
    </row>
    <row r="159" spans="1:13" ht="15.75">
      <c r="A159" s="76"/>
      <c r="B159" s="76"/>
      <c r="C159" s="42" t="s">
        <v>20</v>
      </c>
      <c r="D159" s="15" t="s">
        <v>21</v>
      </c>
      <c r="E159" s="10">
        <v>1569.2</v>
      </c>
      <c r="F159" s="32"/>
      <c r="G159" s="32"/>
      <c r="H159" s="10"/>
      <c r="I159" s="10">
        <f t="shared" si="13"/>
        <v>0</v>
      </c>
      <c r="J159" s="10"/>
      <c r="K159" s="10"/>
      <c r="L159" s="10">
        <f t="shared" si="16"/>
        <v>-1569.2</v>
      </c>
      <c r="M159" s="10">
        <f t="shared" si="17"/>
        <v>0</v>
      </c>
    </row>
    <row r="160" spans="1:13" ht="15.75" hidden="1">
      <c r="A160" s="76"/>
      <c r="B160" s="76"/>
      <c r="C160" s="42" t="s">
        <v>22</v>
      </c>
      <c r="D160" s="15" t="s">
        <v>39</v>
      </c>
      <c r="E160" s="10"/>
      <c r="F160" s="32"/>
      <c r="G160" s="32"/>
      <c r="H160" s="10"/>
      <c r="I160" s="10">
        <f t="shared" si="13"/>
        <v>0</v>
      </c>
      <c r="J160" s="10" t="e">
        <f t="shared" si="14"/>
        <v>#DIV/0!</v>
      </c>
      <c r="K160" s="10" t="e">
        <f t="shared" si="15"/>
        <v>#DIV/0!</v>
      </c>
      <c r="L160" s="10">
        <f t="shared" si="16"/>
        <v>0</v>
      </c>
      <c r="M160" s="10" t="e">
        <f t="shared" si="17"/>
        <v>#DIV/0!</v>
      </c>
    </row>
    <row r="161" spans="1:13" ht="15.75">
      <c r="A161" s="76"/>
      <c r="B161" s="76"/>
      <c r="C161" s="42" t="s">
        <v>29</v>
      </c>
      <c r="D161" s="15" t="s">
        <v>30</v>
      </c>
      <c r="E161" s="10"/>
      <c r="F161" s="32">
        <v>102</v>
      </c>
      <c r="G161" s="32">
        <v>102</v>
      </c>
      <c r="H161" s="10">
        <v>102</v>
      </c>
      <c r="I161" s="10">
        <f t="shared" si="13"/>
        <v>0</v>
      </c>
      <c r="J161" s="10">
        <f t="shared" si="14"/>
        <v>100</v>
      </c>
      <c r="K161" s="10">
        <f t="shared" si="15"/>
        <v>100</v>
      </c>
      <c r="L161" s="10">
        <f t="shared" si="16"/>
        <v>102</v>
      </c>
      <c r="M161" s="10"/>
    </row>
    <row r="162" spans="1:13" ht="15.75">
      <c r="A162" s="76"/>
      <c r="B162" s="76"/>
      <c r="C162" s="42" t="s">
        <v>24</v>
      </c>
      <c r="D162" s="15" t="s">
        <v>19</v>
      </c>
      <c r="E162" s="10"/>
      <c r="F162" s="14"/>
      <c r="G162" s="14"/>
      <c r="H162" s="10">
        <v>-31911.4</v>
      </c>
      <c r="I162" s="10">
        <f t="shared" si="13"/>
        <v>-31911.4</v>
      </c>
      <c r="J162" s="10"/>
      <c r="K162" s="10"/>
      <c r="L162" s="10">
        <f t="shared" si="16"/>
        <v>-31911.4</v>
      </c>
      <c r="M162" s="10"/>
    </row>
    <row r="163" spans="1:13" s="2" customFormat="1" ht="15.75">
      <c r="A163" s="76"/>
      <c r="B163" s="76"/>
      <c r="C163" s="44"/>
      <c r="D163" s="4" t="s">
        <v>25</v>
      </c>
      <c r="E163" s="3">
        <f>SUM(E151:E162)</f>
        <v>16607.3</v>
      </c>
      <c r="F163" s="3">
        <f>SUM(F151:F162)</f>
        <v>8025.8</v>
      </c>
      <c r="G163" s="3">
        <f>SUM(G151:G162)</f>
        <v>6224</v>
      </c>
      <c r="H163" s="3">
        <f>SUM(H151:H162)</f>
        <v>-8766.499999999996</v>
      </c>
      <c r="I163" s="3">
        <f t="shared" si="13"/>
        <v>-14990.499999999996</v>
      </c>
      <c r="J163" s="3">
        <f t="shared" si="14"/>
        <v>-140.84993573264774</v>
      </c>
      <c r="K163" s="3">
        <f t="shared" si="15"/>
        <v>-109.22898651847785</v>
      </c>
      <c r="L163" s="3">
        <f t="shared" si="16"/>
        <v>-25373.799999999996</v>
      </c>
      <c r="M163" s="3">
        <f t="shared" si="17"/>
        <v>-52.787027391568756</v>
      </c>
    </row>
    <row r="164" spans="1:13" ht="15.75">
      <c r="A164" s="76"/>
      <c r="B164" s="76"/>
      <c r="C164" s="42" t="s">
        <v>13</v>
      </c>
      <c r="D164" s="15" t="s">
        <v>14</v>
      </c>
      <c r="E164" s="10">
        <v>14107.7</v>
      </c>
      <c r="F164" s="10">
        <v>13000</v>
      </c>
      <c r="G164" s="10">
        <v>6420.4</v>
      </c>
      <c r="H164" s="10">
        <v>64428.2</v>
      </c>
      <c r="I164" s="10">
        <f t="shared" si="13"/>
        <v>58007.799999999996</v>
      </c>
      <c r="J164" s="10">
        <f t="shared" si="14"/>
        <v>1003.4919942682699</v>
      </c>
      <c r="K164" s="10">
        <f t="shared" si="15"/>
        <v>495.6015384615385</v>
      </c>
      <c r="L164" s="10">
        <f t="shared" si="16"/>
        <v>50320.5</v>
      </c>
      <c r="M164" s="10">
        <f t="shared" si="17"/>
        <v>456.6881915549664</v>
      </c>
    </row>
    <row r="165" spans="1:13" s="2" customFormat="1" ht="15.75">
      <c r="A165" s="76"/>
      <c r="B165" s="76"/>
      <c r="C165" s="44"/>
      <c r="D165" s="4" t="s">
        <v>26</v>
      </c>
      <c r="E165" s="3">
        <f>SUM(E164)</f>
        <v>14107.7</v>
      </c>
      <c r="F165" s="3">
        <f>SUM(F164)</f>
        <v>13000</v>
      </c>
      <c r="G165" s="3">
        <f>SUM(G164)</f>
        <v>6420.4</v>
      </c>
      <c r="H165" s="3">
        <f>SUM(H164)</f>
        <v>64428.2</v>
      </c>
      <c r="I165" s="3">
        <f t="shared" si="13"/>
        <v>58007.799999999996</v>
      </c>
      <c r="J165" s="3">
        <f t="shared" si="14"/>
        <v>1003.4919942682699</v>
      </c>
      <c r="K165" s="3">
        <f t="shared" si="15"/>
        <v>495.6015384615385</v>
      </c>
      <c r="L165" s="3">
        <f t="shared" si="16"/>
        <v>50320.5</v>
      </c>
      <c r="M165" s="3">
        <f t="shared" si="17"/>
        <v>456.6881915549664</v>
      </c>
    </row>
    <row r="166" spans="1:13" s="2" customFormat="1" ht="15.75">
      <c r="A166" s="77"/>
      <c r="B166" s="77"/>
      <c r="C166" s="44"/>
      <c r="D166" s="4" t="s">
        <v>35</v>
      </c>
      <c r="E166" s="3">
        <f>E163+E165</f>
        <v>30715</v>
      </c>
      <c r="F166" s="3">
        <f>F163+F165</f>
        <v>21025.8</v>
      </c>
      <c r="G166" s="3">
        <f>G163+G165</f>
        <v>12644.4</v>
      </c>
      <c r="H166" s="3">
        <f>H163+H165</f>
        <v>55661.7</v>
      </c>
      <c r="I166" s="3">
        <f t="shared" si="13"/>
        <v>43017.299999999996</v>
      </c>
      <c r="J166" s="3">
        <f t="shared" si="14"/>
        <v>440.2083135617349</v>
      </c>
      <c r="K166" s="3">
        <f t="shared" si="15"/>
        <v>264.7304739890991</v>
      </c>
      <c r="L166" s="3">
        <f t="shared" si="16"/>
        <v>24946.699999999997</v>
      </c>
      <c r="M166" s="3">
        <f t="shared" si="17"/>
        <v>181.21992511802048</v>
      </c>
    </row>
    <row r="167" spans="1:13" s="2" customFormat="1" ht="31.5" customHeight="1">
      <c r="A167" s="98">
        <v>942</v>
      </c>
      <c r="B167" s="75" t="s">
        <v>160</v>
      </c>
      <c r="C167" s="42" t="s">
        <v>110</v>
      </c>
      <c r="D167" s="15" t="s">
        <v>111</v>
      </c>
      <c r="E167" s="32">
        <v>47.4</v>
      </c>
      <c r="F167" s="3"/>
      <c r="G167" s="3"/>
      <c r="H167" s="32"/>
      <c r="I167" s="32">
        <f t="shared" si="13"/>
        <v>0</v>
      </c>
      <c r="J167" s="32"/>
      <c r="K167" s="32"/>
      <c r="L167" s="32">
        <f t="shared" si="16"/>
        <v>-47.4</v>
      </c>
      <c r="M167" s="32">
        <f t="shared" si="17"/>
        <v>0</v>
      </c>
    </row>
    <row r="168" spans="1:13" s="2" customFormat="1" ht="31.5">
      <c r="A168" s="99"/>
      <c r="B168" s="76"/>
      <c r="C168" s="42" t="s">
        <v>108</v>
      </c>
      <c r="D168" s="15" t="s">
        <v>109</v>
      </c>
      <c r="E168" s="32">
        <v>44.9</v>
      </c>
      <c r="F168" s="3"/>
      <c r="G168" s="3"/>
      <c r="H168" s="32">
        <v>906</v>
      </c>
      <c r="I168" s="32">
        <f t="shared" si="13"/>
        <v>906</v>
      </c>
      <c r="J168" s="32"/>
      <c r="K168" s="32"/>
      <c r="L168" s="32">
        <f t="shared" si="16"/>
        <v>861.1</v>
      </c>
      <c r="M168" s="32">
        <f t="shared" si="17"/>
        <v>2017.8173719376393</v>
      </c>
    </row>
    <row r="169" spans="1:13" s="2" customFormat="1" ht="15.75">
      <c r="A169" s="99"/>
      <c r="B169" s="76"/>
      <c r="C169" s="42" t="s">
        <v>13</v>
      </c>
      <c r="D169" s="15" t="s">
        <v>14</v>
      </c>
      <c r="E169" s="32"/>
      <c r="F169" s="32"/>
      <c r="G169" s="32"/>
      <c r="H169" s="32">
        <v>28.4</v>
      </c>
      <c r="I169" s="32">
        <f t="shared" si="13"/>
        <v>28.4</v>
      </c>
      <c r="J169" s="32"/>
      <c r="K169" s="32"/>
      <c r="L169" s="32">
        <f t="shared" si="16"/>
        <v>28.4</v>
      </c>
      <c r="M169" s="32"/>
    </row>
    <row r="170" spans="1:13" s="2" customFormat="1" ht="15.75">
      <c r="A170" s="99"/>
      <c r="B170" s="76"/>
      <c r="C170" s="42" t="s">
        <v>15</v>
      </c>
      <c r="D170" s="15" t="s">
        <v>16</v>
      </c>
      <c r="E170" s="32">
        <v>6.2</v>
      </c>
      <c r="F170" s="3"/>
      <c r="G170" s="3"/>
      <c r="H170" s="32"/>
      <c r="I170" s="32">
        <f t="shared" si="13"/>
        <v>0</v>
      </c>
      <c r="J170" s="32"/>
      <c r="K170" s="32"/>
      <c r="L170" s="32">
        <f t="shared" si="16"/>
        <v>-6.2</v>
      </c>
      <c r="M170" s="32">
        <f t="shared" si="17"/>
        <v>0</v>
      </c>
    </row>
    <row r="171" spans="1:13" s="2" customFormat="1" ht="15.75" hidden="1">
      <c r="A171" s="99"/>
      <c r="B171" s="76"/>
      <c r="C171" s="42" t="s">
        <v>24</v>
      </c>
      <c r="D171" s="15" t="s">
        <v>19</v>
      </c>
      <c r="E171" s="32"/>
      <c r="F171" s="3"/>
      <c r="G171" s="3"/>
      <c r="H171" s="3"/>
      <c r="I171" s="3">
        <f t="shared" si="13"/>
        <v>0</v>
      </c>
      <c r="J171" s="3" t="e">
        <f t="shared" si="14"/>
        <v>#DIV/0!</v>
      </c>
      <c r="K171" s="3" t="e">
        <f t="shared" si="15"/>
        <v>#DIV/0!</v>
      </c>
      <c r="L171" s="3">
        <f t="shared" si="16"/>
        <v>0</v>
      </c>
      <c r="M171" s="3" t="e">
        <f t="shared" si="17"/>
        <v>#DIV/0!</v>
      </c>
    </row>
    <row r="172" spans="1:13" s="2" customFormat="1" ht="15.75">
      <c r="A172" s="100"/>
      <c r="B172" s="77"/>
      <c r="C172" s="44"/>
      <c r="D172" s="4" t="s">
        <v>35</v>
      </c>
      <c r="E172" s="3">
        <f>SUM(E167:E171)</f>
        <v>98.5</v>
      </c>
      <c r="F172" s="3">
        <f>SUM(F167:F171)</f>
        <v>0</v>
      </c>
      <c r="G172" s="3">
        <f>SUM(G167:G171)</f>
        <v>0</v>
      </c>
      <c r="H172" s="3">
        <f>SUM(H167:H171)</f>
        <v>934.4</v>
      </c>
      <c r="I172" s="3">
        <f t="shared" si="13"/>
        <v>934.4</v>
      </c>
      <c r="J172" s="3"/>
      <c r="K172" s="3"/>
      <c r="L172" s="3">
        <f t="shared" si="16"/>
        <v>835.9</v>
      </c>
      <c r="M172" s="3">
        <f t="shared" si="17"/>
        <v>948.6294416243654</v>
      </c>
    </row>
    <row r="173" spans="1:13" s="2" customFormat="1" ht="94.5">
      <c r="A173" s="75" t="s">
        <v>51</v>
      </c>
      <c r="B173" s="75" t="s">
        <v>159</v>
      </c>
      <c r="C173" s="42" t="s">
        <v>132</v>
      </c>
      <c r="D173" s="15" t="s">
        <v>133</v>
      </c>
      <c r="E173" s="10">
        <v>946.5</v>
      </c>
      <c r="F173" s="10">
        <v>1634.9</v>
      </c>
      <c r="G173" s="10">
        <v>990.3</v>
      </c>
      <c r="H173" s="10">
        <v>862.4</v>
      </c>
      <c r="I173" s="10">
        <f t="shared" si="13"/>
        <v>-127.89999999999998</v>
      </c>
      <c r="J173" s="10">
        <f t="shared" si="14"/>
        <v>87.0847218014743</v>
      </c>
      <c r="K173" s="10">
        <f t="shared" si="15"/>
        <v>52.749403633249734</v>
      </c>
      <c r="L173" s="10">
        <f t="shared" si="16"/>
        <v>-84.10000000000002</v>
      </c>
      <c r="M173" s="10">
        <f t="shared" si="17"/>
        <v>91.11463285789752</v>
      </c>
    </row>
    <row r="174" spans="1:13" s="2" customFormat="1" ht="15.75">
      <c r="A174" s="76"/>
      <c r="B174" s="76"/>
      <c r="C174" s="42" t="s">
        <v>6</v>
      </c>
      <c r="D174" s="15" t="s">
        <v>7</v>
      </c>
      <c r="E174" s="10">
        <v>809</v>
      </c>
      <c r="F174" s="10">
        <v>1522.8</v>
      </c>
      <c r="G174" s="10">
        <v>888.3</v>
      </c>
      <c r="H174" s="10">
        <v>809</v>
      </c>
      <c r="I174" s="10">
        <f t="shared" si="13"/>
        <v>-79.29999999999995</v>
      </c>
      <c r="J174" s="10">
        <f t="shared" si="14"/>
        <v>91.07283575368682</v>
      </c>
      <c r="K174" s="10">
        <f t="shared" si="15"/>
        <v>53.125820856317304</v>
      </c>
      <c r="L174" s="10">
        <f t="shared" si="16"/>
        <v>0</v>
      </c>
      <c r="M174" s="10">
        <f t="shared" si="17"/>
        <v>100</v>
      </c>
    </row>
    <row r="175" spans="1:13" s="2" customFormat="1" ht="94.5">
      <c r="A175" s="76"/>
      <c r="B175" s="76"/>
      <c r="C175" s="42" t="s">
        <v>176</v>
      </c>
      <c r="D175" s="21" t="s">
        <v>175</v>
      </c>
      <c r="E175" s="10"/>
      <c r="F175" s="10"/>
      <c r="G175" s="10"/>
      <c r="H175" s="10">
        <v>41</v>
      </c>
      <c r="I175" s="10">
        <f t="shared" si="13"/>
        <v>41</v>
      </c>
      <c r="J175" s="10"/>
      <c r="K175" s="10"/>
      <c r="L175" s="10">
        <f t="shared" si="16"/>
        <v>41</v>
      </c>
      <c r="M175" s="10"/>
    </row>
    <row r="176" spans="1:13" s="2" customFormat="1" ht="47.25" customHeight="1">
      <c r="A176" s="76"/>
      <c r="B176" s="76"/>
      <c r="C176" s="45" t="s">
        <v>8</v>
      </c>
      <c r="D176" s="15" t="s">
        <v>178</v>
      </c>
      <c r="E176" s="10"/>
      <c r="F176" s="10">
        <v>4479.5</v>
      </c>
      <c r="G176" s="10">
        <v>4479.5</v>
      </c>
      <c r="H176" s="10">
        <v>11758.4</v>
      </c>
      <c r="I176" s="10">
        <f t="shared" si="13"/>
        <v>7278.9</v>
      </c>
      <c r="J176" s="10">
        <f t="shared" si="14"/>
        <v>262.49358187297685</v>
      </c>
      <c r="K176" s="10">
        <f t="shared" si="15"/>
        <v>262.49358187297685</v>
      </c>
      <c r="L176" s="10">
        <f t="shared" si="16"/>
        <v>11758.4</v>
      </c>
      <c r="M176" s="10"/>
    </row>
    <row r="177" spans="1:13" s="2" customFormat="1" ht="63">
      <c r="A177" s="76"/>
      <c r="B177" s="76"/>
      <c r="C177" s="42" t="s">
        <v>169</v>
      </c>
      <c r="D177" s="15" t="s">
        <v>170</v>
      </c>
      <c r="E177" s="10"/>
      <c r="F177" s="10">
        <v>350.5</v>
      </c>
      <c r="G177" s="10">
        <v>140.2</v>
      </c>
      <c r="H177" s="10"/>
      <c r="I177" s="10">
        <f t="shared" si="13"/>
        <v>-140.2</v>
      </c>
      <c r="J177" s="10">
        <f t="shared" si="14"/>
        <v>0</v>
      </c>
      <c r="K177" s="10">
        <f t="shared" si="15"/>
        <v>0</v>
      </c>
      <c r="L177" s="10">
        <f t="shared" si="16"/>
        <v>0</v>
      </c>
      <c r="M177" s="10"/>
    </row>
    <row r="178" spans="1:13" s="2" customFormat="1" ht="31.5">
      <c r="A178" s="76"/>
      <c r="B178" s="76"/>
      <c r="C178" s="42" t="s">
        <v>110</v>
      </c>
      <c r="D178" s="15" t="s">
        <v>111</v>
      </c>
      <c r="E178" s="10"/>
      <c r="F178" s="10"/>
      <c r="G178" s="10"/>
      <c r="H178" s="10">
        <v>1.5</v>
      </c>
      <c r="I178" s="10">
        <f t="shared" si="13"/>
        <v>1.5</v>
      </c>
      <c r="J178" s="10"/>
      <c r="K178" s="10"/>
      <c r="L178" s="10">
        <f t="shared" si="16"/>
        <v>1.5</v>
      </c>
      <c r="M178" s="10"/>
    </row>
    <row r="179" spans="1:13" ht="31.5">
      <c r="A179" s="76"/>
      <c r="B179" s="76"/>
      <c r="C179" s="42" t="s">
        <v>108</v>
      </c>
      <c r="D179" s="15" t="s">
        <v>109</v>
      </c>
      <c r="E179" s="10">
        <v>740.2</v>
      </c>
      <c r="F179" s="10"/>
      <c r="G179" s="10"/>
      <c r="H179" s="10">
        <v>3351.3</v>
      </c>
      <c r="I179" s="10">
        <f t="shared" si="13"/>
        <v>3351.3</v>
      </c>
      <c r="J179" s="10"/>
      <c r="K179" s="10"/>
      <c r="L179" s="10">
        <f t="shared" si="16"/>
        <v>2611.1000000000004</v>
      </c>
      <c r="M179" s="10">
        <f t="shared" si="17"/>
        <v>452.7560118886787</v>
      </c>
    </row>
    <row r="180" spans="1:13" ht="94.5" customHeight="1" hidden="1">
      <c r="A180" s="76"/>
      <c r="B180" s="76"/>
      <c r="C180" s="45" t="s">
        <v>118</v>
      </c>
      <c r="D180" s="15" t="s">
        <v>121</v>
      </c>
      <c r="E180" s="10"/>
      <c r="F180" s="10"/>
      <c r="G180" s="10"/>
      <c r="H180" s="10"/>
      <c r="I180" s="10">
        <f t="shared" si="13"/>
        <v>0</v>
      </c>
      <c r="J180" s="10" t="e">
        <f t="shared" si="14"/>
        <v>#DIV/0!</v>
      </c>
      <c r="K180" s="10" t="e">
        <f t="shared" si="15"/>
        <v>#DIV/0!</v>
      </c>
      <c r="L180" s="10">
        <f t="shared" si="16"/>
        <v>0</v>
      </c>
      <c r="M180" s="10" t="e">
        <f t="shared" si="17"/>
        <v>#DIV/0!</v>
      </c>
    </row>
    <row r="181" spans="1:13" ht="15.75">
      <c r="A181" s="76"/>
      <c r="B181" s="76"/>
      <c r="C181" s="42" t="s">
        <v>13</v>
      </c>
      <c r="D181" s="15" t="s">
        <v>14</v>
      </c>
      <c r="E181" s="10">
        <v>1140</v>
      </c>
      <c r="F181" s="10">
        <v>1570.6</v>
      </c>
      <c r="G181" s="10">
        <v>1044.1</v>
      </c>
      <c r="H181" s="10">
        <v>3320.9</v>
      </c>
      <c r="I181" s="10">
        <f t="shared" si="13"/>
        <v>2276.8</v>
      </c>
      <c r="J181" s="10">
        <f t="shared" si="14"/>
        <v>318.06340388851646</v>
      </c>
      <c r="K181" s="10">
        <f t="shared" si="15"/>
        <v>211.44148732968296</v>
      </c>
      <c r="L181" s="10">
        <f t="shared" si="16"/>
        <v>2180.9</v>
      </c>
      <c r="M181" s="10">
        <f t="shared" si="17"/>
        <v>291.3070175438596</v>
      </c>
    </row>
    <row r="182" spans="1:13" ht="15.75" customHeight="1">
      <c r="A182" s="76"/>
      <c r="B182" s="76"/>
      <c r="C182" s="42" t="s">
        <v>15</v>
      </c>
      <c r="D182" s="15" t="s">
        <v>16</v>
      </c>
      <c r="E182" s="10">
        <v>66.4</v>
      </c>
      <c r="F182" s="10"/>
      <c r="G182" s="10"/>
      <c r="H182" s="10"/>
      <c r="I182" s="10">
        <f t="shared" si="13"/>
        <v>0</v>
      </c>
      <c r="J182" s="10"/>
      <c r="K182" s="10"/>
      <c r="L182" s="10">
        <f t="shared" si="16"/>
        <v>-66.4</v>
      </c>
      <c r="M182" s="10">
        <f t="shared" si="17"/>
        <v>0</v>
      </c>
    </row>
    <row r="183" spans="1:13" ht="15.75" customHeight="1" hidden="1">
      <c r="A183" s="76"/>
      <c r="B183" s="76"/>
      <c r="C183" s="42" t="s">
        <v>17</v>
      </c>
      <c r="D183" s="15" t="s">
        <v>18</v>
      </c>
      <c r="E183" s="10"/>
      <c r="F183" s="10"/>
      <c r="G183" s="10"/>
      <c r="H183" s="10"/>
      <c r="I183" s="10">
        <f t="shared" si="13"/>
        <v>0</v>
      </c>
      <c r="J183" s="10" t="e">
        <f t="shared" si="14"/>
        <v>#DIV/0!</v>
      </c>
      <c r="K183" s="10" t="e">
        <f t="shared" si="15"/>
        <v>#DIV/0!</v>
      </c>
      <c r="L183" s="10">
        <f t="shared" si="16"/>
        <v>0</v>
      </c>
      <c r="M183" s="10" t="e">
        <f t="shared" si="17"/>
        <v>#DIV/0!</v>
      </c>
    </row>
    <row r="184" spans="1:13" ht="15.75">
      <c r="A184" s="76"/>
      <c r="B184" s="76"/>
      <c r="C184" s="42" t="s">
        <v>20</v>
      </c>
      <c r="D184" s="15" t="s">
        <v>52</v>
      </c>
      <c r="E184" s="10">
        <v>82952.8</v>
      </c>
      <c r="F184" s="10">
        <v>478052.9</v>
      </c>
      <c r="G184" s="10">
        <v>50965.9</v>
      </c>
      <c r="H184" s="10">
        <v>50965.9</v>
      </c>
      <c r="I184" s="10">
        <f t="shared" si="13"/>
        <v>0</v>
      </c>
      <c r="J184" s="10">
        <f t="shared" si="14"/>
        <v>100</v>
      </c>
      <c r="K184" s="10">
        <f t="shared" si="15"/>
        <v>10.661142312911394</v>
      </c>
      <c r="L184" s="10">
        <f t="shared" si="16"/>
        <v>-31986.9</v>
      </c>
      <c r="M184" s="10">
        <f t="shared" si="17"/>
        <v>61.439637962793306</v>
      </c>
    </row>
    <row r="185" spans="1:13" ht="15.75" customHeight="1" hidden="1">
      <c r="A185" s="76"/>
      <c r="B185" s="76"/>
      <c r="C185" s="42" t="s">
        <v>22</v>
      </c>
      <c r="D185" s="15" t="s">
        <v>39</v>
      </c>
      <c r="E185" s="10"/>
      <c r="F185" s="10"/>
      <c r="G185" s="10"/>
      <c r="H185" s="10"/>
      <c r="I185" s="10">
        <f t="shared" si="13"/>
        <v>0</v>
      </c>
      <c r="J185" s="10" t="e">
        <f t="shared" si="14"/>
        <v>#DIV/0!</v>
      </c>
      <c r="K185" s="10" t="e">
        <f t="shared" si="15"/>
        <v>#DIV/0!</v>
      </c>
      <c r="L185" s="10">
        <f t="shared" si="16"/>
        <v>0</v>
      </c>
      <c r="M185" s="10" t="e">
        <f t="shared" si="17"/>
        <v>#DIV/0!</v>
      </c>
    </row>
    <row r="186" spans="1:13" ht="15.75" customHeight="1">
      <c r="A186" s="76"/>
      <c r="B186" s="76"/>
      <c r="C186" s="42" t="s">
        <v>29</v>
      </c>
      <c r="D186" s="15" t="s">
        <v>30</v>
      </c>
      <c r="E186" s="10"/>
      <c r="F186" s="10">
        <v>350000</v>
      </c>
      <c r="G186" s="10"/>
      <c r="H186" s="10"/>
      <c r="I186" s="10">
        <f t="shared" si="13"/>
        <v>0</v>
      </c>
      <c r="J186" s="10"/>
      <c r="K186" s="10">
        <f t="shared" si="15"/>
        <v>0</v>
      </c>
      <c r="L186" s="10">
        <f t="shared" si="16"/>
        <v>0</v>
      </c>
      <c r="M186" s="10"/>
    </row>
    <row r="187" spans="1:13" ht="15.75" customHeight="1" hidden="1">
      <c r="A187" s="76"/>
      <c r="B187" s="76"/>
      <c r="C187" s="42" t="s">
        <v>24</v>
      </c>
      <c r="D187" s="15" t="s">
        <v>19</v>
      </c>
      <c r="E187" s="10"/>
      <c r="F187" s="10"/>
      <c r="G187" s="10"/>
      <c r="H187" s="10"/>
      <c r="I187" s="10">
        <f t="shared" si="13"/>
        <v>0</v>
      </c>
      <c r="J187" s="10" t="e">
        <f t="shared" si="14"/>
        <v>#DIV/0!</v>
      </c>
      <c r="K187" s="10" t="e">
        <f t="shared" si="15"/>
        <v>#DIV/0!</v>
      </c>
      <c r="L187" s="10">
        <f t="shared" si="16"/>
        <v>0</v>
      </c>
      <c r="M187" s="10" t="e">
        <f t="shared" si="17"/>
        <v>#DIV/0!</v>
      </c>
    </row>
    <row r="188" spans="1:13" ht="15.75">
      <c r="A188" s="76"/>
      <c r="B188" s="76"/>
      <c r="C188" s="42"/>
      <c r="D188" s="4" t="s">
        <v>25</v>
      </c>
      <c r="E188" s="1">
        <f>SUM(E173:E187)</f>
        <v>86654.90000000001</v>
      </c>
      <c r="F188" s="1">
        <f>SUM(F173:F187)</f>
        <v>837611.2</v>
      </c>
      <c r="G188" s="1">
        <f>SUM(G173:G187)</f>
        <v>58508.3</v>
      </c>
      <c r="H188" s="1">
        <f>SUM(H173:H187)</f>
        <v>71110.4</v>
      </c>
      <c r="I188" s="1">
        <f t="shared" si="13"/>
        <v>12602.099999999991</v>
      </c>
      <c r="J188" s="1">
        <f t="shared" si="14"/>
        <v>121.53899532203121</v>
      </c>
      <c r="K188" s="1">
        <f t="shared" si="15"/>
        <v>8.489666804837375</v>
      </c>
      <c r="L188" s="1">
        <f t="shared" si="16"/>
        <v>-15544.500000000015</v>
      </c>
      <c r="M188" s="1">
        <f t="shared" si="17"/>
        <v>82.0616029791737</v>
      </c>
    </row>
    <row r="189" spans="1:13" ht="31.5">
      <c r="A189" s="76"/>
      <c r="B189" s="76"/>
      <c r="C189" s="42" t="s">
        <v>136</v>
      </c>
      <c r="D189" s="15" t="s">
        <v>137</v>
      </c>
      <c r="E189" s="10">
        <v>14992.4</v>
      </c>
      <c r="F189" s="10">
        <v>33019.2</v>
      </c>
      <c r="G189" s="10">
        <v>18991.1</v>
      </c>
      <c r="H189" s="10">
        <v>18382.3</v>
      </c>
      <c r="I189" s="10">
        <f t="shared" si="13"/>
        <v>-608.7999999999993</v>
      </c>
      <c r="J189" s="10">
        <f t="shared" si="14"/>
        <v>96.79428785062477</v>
      </c>
      <c r="K189" s="10">
        <f t="shared" si="15"/>
        <v>55.67154867471047</v>
      </c>
      <c r="L189" s="10">
        <f t="shared" si="16"/>
        <v>3389.8999999999996</v>
      </c>
      <c r="M189" s="10">
        <f t="shared" si="17"/>
        <v>122.6107894666631</v>
      </c>
    </row>
    <row r="190" spans="1:13" ht="15.75">
      <c r="A190" s="76"/>
      <c r="B190" s="76"/>
      <c r="C190" s="42" t="s">
        <v>13</v>
      </c>
      <c r="D190" s="15" t="s">
        <v>14</v>
      </c>
      <c r="E190" s="10">
        <v>652</v>
      </c>
      <c r="F190" s="10">
        <v>1486</v>
      </c>
      <c r="G190" s="10">
        <v>866.6</v>
      </c>
      <c r="H190" s="10">
        <v>5590.6</v>
      </c>
      <c r="I190" s="10">
        <f t="shared" si="13"/>
        <v>4724</v>
      </c>
      <c r="J190" s="10">
        <f t="shared" si="14"/>
        <v>645.1188552965613</v>
      </c>
      <c r="K190" s="10">
        <f t="shared" si="15"/>
        <v>376.2180349932705</v>
      </c>
      <c r="L190" s="10">
        <f t="shared" si="16"/>
        <v>4938.6</v>
      </c>
      <c r="M190" s="10">
        <f t="shared" si="17"/>
        <v>857.4539877300614</v>
      </c>
    </row>
    <row r="191" spans="1:13" ht="15.75">
      <c r="A191" s="76"/>
      <c r="B191" s="76"/>
      <c r="C191" s="49"/>
      <c r="D191" s="4" t="s">
        <v>26</v>
      </c>
      <c r="E191" s="1">
        <f>SUM(E189:E190)</f>
        <v>15644.4</v>
      </c>
      <c r="F191" s="1">
        <f>SUM(F189:F190)</f>
        <v>34505.2</v>
      </c>
      <c r="G191" s="1">
        <f>SUM(G189:G190)</f>
        <v>19857.699999999997</v>
      </c>
      <c r="H191" s="1">
        <f>SUM(H189:H190)</f>
        <v>23972.9</v>
      </c>
      <c r="I191" s="1">
        <f t="shared" si="13"/>
        <v>4115.200000000004</v>
      </c>
      <c r="J191" s="1">
        <f t="shared" si="14"/>
        <v>120.72344732773688</v>
      </c>
      <c r="K191" s="1">
        <f t="shared" si="15"/>
        <v>69.47619489236406</v>
      </c>
      <c r="L191" s="1">
        <f t="shared" si="16"/>
        <v>8328.500000000002</v>
      </c>
      <c r="M191" s="1">
        <f t="shared" si="17"/>
        <v>153.2363018076756</v>
      </c>
    </row>
    <row r="192" spans="1:13" s="2" customFormat="1" ht="15.75">
      <c r="A192" s="77"/>
      <c r="B192" s="77"/>
      <c r="C192" s="46"/>
      <c r="D192" s="4" t="s">
        <v>35</v>
      </c>
      <c r="E192" s="1">
        <f>E188+E191</f>
        <v>102299.3</v>
      </c>
      <c r="F192" s="1">
        <f>F188+F191</f>
        <v>872116.3999999999</v>
      </c>
      <c r="G192" s="1">
        <f>G188+G191</f>
        <v>78366</v>
      </c>
      <c r="H192" s="1">
        <f>H188+H191</f>
        <v>95083.29999999999</v>
      </c>
      <c r="I192" s="1">
        <f t="shared" si="13"/>
        <v>16717.29999999999</v>
      </c>
      <c r="J192" s="1">
        <f t="shared" si="14"/>
        <v>121.3323380037261</v>
      </c>
      <c r="K192" s="1">
        <f t="shared" si="15"/>
        <v>10.902592819031955</v>
      </c>
      <c r="L192" s="1">
        <f t="shared" si="16"/>
        <v>-7216.000000000015</v>
      </c>
      <c r="M192" s="1">
        <f t="shared" si="17"/>
        <v>92.94618829258849</v>
      </c>
    </row>
    <row r="193" spans="1:13" s="2" customFormat="1" ht="69.75" customHeight="1">
      <c r="A193" s="75" t="s">
        <v>53</v>
      </c>
      <c r="B193" s="75" t="s">
        <v>161</v>
      </c>
      <c r="C193" s="42" t="s">
        <v>180</v>
      </c>
      <c r="D193" s="15" t="s">
        <v>179</v>
      </c>
      <c r="E193" s="10"/>
      <c r="F193" s="10">
        <v>14710</v>
      </c>
      <c r="G193" s="10"/>
      <c r="H193" s="10"/>
      <c r="I193" s="10">
        <f t="shared" si="13"/>
        <v>0</v>
      </c>
      <c r="J193" s="10"/>
      <c r="K193" s="10">
        <f t="shared" si="15"/>
        <v>0</v>
      </c>
      <c r="L193" s="10">
        <f t="shared" si="16"/>
        <v>0</v>
      </c>
      <c r="M193" s="10"/>
    </row>
    <row r="194" spans="1:13" s="2" customFormat="1" ht="31.5">
      <c r="A194" s="76"/>
      <c r="B194" s="76"/>
      <c r="C194" s="42" t="s">
        <v>110</v>
      </c>
      <c r="D194" s="15" t="s">
        <v>111</v>
      </c>
      <c r="E194" s="10"/>
      <c r="F194" s="10"/>
      <c r="G194" s="10"/>
      <c r="H194" s="10">
        <v>11.3</v>
      </c>
      <c r="I194" s="10">
        <f t="shared" si="13"/>
        <v>11.3</v>
      </c>
      <c r="J194" s="10"/>
      <c r="K194" s="10"/>
      <c r="L194" s="10">
        <f t="shared" si="16"/>
        <v>11.3</v>
      </c>
      <c r="M194" s="10"/>
    </row>
    <row r="195" spans="1:13" s="2" customFormat="1" ht="31.5">
      <c r="A195" s="76"/>
      <c r="B195" s="76"/>
      <c r="C195" s="42" t="s">
        <v>108</v>
      </c>
      <c r="D195" s="15" t="s">
        <v>109</v>
      </c>
      <c r="E195" s="10">
        <v>0.3</v>
      </c>
      <c r="F195" s="10">
        <v>101457.4</v>
      </c>
      <c r="G195" s="10">
        <v>101457.4</v>
      </c>
      <c r="H195" s="10">
        <v>250114.8</v>
      </c>
      <c r="I195" s="10">
        <f t="shared" si="13"/>
        <v>148657.4</v>
      </c>
      <c r="J195" s="10">
        <f t="shared" si="14"/>
        <v>246.52198853903212</v>
      </c>
      <c r="K195" s="10">
        <f t="shared" si="15"/>
        <v>246.52198853903212</v>
      </c>
      <c r="L195" s="10">
        <f t="shared" si="16"/>
        <v>250114.5</v>
      </c>
      <c r="M195" s="113">
        <f t="shared" si="17"/>
        <v>83371600</v>
      </c>
    </row>
    <row r="196" spans="1:13" s="2" customFormat="1" ht="15.75">
      <c r="A196" s="76"/>
      <c r="B196" s="76"/>
      <c r="C196" s="42" t="s">
        <v>13</v>
      </c>
      <c r="D196" s="15" t="s">
        <v>14</v>
      </c>
      <c r="E196" s="10">
        <v>116.1</v>
      </c>
      <c r="F196" s="10">
        <v>38574.8</v>
      </c>
      <c r="G196" s="10"/>
      <c r="H196" s="10">
        <v>1249.3</v>
      </c>
      <c r="I196" s="10">
        <f t="shared" si="13"/>
        <v>1249.3</v>
      </c>
      <c r="J196" s="10"/>
      <c r="K196" s="10">
        <f t="shared" si="15"/>
        <v>3.238642844551365</v>
      </c>
      <c r="L196" s="10">
        <f t="shared" si="16"/>
        <v>1133.2</v>
      </c>
      <c r="M196" s="10">
        <f t="shared" si="17"/>
        <v>1076.055124892334</v>
      </c>
    </row>
    <row r="197" spans="1:13" s="2" customFormat="1" ht="15.75" hidden="1">
      <c r="A197" s="76"/>
      <c r="B197" s="76"/>
      <c r="C197" s="42" t="s">
        <v>15</v>
      </c>
      <c r="D197" s="15" t="s">
        <v>16</v>
      </c>
      <c r="E197" s="10"/>
      <c r="F197" s="10"/>
      <c r="G197" s="10"/>
      <c r="H197" s="10"/>
      <c r="I197" s="10">
        <f t="shared" si="13"/>
        <v>0</v>
      </c>
      <c r="J197" s="10"/>
      <c r="K197" s="10" t="e">
        <f t="shared" si="15"/>
        <v>#DIV/0!</v>
      </c>
      <c r="L197" s="10">
        <f t="shared" si="16"/>
        <v>0</v>
      </c>
      <c r="M197" s="10" t="e">
        <f t="shared" si="17"/>
        <v>#DIV/0!</v>
      </c>
    </row>
    <row r="198" spans="1:13" s="2" customFormat="1" ht="78.75" customHeight="1" hidden="1">
      <c r="A198" s="76"/>
      <c r="B198" s="76"/>
      <c r="C198" s="42" t="s">
        <v>17</v>
      </c>
      <c r="D198" s="15" t="s">
        <v>54</v>
      </c>
      <c r="E198" s="10"/>
      <c r="F198" s="10"/>
      <c r="G198" s="10"/>
      <c r="H198" s="10"/>
      <c r="I198" s="10">
        <f t="shared" si="13"/>
        <v>0</v>
      </c>
      <c r="J198" s="10"/>
      <c r="K198" s="10" t="e">
        <f t="shared" si="15"/>
        <v>#DIV/0!</v>
      </c>
      <c r="L198" s="10">
        <f t="shared" si="16"/>
        <v>0</v>
      </c>
      <c r="M198" s="10" t="e">
        <f t="shared" si="17"/>
        <v>#DIV/0!</v>
      </c>
    </row>
    <row r="199" spans="1:13" s="2" customFormat="1" ht="15.75" customHeight="1" hidden="1">
      <c r="A199" s="76"/>
      <c r="B199" s="76"/>
      <c r="C199" s="42" t="s">
        <v>20</v>
      </c>
      <c r="D199" s="15" t="s">
        <v>52</v>
      </c>
      <c r="E199" s="10"/>
      <c r="F199" s="10"/>
      <c r="G199" s="10"/>
      <c r="H199" s="10"/>
      <c r="I199" s="10">
        <f t="shared" si="13"/>
        <v>0</v>
      </c>
      <c r="J199" s="10"/>
      <c r="K199" s="10" t="e">
        <f t="shared" si="15"/>
        <v>#DIV/0!</v>
      </c>
      <c r="L199" s="10">
        <f t="shared" si="16"/>
        <v>0</v>
      </c>
      <c r="M199" s="10" t="e">
        <f t="shared" si="17"/>
        <v>#DIV/0!</v>
      </c>
    </row>
    <row r="200" spans="1:13" s="2" customFormat="1" ht="15.75">
      <c r="A200" s="76"/>
      <c r="B200" s="76"/>
      <c r="C200" s="42" t="s">
        <v>22</v>
      </c>
      <c r="D200" s="15" t="s">
        <v>39</v>
      </c>
      <c r="E200" s="10">
        <v>35.4</v>
      </c>
      <c r="F200" s="10">
        <v>35.7</v>
      </c>
      <c r="G200" s="10"/>
      <c r="H200" s="10"/>
      <c r="I200" s="10">
        <f t="shared" si="13"/>
        <v>0</v>
      </c>
      <c r="J200" s="10"/>
      <c r="K200" s="10">
        <f t="shared" si="15"/>
        <v>0</v>
      </c>
      <c r="L200" s="10">
        <f t="shared" si="16"/>
        <v>-35.4</v>
      </c>
      <c r="M200" s="10">
        <f t="shared" si="17"/>
        <v>0</v>
      </c>
    </row>
    <row r="201" spans="1:13" s="2" customFormat="1" ht="15.75">
      <c r="A201" s="76"/>
      <c r="B201" s="76"/>
      <c r="C201" s="42" t="s">
        <v>29</v>
      </c>
      <c r="D201" s="15" t="s">
        <v>30</v>
      </c>
      <c r="E201" s="10">
        <v>31855.6</v>
      </c>
      <c r="F201" s="10">
        <v>51697.8</v>
      </c>
      <c r="G201" s="10">
        <v>51697.8</v>
      </c>
      <c r="H201" s="10">
        <v>51697.8</v>
      </c>
      <c r="I201" s="10">
        <f t="shared" si="13"/>
        <v>0</v>
      </c>
      <c r="J201" s="10">
        <f t="shared" si="14"/>
        <v>100</v>
      </c>
      <c r="K201" s="10">
        <f t="shared" si="15"/>
        <v>100</v>
      </c>
      <c r="L201" s="10">
        <f t="shared" si="16"/>
        <v>19842.200000000004</v>
      </c>
      <c r="M201" s="10">
        <f t="shared" si="17"/>
        <v>162.2879493715391</v>
      </c>
    </row>
    <row r="202" spans="1:13" s="2" customFormat="1" ht="31.5">
      <c r="A202" s="76"/>
      <c r="B202" s="76"/>
      <c r="C202" s="42" t="s">
        <v>102</v>
      </c>
      <c r="D202" s="15" t="s">
        <v>103</v>
      </c>
      <c r="E202" s="10">
        <v>1504.1</v>
      </c>
      <c r="F202" s="10"/>
      <c r="G202" s="10"/>
      <c r="H202" s="10">
        <v>4055.7</v>
      </c>
      <c r="I202" s="10">
        <f t="shared" si="13"/>
        <v>4055.7</v>
      </c>
      <c r="J202" s="10"/>
      <c r="K202" s="10"/>
      <c r="L202" s="10">
        <f t="shared" si="16"/>
        <v>2551.6</v>
      </c>
      <c r="M202" s="10">
        <f t="shared" si="17"/>
        <v>269.6429758659664</v>
      </c>
    </row>
    <row r="203" spans="1:13" s="2" customFormat="1" ht="15.75">
      <c r="A203" s="76"/>
      <c r="B203" s="76"/>
      <c r="C203" s="42" t="s">
        <v>24</v>
      </c>
      <c r="D203" s="15" t="s">
        <v>19</v>
      </c>
      <c r="E203" s="10">
        <v>-465.3</v>
      </c>
      <c r="F203" s="10"/>
      <c r="G203" s="10"/>
      <c r="H203" s="10">
        <v>-4434.1</v>
      </c>
      <c r="I203" s="10">
        <f t="shared" si="13"/>
        <v>-4434.1</v>
      </c>
      <c r="J203" s="10"/>
      <c r="K203" s="10"/>
      <c r="L203" s="10">
        <f t="shared" si="16"/>
        <v>-3968.8</v>
      </c>
      <c r="M203" s="10">
        <f t="shared" si="17"/>
        <v>952.9550827423169</v>
      </c>
    </row>
    <row r="204" spans="1:13" s="2" customFormat="1" ht="15.75">
      <c r="A204" s="76"/>
      <c r="B204" s="76"/>
      <c r="C204" s="46"/>
      <c r="D204" s="4" t="s">
        <v>25</v>
      </c>
      <c r="E204" s="1">
        <f>SUM(E193:E203)</f>
        <v>33046.2</v>
      </c>
      <c r="F204" s="1">
        <f>SUM(F193:F203)</f>
        <v>206475.7</v>
      </c>
      <c r="G204" s="1">
        <f>SUM(G193:G203)</f>
        <v>153155.2</v>
      </c>
      <c r="H204" s="1">
        <f>SUM(H193:H203)</f>
        <v>302694.8</v>
      </c>
      <c r="I204" s="1">
        <f aca="true" t="shared" si="18" ref="I204:I267">H204-G204</f>
        <v>149539.59999999998</v>
      </c>
      <c r="J204" s="1">
        <f aca="true" t="shared" si="19" ref="J204:J267">H204/G204*100</f>
        <v>197.639257432983</v>
      </c>
      <c r="K204" s="1">
        <f aca="true" t="shared" si="20" ref="K204:K267">H204/F204*100</f>
        <v>146.60068957267126</v>
      </c>
      <c r="L204" s="1">
        <f aca="true" t="shared" si="21" ref="L204:L267">H204-E204</f>
        <v>269648.6</v>
      </c>
      <c r="M204" s="1">
        <f aca="true" t="shared" si="22" ref="M204:M267">H204/E204*100</f>
        <v>915.9746052496203</v>
      </c>
    </row>
    <row r="205" spans="1:13" ht="15.75">
      <c r="A205" s="76"/>
      <c r="B205" s="76"/>
      <c r="C205" s="42" t="s">
        <v>55</v>
      </c>
      <c r="D205" s="15" t="s">
        <v>56</v>
      </c>
      <c r="E205" s="10">
        <v>390716.8</v>
      </c>
      <c r="F205" s="73">
        <v>1280707</v>
      </c>
      <c r="G205" s="73">
        <v>330811.5</v>
      </c>
      <c r="H205" s="10">
        <v>245227.8</v>
      </c>
      <c r="I205" s="10">
        <f t="shared" si="18"/>
        <v>-85583.70000000001</v>
      </c>
      <c r="J205" s="10">
        <f t="shared" si="19"/>
        <v>74.12916419169224</v>
      </c>
      <c r="K205" s="10">
        <f t="shared" si="20"/>
        <v>19.14784568211152</v>
      </c>
      <c r="L205" s="10">
        <f t="shared" si="21"/>
        <v>-145489</v>
      </c>
      <c r="M205" s="10">
        <f t="shared" si="22"/>
        <v>62.76356685967944</v>
      </c>
    </row>
    <row r="206" spans="1:13" ht="15.75">
      <c r="A206" s="76"/>
      <c r="B206" s="76"/>
      <c r="C206" s="42" t="s">
        <v>13</v>
      </c>
      <c r="D206" s="15" t="s">
        <v>14</v>
      </c>
      <c r="E206" s="10">
        <v>6518.6</v>
      </c>
      <c r="F206" s="10">
        <v>6596.1</v>
      </c>
      <c r="G206" s="10">
        <v>3828.4</v>
      </c>
      <c r="H206" s="10">
        <v>10551.8</v>
      </c>
      <c r="I206" s="10">
        <f t="shared" si="18"/>
        <v>6723.4</v>
      </c>
      <c r="J206" s="10">
        <f t="shared" si="19"/>
        <v>275.6190575697419</v>
      </c>
      <c r="K206" s="10">
        <f t="shared" si="20"/>
        <v>159.9702854717181</v>
      </c>
      <c r="L206" s="10">
        <f t="shared" si="21"/>
        <v>4033.199999999999</v>
      </c>
      <c r="M206" s="10">
        <f t="shared" si="22"/>
        <v>161.87218114319023</v>
      </c>
    </row>
    <row r="207" spans="1:13" s="2" customFormat="1" ht="15.75">
      <c r="A207" s="76"/>
      <c r="B207" s="76"/>
      <c r="C207" s="46"/>
      <c r="D207" s="4" t="s">
        <v>26</v>
      </c>
      <c r="E207" s="1">
        <f>SUM(E205:E206)</f>
        <v>397235.39999999997</v>
      </c>
      <c r="F207" s="1">
        <f>SUM(F205:F206)</f>
        <v>1287303.1</v>
      </c>
      <c r="G207" s="1">
        <f>SUM(G205:G206)</f>
        <v>334639.9</v>
      </c>
      <c r="H207" s="1">
        <f>SUM(H205:H206)</f>
        <v>255779.59999999998</v>
      </c>
      <c r="I207" s="1">
        <f t="shared" si="18"/>
        <v>-78860.30000000005</v>
      </c>
      <c r="J207" s="1">
        <f t="shared" si="19"/>
        <v>76.4342805505261</v>
      </c>
      <c r="K207" s="1">
        <f t="shared" si="20"/>
        <v>19.869415369231998</v>
      </c>
      <c r="L207" s="1">
        <f t="shared" si="21"/>
        <v>-141455.8</v>
      </c>
      <c r="M207" s="1">
        <f t="shared" si="22"/>
        <v>64.38993100816292</v>
      </c>
    </row>
    <row r="208" spans="1:13" s="2" customFormat="1" ht="15.75">
      <c r="A208" s="77"/>
      <c r="B208" s="77"/>
      <c r="C208" s="46"/>
      <c r="D208" s="4" t="s">
        <v>35</v>
      </c>
      <c r="E208" s="1">
        <f>E204+E207</f>
        <v>430281.6</v>
      </c>
      <c r="F208" s="1">
        <f>F204+F207</f>
        <v>1493778.8</v>
      </c>
      <c r="G208" s="1">
        <f>G204+G207</f>
        <v>487795.10000000003</v>
      </c>
      <c r="H208" s="1">
        <f>H204+H207</f>
        <v>558474.3999999999</v>
      </c>
      <c r="I208" s="1">
        <f t="shared" si="18"/>
        <v>70679.29999999987</v>
      </c>
      <c r="J208" s="1">
        <f t="shared" si="19"/>
        <v>114.48954694296845</v>
      </c>
      <c r="K208" s="1">
        <f t="shared" si="20"/>
        <v>37.38668670354673</v>
      </c>
      <c r="L208" s="1">
        <f t="shared" si="21"/>
        <v>128192.79999999993</v>
      </c>
      <c r="M208" s="1">
        <f t="shared" si="22"/>
        <v>129.79276827082543</v>
      </c>
    </row>
    <row r="209" spans="1:13" s="2" customFormat="1" ht="31.5" customHeight="1">
      <c r="A209" s="75" t="s">
        <v>57</v>
      </c>
      <c r="B209" s="75" t="s">
        <v>162</v>
      </c>
      <c r="C209" s="42" t="s">
        <v>63</v>
      </c>
      <c r="D209" s="15" t="s">
        <v>64</v>
      </c>
      <c r="E209" s="10">
        <v>99</v>
      </c>
      <c r="F209" s="10">
        <v>275</v>
      </c>
      <c r="G209" s="10">
        <v>145</v>
      </c>
      <c r="H209" s="10">
        <v>60</v>
      </c>
      <c r="I209" s="10">
        <f t="shared" si="18"/>
        <v>-85</v>
      </c>
      <c r="J209" s="10">
        <f t="shared" si="19"/>
        <v>41.37931034482759</v>
      </c>
      <c r="K209" s="10">
        <f t="shared" si="20"/>
        <v>21.818181818181817</v>
      </c>
      <c r="L209" s="10">
        <f t="shared" si="21"/>
        <v>-39</v>
      </c>
      <c r="M209" s="10">
        <f t="shared" si="22"/>
        <v>60.60606060606061</v>
      </c>
    </row>
    <row r="210" spans="1:13" s="2" customFormat="1" ht="47.25">
      <c r="A210" s="76"/>
      <c r="B210" s="76"/>
      <c r="C210" s="45" t="s">
        <v>10</v>
      </c>
      <c r="D210" s="15" t="s">
        <v>66</v>
      </c>
      <c r="E210" s="10">
        <v>46289</v>
      </c>
      <c r="F210" s="10">
        <v>74213.3</v>
      </c>
      <c r="G210" s="10">
        <v>42240</v>
      </c>
      <c r="H210" s="10">
        <v>57981.1</v>
      </c>
      <c r="I210" s="10">
        <f t="shared" si="18"/>
        <v>15741.099999999999</v>
      </c>
      <c r="J210" s="10">
        <f t="shared" si="19"/>
        <v>137.26586174242422</v>
      </c>
      <c r="K210" s="10">
        <f t="shared" si="20"/>
        <v>78.1276401938736</v>
      </c>
      <c r="L210" s="10">
        <f t="shared" si="21"/>
        <v>11692.099999999999</v>
      </c>
      <c r="M210" s="10">
        <f t="shared" si="22"/>
        <v>125.25891680528851</v>
      </c>
    </row>
    <row r="211" spans="1:13" s="2" customFormat="1" ht="31.5">
      <c r="A211" s="76"/>
      <c r="B211" s="76"/>
      <c r="C211" s="42" t="s">
        <v>108</v>
      </c>
      <c r="D211" s="15" t="s">
        <v>109</v>
      </c>
      <c r="E211" s="10">
        <v>49.9</v>
      </c>
      <c r="F211" s="1"/>
      <c r="G211" s="1"/>
      <c r="H211" s="10">
        <v>645.8</v>
      </c>
      <c r="I211" s="10">
        <f t="shared" si="18"/>
        <v>645.8</v>
      </c>
      <c r="J211" s="10"/>
      <c r="K211" s="10"/>
      <c r="L211" s="10">
        <f t="shared" si="21"/>
        <v>595.9</v>
      </c>
      <c r="M211" s="10">
        <f t="shared" si="22"/>
        <v>1294.1883767535069</v>
      </c>
    </row>
    <row r="212" spans="1:13" s="2" customFormat="1" ht="15.75">
      <c r="A212" s="76"/>
      <c r="B212" s="76"/>
      <c r="C212" s="42" t="s">
        <v>13</v>
      </c>
      <c r="D212" s="15" t="s">
        <v>14</v>
      </c>
      <c r="E212" s="10">
        <v>161.8</v>
      </c>
      <c r="F212" s="10"/>
      <c r="G212" s="10"/>
      <c r="H212" s="10">
        <v>369.9</v>
      </c>
      <c r="I212" s="10">
        <f t="shared" si="18"/>
        <v>369.9</v>
      </c>
      <c r="J212" s="10"/>
      <c r="K212" s="10"/>
      <c r="L212" s="10">
        <f t="shared" si="21"/>
        <v>208.09999999999997</v>
      </c>
      <c r="M212" s="10">
        <f t="shared" si="22"/>
        <v>228.61557478368354</v>
      </c>
    </row>
    <row r="213" spans="1:13" s="2" customFormat="1" ht="15.75">
      <c r="A213" s="76"/>
      <c r="B213" s="76"/>
      <c r="C213" s="42" t="s">
        <v>15</v>
      </c>
      <c r="D213" s="15" t="s">
        <v>16</v>
      </c>
      <c r="E213" s="10"/>
      <c r="F213" s="1"/>
      <c r="G213" s="1"/>
      <c r="H213" s="10">
        <v>88.4</v>
      </c>
      <c r="I213" s="10">
        <f t="shared" si="18"/>
        <v>88.4</v>
      </c>
      <c r="J213" s="10"/>
      <c r="K213" s="10"/>
      <c r="L213" s="10">
        <f t="shared" si="21"/>
        <v>88.4</v>
      </c>
      <c r="M213" s="10"/>
    </row>
    <row r="214" spans="1:13" s="2" customFormat="1" ht="15.75">
      <c r="A214" s="76"/>
      <c r="B214" s="76"/>
      <c r="C214" s="42" t="s">
        <v>17</v>
      </c>
      <c r="D214" s="15" t="s">
        <v>18</v>
      </c>
      <c r="E214" s="10">
        <v>12384.6</v>
      </c>
      <c r="F214" s="10">
        <v>36998.4</v>
      </c>
      <c r="G214" s="10">
        <v>21620</v>
      </c>
      <c r="H214" s="10">
        <v>28849.8</v>
      </c>
      <c r="I214" s="10">
        <f t="shared" si="18"/>
        <v>7229.799999999999</v>
      </c>
      <c r="J214" s="10">
        <f t="shared" si="19"/>
        <v>133.44033302497687</v>
      </c>
      <c r="K214" s="10">
        <f t="shared" si="20"/>
        <v>77.97580435910741</v>
      </c>
      <c r="L214" s="10">
        <f t="shared" si="21"/>
        <v>16465.199999999997</v>
      </c>
      <c r="M214" s="10">
        <f t="shared" si="22"/>
        <v>232.94898502979504</v>
      </c>
    </row>
    <row r="215" spans="1:13" s="2" customFormat="1" ht="15.75">
      <c r="A215" s="76"/>
      <c r="B215" s="76"/>
      <c r="C215" s="42" t="s">
        <v>20</v>
      </c>
      <c r="D215" s="15" t="s">
        <v>52</v>
      </c>
      <c r="E215" s="10">
        <v>11673.3</v>
      </c>
      <c r="F215" s="10"/>
      <c r="G215" s="10"/>
      <c r="H215" s="10"/>
      <c r="I215" s="10">
        <f t="shared" si="18"/>
        <v>0</v>
      </c>
      <c r="J215" s="10"/>
      <c r="K215" s="10"/>
      <c r="L215" s="10">
        <f t="shared" si="21"/>
        <v>-11673.3</v>
      </c>
      <c r="M215" s="10">
        <f t="shared" si="22"/>
        <v>0</v>
      </c>
    </row>
    <row r="216" spans="1:13" s="2" customFormat="1" ht="15.75" customHeight="1">
      <c r="A216" s="76"/>
      <c r="B216" s="76"/>
      <c r="C216" s="42" t="s">
        <v>22</v>
      </c>
      <c r="D216" s="15" t="s">
        <v>39</v>
      </c>
      <c r="E216" s="10"/>
      <c r="F216" s="10"/>
      <c r="G216" s="10"/>
      <c r="H216" s="10">
        <v>134.8</v>
      </c>
      <c r="I216" s="10">
        <f t="shared" si="18"/>
        <v>134.8</v>
      </c>
      <c r="J216" s="10"/>
      <c r="K216" s="10"/>
      <c r="L216" s="10">
        <f t="shared" si="21"/>
        <v>134.8</v>
      </c>
      <c r="M216" s="10"/>
    </row>
    <row r="217" spans="1:13" s="2" customFormat="1" ht="15.75" customHeight="1" hidden="1">
      <c r="A217" s="76"/>
      <c r="B217" s="76"/>
      <c r="C217" s="42" t="s">
        <v>24</v>
      </c>
      <c r="D217" s="15" t="s">
        <v>19</v>
      </c>
      <c r="E217" s="10"/>
      <c r="F217" s="10"/>
      <c r="G217" s="10"/>
      <c r="H217" s="10"/>
      <c r="I217" s="10">
        <f t="shared" si="18"/>
        <v>0</v>
      </c>
      <c r="J217" s="10" t="e">
        <f t="shared" si="19"/>
        <v>#DIV/0!</v>
      </c>
      <c r="K217" s="10" t="e">
        <f t="shared" si="20"/>
        <v>#DIV/0!</v>
      </c>
      <c r="L217" s="10">
        <f t="shared" si="21"/>
        <v>0</v>
      </c>
      <c r="M217" s="10" t="e">
        <f t="shared" si="22"/>
        <v>#DIV/0!</v>
      </c>
    </row>
    <row r="218" spans="1:13" s="2" customFormat="1" ht="15.75">
      <c r="A218" s="76"/>
      <c r="B218" s="76"/>
      <c r="C218" s="46"/>
      <c r="D218" s="4" t="s">
        <v>25</v>
      </c>
      <c r="E218" s="1">
        <f>SUM(E209:E217)</f>
        <v>70657.6</v>
      </c>
      <c r="F218" s="1">
        <f>SUM(F209:F217)</f>
        <v>111486.70000000001</v>
      </c>
      <c r="G218" s="1">
        <f>SUM(G209:G217)</f>
        <v>64005</v>
      </c>
      <c r="H218" s="1">
        <f>SUM(H209:H217)</f>
        <v>88129.8</v>
      </c>
      <c r="I218" s="1">
        <f t="shared" si="18"/>
        <v>24124.800000000003</v>
      </c>
      <c r="J218" s="1">
        <f t="shared" si="19"/>
        <v>137.69205530817905</v>
      </c>
      <c r="K218" s="1">
        <f t="shared" si="20"/>
        <v>79.0496086080223</v>
      </c>
      <c r="L218" s="1">
        <f t="shared" si="21"/>
        <v>17472.199999999997</v>
      </c>
      <c r="M218" s="1">
        <f t="shared" si="22"/>
        <v>124.72798396775435</v>
      </c>
    </row>
    <row r="219" spans="1:13" ht="15.75">
      <c r="A219" s="76"/>
      <c r="B219" s="76"/>
      <c r="C219" s="42" t="s">
        <v>58</v>
      </c>
      <c r="D219" s="15" t="s">
        <v>59</v>
      </c>
      <c r="E219" s="10">
        <v>3795547.3</v>
      </c>
      <c r="F219" s="15">
        <v>6773120.9</v>
      </c>
      <c r="G219" s="15">
        <v>3634964.7</v>
      </c>
      <c r="H219" s="10">
        <v>3904695.4</v>
      </c>
      <c r="I219" s="10">
        <f t="shared" si="18"/>
        <v>269730.6999999997</v>
      </c>
      <c r="J219" s="10">
        <f t="shared" si="19"/>
        <v>107.42044895236533</v>
      </c>
      <c r="K219" s="10">
        <f t="shared" si="20"/>
        <v>57.64987009164416</v>
      </c>
      <c r="L219" s="10">
        <f t="shared" si="21"/>
        <v>109148.1000000001</v>
      </c>
      <c r="M219" s="10">
        <f t="shared" si="22"/>
        <v>102.87568804635896</v>
      </c>
    </row>
    <row r="220" spans="1:13" ht="15.75">
      <c r="A220" s="76"/>
      <c r="B220" s="76"/>
      <c r="C220" s="42" t="s">
        <v>95</v>
      </c>
      <c r="D220" s="15" t="s">
        <v>94</v>
      </c>
      <c r="E220" s="10">
        <v>396418.6</v>
      </c>
      <c r="F220" s="10">
        <v>616593.7</v>
      </c>
      <c r="G220" s="10">
        <v>434886.7</v>
      </c>
      <c r="H220" s="10">
        <v>387501.5</v>
      </c>
      <c r="I220" s="10">
        <f t="shared" si="18"/>
        <v>-47385.20000000001</v>
      </c>
      <c r="J220" s="10">
        <f t="shared" si="19"/>
        <v>89.10401260834143</v>
      </c>
      <c r="K220" s="10">
        <f t="shared" si="20"/>
        <v>62.84551723444466</v>
      </c>
      <c r="L220" s="10">
        <f t="shared" si="21"/>
        <v>-8917.099999999977</v>
      </c>
      <c r="M220" s="10">
        <f t="shared" si="22"/>
        <v>97.75058486155797</v>
      </c>
    </row>
    <row r="221" spans="1:13" ht="15.75">
      <c r="A221" s="76"/>
      <c r="B221" s="76"/>
      <c r="C221" s="42" t="s">
        <v>96</v>
      </c>
      <c r="D221" s="15" t="s">
        <v>67</v>
      </c>
      <c r="E221" s="10">
        <v>1460.1</v>
      </c>
      <c r="F221" s="10">
        <v>1358.9</v>
      </c>
      <c r="G221" s="10">
        <v>1176.5</v>
      </c>
      <c r="H221" s="10">
        <v>1519.5</v>
      </c>
      <c r="I221" s="10">
        <f t="shared" si="18"/>
        <v>343</v>
      </c>
      <c r="J221" s="10">
        <f t="shared" si="19"/>
        <v>129.15427114322142</v>
      </c>
      <c r="K221" s="10">
        <f t="shared" si="20"/>
        <v>111.8183825152697</v>
      </c>
      <c r="L221" s="10">
        <f t="shared" si="21"/>
        <v>59.40000000000009</v>
      </c>
      <c r="M221" s="10">
        <f t="shared" si="22"/>
        <v>104.06821450585578</v>
      </c>
    </row>
    <row r="222" spans="1:13" ht="31.5">
      <c r="A222" s="76"/>
      <c r="B222" s="76"/>
      <c r="C222" s="42" t="s">
        <v>128</v>
      </c>
      <c r="D222" s="15" t="s">
        <v>129</v>
      </c>
      <c r="E222" s="10">
        <v>9962.2</v>
      </c>
      <c r="F222" s="10">
        <v>21125.8</v>
      </c>
      <c r="G222" s="10">
        <v>10564</v>
      </c>
      <c r="H222" s="10">
        <v>11984.6</v>
      </c>
      <c r="I222" s="10">
        <f t="shared" si="18"/>
        <v>1420.6000000000004</v>
      </c>
      <c r="J222" s="10">
        <f t="shared" si="19"/>
        <v>113.44755774327906</v>
      </c>
      <c r="K222" s="10">
        <f t="shared" si="20"/>
        <v>56.729685976389064</v>
      </c>
      <c r="L222" s="10">
        <f t="shared" si="21"/>
        <v>2022.3999999999996</v>
      </c>
      <c r="M222" s="10">
        <f t="shared" si="22"/>
        <v>120.30073678504746</v>
      </c>
    </row>
    <row r="223" spans="1:13" ht="15.75">
      <c r="A223" s="76"/>
      <c r="B223" s="76"/>
      <c r="C223" s="42" t="s">
        <v>13</v>
      </c>
      <c r="D223" s="15" t="s">
        <v>14</v>
      </c>
      <c r="E223" s="10">
        <v>16331.3</v>
      </c>
      <c r="F223" s="10">
        <v>24713.1</v>
      </c>
      <c r="G223" s="10">
        <v>13429.9</v>
      </c>
      <c r="H223" s="10">
        <v>15722.1</v>
      </c>
      <c r="I223" s="10">
        <f t="shared" si="18"/>
        <v>2292.2000000000007</v>
      </c>
      <c r="J223" s="10">
        <f t="shared" si="19"/>
        <v>117.06788583682679</v>
      </c>
      <c r="K223" s="10">
        <f t="shared" si="20"/>
        <v>63.61848574237955</v>
      </c>
      <c r="L223" s="10">
        <f t="shared" si="21"/>
        <v>-609.1999999999989</v>
      </c>
      <c r="M223" s="10">
        <f t="shared" si="22"/>
        <v>96.26973970228948</v>
      </c>
    </row>
    <row r="224" spans="1:13" s="2" customFormat="1" ht="15.75">
      <c r="A224" s="76"/>
      <c r="B224" s="76"/>
      <c r="C224" s="49"/>
      <c r="D224" s="4" t="s">
        <v>26</v>
      </c>
      <c r="E224" s="1">
        <f>SUM(E219:E223)</f>
        <v>4219719.5</v>
      </c>
      <c r="F224" s="1">
        <f>SUM(F219:F223)</f>
        <v>7436912.4</v>
      </c>
      <c r="G224" s="1">
        <f>SUM(G219:G223)</f>
        <v>4095021.8000000003</v>
      </c>
      <c r="H224" s="1">
        <f>SUM(H219:H223)</f>
        <v>4321423.1</v>
      </c>
      <c r="I224" s="1">
        <f t="shared" si="18"/>
        <v>226401.29999999935</v>
      </c>
      <c r="J224" s="1">
        <f t="shared" si="19"/>
        <v>105.52869584235178</v>
      </c>
      <c r="K224" s="1">
        <f t="shared" si="20"/>
        <v>58.107758536997146</v>
      </c>
      <c r="L224" s="1">
        <f t="shared" si="21"/>
        <v>101703.59999999963</v>
      </c>
      <c r="M224" s="1">
        <f t="shared" si="22"/>
        <v>102.41019811861902</v>
      </c>
    </row>
    <row r="225" spans="1:13" s="2" customFormat="1" ht="15.75">
      <c r="A225" s="77"/>
      <c r="B225" s="77"/>
      <c r="C225" s="46"/>
      <c r="D225" s="4" t="s">
        <v>35</v>
      </c>
      <c r="E225" s="1">
        <f>E218+E224</f>
        <v>4290377.1</v>
      </c>
      <c r="F225" s="1">
        <f>F218+F224</f>
        <v>7548399.100000001</v>
      </c>
      <c r="G225" s="1">
        <f>G218+G224</f>
        <v>4159026.8000000003</v>
      </c>
      <c r="H225" s="1">
        <f>H218+H224</f>
        <v>4409552.899999999</v>
      </c>
      <c r="I225" s="1">
        <f t="shared" si="18"/>
        <v>250526.09999999916</v>
      </c>
      <c r="J225" s="1">
        <f t="shared" si="19"/>
        <v>106.02367121077458</v>
      </c>
      <c r="K225" s="1">
        <f t="shared" si="20"/>
        <v>58.41706091030612</v>
      </c>
      <c r="L225" s="1">
        <f t="shared" si="21"/>
        <v>119175.79999999981</v>
      </c>
      <c r="M225" s="1">
        <f t="shared" si="22"/>
        <v>102.77774650624534</v>
      </c>
    </row>
    <row r="226" spans="1:13" s="2" customFormat="1" ht="31.5" customHeight="1">
      <c r="A226" s="98">
        <v>955</v>
      </c>
      <c r="B226" s="75" t="s">
        <v>163</v>
      </c>
      <c r="C226" s="42" t="s">
        <v>108</v>
      </c>
      <c r="D226" s="15" t="s">
        <v>109</v>
      </c>
      <c r="E226" s="10">
        <v>251</v>
      </c>
      <c r="F226" s="1"/>
      <c r="G226" s="1"/>
      <c r="H226" s="10">
        <v>67.8</v>
      </c>
      <c r="I226" s="10">
        <f t="shared" si="18"/>
        <v>67.8</v>
      </c>
      <c r="J226" s="10"/>
      <c r="K226" s="10"/>
      <c r="L226" s="10">
        <f t="shared" si="21"/>
        <v>-183.2</v>
      </c>
      <c r="M226" s="10">
        <f t="shared" si="22"/>
        <v>27.01195219123506</v>
      </c>
    </row>
    <row r="227" spans="1:13" s="2" customFormat="1" ht="15.75">
      <c r="A227" s="99"/>
      <c r="B227" s="76"/>
      <c r="C227" s="42" t="s">
        <v>13</v>
      </c>
      <c r="D227" s="15" t="s">
        <v>14</v>
      </c>
      <c r="E227" s="10">
        <v>4</v>
      </c>
      <c r="F227" s="10"/>
      <c r="G227" s="10"/>
      <c r="H227" s="10"/>
      <c r="I227" s="10">
        <f t="shared" si="18"/>
        <v>0</v>
      </c>
      <c r="J227" s="10"/>
      <c r="K227" s="10"/>
      <c r="L227" s="10">
        <f t="shared" si="21"/>
        <v>-4</v>
      </c>
      <c r="M227" s="10">
        <f t="shared" si="22"/>
        <v>0</v>
      </c>
    </row>
    <row r="228" spans="1:13" s="2" customFormat="1" ht="15.75" hidden="1">
      <c r="A228" s="99"/>
      <c r="B228" s="76"/>
      <c r="C228" s="42" t="s">
        <v>15</v>
      </c>
      <c r="D228" s="15" t="s">
        <v>16</v>
      </c>
      <c r="E228" s="10"/>
      <c r="F228" s="1"/>
      <c r="G228" s="1"/>
      <c r="H228" s="10"/>
      <c r="I228" s="10">
        <f t="shared" si="18"/>
        <v>0</v>
      </c>
      <c r="J228" s="10" t="e">
        <f t="shared" si="19"/>
        <v>#DIV/0!</v>
      </c>
      <c r="K228" s="10" t="e">
        <f t="shared" si="20"/>
        <v>#DIV/0!</v>
      </c>
      <c r="L228" s="10">
        <f t="shared" si="21"/>
        <v>0</v>
      </c>
      <c r="M228" s="10" t="e">
        <f t="shared" si="22"/>
        <v>#DIV/0!</v>
      </c>
    </row>
    <row r="229" spans="1:13" s="2" customFormat="1" ht="15.75" hidden="1">
      <c r="A229" s="99"/>
      <c r="B229" s="76"/>
      <c r="C229" s="42" t="s">
        <v>17</v>
      </c>
      <c r="D229" s="15" t="s">
        <v>18</v>
      </c>
      <c r="E229" s="10"/>
      <c r="F229" s="10"/>
      <c r="G229" s="10"/>
      <c r="H229" s="10"/>
      <c r="I229" s="10">
        <f t="shared" si="18"/>
        <v>0</v>
      </c>
      <c r="J229" s="10" t="e">
        <f t="shared" si="19"/>
        <v>#DIV/0!</v>
      </c>
      <c r="K229" s="10" t="e">
        <f t="shared" si="20"/>
        <v>#DIV/0!</v>
      </c>
      <c r="L229" s="10">
        <f t="shared" si="21"/>
        <v>0</v>
      </c>
      <c r="M229" s="10" t="e">
        <f t="shared" si="22"/>
        <v>#DIV/0!</v>
      </c>
    </row>
    <row r="230" spans="1:13" ht="15.75" hidden="1">
      <c r="A230" s="99"/>
      <c r="B230" s="76"/>
      <c r="C230" s="42" t="s">
        <v>20</v>
      </c>
      <c r="D230" s="15" t="s">
        <v>52</v>
      </c>
      <c r="E230" s="14"/>
      <c r="F230" s="14"/>
      <c r="G230" s="14"/>
      <c r="H230" s="14"/>
      <c r="I230" s="14">
        <f t="shared" si="18"/>
        <v>0</v>
      </c>
      <c r="J230" s="14" t="e">
        <f t="shared" si="19"/>
        <v>#DIV/0!</v>
      </c>
      <c r="K230" s="14" t="e">
        <f t="shared" si="20"/>
        <v>#DIV/0!</v>
      </c>
      <c r="L230" s="14">
        <f t="shared" si="21"/>
        <v>0</v>
      </c>
      <c r="M230" s="14" t="e">
        <f t="shared" si="22"/>
        <v>#DIV/0!</v>
      </c>
    </row>
    <row r="231" spans="1:13" ht="15.75">
      <c r="A231" s="99"/>
      <c r="B231" s="76"/>
      <c r="C231" s="42" t="s">
        <v>22</v>
      </c>
      <c r="D231" s="15" t="s">
        <v>39</v>
      </c>
      <c r="E231" s="10">
        <v>44788.2</v>
      </c>
      <c r="F231" s="10">
        <v>147866.3</v>
      </c>
      <c r="G231" s="14">
        <v>112630</v>
      </c>
      <c r="H231" s="14">
        <v>112630</v>
      </c>
      <c r="I231" s="14">
        <f t="shared" si="18"/>
        <v>0</v>
      </c>
      <c r="J231" s="14">
        <f t="shared" si="19"/>
        <v>100</v>
      </c>
      <c r="K231" s="14">
        <f t="shared" si="20"/>
        <v>76.17016182862491</v>
      </c>
      <c r="L231" s="14">
        <f t="shared" si="21"/>
        <v>67841.8</v>
      </c>
      <c r="M231" s="14">
        <f t="shared" si="22"/>
        <v>251.4724860565953</v>
      </c>
    </row>
    <row r="232" spans="1:13" ht="15.75" customHeight="1" hidden="1">
      <c r="A232" s="99"/>
      <c r="B232" s="76"/>
      <c r="C232" s="42" t="s">
        <v>29</v>
      </c>
      <c r="D232" s="15" t="s">
        <v>30</v>
      </c>
      <c r="E232" s="14"/>
      <c r="F232" s="32"/>
      <c r="G232" s="32"/>
      <c r="H232" s="14"/>
      <c r="I232" s="14">
        <f t="shared" si="18"/>
        <v>0</v>
      </c>
      <c r="J232" s="14" t="e">
        <f t="shared" si="19"/>
        <v>#DIV/0!</v>
      </c>
      <c r="K232" s="14" t="e">
        <f t="shared" si="20"/>
        <v>#DIV/0!</v>
      </c>
      <c r="L232" s="14">
        <f t="shared" si="21"/>
        <v>0</v>
      </c>
      <c r="M232" s="14" t="e">
        <f t="shared" si="22"/>
        <v>#DIV/0!</v>
      </c>
    </row>
    <row r="233" spans="1:13" ht="15.75" customHeight="1" hidden="1">
      <c r="A233" s="99"/>
      <c r="B233" s="76"/>
      <c r="C233" s="42" t="s">
        <v>24</v>
      </c>
      <c r="D233" s="15" t="s">
        <v>19</v>
      </c>
      <c r="E233" s="14"/>
      <c r="F233" s="14"/>
      <c r="G233" s="14"/>
      <c r="H233" s="14"/>
      <c r="I233" s="14">
        <f t="shared" si="18"/>
        <v>0</v>
      </c>
      <c r="J233" s="14" t="e">
        <f t="shared" si="19"/>
        <v>#DIV/0!</v>
      </c>
      <c r="K233" s="14" t="e">
        <f t="shared" si="20"/>
        <v>#DIV/0!</v>
      </c>
      <c r="L233" s="14">
        <f t="shared" si="21"/>
        <v>0</v>
      </c>
      <c r="M233" s="14" t="e">
        <f t="shared" si="22"/>
        <v>#DIV/0!</v>
      </c>
    </row>
    <row r="234" spans="1:13" s="2" customFormat="1" ht="15.75">
      <c r="A234" s="99"/>
      <c r="B234" s="76"/>
      <c r="C234" s="46"/>
      <c r="D234" s="4" t="s">
        <v>25</v>
      </c>
      <c r="E234" s="3">
        <f>SUM(E226:E233)</f>
        <v>45043.2</v>
      </c>
      <c r="F234" s="3">
        <f>SUM(F226:F233)</f>
        <v>147866.3</v>
      </c>
      <c r="G234" s="3">
        <f>SUM(G226:G233)</f>
        <v>112630</v>
      </c>
      <c r="H234" s="3">
        <f>SUM(H226:H233)</f>
        <v>112697.8</v>
      </c>
      <c r="I234" s="3">
        <f t="shared" si="18"/>
        <v>67.80000000000291</v>
      </c>
      <c r="J234" s="3">
        <f t="shared" si="19"/>
        <v>100.0601971055669</v>
      </c>
      <c r="K234" s="3">
        <f t="shared" si="20"/>
        <v>76.21601406135137</v>
      </c>
      <c r="L234" s="3">
        <f t="shared" si="21"/>
        <v>67654.6</v>
      </c>
      <c r="M234" s="3">
        <f t="shared" si="22"/>
        <v>250.19936416595624</v>
      </c>
    </row>
    <row r="235" spans="1:13" ht="15.75" customHeight="1" hidden="1">
      <c r="A235" s="99"/>
      <c r="B235" s="76"/>
      <c r="C235" s="42" t="s">
        <v>13</v>
      </c>
      <c r="D235" s="15" t="s">
        <v>14</v>
      </c>
      <c r="E235" s="14"/>
      <c r="F235" s="14"/>
      <c r="G235" s="14"/>
      <c r="H235" s="14"/>
      <c r="I235" s="14">
        <f t="shared" si="18"/>
        <v>0</v>
      </c>
      <c r="J235" s="14" t="e">
        <f t="shared" si="19"/>
        <v>#DIV/0!</v>
      </c>
      <c r="K235" s="14" t="e">
        <f t="shared" si="20"/>
        <v>#DIV/0!</v>
      </c>
      <c r="L235" s="14">
        <f t="shared" si="21"/>
        <v>0</v>
      </c>
      <c r="M235" s="14" t="e">
        <f t="shared" si="22"/>
        <v>#DIV/0!</v>
      </c>
    </row>
    <row r="236" spans="1:13" ht="15.75" customHeight="1" hidden="1">
      <c r="A236" s="99"/>
      <c r="B236" s="76"/>
      <c r="C236" s="42"/>
      <c r="D236" s="4" t="s">
        <v>26</v>
      </c>
      <c r="E236" s="3">
        <f>SUM(E235)</f>
        <v>0</v>
      </c>
      <c r="F236" s="3">
        <f>SUM(F235)</f>
        <v>0</v>
      </c>
      <c r="G236" s="3">
        <f>SUM(G235)</f>
        <v>0</v>
      </c>
      <c r="H236" s="3">
        <f>SUM(H235)</f>
        <v>0</v>
      </c>
      <c r="I236" s="3">
        <f t="shared" si="18"/>
        <v>0</v>
      </c>
      <c r="J236" s="3" t="e">
        <f t="shared" si="19"/>
        <v>#DIV/0!</v>
      </c>
      <c r="K236" s="3" t="e">
        <f t="shared" si="20"/>
        <v>#DIV/0!</v>
      </c>
      <c r="L236" s="3">
        <f t="shared" si="21"/>
        <v>0</v>
      </c>
      <c r="M236" s="3" t="e">
        <f t="shared" si="22"/>
        <v>#DIV/0!</v>
      </c>
    </row>
    <row r="237" spans="1:13" s="2" customFormat="1" ht="15.75">
      <c r="A237" s="100"/>
      <c r="B237" s="77"/>
      <c r="C237" s="44"/>
      <c r="D237" s="4" t="s">
        <v>35</v>
      </c>
      <c r="E237" s="3">
        <f>E234+E236</f>
        <v>45043.2</v>
      </c>
      <c r="F237" s="3">
        <f>F234+F236</f>
        <v>147866.3</v>
      </c>
      <c r="G237" s="3">
        <f>G234+G236</f>
        <v>112630</v>
      </c>
      <c r="H237" s="3">
        <f>H234+H236</f>
        <v>112697.8</v>
      </c>
      <c r="I237" s="3">
        <f t="shared" si="18"/>
        <v>67.80000000000291</v>
      </c>
      <c r="J237" s="3">
        <f t="shared" si="19"/>
        <v>100.0601971055669</v>
      </c>
      <c r="K237" s="3">
        <f t="shared" si="20"/>
        <v>76.21601406135137</v>
      </c>
      <c r="L237" s="3">
        <f t="shared" si="21"/>
        <v>67654.6</v>
      </c>
      <c r="M237" s="3">
        <f t="shared" si="22"/>
        <v>250.19936416595624</v>
      </c>
    </row>
    <row r="238" spans="1:13" s="2" customFormat="1" ht="31.5" customHeight="1">
      <c r="A238" s="75" t="s">
        <v>60</v>
      </c>
      <c r="B238" s="75" t="s">
        <v>164</v>
      </c>
      <c r="C238" s="42" t="s">
        <v>110</v>
      </c>
      <c r="D238" s="15" t="s">
        <v>111</v>
      </c>
      <c r="E238" s="14">
        <v>220</v>
      </c>
      <c r="F238" s="14">
        <v>200</v>
      </c>
      <c r="G238" s="14">
        <v>110</v>
      </c>
      <c r="H238" s="14">
        <v>155</v>
      </c>
      <c r="I238" s="14">
        <f t="shared" si="18"/>
        <v>45</v>
      </c>
      <c r="J238" s="14">
        <f t="shared" si="19"/>
        <v>140.9090909090909</v>
      </c>
      <c r="K238" s="14">
        <f t="shared" si="20"/>
        <v>77.5</v>
      </c>
      <c r="L238" s="14">
        <f t="shared" si="21"/>
        <v>-65</v>
      </c>
      <c r="M238" s="14">
        <f t="shared" si="22"/>
        <v>70.45454545454545</v>
      </c>
    </row>
    <row r="239" spans="1:13" s="2" customFormat="1" ht="31.5">
      <c r="A239" s="76"/>
      <c r="B239" s="76"/>
      <c r="C239" s="42" t="s">
        <v>108</v>
      </c>
      <c r="D239" s="15" t="s">
        <v>109</v>
      </c>
      <c r="E239" s="14">
        <v>222</v>
      </c>
      <c r="F239" s="14"/>
      <c r="G239" s="14"/>
      <c r="H239" s="32">
        <v>23.2</v>
      </c>
      <c r="I239" s="32">
        <f t="shared" si="18"/>
        <v>23.2</v>
      </c>
      <c r="J239" s="32"/>
      <c r="K239" s="32"/>
      <c r="L239" s="32">
        <f t="shared" si="21"/>
        <v>-198.8</v>
      </c>
      <c r="M239" s="32">
        <f t="shared" si="22"/>
        <v>10.45045045045045</v>
      </c>
    </row>
    <row r="240" spans="1:13" s="2" customFormat="1" ht="94.5">
      <c r="A240" s="76"/>
      <c r="B240" s="76"/>
      <c r="C240" s="45" t="s">
        <v>106</v>
      </c>
      <c r="D240" s="15" t="s">
        <v>122</v>
      </c>
      <c r="E240" s="14"/>
      <c r="F240" s="14"/>
      <c r="G240" s="14"/>
      <c r="H240" s="32">
        <v>8.2</v>
      </c>
      <c r="I240" s="32">
        <f t="shared" si="18"/>
        <v>8.2</v>
      </c>
      <c r="J240" s="32"/>
      <c r="K240" s="32"/>
      <c r="L240" s="32">
        <f t="shared" si="21"/>
        <v>8.2</v>
      </c>
      <c r="M240" s="32"/>
    </row>
    <row r="241" spans="1:13" ht="15.75">
      <c r="A241" s="76"/>
      <c r="B241" s="76"/>
      <c r="C241" s="42" t="s">
        <v>13</v>
      </c>
      <c r="D241" s="15" t="s">
        <v>14</v>
      </c>
      <c r="E241" s="10"/>
      <c r="F241" s="10"/>
      <c r="G241" s="10"/>
      <c r="H241" s="10">
        <v>9.9</v>
      </c>
      <c r="I241" s="10">
        <f t="shared" si="18"/>
        <v>9.9</v>
      </c>
      <c r="J241" s="10"/>
      <c r="K241" s="10"/>
      <c r="L241" s="10">
        <f t="shared" si="21"/>
        <v>9.9</v>
      </c>
      <c r="M241" s="10"/>
    </row>
    <row r="242" spans="1:13" ht="15.75" customHeight="1" hidden="1">
      <c r="A242" s="76"/>
      <c r="B242" s="76"/>
      <c r="C242" s="42" t="s">
        <v>15</v>
      </c>
      <c r="D242" s="15" t="s">
        <v>16</v>
      </c>
      <c r="E242" s="10"/>
      <c r="F242" s="10"/>
      <c r="G242" s="10"/>
      <c r="H242" s="10"/>
      <c r="I242" s="10">
        <f t="shared" si="18"/>
        <v>0</v>
      </c>
      <c r="J242" s="10" t="e">
        <f t="shared" si="19"/>
        <v>#DIV/0!</v>
      </c>
      <c r="K242" s="10" t="e">
        <f t="shared" si="20"/>
        <v>#DIV/0!</v>
      </c>
      <c r="L242" s="10">
        <f t="shared" si="21"/>
        <v>0</v>
      </c>
      <c r="M242" s="10" t="e">
        <f t="shared" si="22"/>
        <v>#DIV/0!</v>
      </c>
    </row>
    <row r="243" spans="1:13" ht="15.75" customHeight="1" hidden="1">
      <c r="A243" s="76"/>
      <c r="B243" s="76"/>
      <c r="C243" s="42" t="s">
        <v>17</v>
      </c>
      <c r="D243" s="15" t="s">
        <v>18</v>
      </c>
      <c r="E243" s="10"/>
      <c r="F243" s="10"/>
      <c r="G243" s="10"/>
      <c r="H243" s="10"/>
      <c r="I243" s="10">
        <f t="shared" si="18"/>
        <v>0</v>
      </c>
      <c r="J243" s="10" t="e">
        <f t="shared" si="19"/>
        <v>#DIV/0!</v>
      </c>
      <c r="K243" s="10" t="e">
        <f t="shared" si="20"/>
        <v>#DIV/0!</v>
      </c>
      <c r="L243" s="10">
        <f t="shared" si="21"/>
        <v>0</v>
      </c>
      <c r="M243" s="10" t="e">
        <f t="shared" si="22"/>
        <v>#DIV/0!</v>
      </c>
    </row>
    <row r="244" spans="1:13" ht="15.75">
      <c r="A244" s="76"/>
      <c r="B244" s="76"/>
      <c r="C244" s="42" t="s">
        <v>22</v>
      </c>
      <c r="D244" s="15" t="s">
        <v>39</v>
      </c>
      <c r="E244" s="10">
        <v>61.4</v>
      </c>
      <c r="F244" s="10">
        <v>396.4</v>
      </c>
      <c r="G244" s="10">
        <v>396.4</v>
      </c>
      <c r="H244" s="10">
        <v>52.9</v>
      </c>
      <c r="I244" s="10">
        <f t="shared" si="18"/>
        <v>-343.5</v>
      </c>
      <c r="J244" s="10">
        <f t="shared" si="19"/>
        <v>13.34510595358224</v>
      </c>
      <c r="K244" s="10">
        <f t="shared" si="20"/>
        <v>13.34510595358224</v>
      </c>
      <c r="L244" s="10">
        <f t="shared" si="21"/>
        <v>-8.5</v>
      </c>
      <c r="M244" s="10">
        <f t="shared" si="22"/>
        <v>86.15635179153095</v>
      </c>
    </row>
    <row r="245" spans="1:13" ht="15.75" customHeight="1" hidden="1">
      <c r="A245" s="76"/>
      <c r="B245" s="76"/>
      <c r="C245" s="42" t="s">
        <v>29</v>
      </c>
      <c r="D245" s="15" t="s">
        <v>30</v>
      </c>
      <c r="E245" s="10"/>
      <c r="F245" s="10"/>
      <c r="G245" s="10"/>
      <c r="H245" s="10"/>
      <c r="I245" s="10">
        <f t="shared" si="18"/>
        <v>0</v>
      </c>
      <c r="J245" s="10" t="e">
        <f t="shared" si="19"/>
        <v>#DIV/0!</v>
      </c>
      <c r="K245" s="10" t="e">
        <f t="shared" si="20"/>
        <v>#DIV/0!</v>
      </c>
      <c r="L245" s="10">
        <f t="shared" si="21"/>
        <v>0</v>
      </c>
      <c r="M245" s="10" t="e">
        <f t="shared" si="22"/>
        <v>#DIV/0!</v>
      </c>
    </row>
    <row r="246" spans="1:13" ht="15.75">
      <c r="A246" s="76"/>
      <c r="B246" s="76"/>
      <c r="C246" s="42" t="s">
        <v>24</v>
      </c>
      <c r="D246" s="15" t="s">
        <v>19</v>
      </c>
      <c r="E246" s="10">
        <v>-905.9</v>
      </c>
      <c r="F246" s="10"/>
      <c r="G246" s="10"/>
      <c r="H246" s="10">
        <v>-95.3</v>
      </c>
      <c r="I246" s="10">
        <f t="shared" si="18"/>
        <v>-95.3</v>
      </c>
      <c r="J246" s="10"/>
      <c r="K246" s="10"/>
      <c r="L246" s="10">
        <f t="shared" si="21"/>
        <v>810.6</v>
      </c>
      <c r="M246" s="10">
        <f t="shared" si="22"/>
        <v>10.51992493652721</v>
      </c>
    </row>
    <row r="247" spans="1:13" s="2" customFormat="1" ht="15.75">
      <c r="A247" s="76"/>
      <c r="B247" s="76"/>
      <c r="C247" s="46"/>
      <c r="D247" s="4" t="s">
        <v>25</v>
      </c>
      <c r="E247" s="3">
        <f>SUM(E238:E246)</f>
        <v>-402.5</v>
      </c>
      <c r="F247" s="3">
        <f>SUM(F238:F246)</f>
        <v>596.4</v>
      </c>
      <c r="G247" s="3">
        <f>SUM(G238:G246)</f>
        <v>506.4</v>
      </c>
      <c r="H247" s="3">
        <f>SUM(H238:H246)</f>
        <v>153.89999999999998</v>
      </c>
      <c r="I247" s="3">
        <f t="shared" si="18"/>
        <v>-352.5</v>
      </c>
      <c r="J247" s="3">
        <f t="shared" si="19"/>
        <v>30.390995260663505</v>
      </c>
      <c r="K247" s="3">
        <f t="shared" si="20"/>
        <v>25.80482897384306</v>
      </c>
      <c r="L247" s="3">
        <f t="shared" si="21"/>
        <v>556.4</v>
      </c>
      <c r="M247" s="3">
        <f t="shared" si="22"/>
        <v>-38.23602484472049</v>
      </c>
    </row>
    <row r="248" spans="1:13" ht="15.75">
      <c r="A248" s="76"/>
      <c r="B248" s="76"/>
      <c r="C248" s="42" t="s">
        <v>61</v>
      </c>
      <c r="D248" s="15" t="s">
        <v>62</v>
      </c>
      <c r="E248" s="10">
        <v>123640.4</v>
      </c>
      <c r="F248" s="10">
        <v>190482.5</v>
      </c>
      <c r="G248" s="10">
        <v>102860.6</v>
      </c>
      <c r="H248" s="10">
        <v>107548.5</v>
      </c>
      <c r="I248" s="10">
        <f t="shared" si="18"/>
        <v>4687.899999999994</v>
      </c>
      <c r="J248" s="10">
        <f t="shared" si="19"/>
        <v>104.55752737199666</v>
      </c>
      <c r="K248" s="10">
        <f t="shared" si="20"/>
        <v>56.46109222632</v>
      </c>
      <c r="L248" s="10">
        <f t="shared" si="21"/>
        <v>-16091.899999999994</v>
      </c>
      <c r="M248" s="10">
        <f t="shared" si="22"/>
        <v>86.98491755122113</v>
      </c>
    </row>
    <row r="249" spans="1:13" ht="15.75">
      <c r="A249" s="76"/>
      <c r="B249" s="76"/>
      <c r="C249" s="42" t="s">
        <v>13</v>
      </c>
      <c r="D249" s="15" t="s">
        <v>14</v>
      </c>
      <c r="E249" s="10">
        <v>8713.8</v>
      </c>
      <c r="F249" s="10">
        <v>15700</v>
      </c>
      <c r="G249" s="10">
        <v>8650.5</v>
      </c>
      <c r="H249" s="10">
        <v>12284.3</v>
      </c>
      <c r="I249" s="10">
        <f t="shared" si="18"/>
        <v>3633.7999999999993</v>
      </c>
      <c r="J249" s="10">
        <f t="shared" si="19"/>
        <v>142.0068204150049</v>
      </c>
      <c r="K249" s="10">
        <f t="shared" si="20"/>
        <v>78.24394904458597</v>
      </c>
      <c r="L249" s="10">
        <f t="shared" si="21"/>
        <v>3570.5</v>
      </c>
      <c r="M249" s="10">
        <f t="shared" si="22"/>
        <v>140.97523468521194</v>
      </c>
    </row>
    <row r="250" spans="1:13" s="2" customFormat="1" ht="15.75">
      <c r="A250" s="76"/>
      <c r="B250" s="76"/>
      <c r="C250" s="46"/>
      <c r="D250" s="4" t="s">
        <v>26</v>
      </c>
      <c r="E250" s="3">
        <f>SUM(E248:E249)</f>
        <v>132354.19999999998</v>
      </c>
      <c r="F250" s="3">
        <f>SUM(F248:F249)</f>
        <v>206182.5</v>
      </c>
      <c r="G250" s="3">
        <f>SUM(G248:G249)</f>
        <v>111511.1</v>
      </c>
      <c r="H250" s="3">
        <f>SUM(H248:H249)</f>
        <v>119832.8</v>
      </c>
      <c r="I250" s="3">
        <f t="shared" si="18"/>
        <v>8321.699999999997</v>
      </c>
      <c r="J250" s="3">
        <f t="shared" si="19"/>
        <v>107.46266515172032</v>
      </c>
      <c r="K250" s="3">
        <f t="shared" si="20"/>
        <v>58.11977253161641</v>
      </c>
      <c r="L250" s="3">
        <f t="shared" si="21"/>
        <v>-12521.39999999998</v>
      </c>
      <c r="M250" s="3">
        <f t="shared" si="22"/>
        <v>90.53947664675547</v>
      </c>
    </row>
    <row r="251" spans="1:13" s="2" customFormat="1" ht="15.75">
      <c r="A251" s="77"/>
      <c r="B251" s="77"/>
      <c r="C251" s="46"/>
      <c r="D251" s="4" t="s">
        <v>35</v>
      </c>
      <c r="E251" s="3">
        <f>E247+E250</f>
        <v>131951.69999999998</v>
      </c>
      <c r="F251" s="3">
        <f>F247+F250</f>
        <v>206778.9</v>
      </c>
      <c r="G251" s="3">
        <f>G247+G250</f>
        <v>112017.5</v>
      </c>
      <c r="H251" s="3">
        <f>H247+H250</f>
        <v>119986.7</v>
      </c>
      <c r="I251" s="3">
        <f t="shared" si="18"/>
        <v>7969.199999999997</v>
      </c>
      <c r="J251" s="3">
        <f t="shared" si="19"/>
        <v>107.11424554199121</v>
      </c>
      <c r="K251" s="3">
        <f t="shared" si="20"/>
        <v>58.02656847482987</v>
      </c>
      <c r="L251" s="3">
        <f t="shared" si="21"/>
        <v>-11964.999999999985</v>
      </c>
      <c r="M251" s="3">
        <f t="shared" si="22"/>
        <v>90.932288102389</v>
      </c>
    </row>
    <row r="252" spans="1:13" s="2" customFormat="1" ht="15.75" customHeight="1">
      <c r="A252" s="75" t="s">
        <v>68</v>
      </c>
      <c r="B252" s="75" t="s">
        <v>165</v>
      </c>
      <c r="C252" s="42" t="s">
        <v>6</v>
      </c>
      <c r="D252" s="15" t="s">
        <v>65</v>
      </c>
      <c r="E252" s="14">
        <v>939.1</v>
      </c>
      <c r="F252" s="32">
        <v>575.4</v>
      </c>
      <c r="G252" s="32">
        <v>375.9</v>
      </c>
      <c r="H252" s="32">
        <v>809.2</v>
      </c>
      <c r="I252" s="32">
        <f t="shared" si="18"/>
        <v>433.30000000000007</v>
      </c>
      <c r="J252" s="32">
        <f t="shared" si="19"/>
        <v>215.27001862197395</v>
      </c>
      <c r="K252" s="32">
        <f t="shared" si="20"/>
        <v>140.63260340632604</v>
      </c>
      <c r="L252" s="32">
        <f t="shared" si="21"/>
        <v>-129.89999999999998</v>
      </c>
      <c r="M252" s="32">
        <f t="shared" si="22"/>
        <v>86.16760728356938</v>
      </c>
    </row>
    <row r="253" spans="1:13" ht="47.25">
      <c r="A253" s="76"/>
      <c r="B253" s="76"/>
      <c r="C253" s="42" t="s">
        <v>116</v>
      </c>
      <c r="D253" s="15" t="s">
        <v>117</v>
      </c>
      <c r="E253" s="10">
        <v>2901.1</v>
      </c>
      <c r="F253" s="10"/>
      <c r="G253" s="10"/>
      <c r="H253" s="10">
        <v>3079.4</v>
      </c>
      <c r="I253" s="10">
        <f t="shared" si="18"/>
        <v>3079.4</v>
      </c>
      <c r="J253" s="10"/>
      <c r="K253" s="10"/>
      <c r="L253" s="10">
        <f t="shared" si="21"/>
        <v>178.30000000000018</v>
      </c>
      <c r="M253" s="10">
        <f t="shared" si="22"/>
        <v>106.14594464168765</v>
      </c>
    </row>
    <row r="254" spans="1:13" ht="31.5">
      <c r="A254" s="76"/>
      <c r="B254" s="76"/>
      <c r="C254" s="42" t="s">
        <v>108</v>
      </c>
      <c r="D254" s="15" t="s">
        <v>109</v>
      </c>
      <c r="E254" s="10">
        <v>138.4</v>
      </c>
      <c r="F254" s="10"/>
      <c r="G254" s="10"/>
      <c r="H254" s="10">
        <v>114.4</v>
      </c>
      <c r="I254" s="10">
        <f t="shared" si="18"/>
        <v>114.4</v>
      </c>
      <c r="J254" s="10"/>
      <c r="K254" s="10"/>
      <c r="L254" s="10">
        <f t="shared" si="21"/>
        <v>-24</v>
      </c>
      <c r="M254" s="10">
        <f t="shared" si="22"/>
        <v>82.65895953757226</v>
      </c>
    </row>
    <row r="255" spans="1:13" ht="15.75">
      <c r="A255" s="76"/>
      <c r="B255" s="76"/>
      <c r="C255" s="42" t="s">
        <v>13</v>
      </c>
      <c r="D255" s="15" t="s">
        <v>14</v>
      </c>
      <c r="E255" s="10">
        <v>525.5</v>
      </c>
      <c r="F255" s="10"/>
      <c r="G255" s="10"/>
      <c r="H255" s="10">
        <v>96.5</v>
      </c>
      <c r="I255" s="10">
        <f t="shared" si="18"/>
        <v>96.5</v>
      </c>
      <c r="J255" s="10"/>
      <c r="K255" s="10"/>
      <c r="L255" s="10">
        <f t="shared" si="21"/>
        <v>-429</v>
      </c>
      <c r="M255" s="10">
        <f t="shared" si="22"/>
        <v>18.363463368220742</v>
      </c>
    </row>
    <row r="256" spans="1:13" ht="15.75">
      <c r="A256" s="76"/>
      <c r="B256" s="76"/>
      <c r="C256" s="42" t="s">
        <v>15</v>
      </c>
      <c r="D256" s="15" t="s">
        <v>16</v>
      </c>
      <c r="E256" s="10">
        <v>-18.7</v>
      </c>
      <c r="F256" s="10"/>
      <c r="G256" s="10"/>
      <c r="H256" s="10"/>
      <c r="I256" s="10">
        <f t="shared" si="18"/>
        <v>0</v>
      </c>
      <c r="J256" s="10"/>
      <c r="K256" s="10"/>
      <c r="L256" s="10">
        <f t="shared" si="21"/>
        <v>18.7</v>
      </c>
      <c r="M256" s="10">
        <f t="shared" si="22"/>
        <v>0</v>
      </c>
    </row>
    <row r="257" spans="1:13" ht="15.75" customHeight="1" hidden="1">
      <c r="A257" s="76"/>
      <c r="B257" s="76"/>
      <c r="C257" s="42" t="s">
        <v>20</v>
      </c>
      <c r="D257" s="15" t="s">
        <v>52</v>
      </c>
      <c r="E257" s="10"/>
      <c r="F257" s="10"/>
      <c r="G257" s="10"/>
      <c r="H257" s="10"/>
      <c r="I257" s="10">
        <f t="shared" si="18"/>
        <v>0</v>
      </c>
      <c r="J257" s="10" t="e">
        <f t="shared" si="19"/>
        <v>#DIV/0!</v>
      </c>
      <c r="K257" s="10" t="e">
        <f t="shared" si="20"/>
        <v>#DIV/0!</v>
      </c>
      <c r="L257" s="10">
        <f t="shared" si="21"/>
        <v>0</v>
      </c>
      <c r="M257" s="10" t="e">
        <f t="shared" si="22"/>
        <v>#DIV/0!</v>
      </c>
    </row>
    <row r="258" spans="1:13" ht="15.75">
      <c r="A258" s="76"/>
      <c r="B258" s="76"/>
      <c r="C258" s="42" t="s">
        <v>22</v>
      </c>
      <c r="D258" s="15" t="s">
        <v>23</v>
      </c>
      <c r="E258" s="10"/>
      <c r="F258" s="10">
        <v>3070.1</v>
      </c>
      <c r="G258" s="10">
        <v>1690.5</v>
      </c>
      <c r="H258" s="10">
        <v>1690.5</v>
      </c>
      <c r="I258" s="10">
        <f t="shared" si="18"/>
        <v>0</v>
      </c>
      <c r="J258" s="10">
        <f t="shared" si="19"/>
        <v>100</v>
      </c>
      <c r="K258" s="10">
        <f t="shared" si="20"/>
        <v>55.063352985244784</v>
      </c>
      <c r="L258" s="10">
        <f t="shared" si="21"/>
        <v>1690.5</v>
      </c>
      <c r="M258" s="10"/>
    </row>
    <row r="259" spans="1:13" ht="15.75" customHeight="1" hidden="1">
      <c r="A259" s="76"/>
      <c r="B259" s="76"/>
      <c r="C259" s="42" t="s">
        <v>29</v>
      </c>
      <c r="D259" s="15" t="s">
        <v>30</v>
      </c>
      <c r="E259" s="10"/>
      <c r="F259" s="10"/>
      <c r="G259" s="10"/>
      <c r="H259" s="10"/>
      <c r="I259" s="10">
        <f t="shared" si="18"/>
        <v>0</v>
      </c>
      <c r="J259" s="10" t="e">
        <f t="shared" si="19"/>
        <v>#DIV/0!</v>
      </c>
      <c r="K259" s="10" t="e">
        <f t="shared" si="20"/>
        <v>#DIV/0!</v>
      </c>
      <c r="L259" s="10">
        <f t="shared" si="21"/>
        <v>0</v>
      </c>
      <c r="M259" s="10" t="e">
        <f t="shared" si="22"/>
        <v>#DIV/0!</v>
      </c>
    </row>
    <row r="260" spans="1:13" ht="31.5" customHeight="1">
      <c r="A260" s="76"/>
      <c r="B260" s="76"/>
      <c r="C260" s="42" t="s">
        <v>102</v>
      </c>
      <c r="D260" s="15" t="s">
        <v>103</v>
      </c>
      <c r="E260" s="10">
        <v>59.6</v>
      </c>
      <c r="F260" s="10"/>
      <c r="G260" s="10"/>
      <c r="H260" s="10"/>
      <c r="I260" s="10">
        <f t="shared" si="18"/>
        <v>0</v>
      </c>
      <c r="J260" s="10"/>
      <c r="K260" s="10"/>
      <c r="L260" s="10">
        <f t="shared" si="21"/>
        <v>-59.6</v>
      </c>
      <c r="M260" s="10">
        <f t="shared" si="22"/>
        <v>0</v>
      </c>
    </row>
    <row r="261" spans="1:13" ht="15.75" customHeight="1" hidden="1">
      <c r="A261" s="76"/>
      <c r="B261" s="76"/>
      <c r="C261" s="42" t="s">
        <v>24</v>
      </c>
      <c r="D261" s="15" t="s">
        <v>19</v>
      </c>
      <c r="E261" s="10"/>
      <c r="F261" s="10"/>
      <c r="G261" s="10"/>
      <c r="H261" s="10"/>
      <c r="I261" s="10">
        <f t="shared" si="18"/>
        <v>0</v>
      </c>
      <c r="J261" s="10" t="e">
        <f t="shared" si="19"/>
        <v>#DIV/0!</v>
      </c>
      <c r="K261" s="10" t="e">
        <f t="shared" si="20"/>
        <v>#DIV/0!</v>
      </c>
      <c r="L261" s="10">
        <f t="shared" si="21"/>
        <v>0</v>
      </c>
      <c r="M261" s="10" t="e">
        <f t="shared" si="22"/>
        <v>#DIV/0!</v>
      </c>
    </row>
    <row r="262" spans="1:13" s="2" customFormat="1" ht="15.75">
      <c r="A262" s="77"/>
      <c r="B262" s="77"/>
      <c r="C262" s="46"/>
      <c r="D262" s="4" t="s">
        <v>35</v>
      </c>
      <c r="E262" s="3">
        <f>SUM(E252:E261)</f>
        <v>4545.000000000001</v>
      </c>
      <c r="F262" s="3">
        <f>SUM(F252:F261)</f>
        <v>3645.5</v>
      </c>
      <c r="G262" s="3">
        <f>SUM(G252:G261)</f>
        <v>2066.4</v>
      </c>
      <c r="H262" s="3">
        <f>SUM(H252:H261)</f>
        <v>5790</v>
      </c>
      <c r="I262" s="3">
        <f t="shared" si="18"/>
        <v>3723.6</v>
      </c>
      <c r="J262" s="3">
        <f t="shared" si="19"/>
        <v>280.19744483159116</v>
      </c>
      <c r="K262" s="3">
        <f t="shared" si="20"/>
        <v>158.82594980112466</v>
      </c>
      <c r="L262" s="3">
        <f t="shared" si="21"/>
        <v>1244.999999999999</v>
      </c>
      <c r="M262" s="3">
        <f t="shared" si="22"/>
        <v>127.39273927392736</v>
      </c>
    </row>
    <row r="263" spans="1:13" s="2" customFormat="1" ht="15.75" customHeight="1">
      <c r="A263" s="75" t="s">
        <v>69</v>
      </c>
      <c r="B263" s="75" t="s">
        <v>166</v>
      </c>
      <c r="C263" s="42" t="s">
        <v>6</v>
      </c>
      <c r="D263" s="15" t="s">
        <v>65</v>
      </c>
      <c r="E263" s="14">
        <v>353.9</v>
      </c>
      <c r="F263" s="3"/>
      <c r="G263" s="3"/>
      <c r="H263" s="14"/>
      <c r="I263" s="14">
        <f t="shared" si="18"/>
        <v>0</v>
      </c>
      <c r="J263" s="14"/>
      <c r="K263" s="14"/>
      <c r="L263" s="14">
        <f t="shared" si="21"/>
        <v>-353.9</v>
      </c>
      <c r="M263" s="14">
        <f t="shared" si="22"/>
        <v>0</v>
      </c>
    </row>
    <row r="264" spans="1:13" s="2" customFormat="1" ht="31.5">
      <c r="A264" s="76"/>
      <c r="B264" s="76"/>
      <c r="C264" s="42" t="s">
        <v>108</v>
      </c>
      <c r="D264" s="15" t="s">
        <v>109</v>
      </c>
      <c r="E264" s="14">
        <v>528.3</v>
      </c>
      <c r="F264" s="14"/>
      <c r="G264" s="14"/>
      <c r="H264" s="32">
        <v>744.2</v>
      </c>
      <c r="I264" s="32">
        <f t="shared" si="18"/>
        <v>744.2</v>
      </c>
      <c r="J264" s="32"/>
      <c r="K264" s="32"/>
      <c r="L264" s="32">
        <f t="shared" si="21"/>
        <v>215.9000000000001</v>
      </c>
      <c r="M264" s="32">
        <f t="shared" si="22"/>
        <v>140.86693166761313</v>
      </c>
    </row>
    <row r="265" spans="1:13" s="2" customFormat="1" ht="94.5">
      <c r="A265" s="76"/>
      <c r="B265" s="76"/>
      <c r="C265" s="45" t="s">
        <v>106</v>
      </c>
      <c r="D265" s="15" t="s">
        <v>122</v>
      </c>
      <c r="E265" s="14">
        <v>4.4</v>
      </c>
      <c r="F265" s="3"/>
      <c r="G265" s="3"/>
      <c r="H265" s="32"/>
      <c r="I265" s="32">
        <f t="shared" si="18"/>
        <v>0</v>
      </c>
      <c r="J265" s="32"/>
      <c r="K265" s="32"/>
      <c r="L265" s="32">
        <f t="shared" si="21"/>
        <v>-4.4</v>
      </c>
      <c r="M265" s="32">
        <f t="shared" si="22"/>
        <v>0</v>
      </c>
    </row>
    <row r="266" spans="1:13" s="2" customFormat="1" ht="15.75">
      <c r="A266" s="76"/>
      <c r="B266" s="76"/>
      <c r="C266" s="42" t="s">
        <v>13</v>
      </c>
      <c r="D266" s="15" t="s">
        <v>14</v>
      </c>
      <c r="E266" s="14">
        <v>449.6</v>
      </c>
      <c r="F266" s="14"/>
      <c r="G266" s="14"/>
      <c r="H266" s="14"/>
      <c r="I266" s="14">
        <f t="shared" si="18"/>
        <v>0</v>
      </c>
      <c r="J266" s="14"/>
      <c r="K266" s="14"/>
      <c r="L266" s="14">
        <f t="shared" si="21"/>
        <v>-449.6</v>
      </c>
      <c r="M266" s="14">
        <f t="shared" si="22"/>
        <v>0</v>
      </c>
    </row>
    <row r="267" spans="1:13" s="2" customFormat="1" ht="15.75" customHeight="1" hidden="1">
      <c r="A267" s="76"/>
      <c r="B267" s="76"/>
      <c r="C267" s="42" t="s">
        <v>15</v>
      </c>
      <c r="D267" s="15" t="s">
        <v>16</v>
      </c>
      <c r="E267" s="14"/>
      <c r="F267" s="3"/>
      <c r="G267" s="3"/>
      <c r="H267" s="14"/>
      <c r="I267" s="14">
        <f t="shared" si="18"/>
        <v>0</v>
      </c>
      <c r="J267" s="14" t="e">
        <f t="shared" si="19"/>
        <v>#DIV/0!</v>
      </c>
      <c r="K267" s="14" t="e">
        <f t="shared" si="20"/>
        <v>#DIV/0!</v>
      </c>
      <c r="L267" s="14">
        <f t="shared" si="21"/>
        <v>0</v>
      </c>
      <c r="M267" s="14" t="e">
        <f t="shared" si="22"/>
        <v>#DIV/0!</v>
      </c>
    </row>
    <row r="268" spans="1:13" s="2" customFormat="1" ht="15.75" customHeight="1" hidden="1">
      <c r="A268" s="76"/>
      <c r="B268" s="76"/>
      <c r="C268" s="42" t="s">
        <v>17</v>
      </c>
      <c r="D268" s="15" t="s">
        <v>18</v>
      </c>
      <c r="E268" s="14"/>
      <c r="F268" s="3"/>
      <c r="G268" s="3"/>
      <c r="H268" s="14"/>
      <c r="I268" s="14">
        <f aca="true" t="shared" si="23" ref="I268:I320">H268-G268</f>
        <v>0</v>
      </c>
      <c r="J268" s="14" t="e">
        <f>H268/G268*100</f>
        <v>#DIV/0!</v>
      </c>
      <c r="K268" s="14" t="e">
        <f>H268/F268*100</f>
        <v>#DIV/0!</v>
      </c>
      <c r="L268" s="14">
        <f aca="true" t="shared" si="24" ref="L268:L320">H268-E268</f>
        <v>0</v>
      </c>
      <c r="M268" s="14" t="e">
        <f aca="true" t="shared" si="25" ref="M268:M320">H268/E268*100</f>
        <v>#DIV/0!</v>
      </c>
    </row>
    <row r="269" spans="1:13" ht="15.75">
      <c r="A269" s="76"/>
      <c r="B269" s="76"/>
      <c r="C269" s="42" t="s">
        <v>20</v>
      </c>
      <c r="D269" s="15" t="s">
        <v>52</v>
      </c>
      <c r="E269" s="14">
        <v>19280.2</v>
      </c>
      <c r="F269" s="32">
        <v>194.2</v>
      </c>
      <c r="G269" s="32">
        <v>194.2</v>
      </c>
      <c r="H269" s="14">
        <v>194.2</v>
      </c>
      <c r="I269" s="14">
        <f t="shared" si="23"/>
        <v>0</v>
      </c>
      <c r="J269" s="14">
        <f>H269/G269*100</f>
        <v>100</v>
      </c>
      <c r="K269" s="14">
        <f>H269/F269*100</f>
        <v>100</v>
      </c>
      <c r="L269" s="14">
        <f t="shared" si="24"/>
        <v>-19086</v>
      </c>
      <c r="M269" s="14">
        <f t="shared" si="25"/>
        <v>1.0072509621269488</v>
      </c>
    </row>
    <row r="270" spans="1:13" ht="15.75" customHeight="1" hidden="1">
      <c r="A270" s="76"/>
      <c r="B270" s="76"/>
      <c r="C270" s="42" t="s">
        <v>22</v>
      </c>
      <c r="D270" s="15" t="s">
        <v>23</v>
      </c>
      <c r="E270" s="14"/>
      <c r="F270" s="14"/>
      <c r="G270" s="14"/>
      <c r="H270" s="14"/>
      <c r="I270" s="14">
        <f t="shared" si="23"/>
        <v>0</v>
      </c>
      <c r="J270" s="14" t="e">
        <f>H270/G270*100</f>
        <v>#DIV/0!</v>
      </c>
      <c r="K270" s="14" t="e">
        <f>H270/F270*100</f>
        <v>#DIV/0!</v>
      </c>
      <c r="L270" s="14">
        <f t="shared" si="24"/>
        <v>0</v>
      </c>
      <c r="M270" s="14" t="e">
        <f t="shared" si="25"/>
        <v>#DIV/0!</v>
      </c>
    </row>
    <row r="271" spans="1:13" ht="15.75" customHeight="1" hidden="1">
      <c r="A271" s="76"/>
      <c r="B271" s="76"/>
      <c r="C271" s="42" t="s">
        <v>29</v>
      </c>
      <c r="D271" s="15" t="s">
        <v>30</v>
      </c>
      <c r="E271" s="14"/>
      <c r="F271" s="32"/>
      <c r="G271" s="14"/>
      <c r="H271" s="14"/>
      <c r="I271" s="14">
        <f t="shared" si="23"/>
        <v>0</v>
      </c>
      <c r="J271" s="14" t="e">
        <f>H271/G271*100</f>
        <v>#DIV/0!</v>
      </c>
      <c r="K271" s="14" t="e">
        <f>H271/F271*100</f>
        <v>#DIV/0!</v>
      </c>
      <c r="L271" s="14">
        <f t="shared" si="24"/>
        <v>0</v>
      </c>
      <c r="M271" s="14" t="e">
        <f t="shared" si="25"/>
        <v>#DIV/0!</v>
      </c>
    </row>
    <row r="272" spans="1:13" ht="31.5">
      <c r="A272" s="76"/>
      <c r="B272" s="76"/>
      <c r="C272" s="42" t="s">
        <v>102</v>
      </c>
      <c r="D272" s="15" t="s">
        <v>103</v>
      </c>
      <c r="E272" s="14">
        <v>136.9</v>
      </c>
      <c r="F272" s="14"/>
      <c r="G272" s="14"/>
      <c r="H272" s="14">
        <v>263.1</v>
      </c>
      <c r="I272" s="14">
        <f t="shared" si="23"/>
        <v>263.1</v>
      </c>
      <c r="J272" s="14"/>
      <c r="K272" s="14"/>
      <c r="L272" s="14">
        <f t="shared" si="24"/>
        <v>126.20000000000002</v>
      </c>
      <c r="M272" s="14">
        <f t="shared" si="25"/>
        <v>192.18407596785977</v>
      </c>
    </row>
    <row r="273" spans="1:13" ht="31.5">
      <c r="A273" s="76"/>
      <c r="B273" s="76"/>
      <c r="C273" s="42" t="s">
        <v>101</v>
      </c>
      <c r="D273" s="15" t="s">
        <v>104</v>
      </c>
      <c r="E273" s="14">
        <v>1564.7</v>
      </c>
      <c r="F273" s="14"/>
      <c r="G273" s="14"/>
      <c r="H273" s="14">
        <v>51.2</v>
      </c>
      <c r="I273" s="14">
        <f t="shared" si="23"/>
        <v>51.2</v>
      </c>
      <c r="J273" s="14"/>
      <c r="K273" s="14"/>
      <c r="L273" s="14">
        <f t="shared" si="24"/>
        <v>-1513.5</v>
      </c>
      <c r="M273" s="14">
        <f t="shared" si="25"/>
        <v>3.272192752604333</v>
      </c>
    </row>
    <row r="274" spans="1:13" ht="15.75">
      <c r="A274" s="76"/>
      <c r="B274" s="76"/>
      <c r="C274" s="42" t="s">
        <v>24</v>
      </c>
      <c r="D274" s="15" t="s">
        <v>19</v>
      </c>
      <c r="E274" s="14">
        <v>-513.4</v>
      </c>
      <c r="F274" s="14"/>
      <c r="G274" s="14"/>
      <c r="H274" s="14">
        <v>-68.6</v>
      </c>
      <c r="I274" s="14">
        <f t="shared" si="23"/>
        <v>-68.6</v>
      </c>
      <c r="J274" s="14"/>
      <c r="K274" s="14"/>
      <c r="L274" s="14">
        <f t="shared" si="24"/>
        <v>444.79999999999995</v>
      </c>
      <c r="M274" s="14">
        <f t="shared" si="25"/>
        <v>13.361901051811454</v>
      </c>
    </row>
    <row r="275" spans="1:13" s="2" customFormat="1" ht="15.75">
      <c r="A275" s="77"/>
      <c r="B275" s="77"/>
      <c r="C275" s="46"/>
      <c r="D275" s="4" t="s">
        <v>35</v>
      </c>
      <c r="E275" s="3">
        <f>SUM(E263:E274)</f>
        <v>21804.600000000002</v>
      </c>
      <c r="F275" s="3">
        <f>SUM(F263:F274)</f>
        <v>194.2</v>
      </c>
      <c r="G275" s="3">
        <f>SUM(G263:G274)</f>
        <v>194.2</v>
      </c>
      <c r="H275" s="3">
        <f>SUM(H263:H274)</f>
        <v>1184.1000000000001</v>
      </c>
      <c r="I275" s="3">
        <f t="shared" si="23"/>
        <v>989.9000000000001</v>
      </c>
      <c r="J275" s="3">
        <f>H275/G275*100</f>
        <v>609.7322348094749</v>
      </c>
      <c r="K275" s="3">
        <f>H275/F275*100</f>
        <v>609.7322348094749</v>
      </c>
      <c r="L275" s="3">
        <f t="shared" si="24"/>
        <v>-20620.500000000004</v>
      </c>
      <c r="M275" s="3">
        <f t="shared" si="25"/>
        <v>5.4305054896673175</v>
      </c>
    </row>
    <row r="276" spans="1:13" s="2" customFormat="1" ht="31.5" customHeight="1">
      <c r="A276" s="95">
        <v>977</v>
      </c>
      <c r="B276" s="75" t="s">
        <v>70</v>
      </c>
      <c r="C276" s="42" t="s">
        <v>108</v>
      </c>
      <c r="D276" s="15" t="s">
        <v>109</v>
      </c>
      <c r="E276" s="14">
        <v>3.5</v>
      </c>
      <c r="F276" s="14"/>
      <c r="G276" s="14"/>
      <c r="H276" s="14">
        <v>40.9</v>
      </c>
      <c r="I276" s="14">
        <f t="shared" si="23"/>
        <v>40.9</v>
      </c>
      <c r="J276" s="14"/>
      <c r="K276" s="14"/>
      <c r="L276" s="14">
        <f t="shared" si="24"/>
        <v>37.4</v>
      </c>
      <c r="M276" s="14">
        <f t="shared" si="25"/>
        <v>1168.5714285714284</v>
      </c>
    </row>
    <row r="277" spans="1:13" s="2" customFormat="1" ht="15.75" customHeight="1" hidden="1">
      <c r="A277" s="96"/>
      <c r="B277" s="76"/>
      <c r="C277" s="42" t="s">
        <v>13</v>
      </c>
      <c r="D277" s="15" t="s">
        <v>14</v>
      </c>
      <c r="E277" s="14"/>
      <c r="F277" s="14"/>
      <c r="G277" s="14"/>
      <c r="H277" s="14"/>
      <c r="I277" s="14">
        <f t="shared" si="23"/>
        <v>0</v>
      </c>
      <c r="J277" s="14"/>
      <c r="K277" s="14"/>
      <c r="L277" s="14">
        <f t="shared" si="24"/>
        <v>0</v>
      </c>
      <c r="M277" s="14" t="e">
        <f t="shared" si="25"/>
        <v>#DIV/0!</v>
      </c>
    </row>
    <row r="278" spans="1:13" s="2" customFormat="1" ht="15.75" customHeight="1" hidden="1">
      <c r="A278" s="96"/>
      <c r="B278" s="76"/>
      <c r="C278" s="42" t="s">
        <v>15</v>
      </c>
      <c r="D278" s="15" t="s">
        <v>16</v>
      </c>
      <c r="E278" s="14"/>
      <c r="F278" s="14"/>
      <c r="G278" s="14"/>
      <c r="H278" s="14"/>
      <c r="I278" s="14">
        <f t="shared" si="23"/>
        <v>0</v>
      </c>
      <c r="J278" s="14"/>
      <c r="K278" s="14"/>
      <c r="L278" s="14">
        <f t="shared" si="24"/>
        <v>0</v>
      </c>
      <c r="M278" s="14" t="e">
        <f t="shared" si="25"/>
        <v>#DIV/0!</v>
      </c>
    </row>
    <row r="279" spans="1:13" s="2" customFormat="1" ht="15.75" customHeight="1" hidden="1">
      <c r="A279" s="96"/>
      <c r="B279" s="76"/>
      <c r="C279" s="42" t="s">
        <v>29</v>
      </c>
      <c r="D279" s="15" t="s">
        <v>30</v>
      </c>
      <c r="E279" s="14"/>
      <c r="F279" s="32"/>
      <c r="G279" s="32"/>
      <c r="H279" s="14"/>
      <c r="I279" s="14">
        <f t="shared" si="23"/>
        <v>0</v>
      </c>
      <c r="J279" s="14"/>
      <c r="K279" s="14"/>
      <c r="L279" s="14">
        <f t="shared" si="24"/>
        <v>0</v>
      </c>
      <c r="M279" s="14" t="e">
        <f t="shared" si="25"/>
        <v>#DIV/0!</v>
      </c>
    </row>
    <row r="280" spans="1:13" s="2" customFormat="1" ht="15.75">
      <c r="A280" s="97"/>
      <c r="B280" s="77"/>
      <c r="C280" s="44"/>
      <c r="D280" s="4" t="s">
        <v>35</v>
      </c>
      <c r="E280" s="3">
        <f>SUM(E276:E279)</f>
        <v>3.5</v>
      </c>
      <c r="F280" s="3">
        <f>SUM(F276:F279)</f>
        <v>0</v>
      </c>
      <c r="G280" s="3">
        <f>SUM(G276:G279)</f>
        <v>0</v>
      </c>
      <c r="H280" s="3">
        <f>SUM(H276:H279)</f>
        <v>40.9</v>
      </c>
      <c r="I280" s="3">
        <f t="shared" si="23"/>
        <v>40.9</v>
      </c>
      <c r="J280" s="3"/>
      <c r="K280" s="3"/>
      <c r="L280" s="3">
        <f t="shared" si="24"/>
        <v>37.4</v>
      </c>
      <c r="M280" s="3">
        <f t="shared" si="25"/>
        <v>1168.5714285714284</v>
      </c>
    </row>
    <row r="281" spans="1:13" s="2" customFormat="1" ht="47.25" customHeight="1" hidden="1">
      <c r="A281" s="95">
        <v>978</v>
      </c>
      <c r="B281" s="75" t="s">
        <v>142</v>
      </c>
      <c r="C281" s="42" t="s">
        <v>17</v>
      </c>
      <c r="D281" s="15" t="s">
        <v>97</v>
      </c>
      <c r="E281" s="14"/>
      <c r="F281" s="14"/>
      <c r="G281" s="14"/>
      <c r="H281" s="14"/>
      <c r="I281" s="14">
        <f t="shared" si="23"/>
        <v>0</v>
      </c>
      <c r="J281" s="14"/>
      <c r="K281" s="14"/>
      <c r="L281" s="14">
        <f t="shared" si="24"/>
        <v>0</v>
      </c>
      <c r="M281" s="14" t="e">
        <f t="shared" si="25"/>
        <v>#DIV/0!</v>
      </c>
    </row>
    <row r="282" spans="1:13" s="2" customFormat="1" ht="15.75" customHeight="1" hidden="1">
      <c r="A282" s="96"/>
      <c r="B282" s="76"/>
      <c r="C282" s="42"/>
      <c r="D282" s="4" t="s">
        <v>25</v>
      </c>
      <c r="E282" s="3">
        <f>SUM(E281)</f>
        <v>0</v>
      </c>
      <c r="F282" s="3">
        <f>SUM(F281)</f>
        <v>0</v>
      </c>
      <c r="G282" s="3">
        <f>SUM(G281)</f>
        <v>0</v>
      </c>
      <c r="H282" s="3">
        <f>SUM(H281)</f>
        <v>0</v>
      </c>
      <c r="I282" s="3">
        <f t="shared" si="23"/>
        <v>0</v>
      </c>
      <c r="J282" s="3"/>
      <c r="K282" s="3"/>
      <c r="L282" s="3">
        <f t="shared" si="24"/>
        <v>0</v>
      </c>
      <c r="M282" s="3" t="e">
        <f t="shared" si="25"/>
        <v>#DIV/0!</v>
      </c>
    </row>
    <row r="283" spans="1:13" s="2" customFormat="1" ht="15.75" customHeight="1">
      <c r="A283" s="96"/>
      <c r="B283" s="76"/>
      <c r="C283" s="42" t="s">
        <v>17</v>
      </c>
      <c r="D283" s="21" t="s">
        <v>97</v>
      </c>
      <c r="E283" s="14">
        <v>1</v>
      </c>
      <c r="F283" s="14"/>
      <c r="G283" s="3"/>
      <c r="H283" s="3"/>
      <c r="I283" s="3">
        <f t="shared" si="23"/>
        <v>0</v>
      </c>
      <c r="J283" s="3"/>
      <c r="K283" s="3"/>
      <c r="L283" s="3">
        <f t="shared" si="24"/>
        <v>-1</v>
      </c>
      <c r="M283" s="3">
        <f t="shared" si="25"/>
        <v>0</v>
      </c>
    </row>
    <row r="284" spans="1:13" s="2" customFormat="1" ht="15.75" customHeight="1">
      <c r="A284" s="96"/>
      <c r="B284" s="76"/>
      <c r="C284" s="42"/>
      <c r="D284" s="33" t="s">
        <v>25</v>
      </c>
      <c r="E284" s="14">
        <f>SUM(E283)</f>
        <v>1</v>
      </c>
      <c r="F284" s="14">
        <f>SUM(F283)</f>
        <v>0</v>
      </c>
      <c r="G284" s="14">
        <f>SUM(G283)</f>
        <v>0</v>
      </c>
      <c r="H284" s="14">
        <f>SUM(H283)</f>
        <v>0</v>
      </c>
      <c r="I284" s="14">
        <f t="shared" si="23"/>
        <v>0</v>
      </c>
      <c r="J284" s="14"/>
      <c r="K284" s="14"/>
      <c r="L284" s="14">
        <f t="shared" si="24"/>
        <v>-1</v>
      </c>
      <c r="M284" s="14">
        <f t="shared" si="25"/>
        <v>0</v>
      </c>
    </row>
    <row r="285" spans="1:13" s="2" customFormat="1" ht="15.75" customHeight="1">
      <c r="A285" s="96"/>
      <c r="B285" s="76"/>
      <c r="C285" s="42" t="s">
        <v>13</v>
      </c>
      <c r="D285" s="21" t="s">
        <v>14</v>
      </c>
      <c r="E285" s="14">
        <v>-2</v>
      </c>
      <c r="F285" s="14"/>
      <c r="G285" s="3"/>
      <c r="H285" s="3"/>
      <c r="I285" s="3">
        <f t="shared" si="23"/>
        <v>0</v>
      </c>
      <c r="J285" s="3"/>
      <c r="K285" s="3"/>
      <c r="L285" s="3">
        <f t="shared" si="24"/>
        <v>2</v>
      </c>
      <c r="M285" s="3">
        <f t="shared" si="25"/>
        <v>0</v>
      </c>
    </row>
    <row r="286" spans="1:13" s="2" customFormat="1" ht="15.75">
      <c r="A286" s="96"/>
      <c r="B286" s="76"/>
      <c r="C286" s="44"/>
      <c r="D286" s="33" t="s">
        <v>26</v>
      </c>
      <c r="E286" s="3">
        <f>SUM(E285)</f>
        <v>-2</v>
      </c>
      <c r="F286" s="32">
        <f>SUM(F285)</f>
        <v>0</v>
      </c>
      <c r="G286" s="32">
        <f>SUM(G285)</f>
        <v>0</v>
      </c>
      <c r="H286" s="32">
        <f>SUM(H285)</f>
        <v>0</v>
      </c>
      <c r="I286" s="32">
        <f t="shared" si="23"/>
        <v>0</v>
      </c>
      <c r="J286" s="32"/>
      <c r="K286" s="32"/>
      <c r="L286" s="32">
        <f t="shared" si="24"/>
        <v>2</v>
      </c>
      <c r="M286" s="32">
        <f t="shared" si="25"/>
        <v>0</v>
      </c>
    </row>
    <row r="287" spans="1:13" s="2" customFormat="1" ht="15.75">
      <c r="A287" s="97"/>
      <c r="B287" s="77"/>
      <c r="C287" s="44"/>
      <c r="D287" s="4" t="s">
        <v>35</v>
      </c>
      <c r="E287" s="3">
        <f>E284+E286</f>
        <v>-1</v>
      </c>
      <c r="F287" s="32">
        <f>F284+F286</f>
        <v>0</v>
      </c>
      <c r="G287" s="32">
        <f>G284+G286</f>
        <v>0</v>
      </c>
      <c r="H287" s="32">
        <f>H284+H286</f>
        <v>0</v>
      </c>
      <c r="I287" s="32">
        <f t="shared" si="23"/>
        <v>0</v>
      </c>
      <c r="J287" s="32"/>
      <c r="K287" s="32"/>
      <c r="L287" s="32">
        <f t="shared" si="24"/>
        <v>1</v>
      </c>
      <c r="M287" s="32">
        <f t="shared" si="25"/>
        <v>0</v>
      </c>
    </row>
    <row r="288" spans="1:13" s="2" customFormat="1" ht="31.5">
      <c r="A288" s="95">
        <v>985</v>
      </c>
      <c r="B288" s="75" t="s">
        <v>72</v>
      </c>
      <c r="C288" s="42" t="s">
        <v>108</v>
      </c>
      <c r="D288" s="15" t="s">
        <v>109</v>
      </c>
      <c r="E288" s="14">
        <v>47.1</v>
      </c>
      <c r="F288" s="32"/>
      <c r="G288" s="32"/>
      <c r="H288" s="32"/>
      <c r="I288" s="32">
        <f t="shared" si="23"/>
        <v>0</v>
      </c>
      <c r="J288" s="32"/>
      <c r="K288" s="32"/>
      <c r="L288" s="32">
        <f t="shared" si="24"/>
        <v>-47.1</v>
      </c>
      <c r="M288" s="32">
        <f t="shared" si="25"/>
        <v>0</v>
      </c>
    </row>
    <row r="289" spans="1:13" s="2" customFormat="1" ht="15.75">
      <c r="A289" s="96"/>
      <c r="B289" s="76"/>
      <c r="C289" s="42" t="s">
        <v>13</v>
      </c>
      <c r="D289" s="15" t="s">
        <v>14</v>
      </c>
      <c r="E289" s="14">
        <v>7</v>
      </c>
      <c r="F289" s="14"/>
      <c r="G289" s="14"/>
      <c r="H289" s="14"/>
      <c r="I289" s="14">
        <f t="shared" si="23"/>
        <v>0</v>
      </c>
      <c r="J289" s="14"/>
      <c r="K289" s="14"/>
      <c r="L289" s="14">
        <f t="shared" si="24"/>
        <v>-7</v>
      </c>
      <c r="M289" s="14">
        <f t="shared" si="25"/>
        <v>0</v>
      </c>
    </row>
    <row r="290" spans="1:13" s="2" customFormat="1" ht="15.75" customHeight="1" hidden="1">
      <c r="A290" s="96"/>
      <c r="B290" s="76"/>
      <c r="C290" s="42" t="s">
        <v>15</v>
      </c>
      <c r="D290" s="15" t="s">
        <v>16</v>
      </c>
      <c r="E290" s="14"/>
      <c r="F290" s="14"/>
      <c r="G290" s="14"/>
      <c r="H290" s="14"/>
      <c r="I290" s="14">
        <f t="shared" si="23"/>
        <v>0</v>
      </c>
      <c r="J290" s="14"/>
      <c r="K290" s="14"/>
      <c r="L290" s="14">
        <f t="shared" si="24"/>
        <v>0</v>
      </c>
      <c r="M290" s="14" t="e">
        <f t="shared" si="25"/>
        <v>#DIV/0!</v>
      </c>
    </row>
    <row r="291" spans="1:13" s="2" customFormat="1" ht="15.75" customHeight="1" hidden="1">
      <c r="A291" s="96"/>
      <c r="B291" s="76"/>
      <c r="C291" s="42" t="s">
        <v>22</v>
      </c>
      <c r="D291" s="15" t="s">
        <v>23</v>
      </c>
      <c r="E291" s="14"/>
      <c r="F291" s="14"/>
      <c r="G291" s="14"/>
      <c r="H291" s="14"/>
      <c r="I291" s="14">
        <f t="shared" si="23"/>
        <v>0</v>
      </c>
      <c r="J291" s="14"/>
      <c r="K291" s="14"/>
      <c r="L291" s="14">
        <f t="shared" si="24"/>
        <v>0</v>
      </c>
      <c r="M291" s="14" t="e">
        <f t="shared" si="25"/>
        <v>#DIV/0!</v>
      </c>
    </row>
    <row r="292" spans="1:13" s="2" customFormat="1" ht="15.75" customHeight="1" hidden="1">
      <c r="A292" s="96"/>
      <c r="B292" s="76"/>
      <c r="C292" s="42" t="s">
        <v>29</v>
      </c>
      <c r="D292" s="15" t="s">
        <v>30</v>
      </c>
      <c r="E292" s="14"/>
      <c r="F292" s="32"/>
      <c r="G292" s="32"/>
      <c r="H292" s="14"/>
      <c r="I292" s="14">
        <f t="shared" si="23"/>
        <v>0</v>
      </c>
      <c r="J292" s="14"/>
      <c r="K292" s="14"/>
      <c r="L292" s="14">
        <f t="shared" si="24"/>
        <v>0</v>
      </c>
      <c r="M292" s="14" t="e">
        <f t="shared" si="25"/>
        <v>#DIV/0!</v>
      </c>
    </row>
    <row r="293" spans="1:13" s="2" customFormat="1" ht="15.75">
      <c r="A293" s="97"/>
      <c r="B293" s="77"/>
      <c r="C293" s="46"/>
      <c r="D293" s="4" t="s">
        <v>35</v>
      </c>
      <c r="E293" s="3">
        <f>SUM(E288:E292)</f>
        <v>54.1</v>
      </c>
      <c r="F293" s="3">
        <f>SUM(F288:F292)</f>
        <v>0</v>
      </c>
      <c r="G293" s="3">
        <f>SUM(G288:G292)</f>
        <v>0</v>
      </c>
      <c r="H293" s="3">
        <f>SUM(H288:H292)</f>
        <v>0</v>
      </c>
      <c r="I293" s="3">
        <f t="shared" si="23"/>
        <v>0</v>
      </c>
      <c r="J293" s="3"/>
      <c r="K293" s="3"/>
      <c r="L293" s="3">
        <f t="shared" si="24"/>
        <v>-54.1</v>
      </c>
      <c r="M293" s="3">
        <f t="shared" si="25"/>
        <v>0</v>
      </c>
    </row>
    <row r="294" spans="1:13" s="2" customFormat="1" ht="78.75">
      <c r="A294" s="75" t="s">
        <v>73</v>
      </c>
      <c r="B294" s="75" t="s">
        <v>167</v>
      </c>
      <c r="C294" s="45" t="s">
        <v>10</v>
      </c>
      <c r="D294" s="15" t="s">
        <v>50</v>
      </c>
      <c r="E294" s="14">
        <v>18793.9</v>
      </c>
      <c r="F294" s="14">
        <v>31518.8</v>
      </c>
      <c r="G294" s="14">
        <v>17240</v>
      </c>
      <c r="H294" s="14">
        <v>17902.1</v>
      </c>
      <c r="I294" s="14">
        <f t="shared" si="23"/>
        <v>662.0999999999985</v>
      </c>
      <c r="J294" s="14">
        <f>H294/G294*100</f>
        <v>103.84048723897912</v>
      </c>
      <c r="K294" s="14">
        <f>H294/F294*100</f>
        <v>56.798164904755254</v>
      </c>
      <c r="L294" s="14">
        <f t="shared" si="24"/>
        <v>-891.8000000000029</v>
      </c>
      <c r="M294" s="14">
        <f t="shared" si="25"/>
        <v>95.25484332682412</v>
      </c>
    </row>
    <row r="295" spans="1:13" s="2" customFormat="1" ht="31.5" customHeight="1" hidden="1">
      <c r="A295" s="76"/>
      <c r="B295" s="76"/>
      <c r="C295" s="42" t="s">
        <v>110</v>
      </c>
      <c r="D295" s="15" t="s">
        <v>111</v>
      </c>
      <c r="E295" s="14"/>
      <c r="F295" s="14"/>
      <c r="G295" s="14"/>
      <c r="H295" s="14"/>
      <c r="I295" s="14">
        <f t="shared" si="23"/>
        <v>0</v>
      </c>
      <c r="J295" s="14" t="e">
        <f>H295/G295*100</f>
        <v>#DIV/0!</v>
      </c>
      <c r="K295" s="14" t="e">
        <f>H295/F295*100</f>
        <v>#DIV/0!</v>
      </c>
      <c r="L295" s="14">
        <f t="shared" si="24"/>
        <v>0</v>
      </c>
      <c r="M295" s="14" t="e">
        <f t="shared" si="25"/>
        <v>#DIV/0!</v>
      </c>
    </row>
    <row r="296" spans="1:13" s="2" customFormat="1" ht="31.5">
      <c r="A296" s="76"/>
      <c r="B296" s="76"/>
      <c r="C296" s="42" t="s">
        <v>108</v>
      </c>
      <c r="D296" s="15" t="s">
        <v>109</v>
      </c>
      <c r="E296" s="14">
        <v>28119.7</v>
      </c>
      <c r="F296" s="14">
        <v>39194.5</v>
      </c>
      <c r="G296" s="14">
        <v>39194.5</v>
      </c>
      <c r="H296" s="14">
        <v>81435.4</v>
      </c>
      <c r="I296" s="14">
        <f t="shared" si="23"/>
        <v>42240.899999999994</v>
      </c>
      <c r="J296" s="14">
        <f>H296/G296*100</f>
        <v>207.77251910344563</v>
      </c>
      <c r="K296" s="14">
        <f>H296/F296*100</f>
        <v>207.77251910344563</v>
      </c>
      <c r="L296" s="14">
        <f t="shared" si="24"/>
        <v>53315.7</v>
      </c>
      <c r="M296" s="14">
        <f t="shared" si="25"/>
        <v>289.602662901809</v>
      </c>
    </row>
    <row r="297" spans="1:13" s="2" customFormat="1" ht="15.75">
      <c r="A297" s="76"/>
      <c r="B297" s="76"/>
      <c r="C297" s="42" t="s">
        <v>43</v>
      </c>
      <c r="D297" s="15" t="s">
        <v>44</v>
      </c>
      <c r="E297" s="14"/>
      <c r="F297" s="14"/>
      <c r="G297" s="14"/>
      <c r="H297" s="14">
        <v>1370.5</v>
      </c>
      <c r="I297" s="14">
        <f t="shared" si="23"/>
        <v>1370.5</v>
      </c>
      <c r="J297" s="14"/>
      <c r="K297" s="14"/>
      <c r="L297" s="14">
        <f t="shared" si="24"/>
        <v>1370.5</v>
      </c>
      <c r="M297" s="14"/>
    </row>
    <row r="298" spans="1:13" s="2" customFormat="1" ht="15.75">
      <c r="A298" s="76"/>
      <c r="B298" s="76"/>
      <c r="C298" s="42" t="s">
        <v>13</v>
      </c>
      <c r="D298" s="15" t="s">
        <v>14</v>
      </c>
      <c r="E298" s="14">
        <v>257.9</v>
      </c>
      <c r="F298" s="14"/>
      <c r="G298" s="14"/>
      <c r="H298" s="14">
        <v>1310.4</v>
      </c>
      <c r="I298" s="14">
        <f t="shared" si="23"/>
        <v>1310.4</v>
      </c>
      <c r="J298" s="14"/>
      <c r="K298" s="14"/>
      <c r="L298" s="14">
        <f t="shared" si="24"/>
        <v>1052.5</v>
      </c>
      <c r="M298" s="14">
        <f t="shared" si="25"/>
        <v>508.1039162466073</v>
      </c>
    </row>
    <row r="299" spans="1:13" s="2" customFormat="1" ht="15.75" customHeight="1" hidden="1">
      <c r="A299" s="76"/>
      <c r="B299" s="76"/>
      <c r="C299" s="42" t="s">
        <v>15</v>
      </c>
      <c r="D299" s="15" t="s">
        <v>16</v>
      </c>
      <c r="E299" s="14"/>
      <c r="F299" s="14"/>
      <c r="G299" s="14"/>
      <c r="H299" s="32"/>
      <c r="I299" s="32">
        <f t="shared" si="23"/>
        <v>0</v>
      </c>
      <c r="J299" s="32" t="e">
        <f>H299/G299*100</f>
        <v>#DIV/0!</v>
      </c>
      <c r="K299" s="32" t="e">
        <f>H299/F299*100</f>
        <v>#DIV/0!</v>
      </c>
      <c r="L299" s="32">
        <f t="shared" si="24"/>
        <v>0</v>
      </c>
      <c r="M299" s="32" t="e">
        <f t="shared" si="25"/>
        <v>#DIV/0!</v>
      </c>
    </row>
    <row r="300" spans="1:13" s="2" customFormat="1" ht="47.25">
      <c r="A300" s="76"/>
      <c r="B300" s="76"/>
      <c r="C300" s="42" t="s">
        <v>17</v>
      </c>
      <c r="D300" s="15" t="s">
        <v>97</v>
      </c>
      <c r="E300" s="14">
        <v>5843</v>
      </c>
      <c r="F300" s="14">
        <v>14763</v>
      </c>
      <c r="G300" s="14">
        <v>2037</v>
      </c>
      <c r="H300" s="14">
        <v>2037</v>
      </c>
      <c r="I300" s="14">
        <f t="shared" si="23"/>
        <v>0</v>
      </c>
      <c r="J300" s="14">
        <f>H300/G300*100</f>
        <v>100</v>
      </c>
      <c r="K300" s="14">
        <f>H300/F300*100</f>
        <v>13.79800853485064</v>
      </c>
      <c r="L300" s="14">
        <f t="shared" si="24"/>
        <v>-3806</v>
      </c>
      <c r="M300" s="14">
        <f t="shared" si="25"/>
        <v>34.86222830737635</v>
      </c>
    </row>
    <row r="301" spans="1:13" s="2" customFormat="1" ht="15.75">
      <c r="A301" s="76"/>
      <c r="B301" s="76"/>
      <c r="C301" s="42" t="s">
        <v>20</v>
      </c>
      <c r="D301" s="15" t="s">
        <v>21</v>
      </c>
      <c r="E301" s="10">
        <v>116870.6</v>
      </c>
      <c r="F301" s="10">
        <v>251160.6</v>
      </c>
      <c r="G301" s="10">
        <v>80165.4</v>
      </c>
      <c r="H301" s="10">
        <v>80165.4</v>
      </c>
      <c r="I301" s="10">
        <f t="shared" si="23"/>
        <v>0</v>
      </c>
      <c r="J301" s="10">
        <f>H301/G301*100</f>
        <v>100</v>
      </c>
      <c r="K301" s="10">
        <f>H301/F301*100</f>
        <v>31.917983951304464</v>
      </c>
      <c r="L301" s="10">
        <f t="shared" si="24"/>
        <v>-36705.20000000001</v>
      </c>
      <c r="M301" s="10">
        <f t="shared" si="25"/>
        <v>68.59329891349918</v>
      </c>
    </row>
    <row r="302" spans="1:13" s="2" customFormat="1" ht="15.75">
      <c r="A302" s="76"/>
      <c r="B302" s="76"/>
      <c r="C302" s="42" t="s">
        <v>22</v>
      </c>
      <c r="D302" s="15" t="s">
        <v>23</v>
      </c>
      <c r="E302" s="14">
        <v>48238.5</v>
      </c>
      <c r="F302" s="32">
        <v>96214.8</v>
      </c>
      <c r="G302" s="32">
        <v>92599.3</v>
      </c>
      <c r="H302" s="14">
        <v>92599.3</v>
      </c>
      <c r="I302" s="14">
        <f t="shared" si="23"/>
        <v>0</v>
      </c>
      <c r="J302" s="14">
        <f>H302/G302*100</f>
        <v>100</v>
      </c>
      <c r="K302" s="14">
        <f>H302/F302*100</f>
        <v>96.24226210520627</v>
      </c>
      <c r="L302" s="14">
        <f t="shared" si="24"/>
        <v>44360.8</v>
      </c>
      <c r="M302" s="14">
        <f t="shared" si="25"/>
        <v>191.961400126455</v>
      </c>
    </row>
    <row r="303" spans="1:13" s="2" customFormat="1" ht="15.75">
      <c r="A303" s="76"/>
      <c r="B303" s="76"/>
      <c r="C303" s="42" t="s">
        <v>29</v>
      </c>
      <c r="D303" s="15" t="s">
        <v>30</v>
      </c>
      <c r="E303" s="14">
        <v>7897.3</v>
      </c>
      <c r="F303" s="32">
        <v>8249.8</v>
      </c>
      <c r="G303" s="32">
        <v>4120.6</v>
      </c>
      <c r="H303" s="32">
        <v>4120.6</v>
      </c>
      <c r="I303" s="32">
        <f t="shared" si="23"/>
        <v>0</v>
      </c>
      <c r="J303" s="32">
        <f>H303/G303*100</f>
        <v>100</v>
      </c>
      <c r="K303" s="32">
        <f>H303/F303*100</f>
        <v>49.94787752430363</v>
      </c>
      <c r="L303" s="32">
        <f t="shared" si="24"/>
        <v>-3776.7</v>
      </c>
      <c r="M303" s="32">
        <f t="shared" si="25"/>
        <v>52.17732642801971</v>
      </c>
    </row>
    <row r="304" spans="1:13" s="2" customFormat="1" ht="15.75">
      <c r="A304" s="76"/>
      <c r="B304" s="76"/>
      <c r="C304" s="42" t="s">
        <v>24</v>
      </c>
      <c r="D304" s="15" t="s">
        <v>19</v>
      </c>
      <c r="E304" s="14">
        <v>-5913.7</v>
      </c>
      <c r="F304" s="14"/>
      <c r="G304" s="14"/>
      <c r="H304" s="32">
        <v>-15870.9</v>
      </c>
      <c r="I304" s="32">
        <f t="shared" si="23"/>
        <v>-15870.9</v>
      </c>
      <c r="J304" s="32"/>
      <c r="K304" s="32"/>
      <c r="L304" s="32">
        <f t="shared" si="24"/>
        <v>-9957.2</v>
      </c>
      <c r="M304" s="32">
        <f t="shared" si="25"/>
        <v>268.37512893789</v>
      </c>
    </row>
    <row r="305" spans="1:13" s="2" customFormat="1" ht="15.75">
      <c r="A305" s="77"/>
      <c r="B305" s="77"/>
      <c r="C305" s="46"/>
      <c r="D305" s="4" t="s">
        <v>35</v>
      </c>
      <c r="E305" s="3">
        <f>SUM(E294:E304)</f>
        <v>220107.19999999998</v>
      </c>
      <c r="F305" s="3">
        <f>SUM(F294:F304)</f>
        <v>441101.5</v>
      </c>
      <c r="G305" s="3">
        <f>SUM(G294:G304)</f>
        <v>235356.80000000002</v>
      </c>
      <c r="H305" s="3">
        <f>SUM(H294:H304)</f>
        <v>265069.79999999993</v>
      </c>
      <c r="I305" s="3">
        <f t="shared" si="23"/>
        <v>29712.999999999913</v>
      </c>
      <c r="J305" s="3">
        <f>H305/G305*100</f>
        <v>112.62466179009908</v>
      </c>
      <c r="K305" s="3">
        <f>H305/F305*100</f>
        <v>60.092699752777975</v>
      </c>
      <c r="L305" s="3">
        <f t="shared" si="24"/>
        <v>44962.59999999995</v>
      </c>
      <c r="M305" s="3">
        <f t="shared" si="25"/>
        <v>120.42759164625234</v>
      </c>
    </row>
    <row r="306" spans="1:13" ht="63" customHeight="1">
      <c r="A306" s="75" t="s">
        <v>74</v>
      </c>
      <c r="B306" s="75" t="s">
        <v>168</v>
      </c>
      <c r="C306" s="45" t="s">
        <v>115</v>
      </c>
      <c r="D306" s="15" t="s">
        <v>5</v>
      </c>
      <c r="E306" s="10">
        <v>247801.5</v>
      </c>
      <c r="F306" s="10">
        <v>698874.7</v>
      </c>
      <c r="G306" s="10">
        <v>334797.3</v>
      </c>
      <c r="H306" s="10">
        <v>226670.8</v>
      </c>
      <c r="I306" s="10">
        <f t="shared" si="23"/>
        <v>-108126.5</v>
      </c>
      <c r="J306" s="10">
        <f>H306/G306*100</f>
        <v>67.70389127988786</v>
      </c>
      <c r="K306" s="10">
        <f>H306/F306*100</f>
        <v>32.4336823181609</v>
      </c>
      <c r="L306" s="10">
        <f t="shared" si="24"/>
        <v>-21130.70000000001</v>
      </c>
      <c r="M306" s="10">
        <f t="shared" si="25"/>
        <v>91.47273119815658</v>
      </c>
    </row>
    <row r="307" spans="1:13" ht="31.5">
      <c r="A307" s="76"/>
      <c r="B307" s="76"/>
      <c r="C307" s="42" t="s">
        <v>75</v>
      </c>
      <c r="D307" s="15" t="s">
        <v>76</v>
      </c>
      <c r="E307" s="10">
        <v>42077.9</v>
      </c>
      <c r="F307" s="10">
        <v>60916.6</v>
      </c>
      <c r="G307" s="10">
        <v>30900.3</v>
      </c>
      <c r="H307" s="10">
        <v>24317</v>
      </c>
      <c r="I307" s="10">
        <f t="shared" si="23"/>
        <v>-6583.299999999999</v>
      </c>
      <c r="J307" s="10">
        <f>H307/G307*100</f>
        <v>78.69502885085258</v>
      </c>
      <c r="K307" s="10">
        <f>H307/F307*100</f>
        <v>39.91851153872672</v>
      </c>
      <c r="L307" s="10">
        <f t="shared" si="24"/>
        <v>-17760.9</v>
      </c>
      <c r="M307" s="10">
        <f t="shared" si="25"/>
        <v>57.79043155670791</v>
      </c>
    </row>
    <row r="308" spans="1:13" ht="126">
      <c r="A308" s="76"/>
      <c r="B308" s="76"/>
      <c r="C308" s="42" t="s">
        <v>172</v>
      </c>
      <c r="D308" s="15" t="s">
        <v>171</v>
      </c>
      <c r="E308" s="10"/>
      <c r="F308" s="10">
        <v>627.9</v>
      </c>
      <c r="G308" s="10">
        <v>313.9</v>
      </c>
      <c r="H308" s="10">
        <v>804.5</v>
      </c>
      <c r="I308" s="10">
        <f t="shared" si="23"/>
        <v>490.6</v>
      </c>
      <c r="J308" s="10">
        <f>H308/G308*100</f>
        <v>256.2918126791972</v>
      </c>
      <c r="K308" s="10">
        <f>H308/F308*100</f>
        <v>128.1254976907151</v>
      </c>
      <c r="L308" s="10">
        <f t="shared" si="24"/>
        <v>804.5</v>
      </c>
      <c r="M308" s="10"/>
    </row>
    <row r="309" spans="1:13" ht="94.5">
      <c r="A309" s="76"/>
      <c r="B309" s="76"/>
      <c r="C309" s="42" t="s">
        <v>176</v>
      </c>
      <c r="D309" s="72" t="s">
        <v>175</v>
      </c>
      <c r="E309" s="10"/>
      <c r="F309" s="10"/>
      <c r="G309" s="10"/>
      <c r="H309" s="10">
        <v>111.2</v>
      </c>
      <c r="I309" s="10">
        <f t="shared" si="23"/>
        <v>111.2</v>
      </c>
      <c r="J309" s="10"/>
      <c r="K309" s="10"/>
      <c r="L309" s="10">
        <f t="shared" si="24"/>
        <v>111.2</v>
      </c>
      <c r="M309" s="10"/>
    </row>
    <row r="310" spans="1:13" ht="47.25">
      <c r="A310" s="76"/>
      <c r="B310" s="76"/>
      <c r="C310" s="45" t="s">
        <v>119</v>
      </c>
      <c r="D310" s="15" t="s">
        <v>12</v>
      </c>
      <c r="E310" s="10">
        <v>164138.2</v>
      </c>
      <c r="F310" s="10">
        <v>287082.8</v>
      </c>
      <c r="G310" s="10">
        <v>174351.5</v>
      </c>
      <c r="H310" s="10">
        <v>101575.5</v>
      </c>
      <c r="I310" s="10">
        <f t="shared" si="23"/>
        <v>-72776</v>
      </c>
      <c r="J310" s="10">
        <f>H310/G310*100</f>
        <v>58.25903419242163</v>
      </c>
      <c r="K310" s="10">
        <f>H310/F310*100</f>
        <v>35.381952523801495</v>
      </c>
      <c r="L310" s="10">
        <f t="shared" si="24"/>
        <v>-62562.70000000001</v>
      </c>
      <c r="M310" s="10">
        <f t="shared" si="25"/>
        <v>61.884131786506735</v>
      </c>
    </row>
    <row r="311" spans="1:13" ht="63">
      <c r="A311" s="76"/>
      <c r="B311" s="76"/>
      <c r="C311" s="45" t="s">
        <v>112</v>
      </c>
      <c r="D311" s="15" t="s">
        <v>113</v>
      </c>
      <c r="E311" s="10">
        <v>2776.3</v>
      </c>
      <c r="F311" s="10"/>
      <c r="G311" s="10"/>
      <c r="H311" s="10"/>
      <c r="I311" s="10">
        <f t="shared" si="23"/>
        <v>0</v>
      </c>
      <c r="J311" s="10"/>
      <c r="K311" s="10"/>
      <c r="L311" s="10">
        <f t="shared" si="24"/>
        <v>-2776.3</v>
      </c>
      <c r="M311" s="10">
        <f t="shared" si="25"/>
        <v>0</v>
      </c>
    </row>
    <row r="312" spans="1:13" ht="94.5">
      <c r="A312" s="76"/>
      <c r="B312" s="76"/>
      <c r="C312" s="45" t="s">
        <v>173</v>
      </c>
      <c r="D312" s="15" t="s">
        <v>174</v>
      </c>
      <c r="E312" s="10"/>
      <c r="F312" s="10">
        <v>192.4</v>
      </c>
      <c r="G312" s="10">
        <v>96.2</v>
      </c>
      <c r="H312" s="10">
        <v>35434.4</v>
      </c>
      <c r="I312" s="10">
        <f t="shared" si="23"/>
        <v>35338.200000000004</v>
      </c>
      <c r="J312" s="10">
        <f>H312/G312*100</f>
        <v>36834.09563409563</v>
      </c>
      <c r="K312" s="10">
        <f>H312/F312*100</f>
        <v>18417.047817047816</v>
      </c>
      <c r="L312" s="10">
        <f t="shared" si="24"/>
        <v>35434.4</v>
      </c>
      <c r="M312" s="10"/>
    </row>
    <row r="313" spans="1:13" ht="15.75">
      <c r="A313" s="76"/>
      <c r="B313" s="76"/>
      <c r="C313" s="42" t="s">
        <v>13</v>
      </c>
      <c r="D313" s="15" t="s">
        <v>14</v>
      </c>
      <c r="E313" s="10">
        <v>20.4</v>
      </c>
      <c r="F313" s="10"/>
      <c r="G313" s="10"/>
      <c r="H313" s="10">
        <v>91</v>
      </c>
      <c r="I313" s="10">
        <f t="shared" si="23"/>
        <v>91</v>
      </c>
      <c r="J313" s="10"/>
      <c r="K313" s="10"/>
      <c r="L313" s="10">
        <f t="shared" si="24"/>
        <v>70.6</v>
      </c>
      <c r="M313" s="10">
        <f t="shared" si="25"/>
        <v>446.07843137254906</v>
      </c>
    </row>
    <row r="314" spans="1:13" ht="15.75">
      <c r="A314" s="76"/>
      <c r="B314" s="76"/>
      <c r="C314" s="42" t="s">
        <v>15</v>
      </c>
      <c r="D314" s="15" t="s">
        <v>16</v>
      </c>
      <c r="E314" s="10"/>
      <c r="F314" s="10"/>
      <c r="G314" s="10"/>
      <c r="H314" s="10">
        <v>26</v>
      </c>
      <c r="I314" s="10">
        <f t="shared" si="23"/>
        <v>26</v>
      </c>
      <c r="J314" s="10"/>
      <c r="K314" s="10"/>
      <c r="L314" s="10">
        <f t="shared" si="24"/>
        <v>26</v>
      </c>
      <c r="M314" s="10"/>
    </row>
    <row r="315" spans="1:13" ht="15.75">
      <c r="A315" s="76"/>
      <c r="B315" s="76"/>
      <c r="C315" s="42" t="s">
        <v>17</v>
      </c>
      <c r="D315" s="15" t="s">
        <v>71</v>
      </c>
      <c r="E315" s="10">
        <v>624</v>
      </c>
      <c r="F315" s="10"/>
      <c r="G315" s="10"/>
      <c r="H315" s="10">
        <v>-566</v>
      </c>
      <c r="I315" s="10">
        <f t="shared" si="23"/>
        <v>-566</v>
      </c>
      <c r="J315" s="10"/>
      <c r="K315" s="10"/>
      <c r="L315" s="10">
        <f t="shared" si="24"/>
        <v>-1190</v>
      </c>
      <c r="M315" s="10">
        <f t="shared" si="25"/>
        <v>-90.7051282051282</v>
      </c>
    </row>
    <row r="316" spans="1:13" s="2" customFormat="1" ht="15.75">
      <c r="A316" s="76"/>
      <c r="B316" s="76"/>
      <c r="C316" s="44"/>
      <c r="D316" s="4" t="s">
        <v>25</v>
      </c>
      <c r="E316" s="3">
        <f>SUM(E306:E315)</f>
        <v>457438.30000000005</v>
      </c>
      <c r="F316" s="3">
        <f>SUM(F306:F315)</f>
        <v>1047694.4</v>
      </c>
      <c r="G316" s="3">
        <f>SUM(G306:G315)</f>
        <v>540459.2</v>
      </c>
      <c r="H316" s="3">
        <f>SUM(H306:H315)</f>
        <v>388464.4</v>
      </c>
      <c r="I316" s="3">
        <f t="shared" si="23"/>
        <v>-151994.79999999993</v>
      </c>
      <c r="J316" s="3">
        <f>H316/G316*100</f>
        <v>71.87673001033197</v>
      </c>
      <c r="K316" s="3">
        <f>H316/F316*100</f>
        <v>37.078025805998394</v>
      </c>
      <c r="L316" s="3">
        <f t="shared" si="24"/>
        <v>-68973.90000000002</v>
      </c>
      <c r="M316" s="3">
        <f t="shared" si="25"/>
        <v>84.92170419486081</v>
      </c>
    </row>
    <row r="317" spans="1:13" ht="15.75">
      <c r="A317" s="76"/>
      <c r="B317" s="76"/>
      <c r="C317" s="42" t="s">
        <v>77</v>
      </c>
      <c r="D317" s="15" t="s">
        <v>78</v>
      </c>
      <c r="E317" s="10">
        <v>60742.6</v>
      </c>
      <c r="F317" s="10">
        <v>293508.1</v>
      </c>
      <c r="G317" s="10">
        <v>39178.9</v>
      </c>
      <c r="H317" s="10">
        <v>22809.4</v>
      </c>
      <c r="I317" s="10">
        <f t="shared" si="23"/>
        <v>-16369.5</v>
      </c>
      <c r="J317" s="10">
        <f>H317/G317*100</f>
        <v>58.21858194078956</v>
      </c>
      <c r="K317" s="10">
        <f>H317/F317*100</f>
        <v>7.771301711945941</v>
      </c>
      <c r="L317" s="10">
        <f t="shared" si="24"/>
        <v>-37933.2</v>
      </c>
      <c r="M317" s="10">
        <f t="shared" si="25"/>
        <v>37.55091155136593</v>
      </c>
    </row>
    <row r="318" spans="1:13" ht="15.75">
      <c r="A318" s="76"/>
      <c r="B318" s="76"/>
      <c r="C318" s="42" t="s">
        <v>79</v>
      </c>
      <c r="D318" s="15" t="s">
        <v>80</v>
      </c>
      <c r="E318" s="10">
        <v>1824961.3</v>
      </c>
      <c r="F318" s="10">
        <v>2996561.3</v>
      </c>
      <c r="G318" s="10">
        <v>1747584.9</v>
      </c>
      <c r="H318" s="10">
        <v>1677335.8</v>
      </c>
      <c r="I318" s="10">
        <f t="shared" si="23"/>
        <v>-70249.09999999986</v>
      </c>
      <c r="J318" s="10">
        <f>H318/G318*100</f>
        <v>95.98021818568014</v>
      </c>
      <c r="K318" s="10">
        <f>H318/F318*100</f>
        <v>55.975354150105325</v>
      </c>
      <c r="L318" s="10">
        <f t="shared" si="24"/>
        <v>-147625.5</v>
      </c>
      <c r="M318" s="10">
        <f t="shared" si="25"/>
        <v>91.9107599706361</v>
      </c>
    </row>
    <row r="319" spans="1:13" ht="15.75">
      <c r="A319" s="76"/>
      <c r="B319" s="76"/>
      <c r="C319" s="42" t="s">
        <v>33</v>
      </c>
      <c r="D319" s="15" t="s">
        <v>34</v>
      </c>
      <c r="E319" s="14">
        <v>-0.2</v>
      </c>
      <c r="F319" s="10"/>
      <c r="G319" s="10"/>
      <c r="H319" s="10">
        <v>111.9</v>
      </c>
      <c r="I319" s="10">
        <f t="shared" si="23"/>
        <v>111.9</v>
      </c>
      <c r="J319" s="10"/>
      <c r="K319" s="10"/>
      <c r="L319" s="10">
        <f t="shared" si="24"/>
        <v>112.10000000000001</v>
      </c>
      <c r="M319" s="10">
        <f t="shared" si="25"/>
        <v>-55950</v>
      </c>
    </row>
    <row r="320" spans="1:13" ht="15.75">
      <c r="A320" s="76"/>
      <c r="B320" s="76"/>
      <c r="C320" s="42" t="s">
        <v>13</v>
      </c>
      <c r="D320" s="15" t="s">
        <v>14</v>
      </c>
      <c r="E320" s="10">
        <v>207.8</v>
      </c>
      <c r="F320" s="10">
        <v>615</v>
      </c>
      <c r="G320" s="10">
        <v>333.8</v>
      </c>
      <c r="H320" s="10">
        <v>1139.1</v>
      </c>
      <c r="I320" s="10">
        <f t="shared" si="23"/>
        <v>805.3</v>
      </c>
      <c r="J320" s="10">
        <f>H320/G320*100</f>
        <v>341.2522468544038</v>
      </c>
      <c r="K320" s="10">
        <f>H320/F320*100</f>
        <v>185.21951219512195</v>
      </c>
      <c r="L320" s="10">
        <f t="shared" si="24"/>
        <v>931.3</v>
      </c>
      <c r="M320" s="10">
        <f t="shared" si="25"/>
        <v>548.1713185755534</v>
      </c>
    </row>
    <row r="321" spans="1:13" s="2" customFormat="1" ht="15.75">
      <c r="A321" s="76"/>
      <c r="B321" s="76"/>
      <c r="C321" s="44"/>
      <c r="D321" s="33" t="s">
        <v>26</v>
      </c>
      <c r="E321" s="3">
        <f>SUM(E317:E320)</f>
        <v>1885911.5000000002</v>
      </c>
      <c r="F321" s="3">
        <f>SUM(F317:F320)</f>
        <v>3290684.4</v>
      </c>
      <c r="G321" s="3">
        <f>SUM(G317:G320)</f>
        <v>1787097.5999999999</v>
      </c>
      <c r="H321" s="3">
        <f>SUM(H317:H320)</f>
        <v>1701396.2</v>
      </c>
      <c r="I321" s="3">
        <f>H321-G321</f>
        <v>-85701.3999999999</v>
      </c>
      <c r="J321" s="3">
        <f>H321/G321*100</f>
        <v>95.20443651202935</v>
      </c>
      <c r="K321" s="3">
        <f>H321/F321*100</f>
        <v>51.70341464529385</v>
      </c>
      <c r="L321" s="3">
        <f>H321-E321</f>
        <v>-184515.30000000028</v>
      </c>
      <c r="M321" s="3">
        <f>H321/E321*100</f>
        <v>90.21612095795587</v>
      </c>
    </row>
    <row r="322" spans="1:13" s="2" customFormat="1" ht="18" customHeight="1">
      <c r="A322" s="77"/>
      <c r="B322" s="77"/>
      <c r="C322" s="44"/>
      <c r="D322" s="33" t="s">
        <v>35</v>
      </c>
      <c r="E322" s="3">
        <f>E316+E321</f>
        <v>2343349.8000000003</v>
      </c>
      <c r="F322" s="3">
        <f>F316+F321</f>
        <v>4338378.8</v>
      </c>
      <c r="G322" s="3">
        <f>G316+G321</f>
        <v>2327556.8</v>
      </c>
      <c r="H322" s="3">
        <f>H316+H321</f>
        <v>2089860.6</v>
      </c>
      <c r="I322" s="3">
        <f>H322-G322</f>
        <v>-237696.19999999972</v>
      </c>
      <c r="J322" s="3">
        <f>H322/G322*100</f>
        <v>89.78773794048766</v>
      </c>
      <c r="K322" s="3">
        <f>H322/F322*100</f>
        <v>48.17146441892073</v>
      </c>
      <c r="L322" s="3">
        <f>H322-E322</f>
        <v>-253489.2000000002</v>
      </c>
      <c r="M322" s="3">
        <f>H322/E322*100</f>
        <v>89.18261370965614</v>
      </c>
    </row>
    <row r="323" spans="1:13" s="2" customFormat="1" ht="10.5" customHeight="1">
      <c r="A323" s="101"/>
      <c r="B323" s="101"/>
      <c r="C323" s="104"/>
      <c r="D323" s="3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s="2" customFormat="1" ht="18.75" customHeight="1">
      <c r="A324" s="102"/>
      <c r="B324" s="102"/>
      <c r="C324" s="105"/>
      <c r="D324" s="33" t="s">
        <v>81</v>
      </c>
      <c r="E324" s="3">
        <f>E337+E352</f>
        <v>7547564.3999999985</v>
      </c>
      <c r="F324" s="3">
        <f>F337+F352</f>
        <v>14120838.200000003</v>
      </c>
      <c r="G324" s="3">
        <f>G337+G352</f>
        <v>7372655.1000000015</v>
      </c>
      <c r="H324" s="3">
        <f>H337+H352</f>
        <v>7652468.799999999</v>
      </c>
      <c r="I324" s="3">
        <f>H324-G324</f>
        <v>279813.6999999974</v>
      </c>
      <c r="J324" s="3">
        <f>H324/G324*100</f>
        <v>103.79529079015235</v>
      </c>
      <c r="K324" s="3">
        <f>H324/F324*100</f>
        <v>54.19273765207505</v>
      </c>
      <c r="L324" s="3">
        <f>H324-E324</f>
        <v>104904.40000000037</v>
      </c>
      <c r="M324" s="3">
        <f>H324/E324*100</f>
        <v>101.38991063130247</v>
      </c>
    </row>
    <row r="325" spans="1:13" s="2" customFormat="1" ht="10.5" customHeight="1">
      <c r="A325" s="102"/>
      <c r="B325" s="102"/>
      <c r="C325" s="105"/>
      <c r="D325" s="3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s="2" customFormat="1" ht="33.75" customHeight="1">
      <c r="A326" s="102"/>
      <c r="B326" s="102"/>
      <c r="C326" s="105"/>
      <c r="D326" s="33" t="s">
        <v>82</v>
      </c>
      <c r="E326" s="3">
        <f>E328-E389</f>
        <v>12596405.499999996</v>
      </c>
      <c r="F326" s="3">
        <f>F328-F389</f>
        <v>23934193.3</v>
      </c>
      <c r="G326" s="3">
        <f>G328-G389</f>
        <v>12480465.2</v>
      </c>
      <c r="H326" s="3">
        <f>H328-H389</f>
        <v>12765499.9</v>
      </c>
      <c r="I326" s="3">
        <f>H326-G326</f>
        <v>285034.7000000011</v>
      </c>
      <c r="J326" s="3">
        <f>H326/G326*100</f>
        <v>102.2838467591737</v>
      </c>
      <c r="K326" s="3">
        <f>H326/F326*100</f>
        <v>53.33582686490629</v>
      </c>
      <c r="L326" s="3">
        <f>H326-E326</f>
        <v>169094.4000000041</v>
      </c>
      <c r="M326" s="3">
        <f>H326/E326*100</f>
        <v>101.34240200507998</v>
      </c>
    </row>
    <row r="327" spans="1:13" s="2" customFormat="1" ht="10.5" customHeight="1">
      <c r="A327" s="102"/>
      <c r="B327" s="102"/>
      <c r="C327" s="105"/>
      <c r="D327" s="3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s="2" customFormat="1" ht="22.5" customHeight="1">
      <c r="A328" s="103"/>
      <c r="B328" s="103"/>
      <c r="C328" s="106"/>
      <c r="D328" s="33" t="s">
        <v>92</v>
      </c>
      <c r="E328" s="4">
        <f>E17+E28+E36+E40+E53+E67+E81+E89+E98+E106+E114+E123+E132+E142+E150+E166+E172+E192+E208+E225+E237+E251+E262+E275+E280+E287+E293+E305+E322</f>
        <v>12556853.099999996</v>
      </c>
      <c r="F328" s="4">
        <f>F17+F28+F36+F40+F53+F67+F81+F89+F98+F106+F114+F123+F132+F142+F150+F166+F172+F192+F208+F225+F237+F251+F262+F275+F280+F287+F293+F305+F322</f>
        <v>23934193.3</v>
      </c>
      <c r="G328" s="4">
        <f>G17+G28+G36+G40+G53+G67+G81+G89+G98+G106+G114+G123+G132+G142+G150+G166+G172+G192+G208+G225+G237+G251+G262+G275+G280+G287+G293+G305+G322</f>
        <v>12480465.2</v>
      </c>
      <c r="H328" s="4">
        <f>H17+H28+H36+H40+H53+H67+H81+H89+H98+H106+H114+H123+H132+H142+H150+H166+H172+H192+H208+H225+H237+H251+H262+H275+H280+H287+H293+H305+H322</f>
        <v>12708777.700000001</v>
      </c>
      <c r="I328" s="4">
        <f>H328-G328</f>
        <v>228312.50000000186</v>
      </c>
      <c r="J328" s="4">
        <f>H328/G328*100</f>
        <v>101.82935889280796</v>
      </c>
      <c r="K328" s="4">
        <f>H328/F328*100</f>
        <v>53.09883454480164</v>
      </c>
      <c r="L328" s="4">
        <f>H328-E328</f>
        <v>151924.60000000522</v>
      </c>
      <c r="M328" s="4">
        <f>H328/E328*100</f>
        <v>101.20989390247787</v>
      </c>
    </row>
    <row r="329" spans="1:10" ht="15.75">
      <c r="A329" s="25"/>
      <c r="B329" s="25"/>
      <c r="C329" s="50"/>
      <c r="D329" s="41"/>
      <c r="E329" s="41"/>
      <c r="F329" s="26"/>
      <c r="G329" s="26"/>
      <c r="H329" s="68"/>
      <c r="I329" s="61"/>
      <c r="J329" s="61"/>
    </row>
    <row r="330" spans="1:10" ht="15.75">
      <c r="A330" s="25"/>
      <c r="B330" s="25"/>
      <c r="C330" s="50"/>
      <c r="D330" s="41"/>
      <c r="E330" s="41"/>
      <c r="F330" s="26"/>
      <c r="G330" s="26"/>
      <c r="H330" s="68"/>
      <c r="I330" s="61"/>
      <c r="J330" s="61"/>
    </row>
    <row r="331" spans="1:10" ht="15.75">
      <c r="A331" s="25"/>
      <c r="B331" s="25"/>
      <c r="C331" s="50"/>
      <c r="D331" s="36" t="s">
        <v>83</v>
      </c>
      <c r="E331" s="107"/>
      <c r="F331" s="71"/>
      <c r="G331" s="31"/>
      <c r="H331" s="68"/>
      <c r="I331" s="111"/>
      <c r="J331" s="111"/>
    </row>
    <row r="332" spans="1:10" ht="15.75" hidden="1">
      <c r="A332" s="25"/>
      <c r="B332" s="25"/>
      <c r="C332" s="50"/>
      <c r="D332" s="36"/>
      <c r="E332" s="107"/>
      <c r="F332" s="71"/>
      <c r="G332" s="71"/>
      <c r="H332" s="70"/>
      <c r="I332" s="111"/>
      <c r="J332" s="111"/>
    </row>
    <row r="333" spans="1:10" ht="15.75" customHeight="1" hidden="1">
      <c r="A333" s="112" t="s">
        <v>183</v>
      </c>
      <c r="B333" s="112"/>
      <c r="C333" s="112"/>
      <c r="D333" s="112"/>
      <c r="E333" s="112"/>
      <c r="F333" s="112"/>
      <c r="G333" s="112"/>
      <c r="H333" s="112"/>
      <c r="I333" s="112"/>
      <c r="J333" s="112"/>
    </row>
    <row r="334" spans="1:13" ht="15.75">
      <c r="A334" s="28"/>
      <c r="B334" s="27"/>
      <c r="C334" s="51"/>
      <c r="D334" s="37"/>
      <c r="E334" s="27"/>
      <c r="F334" s="27"/>
      <c r="G334" s="27"/>
      <c r="H334" s="63"/>
      <c r="J334" s="60"/>
      <c r="M334" s="60" t="s">
        <v>90</v>
      </c>
    </row>
    <row r="335" spans="1:13" ht="15.75" customHeight="1">
      <c r="A335" s="87" t="s">
        <v>0</v>
      </c>
      <c r="B335" s="89" t="s">
        <v>140</v>
      </c>
      <c r="C335" s="89" t="s">
        <v>1</v>
      </c>
      <c r="D335" s="89" t="s">
        <v>141</v>
      </c>
      <c r="E335" s="91" t="s">
        <v>185</v>
      </c>
      <c r="F335" s="93" t="s">
        <v>177</v>
      </c>
      <c r="G335" s="80" t="s">
        <v>182</v>
      </c>
      <c r="H335" s="78" t="s">
        <v>186</v>
      </c>
      <c r="I335" s="78" t="s">
        <v>187</v>
      </c>
      <c r="J335" s="78" t="s">
        <v>188</v>
      </c>
      <c r="K335" s="78" t="s">
        <v>191</v>
      </c>
      <c r="L335" s="78" t="s">
        <v>189</v>
      </c>
      <c r="M335" s="78" t="s">
        <v>190</v>
      </c>
    </row>
    <row r="336" spans="1:13" ht="97.5" customHeight="1">
      <c r="A336" s="88"/>
      <c r="B336" s="90"/>
      <c r="C336" s="90"/>
      <c r="D336" s="90"/>
      <c r="E336" s="92"/>
      <c r="F336" s="94"/>
      <c r="G336" s="81"/>
      <c r="H336" s="79"/>
      <c r="I336" s="79"/>
      <c r="J336" s="79"/>
      <c r="K336" s="79"/>
      <c r="L336" s="79"/>
      <c r="M336" s="79"/>
    </row>
    <row r="337" spans="1:13" s="2" customFormat="1" ht="21" customHeight="1">
      <c r="A337" s="75"/>
      <c r="B337" s="75"/>
      <c r="C337" s="44"/>
      <c r="D337" s="33" t="s">
        <v>84</v>
      </c>
      <c r="E337" s="3">
        <f>SUM(E351,E338:E346)</f>
        <v>6619876.299999999</v>
      </c>
      <c r="F337" s="3">
        <f>SUM(F351,F338:F346)</f>
        <v>12209145.300000003</v>
      </c>
      <c r="G337" s="3">
        <f>SUM(G351,G338:G346)</f>
        <v>6322596.700000001</v>
      </c>
      <c r="H337" s="3">
        <f>SUM(H351,H338:H346)</f>
        <v>6378577.399999999</v>
      </c>
      <c r="I337" s="3">
        <f>H337-G337</f>
        <v>55980.69999999832</v>
      </c>
      <c r="J337" s="3">
        <f>H337/G337*100</f>
        <v>100.88540678231142</v>
      </c>
      <c r="K337" s="3">
        <f>H337/F337*100</f>
        <v>52.24425824467826</v>
      </c>
      <c r="L337" s="3">
        <f>H337-E337</f>
        <v>-241298.89999999944</v>
      </c>
      <c r="M337" s="3">
        <f>H337/E337*100</f>
        <v>96.35493339958634</v>
      </c>
    </row>
    <row r="338" spans="1:13" ht="19.5" customHeight="1">
      <c r="A338" s="76"/>
      <c r="B338" s="76"/>
      <c r="C338" s="42" t="s">
        <v>58</v>
      </c>
      <c r="D338" s="21" t="s">
        <v>59</v>
      </c>
      <c r="E338" s="14">
        <f aca="true" t="shared" si="26" ref="E338:H345">SUMIF($C$6:$C$328,$C338,E$6:E$328)</f>
        <v>3795547.3</v>
      </c>
      <c r="F338" s="14">
        <f t="shared" si="26"/>
        <v>6773120.9</v>
      </c>
      <c r="G338" s="14">
        <f t="shared" si="26"/>
        <v>3634964.7</v>
      </c>
      <c r="H338" s="14">
        <f t="shared" si="26"/>
        <v>3904695.4</v>
      </c>
      <c r="I338" s="14">
        <f aca="true" t="shared" si="27" ref="I338:I351">H338-G338</f>
        <v>269730.6999999997</v>
      </c>
      <c r="J338" s="14">
        <f aca="true" t="shared" si="28" ref="J338:J350">H338/G338*100</f>
        <v>107.42044895236533</v>
      </c>
      <c r="K338" s="14">
        <f aca="true" t="shared" si="29" ref="K338:K350">H338/F338*100</f>
        <v>57.64987009164416</v>
      </c>
      <c r="L338" s="14">
        <f aca="true" t="shared" si="30" ref="L338:L351">H338-E338</f>
        <v>109148.1000000001</v>
      </c>
      <c r="M338" s="14">
        <f aca="true" t="shared" si="31" ref="M338:M351">H338/E338*100</f>
        <v>102.87568804635896</v>
      </c>
    </row>
    <row r="339" spans="1:13" ht="34.5" customHeight="1">
      <c r="A339" s="76"/>
      <c r="B339" s="76"/>
      <c r="C339" s="42" t="s">
        <v>136</v>
      </c>
      <c r="D339" s="23" t="s">
        <v>137</v>
      </c>
      <c r="E339" s="14">
        <f t="shared" si="26"/>
        <v>14992.4</v>
      </c>
      <c r="F339" s="14">
        <f t="shared" si="26"/>
        <v>33019.2</v>
      </c>
      <c r="G339" s="14">
        <f t="shared" si="26"/>
        <v>18991.1</v>
      </c>
      <c r="H339" s="14">
        <f t="shared" si="26"/>
        <v>18382.3</v>
      </c>
      <c r="I339" s="14">
        <f t="shared" si="27"/>
        <v>-608.7999999999993</v>
      </c>
      <c r="J339" s="14">
        <f t="shared" si="28"/>
        <v>96.79428785062477</v>
      </c>
      <c r="K339" s="14">
        <f t="shared" si="29"/>
        <v>55.67154867471047</v>
      </c>
      <c r="L339" s="14">
        <f t="shared" si="30"/>
        <v>3389.8999999999996</v>
      </c>
      <c r="M339" s="14">
        <f t="shared" si="31"/>
        <v>122.6107894666631</v>
      </c>
    </row>
    <row r="340" spans="1:13" ht="18.75" customHeight="1">
      <c r="A340" s="76"/>
      <c r="B340" s="76"/>
      <c r="C340" s="42" t="s">
        <v>95</v>
      </c>
      <c r="D340" s="21" t="s">
        <v>94</v>
      </c>
      <c r="E340" s="14">
        <f t="shared" si="26"/>
        <v>396418.6</v>
      </c>
      <c r="F340" s="14">
        <f t="shared" si="26"/>
        <v>616593.7</v>
      </c>
      <c r="G340" s="14">
        <f t="shared" si="26"/>
        <v>434886.7</v>
      </c>
      <c r="H340" s="32">
        <f t="shared" si="26"/>
        <v>387501.5</v>
      </c>
      <c r="I340" s="14">
        <f t="shared" si="27"/>
        <v>-47385.20000000001</v>
      </c>
      <c r="J340" s="14">
        <f t="shared" si="28"/>
        <v>89.10401260834143</v>
      </c>
      <c r="K340" s="14">
        <f t="shared" si="29"/>
        <v>62.84551723444466</v>
      </c>
      <c r="L340" s="14">
        <f t="shared" si="30"/>
        <v>-8917.099999999977</v>
      </c>
      <c r="M340" s="14">
        <f t="shared" si="31"/>
        <v>97.75058486155797</v>
      </c>
    </row>
    <row r="341" spans="1:13" ht="18.75" customHeight="1">
      <c r="A341" s="76"/>
      <c r="B341" s="76"/>
      <c r="C341" s="42" t="s">
        <v>96</v>
      </c>
      <c r="D341" s="21" t="s">
        <v>67</v>
      </c>
      <c r="E341" s="14">
        <f t="shared" si="26"/>
        <v>1460.1</v>
      </c>
      <c r="F341" s="14">
        <f t="shared" si="26"/>
        <v>1358.9</v>
      </c>
      <c r="G341" s="14">
        <f t="shared" si="26"/>
        <v>1176.5</v>
      </c>
      <c r="H341" s="14">
        <f t="shared" si="26"/>
        <v>1519.5</v>
      </c>
      <c r="I341" s="14">
        <f t="shared" si="27"/>
        <v>343</v>
      </c>
      <c r="J341" s="14">
        <f t="shared" si="28"/>
        <v>129.15427114322142</v>
      </c>
      <c r="K341" s="14">
        <f t="shared" si="29"/>
        <v>111.8183825152697</v>
      </c>
      <c r="L341" s="14">
        <f t="shared" si="30"/>
        <v>59.40000000000009</v>
      </c>
      <c r="M341" s="14">
        <f t="shared" si="31"/>
        <v>104.06821450585578</v>
      </c>
    </row>
    <row r="342" spans="1:13" ht="34.5" customHeight="1">
      <c r="A342" s="76"/>
      <c r="B342" s="76"/>
      <c r="C342" s="42" t="s">
        <v>128</v>
      </c>
      <c r="D342" s="22" t="s">
        <v>129</v>
      </c>
      <c r="E342" s="14">
        <f t="shared" si="26"/>
        <v>9962.2</v>
      </c>
      <c r="F342" s="14">
        <f t="shared" si="26"/>
        <v>21125.8</v>
      </c>
      <c r="G342" s="14">
        <f t="shared" si="26"/>
        <v>10564</v>
      </c>
      <c r="H342" s="14">
        <f t="shared" si="26"/>
        <v>11984.6</v>
      </c>
      <c r="I342" s="14">
        <f t="shared" si="27"/>
        <v>1420.6000000000004</v>
      </c>
      <c r="J342" s="14">
        <f t="shared" si="28"/>
        <v>113.44755774327906</v>
      </c>
      <c r="K342" s="14">
        <f t="shared" si="29"/>
        <v>56.729685976389064</v>
      </c>
      <c r="L342" s="14">
        <f t="shared" si="30"/>
        <v>2022.3999999999996</v>
      </c>
      <c r="M342" s="14">
        <f t="shared" si="31"/>
        <v>120.30073678504746</v>
      </c>
    </row>
    <row r="343" spans="1:13" ht="18.75" customHeight="1">
      <c r="A343" s="76"/>
      <c r="B343" s="76"/>
      <c r="C343" s="42" t="s">
        <v>77</v>
      </c>
      <c r="D343" s="21" t="s">
        <v>78</v>
      </c>
      <c r="E343" s="14">
        <f t="shared" si="26"/>
        <v>60742.6</v>
      </c>
      <c r="F343" s="14">
        <f t="shared" si="26"/>
        <v>293508.1</v>
      </c>
      <c r="G343" s="14">
        <f t="shared" si="26"/>
        <v>39178.9</v>
      </c>
      <c r="H343" s="14">
        <f t="shared" si="26"/>
        <v>22809.4</v>
      </c>
      <c r="I343" s="14">
        <f t="shared" si="27"/>
        <v>-16369.5</v>
      </c>
      <c r="J343" s="14">
        <f t="shared" si="28"/>
        <v>58.21858194078956</v>
      </c>
      <c r="K343" s="14">
        <f t="shared" si="29"/>
        <v>7.771301711945941</v>
      </c>
      <c r="L343" s="14">
        <f t="shared" si="30"/>
        <v>-37933.2</v>
      </c>
      <c r="M343" s="14">
        <f t="shared" si="31"/>
        <v>37.55091155136593</v>
      </c>
    </row>
    <row r="344" spans="1:13" ht="18.75" customHeight="1">
      <c r="A344" s="76"/>
      <c r="B344" s="76"/>
      <c r="C344" s="42" t="s">
        <v>55</v>
      </c>
      <c r="D344" s="21" t="s">
        <v>56</v>
      </c>
      <c r="E344" s="14">
        <f t="shared" si="26"/>
        <v>390716.8</v>
      </c>
      <c r="F344" s="14">
        <f t="shared" si="26"/>
        <v>1280707</v>
      </c>
      <c r="G344" s="14">
        <f t="shared" si="26"/>
        <v>330811.5</v>
      </c>
      <c r="H344" s="14">
        <f t="shared" si="26"/>
        <v>245227.8</v>
      </c>
      <c r="I344" s="14">
        <f t="shared" si="27"/>
        <v>-85583.70000000001</v>
      </c>
      <c r="J344" s="14">
        <f t="shared" si="28"/>
        <v>74.12916419169224</v>
      </c>
      <c r="K344" s="14">
        <f t="shared" si="29"/>
        <v>19.14784568211152</v>
      </c>
      <c r="L344" s="14">
        <f t="shared" si="30"/>
        <v>-145489</v>
      </c>
      <c r="M344" s="14">
        <f t="shared" si="31"/>
        <v>62.76356685967944</v>
      </c>
    </row>
    <row r="345" spans="1:13" ht="18.75" customHeight="1">
      <c r="A345" s="76"/>
      <c r="B345" s="76"/>
      <c r="C345" s="42" t="s">
        <v>79</v>
      </c>
      <c r="D345" s="21" t="s">
        <v>80</v>
      </c>
      <c r="E345" s="14">
        <f t="shared" si="26"/>
        <v>1824961.3</v>
      </c>
      <c r="F345" s="14">
        <f t="shared" si="26"/>
        <v>2996561.3</v>
      </c>
      <c r="G345" s="14">
        <f t="shared" si="26"/>
        <v>1747584.9</v>
      </c>
      <c r="H345" s="14">
        <f t="shared" si="26"/>
        <v>1677335.8</v>
      </c>
      <c r="I345" s="14">
        <f t="shared" si="27"/>
        <v>-70249.09999999986</v>
      </c>
      <c r="J345" s="14">
        <f t="shared" si="28"/>
        <v>95.98021818568014</v>
      </c>
      <c r="K345" s="14">
        <f t="shared" si="29"/>
        <v>55.975354150105325</v>
      </c>
      <c r="L345" s="14">
        <f t="shared" si="30"/>
        <v>-147625.5</v>
      </c>
      <c r="M345" s="14">
        <f t="shared" si="31"/>
        <v>91.9107599706361</v>
      </c>
    </row>
    <row r="346" spans="1:13" ht="18.75" customHeight="1">
      <c r="A346" s="76"/>
      <c r="B346" s="76"/>
      <c r="C346" s="42" t="s">
        <v>85</v>
      </c>
      <c r="D346" s="21" t="s">
        <v>86</v>
      </c>
      <c r="E346" s="14">
        <f>SUM(E347:E350)</f>
        <v>125075.2</v>
      </c>
      <c r="F346" s="14">
        <f>SUM(F347:F350)</f>
        <v>193150.4</v>
      </c>
      <c r="G346" s="14">
        <f>SUM(G347:G350)</f>
        <v>104438.40000000001</v>
      </c>
      <c r="H346" s="32">
        <f>SUM(H347:H350)</f>
        <v>109009.2</v>
      </c>
      <c r="I346" s="14">
        <f t="shared" si="27"/>
        <v>4570.799999999988</v>
      </c>
      <c r="J346" s="14">
        <f t="shared" si="28"/>
        <v>104.37655115359867</v>
      </c>
      <c r="K346" s="14">
        <f t="shared" si="29"/>
        <v>56.437470489318166</v>
      </c>
      <c r="L346" s="14">
        <f t="shared" si="30"/>
        <v>-16066</v>
      </c>
      <c r="M346" s="14">
        <f t="shared" si="31"/>
        <v>87.1549275955585</v>
      </c>
    </row>
    <row r="347" spans="1:13" ht="15.75" hidden="1">
      <c r="A347" s="76"/>
      <c r="B347" s="76"/>
      <c r="C347" s="42" t="s">
        <v>61</v>
      </c>
      <c r="D347" s="21" t="s">
        <v>62</v>
      </c>
      <c r="E347" s="14">
        <f aca="true" t="shared" si="32" ref="E347:H351">SUMIF($C$6:$C$328,$C347,E$6:E$328)</f>
        <v>123640.4</v>
      </c>
      <c r="F347" s="14">
        <f t="shared" si="32"/>
        <v>190482.5</v>
      </c>
      <c r="G347" s="14">
        <f t="shared" si="32"/>
        <v>102860.6</v>
      </c>
      <c r="H347" s="14">
        <f t="shared" si="32"/>
        <v>107548.5</v>
      </c>
      <c r="I347" s="14">
        <f t="shared" si="27"/>
        <v>4687.899999999994</v>
      </c>
      <c r="J347" s="14">
        <f t="shared" si="28"/>
        <v>104.55752737199666</v>
      </c>
      <c r="K347" s="14">
        <f t="shared" si="29"/>
        <v>56.46109222632</v>
      </c>
      <c r="L347" s="14">
        <f t="shared" si="30"/>
        <v>-16091.899999999994</v>
      </c>
      <c r="M347" s="14">
        <f t="shared" si="31"/>
        <v>86.98491755122113</v>
      </c>
    </row>
    <row r="348" spans="1:13" ht="110.25" hidden="1">
      <c r="A348" s="76"/>
      <c r="B348" s="76"/>
      <c r="C348" s="43" t="s">
        <v>31</v>
      </c>
      <c r="D348" s="22" t="s">
        <v>32</v>
      </c>
      <c r="E348" s="14">
        <f t="shared" si="32"/>
        <v>389.3</v>
      </c>
      <c r="F348" s="14">
        <f t="shared" si="32"/>
        <v>758</v>
      </c>
      <c r="G348" s="14">
        <f t="shared" si="32"/>
        <v>442.5</v>
      </c>
      <c r="H348" s="32">
        <f t="shared" si="32"/>
        <v>538.3</v>
      </c>
      <c r="I348" s="14">
        <f t="shared" si="27"/>
        <v>95.79999999999995</v>
      </c>
      <c r="J348" s="14">
        <f t="shared" si="28"/>
        <v>121.64971751412428</v>
      </c>
      <c r="K348" s="14">
        <f t="shared" si="29"/>
        <v>71.01583113456464</v>
      </c>
      <c r="L348" s="14">
        <f t="shared" si="30"/>
        <v>148.99999999999994</v>
      </c>
      <c r="M348" s="14">
        <f t="shared" si="31"/>
        <v>138.2738248137683</v>
      </c>
    </row>
    <row r="349" spans="1:13" ht="31.5" hidden="1">
      <c r="A349" s="76"/>
      <c r="B349" s="76"/>
      <c r="C349" s="42" t="s">
        <v>63</v>
      </c>
      <c r="D349" s="21" t="s">
        <v>64</v>
      </c>
      <c r="E349" s="14">
        <f t="shared" si="32"/>
        <v>99</v>
      </c>
      <c r="F349" s="14">
        <f t="shared" si="32"/>
        <v>275</v>
      </c>
      <c r="G349" s="14">
        <f t="shared" si="32"/>
        <v>145</v>
      </c>
      <c r="H349" s="14">
        <f t="shared" si="32"/>
        <v>60</v>
      </c>
      <c r="I349" s="14">
        <f t="shared" si="27"/>
        <v>-85</v>
      </c>
      <c r="J349" s="14">
        <f t="shared" si="28"/>
        <v>41.37931034482759</v>
      </c>
      <c r="K349" s="14">
        <f t="shared" si="29"/>
        <v>21.818181818181817</v>
      </c>
      <c r="L349" s="14">
        <f t="shared" si="30"/>
        <v>-39</v>
      </c>
      <c r="M349" s="14">
        <f t="shared" si="31"/>
        <v>60.60606060606061</v>
      </c>
    </row>
    <row r="350" spans="1:13" ht="94.5" hidden="1">
      <c r="A350" s="76"/>
      <c r="B350" s="76"/>
      <c r="C350" s="42" t="s">
        <v>132</v>
      </c>
      <c r="D350" s="22" t="s">
        <v>133</v>
      </c>
      <c r="E350" s="14">
        <f t="shared" si="32"/>
        <v>946.5</v>
      </c>
      <c r="F350" s="14">
        <f t="shared" si="32"/>
        <v>1634.9</v>
      </c>
      <c r="G350" s="14">
        <f t="shared" si="32"/>
        <v>990.3</v>
      </c>
      <c r="H350" s="14">
        <f t="shared" si="32"/>
        <v>862.4</v>
      </c>
      <c r="I350" s="14">
        <f t="shared" si="27"/>
        <v>-127.89999999999998</v>
      </c>
      <c r="J350" s="14">
        <f t="shared" si="28"/>
        <v>87.0847218014743</v>
      </c>
      <c r="K350" s="14">
        <f t="shared" si="29"/>
        <v>52.749403633249734</v>
      </c>
      <c r="L350" s="14">
        <f t="shared" si="30"/>
        <v>-84.10000000000002</v>
      </c>
      <c r="M350" s="14">
        <f t="shared" si="31"/>
        <v>91.11463285789752</v>
      </c>
    </row>
    <row r="351" spans="1:13" ht="15.75">
      <c r="A351" s="76"/>
      <c r="B351" s="76"/>
      <c r="C351" s="42" t="s">
        <v>33</v>
      </c>
      <c r="D351" s="21" t="s">
        <v>34</v>
      </c>
      <c r="E351" s="14">
        <f t="shared" si="32"/>
        <v>-0.2</v>
      </c>
      <c r="F351" s="14">
        <f t="shared" si="32"/>
        <v>0</v>
      </c>
      <c r="G351" s="14">
        <f t="shared" si="32"/>
        <v>0</v>
      </c>
      <c r="H351" s="32">
        <f t="shared" si="32"/>
        <v>111.9</v>
      </c>
      <c r="I351" s="14">
        <f t="shared" si="27"/>
        <v>111.9</v>
      </c>
      <c r="J351" s="14"/>
      <c r="K351" s="14"/>
      <c r="L351" s="14">
        <f t="shared" si="30"/>
        <v>112.10000000000001</v>
      </c>
      <c r="M351" s="14">
        <f t="shared" si="31"/>
        <v>-55950</v>
      </c>
    </row>
    <row r="352" spans="1:13" s="2" customFormat="1" ht="21" customHeight="1">
      <c r="A352" s="76"/>
      <c r="B352" s="76"/>
      <c r="C352" s="44"/>
      <c r="D352" s="33" t="s">
        <v>87</v>
      </c>
      <c r="E352" s="3">
        <f>SUM(E353:E379)</f>
        <v>927688.1000000001</v>
      </c>
      <c r="F352" s="3">
        <f>SUM(F353:F379)</f>
        <v>1911692.9</v>
      </c>
      <c r="G352" s="3">
        <f>SUM(G353:G379)</f>
        <v>1050058.4</v>
      </c>
      <c r="H352" s="3">
        <f>SUM(H353:H379)</f>
        <v>1273891.4</v>
      </c>
      <c r="I352" s="3">
        <f>H352-G352</f>
        <v>223833</v>
      </c>
      <c r="J352" s="3">
        <f>H352/G352*100</f>
        <v>121.31624298229508</v>
      </c>
      <c r="K352" s="3">
        <f>H352/F352*100</f>
        <v>66.6368222636596</v>
      </c>
      <c r="L352" s="3">
        <f>H352-E352</f>
        <v>346203.2999999998</v>
      </c>
      <c r="M352" s="3">
        <f>H352/E352*100</f>
        <v>137.31893294739902</v>
      </c>
    </row>
    <row r="353" spans="1:13" ht="18" customHeight="1">
      <c r="A353" s="76"/>
      <c r="B353" s="76"/>
      <c r="C353" s="42" t="s">
        <v>3</v>
      </c>
      <c r="D353" s="21" t="s">
        <v>4</v>
      </c>
      <c r="E353" s="14">
        <f aca="true" t="shared" si="33" ref="E353:H359">SUMIF($C$6:$C$328,$C353,E$6:E$328)</f>
        <v>2341.2</v>
      </c>
      <c r="F353" s="14">
        <f t="shared" si="33"/>
        <v>1702.3</v>
      </c>
      <c r="G353" s="14">
        <f t="shared" si="33"/>
        <v>0</v>
      </c>
      <c r="H353" s="14">
        <f t="shared" si="33"/>
        <v>1759.9</v>
      </c>
      <c r="I353" s="14">
        <f aca="true" t="shared" si="34" ref="I353:I378">H353-G353</f>
        <v>1759.9</v>
      </c>
      <c r="J353" s="14"/>
      <c r="K353" s="14">
        <f aca="true" t="shared" si="35" ref="K353:K377">H353/F353*100</f>
        <v>103.38365740468778</v>
      </c>
      <c r="L353" s="14">
        <f aca="true" t="shared" si="36" ref="L353:L378">H353-E353</f>
        <v>-581.2999999999997</v>
      </c>
      <c r="M353" s="14">
        <f aca="true" t="shared" si="37" ref="M353:M378">H353/E353*100</f>
        <v>75.1708525542457</v>
      </c>
    </row>
    <row r="354" spans="1:13" ht="63">
      <c r="A354" s="76"/>
      <c r="B354" s="76"/>
      <c r="C354" s="45" t="s">
        <v>115</v>
      </c>
      <c r="D354" s="21" t="s">
        <v>5</v>
      </c>
      <c r="E354" s="14">
        <f t="shared" si="33"/>
        <v>247801.5</v>
      </c>
      <c r="F354" s="14">
        <f t="shared" si="33"/>
        <v>698874.7</v>
      </c>
      <c r="G354" s="14">
        <f t="shared" si="33"/>
        <v>334797.3</v>
      </c>
      <c r="H354" s="14">
        <f t="shared" si="33"/>
        <v>226670.8</v>
      </c>
      <c r="I354" s="14">
        <f t="shared" si="34"/>
        <v>-108126.5</v>
      </c>
      <c r="J354" s="14">
        <f aca="true" t="shared" si="38" ref="J354:J377">H354/G354*100</f>
        <v>67.70389127988786</v>
      </c>
      <c r="K354" s="14">
        <f t="shared" si="35"/>
        <v>32.4336823181609</v>
      </c>
      <c r="L354" s="14">
        <f t="shared" si="36"/>
        <v>-21130.70000000001</v>
      </c>
      <c r="M354" s="14">
        <f t="shared" si="37"/>
        <v>91.47273119815658</v>
      </c>
    </row>
    <row r="355" spans="1:13" ht="31.5">
      <c r="A355" s="76"/>
      <c r="B355" s="76"/>
      <c r="C355" s="42" t="s">
        <v>75</v>
      </c>
      <c r="D355" s="21" t="s">
        <v>76</v>
      </c>
      <c r="E355" s="14">
        <f t="shared" si="33"/>
        <v>42077.9</v>
      </c>
      <c r="F355" s="14">
        <f t="shared" si="33"/>
        <v>60916.6</v>
      </c>
      <c r="G355" s="14">
        <f t="shared" si="33"/>
        <v>30900.3</v>
      </c>
      <c r="H355" s="32">
        <f t="shared" si="33"/>
        <v>24317</v>
      </c>
      <c r="I355" s="14">
        <f t="shared" si="34"/>
        <v>-6583.299999999999</v>
      </c>
      <c r="J355" s="14">
        <f t="shared" si="38"/>
        <v>78.69502885085258</v>
      </c>
      <c r="K355" s="14">
        <f t="shared" si="35"/>
        <v>39.91851153872672</v>
      </c>
      <c r="L355" s="14">
        <f t="shared" si="36"/>
        <v>-17760.9</v>
      </c>
      <c r="M355" s="14">
        <f t="shared" si="37"/>
        <v>57.79043155670791</v>
      </c>
    </row>
    <row r="356" spans="1:13" ht="18" customHeight="1">
      <c r="A356" s="76"/>
      <c r="B356" s="76"/>
      <c r="C356" s="42" t="s">
        <v>6</v>
      </c>
      <c r="D356" s="21" t="s">
        <v>65</v>
      </c>
      <c r="E356" s="14">
        <f t="shared" si="33"/>
        <v>2105.1</v>
      </c>
      <c r="F356" s="14">
        <f t="shared" si="33"/>
        <v>2098.2</v>
      </c>
      <c r="G356" s="14">
        <f t="shared" si="33"/>
        <v>1264.1999999999998</v>
      </c>
      <c r="H356" s="32">
        <f t="shared" si="33"/>
        <v>1618.2</v>
      </c>
      <c r="I356" s="14">
        <f t="shared" si="34"/>
        <v>354.0000000000002</v>
      </c>
      <c r="J356" s="14">
        <f t="shared" si="38"/>
        <v>128.00189843379215</v>
      </c>
      <c r="K356" s="14">
        <f t="shared" si="35"/>
        <v>77.1232484987132</v>
      </c>
      <c r="L356" s="14">
        <f t="shared" si="36"/>
        <v>-486.89999999999986</v>
      </c>
      <c r="M356" s="14">
        <f t="shared" si="37"/>
        <v>76.8704574604532</v>
      </c>
    </row>
    <row r="357" spans="1:13" ht="47.25">
      <c r="A357" s="76"/>
      <c r="B357" s="76"/>
      <c r="C357" s="42" t="s">
        <v>130</v>
      </c>
      <c r="D357" s="22" t="s">
        <v>131</v>
      </c>
      <c r="E357" s="14">
        <f t="shared" si="33"/>
        <v>79854.8</v>
      </c>
      <c r="F357" s="14">
        <f t="shared" si="33"/>
        <v>126093.5</v>
      </c>
      <c r="G357" s="14">
        <f t="shared" si="33"/>
        <v>67684.9</v>
      </c>
      <c r="H357" s="14">
        <f t="shared" si="33"/>
        <v>56157.8</v>
      </c>
      <c r="I357" s="14">
        <f t="shared" si="34"/>
        <v>-11527.099999999991</v>
      </c>
      <c r="J357" s="14">
        <f t="shared" si="38"/>
        <v>82.96946586313936</v>
      </c>
      <c r="K357" s="14">
        <f t="shared" si="35"/>
        <v>44.53663352988061</v>
      </c>
      <c r="L357" s="14">
        <f t="shared" si="36"/>
        <v>-23697</v>
      </c>
      <c r="M357" s="14">
        <f t="shared" si="37"/>
        <v>70.32488967475969</v>
      </c>
    </row>
    <row r="358" spans="1:13" ht="78.75">
      <c r="A358" s="76"/>
      <c r="B358" s="76"/>
      <c r="C358" s="42" t="s">
        <v>180</v>
      </c>
      <c r="D358" s="15" t="s">
        <v>179</v>
      </c>
      <c r="E358" s="14">
        <f t="shared" si="33"/>
        <v>0</v>
      </c>
      <c r="F358" s="14">
        <f t="shared" si="33"/>
        <v>14710</v>
      </c>
      <c r="G358" s="14">
        <f t="shared" si="33"/>
        <v>0</v>
      </c>
      <c r="H358" s="14">
        <f t="shared" si="33"/>
        <v>0</v>
      </c>
      <c r="I358" s="14">
        <f t="shared" si="34"/>
        <v>0</v>
      </c>
      <c r="J358" s="14"/>
      <c r="K358" s="14">
        <f t="shared" si="35"/>
        <v>0</v>
      </c>
      <c r="L358" s="14">
        <f t="shared" si="36"/>
        <v>0</v>
      </c>
      <c r="M358" s="14"/>
    </row>
    <row r="359" spans="1:13" ht="111" customHeight="1">
      <c r="A359" s="76"/>
      <c r="B359" s="76"/>
      <c r="C359" s="42" t="s">
        <v>172</v>
      </c>
      <c r="D359" s="21" t="s">
        <v>171</v>
      </c>
      <c r="E359" s="14">
        <f t="shared" si="33"/>
        <v>0</v>
      </c>
      <c r="F359" s="14">
        <f t="shared" si="33"/>
        <v>627.9</v>
      </c>
      <c r="G359" s="14">
        <f t="shared" si="33"/>
        <v>313.9</v>
      </c>
      <c r="H359" s="32">
        <f t="shared" si="33"/>
        <v>804.5</v>
      </c>
      <c r="I359" s="14">
        <f t="shared" si="34"/>
        <v>490.6</v>
      </c>
      <c r="J359" s="14">
        <f t="shared" si="38"/>
        <v>256.2918126791972</v>
      </c>
      <c r="K359" s="14">
        <f t="shared" si="35"/>
        <v>128.1254976907151</v>
      </c>
      <c r="L359" s="14">
        <f t="shared" si="36"/>
        <v>804.5</v>
      </c>
      <c r="M359" s="14"/>
    </row>
    <row r="360" spans="1:13" ht="94.5">
      <c r="A360" s="76"/>
      <c r="B360" s="76"/>
      <c r="C360" s="42" t="s">
        <v>176</v>
      </c>
      <c r="D360" s="21" t="s">
        <v>175</v>
      </c>
      <c r="E360" s="14"/>
      <c r="F360" s="14"/>
      <c r="G360" s="14"/>
      <c r="H360" s="14">
        <f aca="true" t="shared" si="39" ref="H360:H379">SUMIF($C$6:$C$328,$C360,H$6:H$328)</f>
        <v>152.2</v>
      </c>
      <c r="I360" s="14">
        <f t="shared" si="34"/>
        <v>152.2</v>
      </c>
      <c r="J360" s="14"/>
      <c r="K360" s="14"/>
      <c r="L360" s="14">
        <f t="shared" si="36"/>
        <v>152.2</v>
      </c>
      <c r="M360" s="14"/>
    </row>
    <row r="361" spans="1:13" ht="31.5">
      <c r="A361" s="76"/>
      <c r="B361" s="76"/>
      <c r="C361" s="42" t="s">
        <v>8</v>
      </c>
      <c r="D361" s="21" t="s">
        <v>9</v>
      </c>
      <c r="E361" s="14">
        <f aca="true" t="shared" si="40" ref="E361:G379">SUMIF($C$6:$C$328,$C361,E$6:E$328)</f>
        <v>40203.2</v>
      </c>
      <c r="F361" s="14">
        <f t="shared" si="40"/>
        <v>16588</v>
      </c>
      <c r="G361" s="14">
        <f t="shared" si="40"/>
        <v>16588</v>
      </c>
      <c r="H361" s="32">
        <f t="shared" si="39"/>
        <v>34513.9</v>
      </c>
      <c r="I361" s="14">
        <f t="shared" si="34"/>
        <v>17925.9</v>
      </c>
      <c r="J361" s="14">
        <f t="shared" si="38"/>
        <v>208.0654690137449</v>
      </c>
      <c r="K361" s="14">
        <f t="shared" si="35"/>
        <v>208.0654690137449</v>
      </c>
      <c r="L361" s="14">
        <f t="shared" si="36"/>
        <v>-5689.299999999996</v>
      </c>
      <c r="M361" s="14">
        <f t="shared" si="37"/>
        <v>85.84863891431529</v>
      </c>
    </row>
    <row r="362" spans="1:13" ht="66.75" customHeight="1">
      <c r="A362" s="76"/>
      <c r="B362" s="76"/>
      <c r="C362" s="45" t="s">
        <v>10</v>
      </c>
      <c r="D362" s="22" t="s">
        <v>88</v>
      </c>
      <c r="E362" s="14">
        <f t="shared" si="40"/>
        <v>65829.70000000001</v>
      </c>
      <c r="F362" s="14">
        <f t="shared" si="40"/>
        <v>106289.1</v>
      </c>
      <c r="G362" s="14">
        <f t="shared" si="40"/>
        <v>59804.9</v>
      </c>
      <c r="H362" s="14">
        <f t="shared" si="39"/>
        <v>76481.1</v>
      </c>
      <c r="I362" s="14">
        <f t="shared" si="34"/>
        <v>16676.200000000004</v>
      </c>
      <c r="J362" s="14">
        <f t="shared" si="38"/>
        <v>127.88433723658095</v>
      </c>
      <c r="K362" s="14">
        <f t="shared" si="35"/>
        <v>71.95573205530953</v>
      </c>
      <c r="L362" s="14">
        <f t="shared" si="36"/>
        <v>10651.399999999994</v>
      </c>
      <c r="M362" s="14">
        <f t="shared" si="37"/>
        <v>116.18023475726001</v>
      </c>
    </row>
    <row r="363" spans="1:13" ht="18" customHeight="1">
      <c r="A363" s="76"/>
      <c r="B363" s="76"/>
      <c r="C363" s="42" t="s">
        <v>37</v>
      </c>
      <c r="D363" s="21" t="s">
        <v>38</v>
      </c>
      <c r="E363" s="14">
        <f t="shared" si="40"/>
        <v>15398.9</v>
      </c>
      <c r="F363" s="14">
        <f t="shared" si="40"/>
        <v>2300</v>
      </c>
      <c r="G363" s="14">
        <f t="shared" si="40"/>
        <v>2300</v>
      </c>
      <c r="H363" s="14">
        <f t="shared" si="39"/>
        <v>10369</v>
      </c>
      <c r="I363" s="14">
        <f t="shared" si="34"/>
        <v>8069</v>
      </c>
      <c r="J363" s="14">
        <f t="shared" si="38"/>
        <v>450.8260869565217</v>
      </c>
      <c r="K363" s="14">
        <f t="shared" si="35"/>
        <v>450.8260869565217</v>
      </c>
      <c r="L363" s="14">
        <f t="shared" si="36"/>
        <v>-5029.9</v>
      </c>
      <c r="M363" s="14">
        <f t="shared" si="37"/>
        <v>67.33597854392197</v>
      </c>
    </row>
    <row r="364" spans="1:13" ht="18" customHeight="1">
      <c r="A364" s="76"/>
      <c r="B364" s="76"/>
      <c r="C364" s="42" t="s">
        <v>143</v>
      </c>
      <c r="D364" s="21" t="s">
        <v>144</v>
      </c>
      <c r="E364" s="14">
        <f t="shared" si="40"/>
        <v>79.4</v>
      </c>
      <c r="F364" s="14">
        <f t="shared" si="40"/>
        <v>27.5</v>
      </c>
      <c r="G364" s="14">
        <f t="shared" si="40"/>
        <v>26.6</v>
      </c>
      <c r="H364" s="14">
        <f t="shared" si="39"/>
        <v>71.4</v>
      </c>
      <c r="I364" s="14">
        <f t="shared" si="34"/>
        <v>44.800000000000004</v>
      </c>
      <c r="J364" s="14">
        <f t="shared" si="38"/>
        <v>268.42105263157896</v>
      </c>
      <c r="K364" s="14">
        <f t="shared" si="35"/>
        <v>259.6363636363637</v>
      </c>
      <c r="L364" s="14">
        <f t="shared" si="36"/>
        <v>-8</v>
      </c>
      <c r="M364" s="14">
        <f t="shared" si="37"/>
        <v>89.92443324937027</v>
      </c>
    </row>
    <row r="365" spans="1:13" ht="63">
      <c r="A365" s="76"/>
      <c r="B365" s="76"/>
      <c r="C365" s="42" t="s">
        <v>169</v>
      </c>
      <c r="D365" s="21" t="s">
        <v>170</v>
      </c>
      <c r="E365" s="14">
        <f t="shared" si="40"/>
        <v>0</v>
      </c>
      <c r="F365" s="14">
        <f t="shared" si="40"/>
        <v>350.5</v>
      </c>
      <c r="G365" s="14">
        <f t="shared" si="40"/>
        <v>140.2</v>
      </c>
      <c r="H365" s="32">
        <f t="shared" si="39"/>
        <v>0</v>
      </c>
      <c r="I365" s="14">
        <f t="shared" si="34"/>
        <v>-140.2</v>
      </c>
      <c r="J365" s="14">
        <f t="shared" si="38"/>
        <v>0</v>
      </c>
      <c r="K365" s="14">
        <f t="shared" si="35"/>
        <v>0</v>
      </c>
      <c r="L365" s="14">
        <f t="shared" si="36"/>
        <v>0</v>
      </c>
      <c r="M365" s="14" t="e">
        <f t="shared" si="37"/>
        <v>#DIV/0!</v>
      </c>
    </row>
    <row r="366" spans="1:13" ht="31.5">
      <c r="A366" s="76"/>
      <c r="B366" s="76"/>
      <c r="C366" s="42" t="s">
        <v>110</v>
      </c>
      <c r="D366" s="22" t="s">
        <v>111</v>
      </c>
      <c r="E366" s="14">
        <f t="shared" si="40"/>
        <v>3231.1000000000004</v>
      </c>
      <c r="F366" s="14">
        <f t="shared" si="40"/>
        <v>4296.3</v>
      </c>
      <c r="G366" s="14">
        <f t="shared" si="40"/>
        <v>2092.5</v>
      </c>
      <c r="H366" s="32">
        <f t="shared" si="39"/>
        <v>2817.2000000000003</v>
      </c>
      <c r="I366" s="14">
        <f t="shared" si="34"/>
        <v>724.7000000000003</v>
      </c>
      <c r="J366" s="14">
        <f t="shared" si="38"/>
        <v>134.63321385902032</v>
      </c>
      <c r="K366" s="14">
        <f t="shared" si="35"/>
        <v>65.5727020924982</v>
      </c>
      <c r="L366" s="14">
        <f t="shared" si="36"/>
        <v>-413.9000000000001</v>
      </c>
      <c r="M366" s="14">
        <f t="shared" si="37"/>
        <v>87.19012101142026</v>
      </c>
    </row>
    <row r="367" spans="1:13" ht="47.25">
      <c r="A367" s="76"/>
      <c r="B367" s="76"/>
      <c r="C367" s="42" t="s">
        <v>116</v>
      </c>
      <c r="D367" s="21" t="s">
        <v>117</v>
      </c>
      <c r="E367" s="14">
        <f t="shared" si="40"/>
        <v>2923.5</v>
      </c>
      <c r="F367" s="14">
        <f t="shared" si="40"/>
        <v>0</v>
      </c>
      <c r="G367" s="14">
        <f t="shared" si="40"/>
        <v>0</v>
      </c>
      <c r="H367" s="14">
        <f t="shared" si="39"/>
        <v>3079.4</v>
      </c>
      <c r="I367" s="14">
        <f t="shared" si="34"/>
        <v>3079.4</v>
      </c>
      <c r="J367" s="14"/>
      <c r="K367" s="14"/>
      <c r="L367" s="14">
        <f t="shared" si="36"/>
        <v>155.9000000000001</v>
      </c>
      <c r="M367" s="14">
        <f t="shared" si="37"/>
        <v>105.33264922182317</v>
      </c>
    </row>
    <row r="368" spans="1:13" ht="31.5">
      <c r="A368" s="76"/>
      <c r="B368" s="76"/>
      <c r="C368" s="42" t="s">
        <v>108</v>
      </c>
      <c r="D368" s="21" t="s">
        <v>109</v>
      </c>
      <c r="E368" s="14">
        <f t="shared" si="40"/>
        <v>44479.6</v>
      </c>
      <c r="F368" s="14">
        <f t="shared" si="40"/>
        <v>140651.9</v>
      </c>
      <c r="G368" s="14">
        <f t="shared" si="40"/>
        <v>140651.9</v>
      </c>
      <c r="H368" s="32">
        <f t="shared" si="39"/>
        <v>345425.20000000007</v>
      </c>
      <c r="I368" s="14">
        <f t="shared" si="34"/>
        <v>204773.30000000008</v>
      </c>
      <c r="J368" s="14">
        <f t="shared" si="38"/>
        <v>245.5887193845231</v>
      </c>
      <c r="K368" s="14">
        <f t="shared" si="35"/>
        <v>245.5887193845231</v>
      </c>
      <c r="L368" s="14">
        <f t="shared" si="36"/>
        <v>300945.6000000001</v>
      </c>
      <c r="M368" s="14">
        <f t="shared" si="37"/>
        <v>776.5924153994192</v>
      </c>
    </row>
    <row r="369" spans="1:13" ht="15.75">
      <c r="A369" s="76"/>
      <c r="B369" s="76"/>
      <c r="C369" s="42" t="s">
        <v>43</v>
      </c>
      <c r="D369" s="21" t="s">
        <v>44</v>
      </c>
      <c r="E369" s="14">
        <f t="shared" si="40"/>
        <v>0</v>
      </c>
      <c r="F369" s="14">
        <f t="shared" si="40"/>
        <v>0</v>
      </c>
      <c r="G369" s="14">
        <f t="shared" si="40"/>
        <v>0</v>
      </c>
      <c r="H369" s="14">
        <f t="shared" si="39"/>
        <v>1370.5</v>
      </c>
      <c r="I369" s="14">
        <f t="shared" si="34"/>
        <v>1370.5</v>
      </c>
      <c r="J369" s="14"/>
      <c r="K369" s="14"/>
      <c r="L369" s="14">
        <f t="shared" si="36"/>
        <v>1370.5</v>
      </c>
      <c r="M369" s="14"/>
    </row>
    <row r="370" spans="1:13" ht="94.5" customHeight="1" hidden="1">
      <c r="A370" s="76"/>
      <c r="B370" s="76"/>
      <c r="C370" s="45" t="s">
        <v>118</v>
      </c>
      <c r="D370" s="22" t="s">
        <v>123</v>
      </c>
      <c r="E370" s="14">
        <f t="shared" si="40"/>
        <v>0</v>
      </c>
      <c r="F370" s="14">
        <f t="shared" si="40"/>
        <v>0</v>
      </c>
      <c r="G370" s="14">
        <f t="shared" si="40"/>
        <v>0</v>
      </c>
      <c r="H370" s="14">
        <f t="shared" si="39"/>
        <v>0</v>
      </c>
      <c r="I370" s="14">
        <f t="shared" si="34"/>
        <v>0</v>
      </c>
      <c r="J370" s="14"/>
      <c r="K370" s="14"/>
      <c r="L370" s="14">
        <f t="shared" si="36"/>
        <v>0</v>
      </c>
      <c r="M370" s="14"/>
    </row>
    <row r="371" spans="1:13" ht="94.5">
      <c r="A371" s="76"/>
      <c r="B371" s="76"/>
      <c r="C371" s="45" t="s">
        <v>106</v>
      </c>
      <c r="D371" s="22" t="s">
        <v>122</v>
      </c>
      <c r="E371" s="32">
        <f t="shared" si="40"/>
        <v>19.6</v>
      </c>
      <c r="F371" s="14">
        <f t="shared" si="40"/>
        <v>0</v>
      </c>
      <c r="G371" s="14">
        <f t="shared" si="40"/>
        <v>0</v>
      </c>
      <c r="H371" s="14">
        <f t="shared" si="39"/>
        <v>17.7</v>
      </c>
      <c r="I371" s="14">
        <f t="shared" si="34"/>
        <v>17.7</v>
      </c>
      <c r="J371" s="14"/>
      <c r="K371" s="14"/>
      <c r="L371" s="14">
        <f t="shared" si="36"/>
        <v>-1.9000000000000021</v>
      </c>
      <c r="M371" s="14">
        <f t="shared" si="37"/>
        <v>90.3061224489796</v>
      </c>
    </row>
    <row r="372" spans="1:13" ht="94.5">
      <c r="A372" s="76"/>
      <c r="B372" s="76"/>
      <c r="C372" s="45" t="s">
        <v>99</v>
      </c>
      <c r="D372" s="23" t="s">
        <v>100</v>
      </c>
      <c r="E372" s="14">
        <f t="shared" si="40"/>
        <v>95707.4</v>
      </c>
      <c r="F372" s="14">
        <f t="shared" si="40"/>
        <v>223539.9</v>
      </c>
      <c r="G372" s="14">
        <f t="shared" si="40"/>
        <v>122476</v>
      </c>
      <c r="H372" s="14">
        <f t="shared" si="39"/>
        <v>111527.1</v>
      </c>
      <c r="I372" s="14">
        <f t="shared" si="34"/>
        <v>-10948.899999999994</v>
      </c>
      <c r="J372" s="14">
        <f t="shared" si="38"/>
        <v>91.06037101146347</v>
      </c>
      <c r="K372" s="14">
        <f t="shared" si="35"/>
        <v>49.89136167637187</v>
      </c>
      <c r="L372" s="14">
        <f t="shared" si="36"/>
        <v>15819.700000000012</v>
      </c>
      <c r="M372" s="14">
        <f t="shared" si="37"/>
        <v>116.52923389413985</v>
      </c>
    </row>
    <row r="373" spans="1:13" ht="94.5" customHeight="1" hidden="1">
      <c r="A373" s="76"/>
      <c r="B373" s="76"/>
      <c r="C373" s="45" t="s">
        <v>120</v>
      </c>
      <c r="D373" s="23" t="s">
        <v>105</v>
      </c>
      <c r="E373" s="14">
        <f t="shared" si="40"/>
        <v>0</v>
      </c>
      <c r="F373" s="14">
        <f t="shared" si="40"/>
        <v>0</v>
      </c>
      <c r="G373" s="14">
        <f t="shared" si="40"/>
        <v>0</v>
      </c>
      <c r="H373" s="14">
        <f t="shared" si="39"/>
        <v>0</v>
      </c>
      <c r="I373" s="14">
        <f t="shared" si="34"/>
        <v>0</v>
      </c>
      <c r="J373" s="14"/>
      <c r="K373" s="14"/>
      <c r="L373" s="14">
        <f t="shared" si="36"/>
        <v>0</v>
      </c>
      <c r="M373" s="14"/>
    </row>
    <row r="374" spans="1:13" ht="47.25">
      <c r="A374" s="76"/>
      <c r="B374" s="76"/>
      <c r="C374" s="45" t="s">
        <v>119</v>
      </c>
      <c r="D374" s="21" t="s">
        <v>12</v>
      </c>
      <c r="E374" s="14">
        <f t="shared" si="40"/>
        <v>164138.2</v>
      </c>
      <c r="F374" s="14">
        <f t="shared" si="40"/>
        <v>287082.8</v>
      </c>
      <c r="G374" s="14">
        <f t="shared" si="40"/>
        <v>174351.5</v>
      </c>
      <c r="H374" s="32">
        <f t="shared" si="39"/>
        <v>101575.5</v>
      </c>
      <c r="I374" s="14">
        <f t="shared" si="34"/>
        <v>-72776</v>
      </c>
      <c r="J374" s="14">
        <f t="shared" si="38"/>
        <v>58.25903419242163</v>
      </c>
      <c r="K374" s="14">
        <f t="shared" si="35"/>
        <v>35.381952523801495</v>
      </c>
      <c r="L374" s="14">
        <f t="shared" si="36"/>
        <v>-62562.70000000001</v>
      </c>
      <c r="M374" s="14">
        <f t="shared" si="37"/>
        <v>61.884131786506735</v>
      </c>
    </row>
    <row r="375" spans="1:13" ht="63">
      <c r="A375" s="76"/>
      <c r="B375" s="76"/>
      <c r="C375" s="45" t="s">
        <v>112</v>
      </c>
      <c r="D375" s="22" t="s">
        <v>113</v>
      </c>
      <c r="E375" s="14">
        <f t="shared" si="40"/>
        <v>2776.3</v>
      </c>
      <c r="F375" s="14">
        <f t="shared" si="40"/>
        <v>0</v>
      </c>
      <c r="G375" s="14">
        <f t="shared" si="40"/>
        <v>0</v>
      </c>
      <c r="H375" s="32">
        <f t="shared" si="39"/>
        <v>0</v>
      </c>
      <c r="I375" s="14">
        <f t="shared" si="34"/>
        <v>0</v>
      </c>
      <c r="J375" s="14"/>
      <c r="K375" s="14"/>
      <c r="L375" s="14">
        <f t="shared" si="36"/>
        <v>-2776.3</v>
      </c>
      <c r="M375" s="14">
        <f t="shared" si="37"/>
        <v>0</v>
      </c>
    </row>
    <row r="376" spans="1:13" ht="94.5">
      <c r="A376" s="76"/>
      <c r="B376" s="76"/>
      <c r="C376" s="45" t="s">
        <v>173</v>
      </c>
      <c r="D376" s="21" t="s">
        <v>174</v>
      </c>
      <c r="E376" s="14">
        <f t="shared" si="40"/>
        <v>0</v>
      </c>
      <c r="F376" s="14">
        <f t="shared" si="40"/>
        <v>192.4</v>
      </c>
      <c r="G376" s="14">
        <f t="shared" si="40"/>
        <v>96.2</v>
      </c>
      <c r="H376" s="32">
        <f t="shared" si="39"/>
        <v>35434.4</v>
      </c>
      <c r="I376" s="14">
        <f t="shared" si="34"/>
        <v>35338.200000000004</v>
      </c>
      <c r="J376" s="14">
        <f t="shared" si="38"/>
        <v>36834.09563409563</v>
      </c>
      <c r="K376" s="14">
        <f t="shared" si="35"/>
        <v>18417.047817047816</v>
      </c>
      <c r="L376" s="14">
        <f t="shared" si="36"/>
        <v>35434.4</v>
      </c>
      <c r="M376" s="14"/>
    </row>
    <row r="377" spans="1:13" ht="18.75" customHeight="1">
      <c r="A377" s="76"/>
      <c r="B377" s="76"/>
      <c r="C377" s="42" t="s">
        <v>13</v>
      </c>
      <c r="D377" s="21" t="s">
        <v>14</v>
      </c>
      <c r="E377" s="32">
        <f t="shared" si="40"/>
        <v>96502.9</v>
      </c>
      <c r="F377" s="14">
        <f t="shared" si="40"/>
        <v>170362.1</v>
      </c>
      <c r="G377" s="14">
        <f t="shared" si="40"/>
        <v>71413</v>
      </c>
      <c r="H377" s="32">
        <f t="shared" si="39"/>
        <v>186555.29999999993</v>
      </c>
      <c r="I377" s="14">
        <f t="shared" si="34"/>
        <v>115142.29999999993</v>
      </c>
      <c r="J377" s="14">
        <f t="shared" si="38"/>
        <v>261.2343690924621</v>
      </c>
      <c r="K377" s="14">
        <f t="shared" si="35"/>
        <v>109.50516576163356</v>
      </c>
      <c r="L377" s="14">
        <f t="shared" si="36"/>
        <v>90052.39999999994</v>
      </c>
      <c r="M377" s="14">
        <f t="shared" si="37"/>
        <v>193.3157449154377</v>
      </c>
    </row>
    <row r="378" spans="1:13" ht="18.75" customHeight="1">
      <c r="A378" s="76"/>
      <c r="B378" s="76"/>
      <c r="C378" s="42" t="s">
        <v>15</v>
      </c>
      <c r="D378" s="21" t="s">
        <v>16</v>
      </c>
      <c r="E378" s="32">
        <f t="shared" si="40"/>
        <v>76.60000000000001</v>
      </c>
      <c r="F378" s="14">
        <f t="shared" si="40"/>
        <v>0</v>
      </c>
      <c r="G378" s="14">
        <f t="shared" si="40"/>
        <v>0</v>
      </c>
      <c r="H378" s="32">
        <f t="shared" si="39"/>
        <v>116.4</v>
      </c>
      <c r="I378" s="14">
        <f t="shared" si="34"/>
        <v>116.4</v>
      </c>
      <c r="J378" s="14"/>
      <c r="K378" s="14"/>
      <c r="L378" s="14">
        <f t="shared" si="36"/>
        <v>39.8</v>
      </c>
      <c r="M378" s="14">
        <f t="shared" si="37"/>
        <v>151.95822454308092</v>
      </c>
    </row>
    <row r="379" spans="1:13" ht="18.75" customHeight="1">
      <c r="A379" s="76"/>
      <c r="B379" s="76"/>
      <c r="C379" s="42" t="s">
        <v>17</v>
      </c>
      <c r="D379" s="21" t="s">
        <v>71</v>
      </c>
      <c r="E379" s="14">
        <f t="shared" si="40"/>
        <v>22141.2</v>
      </c>
      <c r="F379" s="14">
        <f t="shared" si="40"/>
        <v>54989.200000000004</v>
      </c>
      <c r="G379" s="14">
        <f t="shared" si="40"/>
        <v>25157</v>
      </c>
      <c r="H379" s="32">
        <f t="shared" si="39"/>
        <v>53056.9</v>
      </c>
      <c r="I379" s="14">
        <f>H379-G379</f>
        <v>27899.9</v>
      </c>
      <c r="J379" s="14">
        <f aca="true" t="shared" si="41" ref="J379:J386">H379/G379*100</f>
        <v>210.90312835393726</v>
      </c>
      <c r="K379" s="14">
        <f aca="true" t="shared" si="42" ref="K379:K386">H379/F379*100</f>
        <v>96.48603725822524</v>
      </c>
      <c r="L379" s="14">
        <f>H379-E379</f>
        <v>30915.7</v>
      </c>
      <c r="M379" s="14">
        <f>H379/E379*100</f>
        <v>239.62974003215726</v>
      </c>
    </row>
    <row r="380" spans="1:13" s="30" customFormat="1" ht="21.75" customHeight="1">
      <c r="A380" s="76"/>
      <c r="B380" s="76"/>
      <c r="C380" s="46"/>
      <c r="D380" s="34" t="s">
        <v>81</v>
      </c>
      <c r="E380" s="29">
        <f>E337+E352</f>
        <v>7547564.3999999985</v>
      </c>
      <c r="F380" s="29">
        <f>F337+F352</f>
        <v>14120838.200000003</v>
      </c>
      <c r="G380" s="29">
        <f>G337+G352</f>
        <v>7372655.1000000015</v>
      </c>
      <c r="H380" s="3">
        <f>H337+H352</f>
        <v>7652468.799999999</v>
      </c>
      <c r="I380" s="3">
        <f aca="true" t="shared" si="43" ref="I380:I391">H380-G380</f>
        <v>279813.6999999974</v>
      </c>
      <c r="J380" s="3">
        <f t="shared" si="41"/>
        <v>103.79529079015235</v>
      </c>
      <c r="K380" s="3">
        <f t="shared" si="42"/>
        <v>54.19273765207505</v>
      </c>
      <c r="L380" s="3">
        <f aca="true" t="shared" si="44" ref="L380:L391">H380-E380</f>
        <v>104904.40000000037</v>
      </c>
      <c r="M380" s="3">
        <f aca="true" t="shared" si="45" ref="M380:M391">H380/E380*100</f>
        <v>101.38991063130247</v>
      </c>
    </row>
    <row r="381" spans="1:13" s="2" customFormat="1" ht="33.75" customHeight="1">
      <c r="A381" s="76"/>
      <c r="B381" s="76"/>
      <c r="C381" s="46"/>
      <c r="D381" s="33" t="s">
        <v>192</v>
      </c>
      <c r="E381" s="3">
        <f>E382-E389</f>
        <v>5048841.1000000015</v>
      </c>
      <c r="F381" s="3">
        <f>F382-F389</f>
        <v>9813355.1</v>
      </c>
      <c r="G381" s="3">
        <f>G382-G389</f>
        <v>5107810.1000000015</v>
      </c>
      <c r="H381" s="3">
        <f>H382-H389</f>
        <v>5113031.1000000015</v>
      </c>
      <c r="I381" s="3">
        <f t="shared" si="43"/>
        <v>5221</v>
      </c>
      <c r="J381" s="3">
        <f t="shared" si="41"/>
        <v>100.10221601621407</v>
      </c>
      <c r="K381" s="3">
        <f t="shared" si="42"/>
        <v>52.10278286984644</v>
      </c>
      <c r="L381" s="3">
        <f t="shared" si="44"/>
        <v>64190</v>
      </c>
      <c r="M381" s="3">
        <f t="shared" si="45"/>
        <v>101.2713808719391</v>
      </c>
    </row>
    <row r="382" spans="1:13" s="2" customFormat="1" ht="33.75" customHeight="1">
      <c r="A382" s="76"/>
      <c r="B382" s="76"/>
      <c r="C382" s="46" t="s">
        <v>127</v>
      </c>
      <c r="D382" s="33" t="s">
        <v>193</v>
      </c>
      <c r="E382" s="3">
        <f>SUM(E383:E389)</f>
        <v>5009288.700000001</v>
      </c>
      <c r="F382" s="3">
        <f>SUM(F383:F389)</f>
        <v>9813355.1</v>
      </c>
      <c r="G382" s="3">
        <f>SUM(G383:G389)</f>
        <v>5107810.1000000015</v>
      </c>
      <c r="H382" s="3">
        <f>SUM(H383:H389)</f>
        <v>5056308.900000001</v>
      </c>
      <c r="I382" s="3">
        <f t="shared" si="43"/>
        <v>-51501.200000000186</v>
      </c>
      <c r="J382" s="3">
        <f t="shared" si="41"/>
        <v>98.99171662627003</v>
      </c>
      <c r="K382" s="3">
        <f t="shared" si="42"/>
        <v>51.524772603001004</v>
      </c>
      <c r="L382" s="3">
        <f t="shared" si="44"/>
        <v>47020.200000000186</v>
      </c>
      <c r="M382" s="3">
        <f t="shared" si="45"/>
        <v>100.93866021337521</v>
      </c>
    </row>
    <row r="383" spans="1:13" ht="47.25">
      <c r="A383" s="76"/>
      <c r="B383" s="76"/>
      <c r="C383" s="42" t="s">
        <v>138</v>
      </c>
      <c r="D383" s="21" t="s">
        <v>139</v>
      </c>
      <c r="E383" s="14">
        <f aca="true" t="shared" si="46" ref="E383:H389">SUMIF($C$6:$C$322,$C383,E$6:E$322)</f>
        <v>79539.3</v>
      </c>
      <c r="F383" s="14">
        <f t="shared" si="46"/>
        <v>267267.6</v>
      </c>
      <c r="G383" s="14">
        <f t="shared" si="46"/>
        <v>76362.2</v>
      </c>
      <c r="H383" s="14">
        <f t="shared" si="46"/>
        <v>76362.2</v>
      </c>
      <c r="I383" s="32">
        <f t="shared" si="43"/>
        <v>0</v>
      </c>
      <c r="J383" s="32">
        <f t="shared" si="41"/>
        <v>100</v>
      </c>
      <c r="K383" s="32">
        <f t="shared" si="42"/>
        <v>28.571439261623933</v>
      </c>
      <c r="L383" s="32">
        <f t="shared" si="44"/>
        <v>-3177.100000000006</v>
      </c>
      <c r="M383" s="32">
        <f t="shared" si="45"/>
        <v>96.00562237786853</v>
      </c>
    </row>
    <row r="384" spans="1:13" ht="18.75" customHeight="1">
      <c r="A384" s="76"/>
      <c r="B384" s="76"/>
      <c r="C384" s="42" t="s">
        <v>20</v>
      </c>
      <c r="D384" s="21" t="s">
        <v>89</v>
      </c>
      <c r="E384" s="32">
        <f t="shared" si="46"/>
        <v>314410.19999999995</v>
      </c>
      <c r="F384" s="14">
        <f t="shared" si="46"/>
        <v>1356274.5000000002</v>
      </c>
      <c r="G384" s="14">
        <f t="shared" si="46"/>
        <v>179049.09999999998</v>
      </c>
      <c r="H384" s="32">
        <f t="shared" si="46"/>
        <v>179049.09999999998</v>
      </c>
      <c r="I384" s="32">
        <f aca="true" t="shared" si="47" ref="I384:I389">H384-G384</f>
        <v>0</v>
      </c>
      <c r="J384" s="32">
        <f t="shared" si="41"/>
        <v>100</v>
      </c>
      <c r="K384" s="32">
        <f t="shared" si="42"/>
        <v>13.20153847912056</v>
      </c>
      <c r="L384" s="32">
        <f aca="true" t="shared" si="48" ref="L384:L389">H384-E384</f>
        <v>-135361.09999999998</v>
      </c>
      <c r="M384" s="32">
        <f aca="true" t="shared" si="49" ref="M384:M389">H384/E384*100</f>
        <v>56.94761175050937</v>
      </c>
    </row>
    <row r="385" spans="1:13" ht="18.75" customHeight="1">
      <c r="A385" s="76"/>
      <c r="B385" s="76"/>
      <c r="C385" s="42" t="s">
        <v>22</v>
      </c>
      <c r="D385" s="21" t="s">
        <v>39</v>
      </c>
      <c r="E385" s="32">
        <f t="shared" si="46"/>
        <v>4507051.800000002</v>
      </c>
      <c r="F385" s="14">
        <f t="shared" si="46"/>
        <v>7766743.399999999</v>
      </c>
      <c r="G385" s="14">
        <f t="shared" si="46"/>
        <v>4784658.400000001</v>
      </c>
      <c r="H385" s="32">
        <f t="shared" si="46"/>
        <v>4784449.800000001</v>
      </c>
      <c r="I385" s="32">
        <f t="shared" si="47"/>
        <v>-208.6000000005588</v>
      </c>
      <c r="J385" s="32">
        <f t="shared" si="41"/>
        <v>99.99564023212189</v>
      </c>
      <c r="K385" s="32">
        <f t="shared" si="42"/>
        <v>61.60174932520626</v>
      </c>
      <c r="L385" s="32">
        <f t="shared" si="48"/>
        <v>277397.99999999907</v>
      </c>
      <c r="M385" s="32">
        <f t="shared" si="49"/>
        <v>106.15475508845935</v>
      </c>
    </row>
    <row r="386" spans="1:13" ht="18.75" customHeight="1">
      <c r="A386" s="76"/>
      <c r="B386" s="76"/>
      <c r="C386" s="42" t="s">
        <v>29</v>
      </c>
      <c r="D386" s="21" t="s">
        <v>30</v>
      </c>
      <c r="E386" s="32">
        <f t="shared" si="46"/>
        <v>39831</v>
      </c>
      <c r="F386" s="14">
        <f t="shared" si="46"/>
        <v>423069.6</v>
      </c>
      <c r="G386" s="14">
        <f t="shared" si="46"/>
        <v>67740.40000000001</v>
      </c>
      <c r="H386" s="32">
        <f t="shared" si="46"/>
        <v>67740.40000000001</v>
      </c>
      <c r="I386" s="32">
        <f t="shared" si="47"/>
        <v>0</v>
      </c>
      <c r="J386" s="32">
        <f t="shared" si="41"/>
        <v>100</v>
      </c>
      <c r="K386" s="32">
        <f t="shared" si="42"/>
        <v>16.01164441973614</v>
      </c>
      <c r="L386" s="32">
        <f t="shared" si="48"/>
        <v>27909.40000000001</v>
      </c>
      <c r="M386" s="32">
        <f t="shared" si="49"/>
        <v>170.0695438226507</v>
      </c>
    </row>
    <row r="387" spans="1:13" ht="33.75" customHeight="1">
      <c r="A387" s="76"/>
      <c r="B387" s="76"/>
      <c r="C387" s="42" t="s">
        <v>102</v>
      </c>
      <c r="D387" s="21" t="s">
        <v>103</v>
      </c>
      <c r="E387" s="14">
        <f t="shared" si="46"/>
        <v>7247</v>
      </c>
      <c r="F387" s="14">
        <f t="shared" si="46"/>
        <v>0</v>
      </c>
      <c r="G387" s="14">
        <f t="shared" si="46"/>
        <v>0</v>
      </c>
      <c r="H387" s="14">
        <f t="shared" si="46"/>
        <v>4437.2</v>
      </c>
      <c r="I387" s="32">
        <f t="shared" si="47"/>
        <v>4437.2</v>
      </c>
      <c r="J387" s="32"/>
      <c r="K387" s="32"/>
      <c r="L387" s="32">
        <f t="shared" si="48"/>
        <v>-2809.8</v>
      </c>
      <c r="M387" s="32">
        <f t="shared" si="49"/>
        <v>61.22809438388298</v>
      </c>
    </row>
    <row r="388" spans="1:13" ht="33.75" customHeight="1">
      <c r="A388" s="76"/>
      <c r="B388" s="76"/>
      <c r="C388" s="42" t="s">
        <v>101</v>
      </c>
      <c r="D388" s="21" t="s">
        <v>104</v>
      </c>
      <c r="E388" s="14">
        <f t="shared" si="46"/>
        <v>100761.79999999999</v>
      </c>
      <c r="F388" s="14">
        <f t="shared" si="46"/>
        <v>0</v>
      </c>
      <c r="G388" s="14">
        <f t="shared" si="46"/>
        <v>0</v>
      </c>
      <c r="H388" s="14">
        <f t="shared" si="46"/>
        <v>992.4</v>
      </c>
      <c r="I388" s="32">
        <f t="shared" si="47"/>
        <v>992.4</v>
      </c>
      <c r="J388" s="32"/>
      <c r="K388" s="32"/>
      <c r="L388" s="32">
        <f t="shared" si="48"/>
        <v>-99769.4</v>
      </c>
      <c r="M388" s="32">
        <f t="shared" si="49"/>
        <v>0.9848970542407937</v>
      </c>
    </row>
    <row r="389" spans="1:13" ht="18.75" customHeight="1">
      <c r="A389" s="76"/>
      <c r="B389" s="76"/>
      <c r="C389" s="42" t="s">
        <v>24</v>
      </c>
      <c r="D389" s="21" t="s">
        <v>19</v>
      </c>
      <c r="E389" s="32">
        <f t="shared" si="46"/>
        <v>-39552.399999999994</v>
      </c>
      <c r="F389" s="14">
        <f t="shared" si="46"/>
        <v>0</v>
      </c>
      <c r="G389" s="14">
        <f t="shared" si="46"/>
        <v>0</v>
      </c>
      <c r="H389" s="32">
        <f t="shared" si="46"/>
        <v>-56722.200000000004</v>
      </c>
      <c r="I389" s="32">
        <f t="shared" si="47"/>
        <v>-56722.200000000004</v>
      </c>
      <c r="J389" s="32"/>
      <c r="K389" s="32"/>
      <c r="L389" s="32">
        <f t="shared" si="48"/>
        <v>-17169.80000000001</v>
      </c>
      <c r="M389" s="32">
        <f t="shared" si="49"/>
        <v>143.41026081855972</v>
      </c>
    </row>
    <row r="390" spans="1:13" s="2" customFormat="1" ht="22.5" customHeight="1">
      <c r="A390" s="76"/>
      <c r="B390" s="76"/>
      <c r="C390" s="44"/>
      <c r="D390" s="33" t="s">
        <v>194</v>
      </c>
      <c r="E390" s="3">
        <f>E391-E389</f>
        <v>12596405.5</v>
      </c>
      <c r="F390" s="3">
        <f>F391-F389</f>
        <v>23934193.300000004</v>
      </c>
      <c r="G390" s="3">
        <f>G391-G389</f>
        <v>12480465.200000003</v>
      </c>
      <c r="H390" s="3">
        <f>H391-H389</f>
        <v>12765499.899999999</v>
      </c>
      <c r="I390" s="3">
        <f t="shared" si="43"/>
        <v>285034.69999999553</v>
      </c>
      <c r="J390" s="3">
        <f>H390/G390*100</f>
        <v>102.28384675917366</v>
      </c>
      <c r="K390" s="3">
        <f>H390/F390*100</f>
        <v>53.33582686490627</v>
      </c>
      <c r="L390" s="3">
        <f t="shared" si="44"/>
        <v>169094.3999999985</v>
      </c>
      <c r="M390" s="3">
        <f t="shared" si="45"/>
        <v>101.34240200507993</v>
      </c>
    </row>
    <row r="391" spans="1:13" s="2" customFormat="1" ht="22.5" customHeight="1">
      <c r="A391" s="77"/>
      <c r="B391" s="77"/>
      <c r="C391" s="44"/>
      <c r="D391" s="33" t="s">
        <v>93</v>
      </c>
      <c r="E391" s="3">
        <f>E380+E382</f>
        <v>12556853.1</v>
      </c>
      <c r="F391" s="3">
        <f>F380+F382</f>
        <v>23934193.300000004</v>
      </c>
      <c r="G391" s="3">
        <f>G380+G382</f>
        <v>12480465.200000003</v>
      </c>
      <c r="H391" s="3">
        <f>H380+H382</f>
        <v>12708777.7</v>
      </c>
      <c r="I391" s="3">
        <f t="shared" si="43"/>
        <v>228312.49999999627</v>
      </c>
      <c r="J391" s="3">
        <f>H391/G391*100</f>
        <v>101.8293588928079</v>
      </c>
      <c r="K391" s="3">
        <f>H391/F391*100</f>
        <v>53.09883454480163</v>
      </c>
      <c r="L391" s="3">
        <f t="shared" si="44"/>
        <v>151924.59999999963</v>
      </c>
      <c r="M391" s="3">
        <f t="shared" si="45"/>
        <v>101.20989390247783</v>
      </c>
    </row>
    <row r="392" spans="1:13" s="58" customFormat="1" ht="15.75">
      <c r="A392" s="54"/>
      <c r="B392" s="54"/>
      <c r="C392" s="55"/>
      <c r="D392" s="56"/>
      <c r="E392" s="57"/>
      <c r="F392" s="57"/>
      <c r="G392" s="57"/>
      <c r="H392" s="64"/>
      <c r="I392" s="65"/>
      <c r="J392" s="65"/>
      <c r="K392" s="66"/>
      <c r="L392" s="66"/>
      <c r="M392" s="66"/>
    </row>
    <row r="393" spans="1:13" ht="15.75" hidden="1">
      <c r="A393" s="5" t="s">
        <v>114</v>
      </c>
      <c r="B393" s="5"/>
      <c r="C393" s="52"/>
      <c r="D393" s="35"/>
      <c r="E393" s="19">
        <f aca="true" t="shared" si="50" ref="E393:M393">E328-E391</f>
        <v>0</v>
      </c>
      <c r="F393" s="19">
        <f t="shared" si="50"/>
        <v>0</v>
      </c>
      <c r="G393" s="19">
        <f t="shared" si="50"/>
        <v>0</v>
      </c>
      <c r="H393" s="19">
        <f t="shared" si="50"/>
        <v>0</v>
      </c>
      <c r="I393" s="19">
        <f t="shared" si="50"/>
        <v>5.587935447692871E-09</v>
      </c>
      <c r="J393" s="19">
        <f t="shared" si="50"/>
        <v>0</v>
      </c>
      <c r="K393" s="19">
        <f t="shared" si="50"/>
        <v>0</v>
      </c>
      <c r="L393" s="19">
        <f t="shared" si="50"/>
        <v>5.587935447692871E-09</v>
      </c>
      <c r="M393" s="19">
        <f t="shared" si="50"/>
        <v>0</v>
      </c>
    </row>
    <row r="394" spans="1:13" ht="15.75" hidden="1">
      <c r="A394" s="5"/>
      <c r="B394" s="5"/>
      <c r="C394" s="52"/>
      <c r="D394" s="35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15.75" hidden="1">
      <c r="A395" s="6"/>
      <c r="B395" s="7"/>
      <c r="C395" s="53"/>
      <c r="D395" s="38"/>
      <c r="E395" s="16">
        <f aca="true" t="shared" si="51" ref="E395:M395">E328-E391</f>
        <v>0</v>
      </c>
      <c r="F395" s="16">
        <f t="shared" si="51"/>
        <v>0</v>
      </c>
      <c r="G395" s="16">
        <f t="shared" si="51"/>
        <v>0</v>
      </c>
      <c r="H395" s="16">
        <f t="shared" si="51"/>
        <v>0</v>
      </c>
      <c r="I395" s="16">
        <f t="shared" si="51"/>
        <v>5.587935447692871E-09</v>
      </c>
      <c r="J395" s="16">
        <f t="shared" si="51"/>
        <v>0</v>
      </c>
      <c r="K395" s="16">
        <f t="shared" si="51"/>
        <v>0</v>
      </c>
      <c r="L395" s="16">
        <f t="shared" si="51"/>
        <v>5.587935447692871E-09</v>
      </c>
      <c r="M395" s="16">
        <f t="shared" si="51"/>
        <v>0</v>
      </c>
    </row>
    <row r="396" spans="1:9" ht="15.75">
      <c r="A396" s="6"/>
      <c r="B396" s="7"/>
      <c r="C396" s="53"/>
      <c r="D396" s="38"/>
      <c r="E396" s="16"/>
      <c r="F396" s="16"/>
      <c r="G396" s="16"/>
      <c r="H396" s="62"/>
      <c r="I396" s="61"/>
    </row>
    <row r="397" spans="1:9" ht="15.75">
      <c r="A397" s="6"/>
      <c r="B397" s="7"/>
      <c r="C397" s="53"/>
      <c r="D397" s="38"/>
      <c r="E397" s="16"/>
      <c r="F397" s="16"/>
      <c r="G397" s="16"/>
      <c r="H397" s="62"/>
      <c r="I397" s="61"/>
    </row>
    <row r="398" spans="1:8" ht="15.75">
      <c r="A398" s="8"/>
      <c r="B398" s="7"/>
      <c r="C398" s="53"/>
      <c r="D398" s="38"/>
      <c r="E398" s="16"/>
      <c r="F398" s="16"/>
      <c r="G398" s="16"/>
      <c r="H398" s="62"/>
    </row>
    <row r="399" spans="1:8" ht="15.75">
      <c r="A399" s="8"/>
      <c r="B399" s="7"/>
      <c r="C399" s="53"/>
      <c r="D399" s="38"/>
      <c r="E399" s="16"/>
      <c r="F399" s="16"/>
      <c r="G399" s="16"/>
      <c r="H399" s="62"/>
    </row>
    <row r="400" spans="1:8" ht="15.75">
      <c r="A400" s="8"/>
      <c r="B400" s="7"/>
      <c r="C400" s="53"/>
      <c r="D400" s="38"/>
      <c r="E400" s="16"/>
      <c r="F400" s="16"/>
      <c r="G400" s="16"/>
      <c r="H400" s="62"/>
    </row>
    <row r="401" spans="1:8" ht="15.75">
      <c r="A401" s="8"/>
      <c r="B401" s="7"/>
      <c r="C401" s="53"/>
      <c r="D401" s="38"/>
      <c r="E401" s="16"/>
      <c r="F401" s="16"/>
      <c r="G401" s="16"/>
      <c r="H401" s="62"/>
    </row>
    <row r="402" spans="1:8" ht="15.75">
      <c r="A402" s="8"/>
      <c r="B402" s="7"/>
      <c r="C402" s="53"/>
      <c r="D402" s="38"/>
      <c r="E402" s="16"/>
      <c r="F402" s="16"/>
      <c r="G402" s="16"/>
      <c r="H402" s="62"/>
    </row>
    <row r="403" spans="1:8" ht="15.75">
      <c r="A403" s="8"/>
      <c r="B403" s="7"/>
      <c r="C403" s="53"/>
      <c r="D403" s="38"/>
      <c r="E403" s="16"/>
      <c r="F403" s="16"/>
      <c r="G403" s="16"/>
      <c r="H403" s="62"/>
    </row>
    <row r="404" spans="1:8" ht="15.75">
      <c r="A404" s="8"/>
      <c r="B404" s="7"/>
      <c r="C404" s="53"/>
      <c r="D404" s="38"/>
      <c r="E404" s="16"/>
      <c r="F404" s="16"/>
      <c r="G404" s="16"/>
      <c r="H404" s="62"/>
    </row>
    <row r="405" spans="1:8" ht="15.75">
      <c r="A405" s="8"/>
      <c r="B405" s="7"/>
      <c r="C405" s="53"/>
      <c r="D405" s="38"/>
      <c r="E405" s="16"/>
      <c r="F405" s="16"/>
      <c r="G405" s="16"/>
      <c r="H405" s="62"/>
    </row>
    <row r="406" spans="1:8" ht="15.75">
      <c r="A406" s="8"/>
      <c r="B406" s="7"/>
      <c r="C406" s="53"/>
      <c r="D406" s="38"/>
      <c r="E406" s="16"/>
      <c r="F406" s="16"/>
      <c r="G406" s="16"/>
      <c r="H406" s="62"/>
    </row>
    <row r="407" spans="1:8" ht="15.75">
      <c r="A407" s="8"/>
      <c r="B407" s="7"/>
      <c r="C407" s="53"/>
      <c r="D407" s="38"/>
      <c r="E407" s="16"/>
      <c r="F407" s="16"/>
      <c r="G407" s="16"/>
      <c r="H407" s="62"/>
    </row>
    <row r="408" spans="1:8" ht="15.75">
      <c r="A408" s="8"/>
      <c r="B408" s="7"/>
      <c r="C408" s="53"/>
      <c r="D408" s="38"/>
      <c r="E408" s="16"/>
      <c r="F408" s="16"/>
      <c r="G408" s="16"/>
      <c r="H408" s="62"/>
    </row>
    <row r="409" spans="1:8" ht="15.75">
      <c r="A409" s="8"/>
      <c r="B409" s="7"/>
      <c r="C409" s="53"/>
      <c r="D409" s="38"/>
      <c r="E409" s="16"/>
      <c r="F409" s="16"/>
      <c r="G409" s="16"/>
      <c r="H409" s="62"/>
    </row>
    <row r="410" spans="1:8" ht="15.75">
      <c r="A410" s="8"/>
      <c r="B410" s="7"/>
      <c r="C410" s="53"/>
      <c r="D410" s="38"/>
      <c r="E410" s="16"/>
      <c r="F410" s="16"/>
      <c r="G410" s="16"/>
      <c r="H410" s="62"/>
    </row>
    <row r="411" spans="1:8" ht="15.75">
      <c r="A411" s="8"/>
      <c r="B411" s="7"/>
      <c r="C411" s="53"/>
      <c r="D411" s="38"/>
      <c r="E411" s="16"/>
      <c r="F411" s="16"/>
      <c r="G411" s="16"/>
      <c r="H411" s="62"/>
    </row>
    <row r="412" spans="1:8" ht="15.75">
      <c r="A412" s="8"/>
      <c r="B412" s="7"/>
      <c r="C412" s="53"/>
      <c r="D412" s="38"/>
      <c r="E412" s="16"/>
      <c r="F412" s="16"/>
      <c r="G412" s="16"/>
      <c r="H412" s="62"/>
    </row>
    <row r="413" spans="1:8" ht="15.75">
      <c r="A413" s="8"/>
      <c r="B413" s="7"/>
      <c r="C413" s="53"/>
      <c r="D413" s="38"/>
      <c r="E413" s="16"/>
      <c r="F413" s="16"/>
      <c r="G413" s="16"/>
      <c r="H413" s="62"/>
    </row>
    <row r="414" spans="1:8" ht="15.75">
      <c r="A414" s="8"/>
      <c r="B414" s="7"/>
      <c r="C414" s="53"/>
      <c r="D414" s="38"/>
      <c r="E414" s="16"/>
      <c r="F414" s="16"/>
      <c r="G414" s="16"/>
      <c r="H414" s="62"/>
    </row>
    <row r="415" spans="1:8" ht="15.75">
      <c r="A415" s="8"/>
      <c r="B415" s="7"/>
      <c r="C415" s="53"/>
      <c r="D415" s="38"/>
      <c r="E415" s="16"/>
      <c r="F415" s="16"/>
      <c r="G415" s="16"/>
      <c r="H415" s="62"/>
    </row>
    <row r="416" spans="1:8" ht="15.75">
      <c r="A416" s="8"/>
      <c r="B416" s="7"/>
      <c r="C416" s="53"/>
      <c r="D416" s="38"/>
      <c r="E416" s="16"/>
      <c r="F416" s="16"/>
      <c r="G416" s="16"/>
      <c r="H416" s="62"/>
    </row>
    <row r="417" spans="1:8" ht="15.75">
      <c r="A417" s="8"/>
      <c r="B417" s="7"/>
      <c r="C417" s="53"/>
      <c r="D417" s="38"/>
      <c r="E417" s="16"/>
      <c r="F417" s="16"/>
      <c r="G417" s="16"/>
      <c r="H417" s="62"/>
    </row>
    <row r="418" spans="1:8" ht="15.75">
      <c r="A418" s="8"/>
      <c r="B418" s="7"/>
      <c r="C418" s="53"/>
      <c r="D418" s="38"/>
      <c r="E418" s="16"/>
      <c r="F418" s="16"/>
      <c r="G418" s="16"/>
      <c r="H418" s="62"/>
    </row>
    <row r="419" spans="1:8" ht="15.75">
      <c r="A419" s="8"/>
      <c r="B419" s="7"/>
      <c r="C419" s="53"/>
      <c r="D419" s="38"/>
      <c r="E419" s="16"/>
      <c r="F419" s="16"/>
      <c r="G419" s="16"/>
      <c r="H419" s="62"/>
    </row>
    <row r="420" spans="1:8" ht="15.75">
      <c r="A420" s="8"/>
      <c r="B420" s="7"/>
      <c r="C420" s="53"/>
      <c r="D420" s="38"/>
      <c r="E420" s="16"/>
      <c r="F420" s="16"/>
      <c r="G420" s="16"/>
      <c r="H420" s="62"/>
    </row>
    <row r="421" spans="1:8" ht="15.75">
      <c r="A421" s="8"/>
      <c r="B421" s="7"/>
      <c r="C421" s="53"/>
      <c r="D421" s="38"/>
      <c r="E421" s="16"/>
      <c r="F421" s="16"/>
      <c r="G421" s="16"/>
      <c r="H421" s="62"/>
    </row>
    <row r="422" spans="2:8" ht="15.75">
      <c r="B422" s="17"/>
      <c r="C422" s="53"/>
      <c r="D422" s="38"/>
      <c r="E422" s="16"/>
      <c r="F422" s="16"/>
      <c r="G422" s="16"/>
      <c r="H422" s="62"/>
    </row>
    <row r="423" spans="2:8" ht="15.75">
      <c r="B423" s="17"/>
      <c r="C423" s="53"/>
      <c r="D423" s="38"/>
      <c r="E423" s="16"/>
      <c r="F423" s="16"/>
      <c r="G423" s="16"/>
      <c r="H423" s="62"/>
    </row>
    <row r="424" spans="1:8" ht="15.75">
      <c r="A424" s="9"/>
      <c r="B424" s="17"/>
      <c r="C424" s="53"/>
      <c r="D424" s="38"/>
      <c r="E424" s="16"/>
      <c r="F424" s="16"/>
      <c r="G424" s="16"/>
      <c r="H424" s="62"/>
    </row>
    <row r="425" spans="1:8" ht="15.75">
      <c r="A425" s="9"/>
      <c r="B425" s="17"/>
      <c r="C425" s="53"/>
      <c r="D425" s="38"/>
      <c r="E425" s="16"/>
      <c r="F425" s="16"/>
      <c r="G425" s="16"/>
      <c r="H425" s="62"/>
    </row>
    <row r="426" spans="1:8" ht="15.75">
      <c r="A426" s="9"/>
      <c r="B426" s="17"/>
      <c r="C426" s="53"/>
      <c r="D426" s="38"/>
      <c r="E426" s="16"/>
      <c r="F426" s="16"/>
      <c r="G426" s="16"/>
      <c r="H426" s="62"/>
    </row>
    <row r="427" spans="1:8" ht="15.75">
      <c r="A427" s="9"/>
      <c r="B427" s="17"/>
      <c r="C427" s="53"/>
      <c r="D427" s="38"/>
      <c r="E427" s="16"/>
      <c r="F427" s="16"/>
      <c r="G427" s="16"/>
      <c r="H427" s="62"/>
    </row>
    <row r="428" spans="1:8" ht="15.75">
      <c r="A428" s="9"/>
      <c r="B428" s="17"/>
      <c r="C428" s="53"/>
      <c r="D428" s="38"/>
      <c r="E428" s="16"/>
      <c r="F428" s="16"/>
      <c r="G428" s="16"/>
      <c r="H428" s="62"/>
    </row>
    <row r="429" spans="1:8" ht="15.75">
      <c r="A429" s="9"/>
      <c r="B429" s="17"/>
      <c r="C429" s="53"/>
      <c r="D429" s="38"/>
      <c r="E429" s="16"/>
      <c r="F429" s="16"/>
      <c r="G429" s="16"/>
      <c r="H429" s="62"/>
    </row>
    <row r="430" spans="1:8" ht="15.75">
      <c r="A430" s="9"/>
      <c r="B430" s="17"/>
      <c r="C430" s="53"/>
      <c r="D430" s="38"/>
      <c r="E430" s="16"/>
      <c r="F430" s="16"/>
      <c r="G430" s="16"/>
      <c r="H430" s="62"/>
    </row>
    <row r="431" spans="1:8" ht="15.75">
      <c r="A431" s="9"/>
      <c r="B431" s="17"/>
      <c r="C431" s="53"/>
      <c r="D431" s="38"/>
      <c r="E431" s="16"/>
      <c r="F431" s="16"/>
      <c r="G431" s="16"/>
      <c r="H431" s="62"/>
    </row>
    <row r="432" spans="1:8" ht="15.75">
      <c r="A432" s="9"/>
      <c r="B432" s="17"/>
      <c r="C432" s="53"/>
      <c r="D432" s="38"/>
      <c r="E432" s="16"/>
      <c r="F432" s="16"/>
      <c r="G432" s="16"/>
      <c r="H432" s="62"/>
    </row>
    <row r="433" spans="1:8" ht="15.75">
      <c r="A433" s="9"/>
      <c r="B433" s="17"/>
      <c r="C433" s="53"/>
      <c r="D433" s="38"/>
      <c r="E433" s="16"/>
      <c r="F433" s="16"/>
      <c r="G433" s="16"/>
      <c r="H433" s="62"/>
    </row>
    <row r="434" spans="1:8" ht="15.75">
      <c r="A434" s="9"/>
      <c r="B434" s="17"/>
      <c r="C434" s="53"/>
      <c r="D434" s="38"/>
      <c r="E434" s="16"/>
      <c r="F434" s="16"/>
      <c r="G434" s="16"/>
      <c r="H434" s="62"/>
    </row>
    <row r="435" spans="1:8" ht="15.75">
      <c r="A435" s="9"/>
      <c r="B435" s="17"/>
      <c r="C435" s="53"/>
      <c r="D435" s="38"/>
      <c r="E435" s="16"/>
      <c r="F435" s="16"/>
      <c r="G435" s="16"/>
      <c r="H435" s="62"/>
    </row>
    <row r="436" spans="1:8" ht="15.75">
      <c r="A436" s="9"/>
      <c r="B436" s="17"/>
      <c r="C436" s="53"/>
      <c r="D436" s="38"/>
      <c r="E436" s="16"/>
      <c r="F436" s="16"/>
      <c r="G436" s="16"/>
      <c r="H436" s="62"/>
    </row>
    <row r="437" spans="1:8" ht="15.75">
      <c r="A437" s="9"/>
      <c r="B437" s="17"/>
      <c r="C437" s="53"/>
      <c r="D437" s="38"/>
      <c r="E437" s="16"/>
      <c r="F437" s="16"/>
      <c r="G437" s="16"/>
      <c r="H437" s="62"/>
    </row>
    <row r="438" spans="1:8" ht="15.75">
      <c r="A438" s="9"/>
      <c r="B438" s="17"/>
      <c r="C438" s="53"/>
      <c r="D438" s="38"/>
      <c r="E438" s="16"/>
      <c r="F438" s="16"/>
      <c r="G438" s="16"/>
      <c r="H438" s="62"/>
    </row>
    <row r="439" spans="1:8" ht="15.75">
      <c r="A439" s="9"/>
      <c r="B439" s="17"/>
      <c r="C439" s="53"/>
      <c r="D439" s="38"/>
      <c r="E439" s="16"/>
      <c r="F439" s="16"/>
      <c r="G439" s="16"/>
      <c r="H439" s="62"/>
    </row>
    <row r="440" spans="1:8" ht="15.75">
      <c r="A440" s="9"/>
      <c r="B440" s="17"/>
      <c r="C440" s="53"/>
      <c r="D440" s="38"/>
      <c r="E440" s="16"/>
      <c r="F440" s="16"/>
      <c r="G440" s="16"/>
      <c r="H440" s="62"/>
    </row>
    <row r="441" spans="1:8" ht="15.75">
      <c r="A441" s="9"/>
      <c r="B441" s="17"/>
      <c r="C441" s="53"/>
      <c r="D441" s="38"/>
      <c r="E441" s="16"/>
      <c r="F441" s="16"/>
      <c r="G441" s="16"/>
      <c r="H441" s="62"/>
    </row>
    <row r="442" spans="1:8" ht="15.75">
      <c r="A442" s="9"/>
      <c r="B442" s="17"/>
      <c r="C442" s="53"/>
      <c r="D442" s="38"/>
      <c r="E442" s="16"/>
      <c r="F442" s="16"/>
      <c r="G442" s="16"/>
      <c r="H442" s="62"/>
    </row>
    <row r="443" spans="1:8" ht="15.75">
      <c r="A443" s="9"/>
      <c r="B443" s="17"/>
      <c r="C443" s="53"/>
      <c r="D443" s="38"/>
      <c r="E443" s="16"/>
      <c r="F443" s="16"/>
      <c r="G443" s="16"/>
      <c r="H443" s="62"/>
    </row>
    <row r="444" spans="1:8" ht="15.75">
      <c r="A444" s="9"/>
      <c r="B444" s="17"/>
      <c r="C444" s="53"/>
      <c r="D444" s="38"/>
      <c r="E444" s="16"/>
      <c r="F444" s="16"/>
      <c r="G444" s="16"/>
      <c r="H444" s="62"/>
    </row>
    <row r="445" spans="1:8" ht="15.75">
      <c r="A445" s="9"/>
      <c r="B445" s="17"/>
      <c r="C445" s="53"/>
      <c r="D445" s="38"/>
      <c r="E445" s="16"/>
      <c r="F445" s="16"/>
      <c r="G445" s="16"/>
      <c r="H445" s="62"/>
    </row>
    <row r="446" spans="1:8" ht="15.75">
      <c r="A446" s="9"/>
      <c r="B446" s="17"/>
      <c r="C446" s="53"/>
      <c r="D446" s="38"/>
      <c r="E446" s="16"/>
      <c r="F446" s="16"/>
      <c r="G446" s="16"/>
      <c r="H446" s="62"/>
    </row>
    <row r="447" spans="1:8" ht="15.75">
      <c r="A447" s="9"/>
      <c r="B447" s="17"/>
      <c r="C447" s="53"/>
      <c r="D447" s="38"/>
      <c r="E447" s="16"/>
      <c r="F447" s="16"/>
      <c r="G447" s="16"/>
      <c r="H447" s="62"/>
    </row>
    <row r="448" spans="1:8" ht="15.75">
      <c r="A448" s="9"/>
      <c r="B448" s="17"/>
      <c r="C448" s="53"/>
      <c r="D448" s="38"/>
      <c r="E448" s="16"/>
      <c r="F448" s="16"/>
      <c r="G448" s="16"/>
      <c r="H448" s="62"/>
    </row>
    <row r="449" spans="1:8" ht="15.75">
      <c r="A449" s="9"/>
      <c r="B449" s="17"/>
      <c r="C449" s="53"/>
      <c r="D449" s="38"/>
      <c r="E449" s="16"/>
      <c r="F449" s="16"/>
      <c r="G449" s="16"/>
      <c r="H449" s="62"/>
    </row>
    <row r="450" spans="1:8" ht="15.75">
      <c r="A450" s="9"/>
      <c r="B450" s="17"/>
      <c r="C450" s="53"/>
      <c r="D450" s="38"/>
      <c r="E450" s="16"/>
      <c r="F450" s="16"/>
      <c r="G450" s="16"/>
      <c r="H450" s="62"/>
    </row>
    <row r="451" spans="1:8" ht="15.75">
      <c r="A451" s="9"/>
      <c r="B451" s="17"/>
      <c r="C451" s="53"/>
      <c r="D451" s="38"/>
      <c r="E451" s="16"/>
      <c r="F451" s="16"/>
      <c r="G451" s="16"/>
      <c r="H451" s="62"/>
    </row>
    <row r="452" spans="1:8" ht="15.75">
      <c r="A452" s="9"/>
      <c r="B452" s="17"/>
      <c r="C452" s="53"/>
      <c r="D452" s="38"/>
      <c r="E452" s="16"/>
      <c r="F452" s="16"/>
      <c r="G452" s="16"/>
      <c r="H452" s="62"/>
    </row>
    <row r="453" spans="1:8" ht="15.75">
      <c r="A453" s="9"/>
      <c r="B453" s="17"/>
      <c r="C453" s="53"/>
      <c r="D453" s="38"/>
      <c r="E453" s="16"/>
      <c r="F453" s="16"/>
      <c r="G453" s="16"/>
      <c r="H453" s="62"/>
    </row>
    <row r="454" spans="1:8" ht="15.75">
      <c r="A454" s="9"/>
      <c r="B454" s="17"/>
      <c r="C454" s="53"/>
      <c r="D454" s="38"/>
      <c r="E454" s="16"/>
      <c r="F454" s="16"/>
      <c r="G454" s="16"/>
      <c r="H454" s="62"/>
    </row>
    <row r="455" spans="1:8" ht="15.75">
      <c r="A455" s="9"/>
      <c r="B455" s="17"/>
      <c r="C455" s="53"/>
      <c r="D455" s="38"/>
      <c r="E455" s="16"/>
      <c r="F455" s="16"/>
      <c r="G455" s="16"/>
      <c r="H455" s="62"/>
    </row>
    <row r="456" spans="1:8" ht="15.75">
      <c r="A456" s="9"/>
      <c r="B456" s="17"/>
      <c r="C456" s="53"/>
      <c r="D456" s="38"/>
      <c r="E456" s="16"/>
      <c r="F456" s="16"/>
      <c r="G456" s="16"/>
      <c r="H456" s="62"/>
    </row>
    <row r="457" spans="1:8" ht="15.75">
      <c r="A457" s="9"/>
      <c r="B457" s="17"/>
      <c r="C457" s="53"/>
      <c r="D457" s="38"/>
      <c r="E457" s="16"/>
      <c r="F457" s="16"/>
      <c r="G457" s="16"/>
      <c r="H457" s="62"/>
    </row>
    <row r="458" spans="1:8" ht="15.75">
      <c r="A458" s="9"/>
      <c r="B458" s="17"/>
      <c r="C458" s="53"/>
      <c r="D458" s="38"/>
      <c r="E458" s="16"/>
      <c r="F458" s="16"/>
      <c r="G458" s="16"/>
      <c r="H458" s="62"/>
    </row>
    <row r="459" spans="1:8" ht="15.75">
      <c r="A459" s="9"/>
      <c r="B459" s="17"/>
      <c r="C459" s="53"/>
      <c r="D459" s="38"/>
      <c r="E459" s="16"/>
      <c r="F459" s="16"/>
      <c r="G459" s="16"/>
      <c r="H459" s="62"/>
    </row>
    <row r="460" spans="1:8" ht="15.75">
      <c r="A460" s="9"/>
      <c r="B460" s="17"/>
      <c r="C460" s="53"/>
      <c r="D460" s="38"/>
      <c r="E460" s="16"/>
      <c r="F460" s="16"/>
      <c r="G460" s="16"/>
      <c r="H460" s="62"/>
    </row>
    <row r="461" spans="1:8" ht="15.75">
      <c r="A461" s="9"/>
      <c r="B461" s="17"/>
      <c r="C461" s="53"/>
      <c r="D461" s="38"/>
      <c r="E461" s="16"/>
      <c r="F461" s="16"/>
      <c r="G461" s="16"/>
      <c r="H461" s="62"/>
    </row>
    <row r="462" spans="1:8" ht="15.75">
      <c r="A462" s="9"/>
      <c r="B462" s="17"/>
      <c r="C462" s="53"/>
      <c r="D462" s="38"/>
      <c r="E462" s="16"/>
      <c r="F462" s="16"/>
      <c r="G462" s="16"/>
      <c r="H462" s="62"/>
    </row>
    <row r="463" spans="1:8" ht="15.75">
      <c r="A463" s="9"/>
      <c r="B463" s="17"/>
      <c r="C463" s="53"/>
      <c r="D463" s="38"/>
      <c r="E463" s="16"/>
      <c r="F463" s="16"/>
      <c r="G463" s="16"/>
      <c r="H463" s="62"/>
    </row>
    <row r="464" spans="1:8" ht="15.75">
      <c r="A464" s="9"/>
      <c r="B464" s="17"/>
      <c r="C464" s="53"/>
      <c r="D464" s="38"/>
      <c r="E464" s="16"/>
      <c r="F464" s="16"/>
      <c r="G464" s="16"/>
      <c r="H464" s="62"/>
    </row>
    <row r="465" spans="1:8" ht="15.75">
      <c r="A465" s="9"/>
      <c r="B465" s="17"/>
      <c r="C465" s="53"/>
      <c r="D465" s="38"/>
      <c r="E465" s="16"/>
      <c r="F465" s="16"/>
      <c r="G465" s="16"/>
      <c r="H465" s="62"/>
    </row>
    <row r="466" spans="1:8" ht="15.75">
      <c r="A466" s="9"/>
      <c r="B466" s="17"/>
      <c r="C466" s="53"/>
      <c r="D466" s="38"/>
      <c r="E466" s="16"/>
      <c r="F466" s="16"/>
      <c r="G466" s="16"/>
      <c r="H466" s="62"/>
    </row>
    <row r="467" spans="1:8" ht="15.75">
      <c r="A467" s="9"/>
      <c r="B467" s="17"/>
      <c r="C467" s="53"/>
      <c r="D467" s="38"/>
      <c r="E467" s="16"/>
      <c r="F467" s="16"/>
      <c r="G467" s="16"/>
      <c r="H467" s="62"/>
    </row>
    <row r="468" spans="1:8" ht="15.75">
      <c r="A468" s="9"/>
      <c r="B468" s="17"/>
      <c r="C468" s="53"/>
      <c r="D468" s="38"/>
      <c r="E468" s="16"/>
      <c r="F468" s="16"/>
      <c r="G468" s="16"/>
      <c r="H468" s="62"/>
    </row>
    <row r="469" spans="1:8" ht="15.75">
      <c r="A469" s="9"/>
      <c r="B469" s="17"/>
      <c r="C469" s="53"/>
      <c r="D469" s="38"/>
      <c r="E469" s="16"/>
      <c r="F469" s="16"/>
      <c r="G469" s="16"/>
      <c r="H469" s="62"/>
    </row>
    <row r="470" spans="1:8" ht="15.75">
      <c r="A470" s="9"/>
      <c r="B470" s="17"/>
      <c r="C470" s="53"/>
      <c r="D470" s="38"/>
      <c r="E470" s="16"/>
      <c r="F470" s="16"/>
      <c r="G470" s="16"/>
      <c r="H470" s="62"/>
    </row>
    <row r="471" spans="1:8" ht="15.75">
      <c r="A471" s="9"/>
      <c r="B471" s="17"/>
      <c r="C471" s="53"/>
      <c r="D471" s="38"/>
      <c r="E471" s="16"/>
      <c r="F471" s="16"/>
      <c r="G471" s="16"/>
      <c r="H471" s="62"/>
    </row>
    <row r="472" spans="1:8" ht="15.75">
      <c r="A472" s="9"/>
      <c r="B472" s="17"/>
      <c r="C472" s="53"/>
      <c r="D472" s="38"/>
      <c r="E472" s="16"/>
      <c r="F472" s="16"/>
      <c r="G472" s="16"/>
      <c r="H472" s="62"/>
    </row>
    <row r="473" spans="1:8" ht="15.75">
      <c r="A473" s="9"/>
      <c r="B473" s="17"/>
      <c r="C473" s="53"/>
      <c r="D473" s="39"/>
      <c r="E473" s="16"/>
      <c r="F473" s="16"/>
      <c r="G473" s="16"/>
      <c r="H473" s="62"/>
    </row>
    <row r="474" spans="1:8" ht="15.75">
      <c r="A474" s="9"/>
      <c r="B474" s="17"/>
      <c r="C474" s="53"/>
      <c r="D474" s="39"/>
      <c r="E474" s="16"/>
      <c r="F474" s="16"/>
      <c r="G474" s="16"/>
      <c r="H474" s="62"/>
    </row>
    <row r="475" spans="1:8" ht="15.75">
      <c r="A475" s="9"/>
      <c r="B475" s="17"/>
      <c r="C475" s="53"/>
      <c r="D475" s="39"/>
      <c r="E475" s="16"/>
      <c r="F475" s="16"/>
      <c r="G475" s="16"/>
      <c r="H475" s="62"/>
    </row>
    <row r="476" spans="1:8" ht="15.75">
      <c r="A476" s="9"/>
      <c r="B476" s="17"/>
      <c r="C476" s="53"/>
      <c r="D476" s="39"/>
      <c r="E476" s="16"/>
      <c r="F476" s="16"/>
      <c r="G476" s="16"/>
      <c r="H476" s="62"/>
    </row>
    <row r="477" spans="1:8" ht="15.75">
      <c r="A477" s="9"/>
      <c r="B477" s="17"/>
      <c r="C477" s="53"/>
      <c r="D477" s="39"/>
      <c r="E477" s="16"/>
      <c r="F477" s="16"/>
      <c r="G477" s="16"/>
      <c r="H477" s="62"/>
    </row>
    <row r="478" spans="1:8" ht="15.75">
      <c r="A478" s="9"/>
      <c r="B478" s="17"/>
      <c r="C478" s="53"/>
      <c r="D478" s="39"/>
      <c r="E478" s="16"/>
      <c r="F478" s="16"/>
      <c r="G478" s="16"/>
      <c r="H478" s="62"/>
    </row>
    <row r="479" spans="1:8" ht="15.75">
      <c r="A479" s="9"/>
      <c r="B479" s="17"/>
      <c r="C479" s="53"/>
      <c r="D479" s="39"/>
      <c r="E479" s="16"/>
      <c r="F479" s="16"/>
      <c r="G479" s="16"/>
      <c r="H479" s="62"/>
    </row>
    <row r="480" spans="1:8" ht="15.75">
      <c r="A480" s="9"/>
      <c r="B480" s="17"/>
      <c r="C480" s="53"/>
      <c r="D480" s="39"/>
      <c r="E480" s="16"/>
      <c r="F480" s="16"/>
      <c r="G480" s="16"/>
      <c r="H480" s="62"/>
    </row>
    <row r="481" spans="1:8" ht="15.75">
      <c r="A481" s="9"/>
      <c r="B481" s="17"/>
      <c r="C481" s="53"/>
      <c r="D481" s="39"/>
      <c r="E481" s="16"/>
      <c r="F481" s="16"/>
      <c r="G481" s="16"/>
      <c r="H481" s="62"/>
    </row>
    <row r="482" spans="1:8" ht="15.75">
      <c r="A482" s="9"/>
      <c r="B482" s="17"/>
      <c r="C482" s="53"/>
      <c r="D482" s="39"/>
      <c r="E482" s="16"/>
      <c r="F482" s="16"/>
      <c r="G482" s="16"/>
      <c r="H482" s="62"/>
    </row>
    <row r="483" spans="1:8" ht="15.75">
      <c r="A483" s="9"/>
      <c r="B483" s="17"/>
      <c r="C483" s="53"/>
      <c r="D483" s="39"/>
      <c r="E483" s="16"/>
      <c r="F483" s="16"/>
      <c r="G483" s="16"/>
      <c r="H483" s="62"/>
    </row>
    <row r="484" spans="1:8" ht="15.75">
      <c r="A484" s="9"/>
      <c r="B484" s="17"/>
      <c r="C484" s="53"/>
      <c r="D484" s="39"/>
      <c r="E484" s="16"/>
      <c r="F484" s="16"/>
      <c r="G484" s="16"/>
      <c r="H484" s="62"/>
    </row>
    <row r="485" spans="1:8" ht="15.75">
      <c r="A485" s="9"/>
      <c r="B485" s="17"/>
      <c r="C485" s="53"/>
      <c r="D485" s="39"/>
      <c r="E485" s="16"/>
      <c r="F485" s="16"/>
      <c r="G485" s="16"/>
      <c r="H485" s="62"/>
    </row>
    <row r="486" spans="1:8" ht="15.75">
      <c r="A486" s="9"/>
      <c r="B486" s="17"/>
      <c r="C486" s="53"/>
      <c r="D486" s="39"/>
      <c r="E486" s="16"/>
      <c r="F486" s="16"/>
      <c r="G486" s="16"/>
      <c r="H486" s="62"/>
    </row>
    <row r="487" spans="1:8" ht="15.75">
      <c r="A487" s="9"/>
      <c r="B487" s="17"/>
      <c r="C487" s="53"/>
      <c r="D487" s="39"/>
      <c r="E487" s="16"/>
      <c r="F487" s="16"/>
      <c r="G487" s="16"/>
      <c r="H487" s="62"/>
    </row>
    <row r="488" spans="1:8" ht="15.75">
      <c r="A488" s="9"/>
      <c r="B488" s="17"/>
      <c r="C488" s="53"/>
      <c r="D488" s="39"/>
      <c r="E488" s="16"/>
      <c r="F488" s="16"/>
      <c r="G488" s="16"/>
      <c r="H488" s="62"/>
    </row>
    <row r="489" spans="1:8" ht="15.75">
      <c r="A489" s="9"/>
      <c r="B489" s="17"/>
      <c r="C489" s="53"/>
      <c r="D489" s="39"/>
      <c r="E489" s="16"/>
      <c r="F489" s="16"/>
      <c r="G489" s="16"/>
      <c r="H489" s="62"/>
    </row>
    <row r="490" spans="1:8" ht="15.75">
      <c r="A490" s="9"/>
      <c r="B490" s="17"/>
      <c r="C490" s="53"/>
      <c r="D490" s="39"/>
      <c r="E490" s="16"/>
      <c r="F490" s="16"/>
      <c r="G490" s="16"/>
      <c r="H490" s="62"/>
    </row>
    <row r="491" spans="1:8" ht="15.75">
      <c r="A491" s="9"/>
      <c r="B491" s="17"/>
      <c r="C491" s="53"/>
      <c r="D491" s="39"/>
      <c r="E491" s="16"/>
      <c r="F491" s="16"/>
      <c r="G491" s="16"/>
      <c r="H491" s="62"/>
    </row>
    <row r="492" spans="1:8" ht="15.75">
      <c r="A492" s="9"/>
      <c r="B492" s="17"/>
      <c r="C492" s="53"/>
      <c r="D492" s="39"/>
      <c r="E492" s="16"/>
      <c r="F492" s="16"/>
      <c r="G492" s="16"/>
      <c r="H492" s="62"/>
    </row>
    <row r="493" spans="1:8" ht="15.75">
      <c r="A493" s="9"/>
      <c r="B493" s="17"/>
      <c r="C493" s="53"/>
      <c r="D493" s="39"/>
      <c r="E493" s="16"/>
      <c r="F493" s="16"/>
      <c r="G493" s="16"/>
      <c r="H493" s="62"/>
    </row>
    <row r="494" spans="1:8" ht="15.75">
      <c r="A494" s="9"/>
      <c r="B494" s="17"/>
      <c r="C494" s="53"/>
      <c r="D494" s="39"/>
      <c r="E494" s="16"/>
      <c r="F494" s="16"/>
      <c r="G494" s="16"/>
      <c r="H494" s="62"/>
    </row>
    <row r="495" spans="1:8" ht="15.75">
      <c r="A495" s="9"/>
      <c r="B495" s="17"/>
      <c r="C495" s="53"/>
      <c r="D495" s="39"/>
      <c r="E495" s="16"/>
      <c r="F495" s="16"/>
      <c r="G495" s="16"/>
      <c r="H495" s="62"/>
    </row>
    <row r="496" spans="1:8" ht="15.75">
      <c r="A496" s="9"/>
      <c r="B496" s="17"/>
      <c r="C496" s="53"/>
      <c r="D496" s="39"/>
      <c r="E496" s="16"/>
      <c r="F496" s="16"/>
      <c r="G496" s="16"/>
      <c r="H496" s="62"/>
    </row>
    <row r="497" spans="1:8" ht="15.75">
      <c r="A497" s="9"/>
      <c r="B497" s="17"/>
      <c r="C497" s="53"/>
      <c r="D497" s="39"/>
      <c r="E497" s="16"/>
      <c r="F497" s="16"/>
      <c r="G497" s="16"/>
      <c r="H497" s="62"/>
    </row>
    <row r="498" spans="1:8" ht="15.75">
      <c r="A498" s="9"/>
      <c r="B498" s="17"/>
      <c r="C498" s="53"/>
      <c r="D498" s="39"/>
      <c r="E498" s="16"/>
      <c r="F498" s="16"/>
      <c r="G498" s="16"/>
      <c r="H498" s="62"/>
    </row>
    <row r="499" spans="1:8" ht="15.75">
      <c r="A499" s="9"/>
      <c r="B499" s="17"/>
      <c r="C499" s="53"/>
      <c r="D499" s="39"/>
      <c r="E499" s="16"/>
      <c r="F499" s="16"/>
      <c r="G499" s="16"/>
      <c r="H499" s="62"/>
    </row>
    <row r="500" spans="1:8" ht="15.75">
      <c r="A500" s="9"/>
      <c r="B500" s="17"/>
      <c r="C500" s="53"/>
      <c r="D500" s="39"/>
      <c r="E500" s="16"/>
      <c r="F500" s="16"/>
      <c r="G500" s="16"/>
      <c r="H500" s="62"/>
    </row>
    <row r="501" spans="1:8" ht="15.75">
      <c r="A501" s="9"/>
      <c r="B501" s="17"/>
      <c r="C501" s="53"/>
      <c r="D501" s="39"/>
      <c r="E501" s="16"/>
      <c r="F501" s="16"/>
      <c r="G501" s="16"/>
      <c r="H501" s="62"/>
    </row>
    <row r="502" spans="1:8" ht="15.75">
      <c r="A502" s="9"/>
      <c r="B502" s="17"/>
      <c r="C502" s="53"/>
      <c r="D502" s="39"/>
      <c r="E502" s="16"/>
      <c r="F502" s="16"/>
      <c r="G502" s="16"/>
      <c r="H502" s="62"/>
    </row>
    <row r="503" spans="1:8" ht="15.75">
      <c r="A503" s="9"/>
      <c r="B503" s="17"/>
      <c r="C503" s="53"/>
      <c r="D503" s="39"/>
      <c r="E503" s="16"/>
      <c r="F503" s="16"/>
      <c r="G503" s="16"/>
      <c r="H503" s="62"/>
    </row>
    <row r="504" spans="1:8" ht="15.75">
      <c r="A504" s="9"/>
      <c r="B504" s="17"/>
      <c r="C504" s="53"/>
      <c r="D504" s="39"/>
      <c r="E504" s="16"/>
      <c r="F504" s="16"/>
      <c r="G504" s="16"/>
      <c r="H504" s="62"/>
    </row>
    <row r="505" spans="1:8" ht="15.75">
      <c r="A505" s="9"/>
      <c r="B505" s="17"/>
      <c r="C505" s="53"/>
      <c r="D505" s="39"/>
      <c r="E505" s="16"/>
      <c r="F505" s="16"/>
      <c r="G505" s="16"/>
      <c r="H505" s="62"/>
    </row>
    <row r="506" spans="1:8" ht="15.75">
      <c r="A506" s="9"/>
      <c r="B506" s="17"/>
      <c r="C506" s="53"/>
      <c r="D506" s="39"/>
      <c r="E506" s="16"/>
      <c r="F506" s="16"/>
      <c r="G506" s="16"/>
      <c r="H506" s="62"/>
    </row>
    <row r="507" spans="1:8" ht="15.75">
      <c r="A507" s="9"/>
      <c r="B507" s="17"/>
      <c r="C507" s="53"/>
      <c r="D507" s="39"/>
      <c r="E507" s="16"/>
      <c r="F507" s="16"/>
      <c r="G507" s="16"/>
      <c r="H507" s="62"/>
    </row>
    <row r="508" spans="1:8" ht="15.75">
      <c r="A508" s="9"/>
      <c r="B508" s="17"/>
      <c r="C508" s="53"/>
      <c r="D508" s="39"/>
      <c r="E508" s="16"/>
      <c r="F508" s="16"/>
      <c r="G508" s="16"/>
      <c r="H508" s="62"/>
    </row>
    <row r="509" spans="1:8" ht="15.75">
      <c r="A509" s="9"/>
      <c r="B509" s="17"/>
      <c r="C509" s="53"/>
      <c r="D509" s="39"/>
      <c r="E509" s="16"/>
      <c r="F509" s="16"/>
      <c r="G509" s="16"/>
      <c r="H509" s="62"/>
    </row>
    <row r="510" spans="1:8" ht="15.75">
      <c r="A510" s="9"/>
      <c r="B510" s="17"/>
      <c r="C510" s="53"/>
      <c r="D510" s="39"/>
      <c r="E510" s="16"/>
      <c r="F510" s="16"/>
      <c r="G510" s="16"/>
      <c r="H510" s="62"/>
    </row>
    <row r="511" spans="1:8" ht="15.75">
      <c r="A511" s="9"/>
      <c r="B511" s="17"/>
      <c r="C511" s="53"/>
      <c r="D511" s="39"/>
      <c r="E511" s="16"/>
      <c r="F511" s="16"/>
      <c r="G511" s="16"/>
      <c r="H511" s="62"/>
    </row>
    <row r="512" spans="1:8" ht="15.75">
      <c r="A512" s="9"/>
      <c r="B512" s="17"/>
      <c r="C512" s="53"/>
      <c r="D512" s="39"/>
      <c r="E512" s="16"/>
      <c r="F512" s="16"/>
      <c r="G512" s="16"/>
      <c r="H512" s="62"/>
    </row>
    <row r="513" spans="1:8" ht="15.75">
      <c r="A513" s="9"/>
      <c r="B513" s="17"/>
      <c r="C513" s="53"/>
      <c r="D513" s="39"/>
      <c r="E513" s="16"/>
      <c r="F513" s="16"/>
      <c r="G513" s="16"/>
      <c r="H513" s="62"/>
    </row>
    <row r="514" spans="1:8" ht="15.75">
      <c r="A514" s="9"/>
      <c r="B514" s="17"/>
      <c r="C514" s="53"/>
      <c r="D514" s="39"/>
      <c r="E514" s="16"/>
      <c r="F514" s="16"/>
      <c r="G514" s="16"/>
      <c r="H514" s="62"/>
    </row>
    <row r="515" spans="1:8" ht="15.75">
      <c r="A515" s="9"/>
      <c r="B515" s="17"/>
      <c r="C515" s="53"/>
      <c r="D515" s="39"/>
      <c r="E515" s="16"/>
      <c r="F515" s="16"/>
      <c r="G515" s="16"/>
      <c r="H515" s="62"/>
    </row>
    <row r="516" spans="1:8" ht="15.75">
      <c r="A516" s="9"/>
      <c r="B516" s="17"/>
      <c r="C516" s="53"/>
      <c r="D516" s="39"/>
      <c r="E516" s="16"/>
      <c r="F516" s="16"/>
      <c r="G516" s="16"/>
      <c r="H516" s="62"/>
    </row>
    <row r="517" spans="1:8" ht="15.75">
      <c r="A517" s="9"/>
      <c r="B517" s="17"/>
      <c r="C517" s="53"/>
      <c r="D517" s="39"/>
      <c r="E517" s="16"/>
      <c r="F517" s="16"/>
      <c r="G517" s="16"/>
      <c r="H517" s="62"/>
    </row>
    <row r="518" spans="1:8" ht="15.75">
      <c r="A518" s="9"/>
      <c r="B518" s="17"/>
      <c r="C518" s="53"/>
      <c r="D518" s="39"/>
      <c r="E518" s="16"/>
      <c r="F518" s="16"/>
      <c r="G518" s="16"/>
      <c r="H518" s="62"/>
    </row>
    <row r="519" spans="1:8" ht="15.75">
      <c r="A519" s="9"/>
      <c r="B519" s="17"/>
      <c r="C519" s="53"/>
      <c r="D519" s="39"/>
      <c r="E519" s="16"/>
      <c r="F519" s="16"/>
      <c r="G519" s="16"/>
      <c r="H519" s="62"/>
    </row>
    <row r="520" spans="1:8" ht="15.75">
      <c r="A520" s="9"/>
      <c r="B520" s="17"/>
      <c r="C520" s="53"/>
      <c r="D520" s="39"/>
      <c r="E520" s="16"/>
      <c r="F520" s="16"/>
      <c r="G520" s="16"/>
      <c r="H520" s="62"/>
    </row>
    <row r="521" spans="1:8" ht="15.75">
      <c r="A521" s="9"/>
      <c r="B521" s="17"/>
      <c r="C521" s="53"/>
      <c r="D521" s="39"/>
      <c r="E521" s="16"/>
      <c r="F521" s="16"/>
      <c r="G521" s="16"/>
      <c r="H521" s="62"/>
    </row>
    <row r="522" spans="1:8" ht="15.75">
      <c r="A522" s="9"/>
      <c r="B522" s="17"/>
      <c r="C522" s="53"/>
      <c r="D522" s="39"/>
      <c r="E522" s="16"/>
      <c r="F522" s="16"/>
      <c r="G522" s="16"/>
      <c r="H522" s="62"/>
    </row>
    <row r="523" spans="1:8" ht="15.75">
      <c r="A523" s="9"/>
      <c r="B523" s="17"/>
      <c r="C523" s="53"/>
      <c r="D523" s="39"/>
      <c r="E523" s="16"/>
      <c r="F523" s="16"/>
      <c r="G523" s="16"/>
      <c r="H523" s="62"/>
    </row>
    <row r="524" spans="1:8" ht="15.75">
      <c r="A524" s="9"/>
      <c r="B524" s="17"/>
      <c r="C524" s="53"/>
      <c r="D524" s="39"/>
      <c r="E524" s="16"/>
      <c r="F524" s="16"/>
      <c r="G524" s="16"/>
      <c r="H524" s="62"/>
    </row>
    <row r="525" spans="1:8" ht="15.75">
      <c r="A525" s="9"/>
      <c r="B525" s="17"/>
      <c r="C525" s="53"/>
      <c r="D525" s="39"/>
      <c r="E525" s="16"/>
      <c r="F525" s="16"/>
      <c r="G525" s="16"/>
      <c r="H525" s="62"/>
    </row>
    <row r="526" spans="1:8" ht="15.75">
      <c r="A526" s="9"/>
      <c r="B526" s="17"/>
      <c r="C526" s="53"/>
      <c r="D526" s="39"/>
      <c r="E526" s="16"/>
      <c r="F526" s="16"/>
      <c r="G526" s="16"/>
      <c r="H526" s="62"/>
    </row>
    <row r="527" spans="1:8" ht="15.75">
      <c r="A527" s="9"/>
      <c r="B527" s="17"/>
      <c r="C527" s="53"/>
      <c r="D527" s="39"/>
      <c r="E527" s="16"/>
      <c r="F527" s="16"/>
      <c r="G527" s="16"/>
      <c r="H527" s="62"/>
    </row>
    <row r="528" spans="1:8" ht="15.75">
      <c r="A528" s="9"/>
      <c r="B528" s="17"/>
      <c r="C528" s="53"/>
      <c r="D528" s="39"/>
      <c r="E528" s="16"/>
      <c r="F528" s="16"/>
      <c r="G528" s="16"/>
      <c r="H528" s="62"/>
    </row>
    <row r="529" spans="1:8" ht="15.75">
      <c r="A529" s="9"/>
      <c r="B529" s="17"/>
      <c r="C529" s="53"/>
      <c r="D529" s="39"/>
      <c r="E529" s="16"/>
      <c r="F529" s="16"/>
      <c r="G529" s="16"/>
      <c r="H529" s="62"/>
    </row>
    <row r="530" spans="1:8" ht="15.75">
      <c r="A530" s="9"/>
      <c r="B530" s="17"/>
      <c r="C530" s="53"/>
      <c r="D530" s="39"/>
      <c r="E530" s="16"/>
      <c r="F530" s="16"/>
      <c r="G530" s="16"/>
      <c r="H530" s="62"/>
    </row>
    <row r="531" spans="1:8" ht="15.75">
      <c r="A531" s="9"/>
      <c r="B531" s="17"/>
      <c r="C531" s="53"/>
      <c r="D531" s="39"/>
      <c r="E531" s="16"/>
      <c r="F531" s="16"/>
      <c r="G531" s="16"/>
      <c r="H531" s="62"/>
    </row>
    <row r="532" spans="1:8" ht="15.75">
      <c r="A532" s="9"/>
      <c r="B532" s="17"/>
      <c r="C532" s="53"/>
      <c r="D532" s="39"/>
      <c r="E532" s="16"/>
      <c r="F532" s="16"/>
      <c r="G532" s="16"/>
      <c r="H532" s="62"/>
    </row>
    <row r="533" spans="1:8" ht="15.75">
      <c r="A533" s="9"/>
      <c r="B533" s="17"/>
      <c r="C533" s="53"/>
      <c r="D533" s="39"/>
      <c r="E533" s="16"/>
      <c r="F533" s="16"/>
      <c r="G533" s="16"/>
      <c r="H533" s="62"/>
    </row>
    <row r="534" spans="1:8" ht="15.75">
      <c r="A534" s="9"/>
      <c r="B534" s="17"/>
      <c r="C534" s="53"/>
      <c r="D534" s="39"/>
      <c r="E534" s="16"/>
      <c r="F534" s="16"/>
      <c r="G534" s="16"/>
      <c r="H534" s="62"/>
    </row>
    <row r="535" spans="1:8" ht="15.75">
      <c r="A535" s="9"/>
      <c r="B535" s="17"/>
      <c r="C535" s="53"/>
      <c r="D535" s="39"/>
      <c r="E535" s="16"/>
      <c r="F535" s="16"/>
      <c r="G535" s="16"/>
      <c r="H535" s="62"/>
    </row>
    <row r="536" spans="1:8" ht="15.75">
      <c r="A536" s="9"/>
      <c r="B536" s="17"/>
      <c r="C536" s="53"/>
      <c r="D536" s="39"/>
      <c r="E536" s="16"/>
      <c r="F536" s="16"/>
      <c r="G536" s="16"/>
      <c r="H536" s="62"/>
    </row>
    <row r="537" spans="1:8" ht="15.75">
      <c r="A537" s="9"/>
      <c r="B537" s="17"/>
      <c r="C537" s="53"/>
      <c r="D537" s="39"/>
      <c r="E537" s="16"/>
      <c r="F537" s="16"/>
      <c r="G537" s="16"/>
      <c r="H537" s="62"/>
    </row>
    <row r="538" spans="1:8" ht="15.75">
      <c r="A538" s="9"/>
      <c r="B538" s="17"/>
      <c r="C538" s="53"/>
      <c r="D538" s="39"/>
      <c r="E538" s="16"/>
      <c r="F538" s="16"/>
      <c r="G538" s="16"/>
      <c r="H538" s="62"/>
    </row>
    <row r="539" spans="1:8" ht="15.75">
      <c r="A539" s="9"/>
      <c r="B539" s="17"/>
      <c r="C539" s="53"/>
      <c r="D539" s="39"/>
      <c r="E539" s="16"/>
      <c r="F539" s="16"/>
      <c r="G539" s="16"/>
      <c r="H539" s="62"/>
    </row>
    <row r="540" spans="1:8" ht="15.75">
      <c r="A540" s="9"/>
      <c r="B540" s="17"/>
      <c r="C540" s="53"/>
      <c r="D540" s="39"/>
      <c r="E540" s="16"/>
      <c r="F540" s="16"/>
      <c r="G540" s="16"/>
      <c r="H540" s="62"/>
    </row>
    <row r="541" spans="1:8" ht="15.75">
      <c r="A541" s="9"/>
      <c r="B541" s="17"/>
      <c r="C541" s="53"/>
      <c r="D541" s="39"/>
      <c r="E541" s="16"/>
      <c r="F541" s="16"/>
      <c r="G541" s="16"/>
      <c r="H541" s="62"/>
    </row>
    <row r="542" spans="1:8" ht="15.75">
      <c r="A542" s="9"/>
      <c r="B542" s="17"/>
      <c r="C542" s="53"/>
      <c r="D542" s="39"/>
      <c r="E542" s="16"/>
      <c r="F542" s="16"/>
      <c r="G542" s="16"/>
      <c r="H542" s="62"/>
    </row>
    <row r="543" spans="1:8" ht="15.75">
      <c r="A543" s="9"/>
      <c r="B543" s="17"/>
      <c r="C543" s="53"/>
      <c r="D543" s="39"/>
      <c r="E543" s="16"/>
      <c r="F543" s="16"/>
      <c r="G543" s="16"/>
      <c r="H543" s="62"/>
    </row>
    <row r="544" spans="1:8" ht="15.75">
      <c r="A544" s="9"/>
      <c r="B544" s="17"/>
      <c r="C544" s="53"/>
      <c r="D544" s="39"/>
      <c r="E544" s="16"/>
      <c r="F544" s="16"/>
      <c r="G544" s="16"/>
      <c r="H544" s="62"/>
    </row>
    <row r="545" spans="1:8" ht="15.75">
      <c r="A545" s="9"/>
      <c r="B545" s="17"/>
      <c r="C545" s="53"/>
      <c r="D545" s="39"/>
      <c r="E545" s="16"/>
      <c r="F545" s="16"/>
      <c r="G545" s="16"/>
      <c r="H545" s="62"/>
    </row>
    <row r="546" spans="1:8" ht="15.75">
      <c r="A546" s="9"/>
      <c r="B546" s="17"/>
      <c r="C546" s="53"/>
      <c r="D546" s="39"/>
      <c r="E546" s="16"/>
      <c r="F546" s="16"/>
      <c r="G546" s="16"/>
      <c r="H546" s="62"/>
    </row>
    <row r="547" spans="1:8" ht="15.75">
      <c r="A547" s="9"/>
      <c r="B547" s="17"/>
      <c r="C547" s="53"/>
      <c r="D547" s="39"/>
      <c r="E547" s="16"/>
      <c r="F547" s="16"/>
      <c r="G547" s="16"/>
      <c r="H547" s="62"/>
    </row>
    <row r="548" spans="1:8" ht="15.75">
      <c r="A548" s="9"/>
      <c r="B548" s="17"/>
      <c r="C548" s="53"/>
      <c r="D548" s="39"/>
      <c r="E548" s="16"/>
      <c r="F548" s="16"/>
      <c r="G548" s="16"/>
      <c r="H548" s="62"/>
    </row>
    <row r="549" spans="1:8" ht="15.75">
      <c r="A549" s="9"/>
      <c r="B549" s="17"/>
      <c r="C549" s="53"/>
      <c r="D549" s="39"/>
      <c r="E549" s="16"/>
      <c r="F549" s="16"/>
      <c r="G549" s="16"/>
      <c r="H549" s="62"/>
    </row>
    <row r="550" spans="1:8" ht="15.75">
      <c r="A550" s="9"/>
      <c r="B550" s="17"/>
      <c r="C550" s="53"/>
      <c r="D550" s="39"/>
      <c r="E550" s="16"/>
      <c r="F550" s="16"/>
      <c r="G550" s="16"/>
      <c r="H550" s="62"/>
    </row>
    <row r="551" spans="1:8" ht="15.75">
      <c r="A551" s="9"/>
      <c r="B551" s="17"/>
      <c r="C551" s="53"/>
      <c r="D551" s="39"/>
      <c r="E551" s="16"/>
      <c r="F551" s="16"/>
      <c r="G551" s="16"/>
      <c r="H551" s="62"/>
    </row>
    <row r="552" spans="1:8" ht="15.75">
      <c r="A552" s="9"/>
      <c r="B552" s="17"/>
      <c r="C552" s="53"/>
      <c r="D552" s="39"/>
      <c r="E552" s="16"/>
      <c r="F552" s="16"/>
      <c r="G552" s="16"/>
      <c r="H552" s="62"/>
    </row>
    <row r="553" spans="1:8" ht="15.75">
      <c r="A553" s="9"/>
      <c r="B553" s="17"/>
      <c r="C553" s="53"/>
      <c r="D553" s="39"/>
      <c r="E553" s="16"/>
      <c r="F553" s="16"/>
      <c r="G553" s="16"/>
      <c r="H553" s="62"/>
    </row>
    <row r="554" spans="1:8" ht="15.75">
      <c r="A554" s="9"/>
      <c r="B554" s="17"/>
      <c r="C554" s="53"/>
      <c r="D554" s="39"/>
      <c r="E554" s="16"/>
      <c r="F554" s="16"/>
      <c r="G554" s="16"/>
      <c r="H554" s="62"/>
    </row>
    <row r="555" spans="1:8" ht="15.75">
      <c r="A555" s="9"/>
      <c r="B555" s="17"/>
      <c r="C555" s="53"/>
      <c r="D555" s="39"/>
      <c r="E555" s="16"/>
      <c r="F555" s="16"/>
      <c r="G555" s="16"/>
      <c r="H555" s="62"/>
    </row>
    <row r="556" spans="1:8" ht="15.75">
      <c r="A556" s="9"/>
      <c r="B556" s="17"/>
      <c r="C556" s="53"/>
      <c r="D556" s="39"/>
      <c r="E556" s="16"/>
      <c r="F556" s="16"/>
      <c r="G556" s="16"/>
      <c r="H556" s="62"/>
    </row>
    <row r="557" spans="1:8" ht="15.75">
      <c r="A557" s="9"/>
      <c r="B557" s="17"/>
      <c r="C557" s="53"/>
      <c r="D557" s="39"/>
      <c r="E557" s="16"/>
      <c r="F557" s="16"/>
      <c r="G557" s="16"/>
      <c r="H557" s="62"/>
    </row>
    <row r="558" spans="1:8" ht="15.75">
      <c r="A558" s="9"/>
      <c r="B558" s="17"/>
      <c r="C558" s="53"/>
      <c r="D558" s="39"/>
      <c r="E558" s="16"/>
      <c r="F558" s="16"/>
      <c r="G558" s="16"/>
      <c r="H558" s="62"/>
    </row>
    <row r="559" spans="1:8" ht="15.75">
      <c r="A559" s="9"/>
      <c r="B559" s="17"/>
      <c r="C559" s="53"/>
      <c r="D559" s="39"/>
      <c r="E559" s="16"/>
      <c r="F559" s="16"/>
      <c r="G559" s="16"/>
      <c r="H559" s="62"/>
    </row>
    <row r="560" spans="1:8" ht="15.75">
      <c r="A560" s="9"/>
      <c r="B560" s="17"/>
      <c r="C560" s="53"/>
      <c r="D560" s="39"/>
      <c r="E560" s="16"/>
      <c r="F560" s="16"/>
      <c r="G560" s="16"/>
      <c r="H560" s="62"/>
    </row>
    <row r="561" spans="1:8" ht="15.75">
      <c r="A561" s="9"/>
      <c r="B561" s="17"/>
      <c r="C561" s="53"/>
      <c r="D561" s="39"/>
      <c r="E561" s="16"/>
      <c r="F561" s="16"/>
      <c r="G561" s="16"/>
      <c r="H561" s="62"/>
    </row>
    <row r="562" spans="1:8" ht="15.75">
      <c r="A562" s="9"/>
      <c r="B562" s="17"/>
      <c r="C562" s="53"/>
      <c r="D562" s="39"/>
      <c r="E562" s="16"/>
      <c r="F562" s="16"/>
      <c r="G562" s="16"/>
      <c r="H562" s="62"/>
    </row>
    <row r="563" spans="1:8" ht="15.75">
      <c r="A563" s="9"/>
      <c r="B563" s="17"/>
      <c r="C563" s="53"/>
      <c r="D563" s="39"/>
      <c r="E563" s="16"/>
      <c r="F563" s="16"/>
      <c r="G563" s="16"/>
      <c r="H563" s="62"/>
    </row>
    <row r="564" spans="1:8" ht="15.75">
      <c r="A564" s="9"/>
      <c r="B564" s="17"/>
      <c r="C564" s="53"/>
      <c r="D564" s="39"/>
      <c r="E564" s="16"/>
      <c r="F564" s="16"/>
      <c r="G564" s="16"/>
      <c r="H564" s="62"/>
    </row>
    <row r="565" spans="1:8" ht="15.75">
      <c r="A565" s="9"/>
      <c r="B565" s="17"/>
      <c r="C565" s="53"/>
      <c r="D565" s="39"/>
      <c r="E565" s="16"/>
      <c r="F565" s="16"/>
      <c r="G565" s="16"/>
      <c r="H565" s="62"/>
    </row>
    <row r="566" spans="1:8" ht="15.75">
      <c r="A566" s="9"/>
      <c r="B566" s="17"/>
      <c r="C566" s="53"/>
      <c r="D566" s="39"/>
      <c r="E566" s="16"/>
      <c r="F566" s="16"/>
      <c r="G566" s="16"/>
      <c r="H566" s="62"/>
    </row>
    <row r="567" spans="1:8" ht="15.75">
      <c r="A567" s="9"/>
      <c r="B567" s="17"/>
      <c r="C567" s="53"/>
      <c r="D567" s="39"/>
      <c r="E567" s="16"/>
      <c r="F567" s="16"/>
      <c r="G567" s="16"/>
      <c r="H567" s="62"/>
    </row>
    <row r="568" spans="1:8" ht="15.75">
      <c r="A568" s="9"/>
      <c r="B568" s="17"/>
      <c r="C568" s="53"/>
      <c r="D568" s="39"/>
      <c r="E568" s="16"/>
      <c r="F568" s="16"/>
      <c r="G568" s="16"/>
      <c r="H568" s="62"/>
    </row>
    <row r="569" spans="1:8" ht="15.75">
      <c r="A569" s="9"/>
      <c r="B569" s="17"/>
      <c r="C569" s="53"/>
      <c r="D569" s="39"/>
      <c r="E569" s="16"/>
      <c r="F569" s="16"/>
      <c r="G569" s="16"/>
      <c r="H569" s="62"/>
    </row>
    <row r="570" spans="1:8" ht="15.75">
      <c r="A570" s="9"/>
      <c r="B570" s="17"/>
      <c r="C570" s="53"/>
      <c r="D570" s="39"/>
      <c r="E570" s="16"/>
      <c r="F570" s="16"/>
      <c r="G570" s="16"/>
      <c r="H570" s="62"/>
    </row>
    <row r="571" spans="1:8" ht="15.75">
      <c r="A571" s="9"/>
      <c r="B571" s="17"/>
      <c r="C571" s="53"/>
      <c r="D571" s="39"/>
      <c r="E571" s="16"/>
      <c r="F571" s="16"/>
      <c r="G571" s="16"/>
      <c r="H571" s="62"/>
    </row>
    <row r="572" spans="1:8" ht="15.75">
      <c r="A572" s="9"/>
      <c r="B572" s="17"/>
      <c r="C572" s="53"/>
      <c r="D572" s="39"/>
      <c r="E572" s="16"/>
      <c r="F572" s="16"/>
      <c r="G572" s="16"/>
      <c r="H572" s="62"/>
    </row>
    <row r="573" spans="1:8" ht="15.75">
      <c r="A573" s="9"/>
      <c r="B573" s="17"/>
      <c r="C573" s="53"/>
      <c r="D573" s="39"/>
      <c r="E573" s="16"/>
      <c r="F573" s="16"/>
      <c r="G573" s="16"/>
      <c r="H573" s="62"/>
    </row>
    <row r="574" spans="1:8" ht="15.75">
      <c r="A574" s="9"/>
      <c r="B574" s="17"/>
      <c r="C574" s="53"/>
      <c r="D574" s="39"/>
      <c r="E574" s="16"/>
      <c r="F574" s="16"/>
      <c r="G574" s="16"/>
      <c r="H574" s="62"/>
    </row>
    <row r="575" spans="1:8" ht="15.75">
      <c r="A575" s="9"/>
      <c r="B575" s="17"/>
      <c r="C575" s="53"/>
      <c r="D575" s="39"/>
      <c r="E575" s="16"/>
      <c r="F575" s="16"/>
      <c r="G575" s="16"/>
      <c r="H575" s="62"/>
    </row>
    <row r="576" spans="1:8" ht="15.75">
      <c r="A576" s="9"/>
      <c r="B576" s="17"/>
      <c r="C576" s="53"/>
      <c r="D576" s="39"/>
      <c r="E576" s="16"/>
      <c r="F576" s="16"/>
      <c r="G576" s="16"/>
      <c r="H576" s="62"/>
    </row>
    <row r="577" spans="1:8" ht="15.75">
      <c r="A577" s="9"/>
      <c r="B577" s="17"/>
      <c r="C577" s="53"/>
      <c r="D577" s="39"/>
      <c r="E577" s="16"/>
      <c r="F577" s="16"/>
      <c r="G577" s="16"/>
      <c r="H577" s="62"/>
    </row>
    <row r="578" spans="1:8" ht="15.75">
      <c r="A578" s="9"/>
      <c r="B578" s="17"/>
      <c r="C578" s="53"/>
      <c r="D578" s="39"/>
      <c r="E578" s="16"/>
      <c r="F578" s="16"/>
      <c r="G578" s="16"/>
      <c r="H578" s="62"/>
    </row>
    <row r="579" spans="1:8" ht="15.75">
      <c r="A579" s="9"/>
      <c r="B579" s="17"/>
      <c r="C579" s="53"/>
      <c r="D579" s="39"/>
      <c r="E579" s="16"/>
      <c r="F579" s="16"/>
      <c r="G579" s="16"/>
      <c r="H579" s="62"/>
    </row>
    <row r="580" spans="1:8" ht="15.75">
      <c r="A580" s="9"/>
      <c r="B580" s="17"/>
      <c r="C580" s="53"/>
      <c r="D580" s="39"/>
      <c r="E580" s="16"/>
      <c r="F580" s="16"/>
      <c r="G580" s="16"/>
      <c r="H580" s="62"/>
    </row>
    <row r="581" spans="1:8" ht="15.75">
      <c r="A581" s="9"/>
      <c r="B581" s="17"/>
      <c r="C581" s="53"/>
      <c r="D581" s="39"/>
      <c r="E581" s="16"/>
      <c r="F581" s="16"/>
      <c r="G581" s="16"/>
      <c r="H581" s="62"/>
    </row>
    <row r="582" spans="1:8" ht="15.75">
      <c r="A582" s="9"/>
      <c r="B582" s="17"/>
      <c r="C582" s="53"/>
      <c r="D582" s="39"/>
      <c r="E582" s="16"/>
      <c r="F582" s="16"/>
      <c r="G582" s="16"/>
      <c r="H582" s="62"/>
    </row>
    <row r="583" spans="1:8" ht="15.75">
      <c r="A583" s="9"/>
      <c r="B583" s="17"/>
      <c r="C583" s="53"/>
      <c r="D583" s="39"/>
      <c r="E583" s="16"/>
      <c r="F583" s="16"/>
      <c r="G583" s="16"/>
      <c r="H583" s="62"/>
    </row>
    <row r="584" spans="1:8" ht="15.75">
      <c r="A584" s="9"/>
      <c r="B584" s="17"/>
      <c r="C584" s="53"/>
      <c r="D584" s="39"/>
      <c r="E584" s="16"/>
      <c r="F584" s="16"/>
      <c r="G584" s="16"/>
      <c r="H584" s="62"/>
    </row>
    <row r="585" spans="1:8" ht="15.75">
      <c r="A585" s="9"/>
      <c r="B585" s="17"/>
      <c r="C585" s="53"/>
      <c r="D585" s="39"/>
      <c r="E585" s="16"/>
      <c r="F585" s="16"/>
      <c r="G585" s="16"/>
      <c r="H585" s="62"/>
    </row>
    <row r="586" spans="1:8" ht="15.75">
      <c r="A586" s="9"/>
      <c r="B586" s="17"/>
      <c r="C586" s="53"/>
      <c r="D586" s="39"/>
      <c r="E586" s="16"/>
      <c r="F586" s="16"/>
      <c r="G586" s="16"/>
      <c r="H586" s="62"/>
    </row>
    <row r="587" spans="1:8" ht="15.75">
      <c r="A587" s="9"/>
      <c r="B587" s="17"/>
      <c r="C587" s="53"/>
      <c r="D587" s="39"/>
      <c r="E587" s="16"/>
      <c r="F587" s="16"/>
      <c r="G587" s="16"/>
      <c r="H587" s="62"/>
    </row>
    <row r="588" spans="1:8" ht="15.75">
      <c r="A588" s="9"/>
      <c r="B588" s="17"/>
      <c r="C588" s="53"/>
      <c r="D588" s="39"/>
      <c r="E588" s="16"/>
      <c r="F588" s="16"/>
      <c r="G588" s="16"/>
      <c r="H588" s="62"/>
    </row>
    <row r="589" spans="1:8" ht="15.75">
      <c r="A589" s="9"/>
      <c r="B589" s="17"/>
      <c r="C589" s="53"/>
      <c r="D589" s="39"/>
      <c r="E589" s="16"/>
      <c r="F589" s="16"/>
      <c r="G589" s="16"/>
      <c r="H589" s="62"/>
    </row>
    <row r="590" spans="1:8" ht="15.75">
      <c r="A590" s="9"/>
      <c r="B590" s="17"/>
      <c r="C590" s="53"/>
      <c r="D590" s="39"/>
      <c r="E590" s="16"/>
      <c r="F590" s="16"/>
      <c r="G590" s="16"/>
      <c r="H590" s="62"/>
    </row>
    <row r="591" spans="1:8" ht="15.75">
      <c r="A591" s="9"/>
      <c r="B591" s="17"/>
      <c r="C591" s="53"/>
      <c r="D591" s="39"/>
      <c r="E591" s="16"/>
      <c r="F591" s="16"/>
      <c r="G591" s="16"/>
      <c r="H591" s="62"/>
    </row>
    <row r="592" spans="1:8" ht="15.75">
      <c r="A592" s="9"/>
      <c r="B592" s="17"/>
      <c r="C592" s="53"/>
      <c r="D592" s="39"/>
      <c r="E592" s="16"/>
      <c r="F592" s="16"/>
      <c r="G592" s="16"/>
      <c r="H592" s="62"/>
    </row>
    <row r="593" spans="1:8" ht="15.75">
      <c r="A593" s="9"/>
      <c r="B593" s="17"/>
      <c r="C593" s="53"/>
      <c r="D593" s="39"/>
      <c r="E593" s="16"/>
      <c r="F593" s="16"/>
      <c r="G593" s="16"/>
      <c r="H593" s="62"/>
    </row>
    <row r="594" spans="1:8" ht="15.75">
      <c r="A594" s="9"/>
      <c r="B594" s="17"/>
      <c r="C594" s="53"/>
      <c r="D594" s="39"/>
      <c r="E594" s="16"/>
      <c r="F594" s="16"/>
      <c r="G594" s="16"/>
      <c r="H594" s="62"/>
    </row>
    <row r="595" spans="1:8" ht="15.75">
      <c r="A595" s="9"/>
      <c r="B595" s="17"/>
      <c r="C595" s="53"/>
      <c r="D595" s="39"/>
      <c r="E595" s="16"/>
      <c r="F595" s="16"/>
      <c r="G595" s="16"/>
      <c r="H595" s="62"/>
    </row>
    <row r="596" spans="1:8" ht="15.75">
      <c r="A596" s="9"/>
      <c r="B596" s="17"/>
      <c r="C596" s="53"/>
      <c r="D596" s="39"/>
      <c r="E596" s="16"/>
      <c r="F596" s="16"/>
      <c r="G596" s="16"/>
      <c r="H596" s="62"/>
    </row>
    <row r="597" spans="1:8" ht="15.75">
      <c r="A597" s="9"/>
      <c r="B597" s="17"/>
      <c r="C597" s="53"/>
      <c r="D597" s="39"/>
      <c r="E597" s="16"/>
      <c r="F597" s="16"/>
      <c r="G597" s="16"/>
      <c r="H597" s="62"/>
    </row>
    <row r="598" spans="1:8" ht="15.75">
      <c r="A598" s="9"/>
      <c r="B598" s="17"/>
      <c r="C598" s="53"/>
      <c r="D598" s="39"/>
      <c r="E598" s="16"/>
      <c r="F598" s="16"/>
      <c r="G598" s="16"/>
      <c r="H598" s="62"/>
    </row>
    <row r="599" spans="1:8" ht="15.75">
      <c r="A599" s="9"/>
      <c r="B599" s="17"/>
      <c r="C599" s="53"/>
      <c r="D599" s="39"/>
      <c r="E599" s="16"/>
      <c r="F599" s="16"/>
      <c r="G599" s="16"/>
      <c r="H599" s="62"/>
    </row>
    <row r="600" spans="1:8" ht="15.75">
      <c r="A600" s="9"/>
      <c r="B600" s="17"/>
      <c r="C600" s="53"/>
      <c r="D600" s="39"/>
      <c r="E600" s="16"/>
      <c r="F600" s="16"/>
      <c r="G600" s="16"/>
      <c r="H600" s="62"/>
    </row>
    <row r="601" spans="1:8" ht="15.75">
      <c r="A601" s="9"/>
      <c r="B601" s="17"/>
      <c r="C601" s="53"/>
      <c r="D601" s="39"/>
      <c r="E601" s="16"/>
      <c r="F601" s="16"/>
      <c r="G601" s="16"/>
      <c r="H601" s="62"/>
    </row>
    <row r="602" spans="1:8" ht="15.75">
      <c r="A602" s="9"/>
      <c r="B602" s="17"/>
      <c r="C602" s="53"/>
      <c r="D602" s="39"/>
      <c r="E602" s="16"/>
      <c r="F602" s="16"/>
      <c r="G602" s="16"/>
      <c r="H602" s="62"/>
    </row>
  </sheetData>
  <sheetProtection password="CE28" sheet="1" objects="1" scenarios="1"/>
  <mergeCells count="95">
    <mergeCell ref="A1:M1"/>
    <mergeCell ref="L335:L336"/>
    <mergeCell ref="M335:M336"/>
    <mergeCell ref="I331:I332"/>
    <mergeCell ref="J331:J332"/>
    <mergeCell ref="A333:J333"/>
    <mergeCell ref="E335:E336"/>
    <mergeCell ref="F335:F336"/>
    <mergeCell ref="G335:G336"/>
    <mergeCell ref="J335:J336"/>
    <mergeCell ref="K335:K336"/>
    <mergeCell ref="A337:A391"/>
    <mergeCell ref="B337:B391"/>
    <mergeCell ref="H335:H336"/>
    <mergeCell ref="I335:I336"/>
    <mergeCell ref="A288:A293"/>
    <mergeCell ref="B288:B293"/>
    <mergeCell ref="A335:A336"/>
    <mergeCell ref="B335:B336"/>
    <mergeCell ref="C335:C336"/>
    <mergeCell ref="D335:D336"/>
    <mergeCell ref="A281:A287"/>
    <mergeCell ref="B281:B287"/>
    <mergeCell ref="C323:C328"/>
    <mergeCell ref="E331:E332"/>
    <mergeCell ref="A294:A305"/>
    <mergeCell ref="B294:B305"/>
    <mergeCell ref="A306:A322"/>
    <mergeCell ref="B306:B322"/>
    <mergeCell ref="A323:A328"/>
    <mergeCell ref="B323:B328"/>
    <mergeCell ref="A209:A225"/>
    <mergeCell ref="B209:B225"/>
    <mergeCell ref="A263:A275"/>
    <mergeCell ref="B263:B275"/>
    <mergeCell ref="A276:A280"/>
    <mergeCell ref="B276:B280"/>
    <mergeCell ref="A238:A251"/>
    <mergeCell ref="B238:B251"/>
    <mergeCell ref="A252:A262"/>
    <mergeCell ref="B252:B262"/>
    <mergeCell ref="A226:A237"/>
    <mergeCell ref="B226:B237"/>
    <mergeCell ref="A133:A142"/>
    <mergeCell ref="B133:B142"/>
    <mergeCell ref="A143:A150"/>
    <mergeCell ref="B143:B150"/>
    <mergeCell ref="A173:A192"/>
    <mergeCell ref="B173:B192"/>
    <mergeCell ref="A167:A172"/>
    <mergeCell ref="B167:B172"/>
    <mergeCell ref="A107:A114"/>
    <mergeCell ref="B107:B114"/>
    <mergeCell ref="A115:A123"/>
    <mergeCell ref="B115:B123"/>
    <mergeCell ref="A124:A132"/>
    <mergeCell ref="B124:B132"/>
    <mergeCell ref="A151:A166"/>
    <mergeCell ref="B151:B166"/>
    <mergeCell ref="M4:M5"/>
    <mergeCell ref="F4:F5"/>
    <mergeCell ref="A90:A98"/>
    <mergeCell ref="B90:B98"/>
    <mergeCell ref="A99:A106"/>
    <mergeCell ref="B99:B106"/>
    <mergeCell ref="I4:I5"/>
    <mergeCell ref="A41:A53"/>
    <mergeCell ref="B41:B53"/>
    <mergeCell ref="B37:B40"/>
    <mergeCell ref="A82:A89"/>
    <mergeCell ref="B82:B89"/>
    <mergeCell ref="A2:M2"/>
    <mergeCell ref="A4:A5"/>
    <mergeCell ref="B4:B5"/>
    <mergeCell ref="C4:C5"/>
    <mergeCell ref="D4:D5"/>
    <mergeCell ref="J4:J5"/>
    <mergeCell ref="E4:E5"/>
    <mergeCell ref="A54:A67"/>
    <mergeCell ref="B54:B67"/>
    <mergeCell ref="A68:A81"/>
    <mergeCell ref="B68:B81"/>
    <mergeCell ref="B18:B28"/>
    <mergeCell ref="A6:A17"/>
    <mergeCell ref="B6:B17"/>
    <mergeCell ref="B193:B208"/>
    <mergeCell ref="A193:A208"/>
    <mergeCell ref="L4:L5"/>
    <mergeCell ref="G4:G5"/>
    <mergeCell ref="A37:A40"/>
    <mergeCell ref="A29:A36"/>
    <mergeCell ref="B29:B36"/>
    <mergeCell ref="A18:A28"/>
    <mergeCell ref="H4:H5"/>
    <mergeCell ref="K4:K5"/>
  </mergeCells>
  <printOptions/>
  <pageMargins left="0.3937007874015748" right="0.31496062992125984" top="0.31496062992125984" bottom="0.3149606299212598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2016-08-12T06:55:50Z</cp:lastPrinted>
  <dcterms:created xsi:type="dcterms:W3CDTF">2011-02-09T07:28:13Z</dcterms:created>
  <dcterms:modified xsi:type="dcterms:W3CDTF">2016-08-12T06:57:05Z</dcterms:modified>
  <cp:category/>
  <cp:version/>
  <cp:contentType/>
  <cp:contentStatus/>
</cp:coreProperties>
</file>