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на 01.09.2023" sheetId="1" r:id="rId1"/>
  </sheets>
  <definedNames>
    <definedName name="_xlfn.IFERROR" hidden="1">#NAME?</definedName>
    <definedName name="_xlnm._FilterDatabase" localSheetId="0" hidden="1">'на 01.09.2023'!$A$4:$K$50</definedName>
    <definedName name="_xlnm.Print_Titles" localSheetId="0">'на 01.09.2023'!$4:$4</definedName>
    <definedName name="_xlnm.Print_Area" localSheetId="0">'на 01.09.2023'!$A$1:$K$51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<sst xmlns="http://schemas.openxmlformats.org/spreadsheetml/2006/main" count="102" uniqueCount="102">
  <si>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</si>
  <si>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</si>
  <si>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</si>
  <si>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</si>
  <si>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 xml:space="preserve">Уточненный годовой план 2023 года </t>
  </si>
  <si>
    <t>Исполн. плана 2023 года</t>
  </si>
  <si>
    <t>Откл. факта 2023 г.от факта 2022 г.</t>
  </si>
  <si>
    <t>Факт 2023 г. к факту 2022 г.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</si>
  <si>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</si>
  <si>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</si>
  <si>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</si>
  <si>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</si>
  <si>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</si>
  <si>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</si>
  <si>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</si>
  <si>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</si>
  <si>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</si>
  <si>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</si>
  <si>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</si>
  <si>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</si>
  <si>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</si>
  <si>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</si>
  <si>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</si>
  <si>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</si>
  <si>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</si>
  <si>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</si>
  <si>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</si>
  <si>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</si>
  <si>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</si>
  <si>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</si>
  <si>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</si>
  <si>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</si>
  <si>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</si>
  <si>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</si>
  <si>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</si>
  <si>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</si>
  <si>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</si>
  <si>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</si>
  <si>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</si>
  <si>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</si>
  <si>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</si>
  <si>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</si>
  <si>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</si>
  <si>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</si>
  <si>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</si>
  <si>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</si>
  <si>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</si>
  <si>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</si>
  <si>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</si>
  <si>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</si>
  <si>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</si>
  <si>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</si>
  <si>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</si>
  <si>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</si>
  <si>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</si>
  <si>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</si>
  <si>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</si>
  <si>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</si>
  <si>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</si>
  <si>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</si>
  <si>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</si>
  <si>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</si>
  <si>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</si>
  <si>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</si>
  <si>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</si>
  <si>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</si>
  <si>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</si>
  <si>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</si>
  <si>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</si>
  <si>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</si>
  <si>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</si>
  <si>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</si>
  <si>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</si>
  <si>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</si>
  <si>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</si>
  <si>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</si>
  <si>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</si>
  <si>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</si>
  <si>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</si>
  <si>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</si>
  <si>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</si>
  <si>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</si>
  <si>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</si>
  <si>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</si>
  <si>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</si>
  <si>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</si>
  <si>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</si>
  <si>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</si>
  <si>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</si>
  <si>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</si>
  <si>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</si>
  <si>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</si>
  <si>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 xml:space="preserve">Факт на 01.10.2023 г. </t>
  </si>
  <si>
    <t xml:space="preserve">Факт на 01.10.2022 г. 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</si>
  <si>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</si>
  <si>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</si>
  <si>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1 14 02000 04 0000 000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</si>
  <si>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</si>
  <si>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Оперативный анализ исполнения бюджета города Перми по доходам на 1 октября 2023 года </t>
  </si>
  <si>
    <t xml:space="preserve">План января-сентября на 2023 год </t>
  </si>
  <si>
    <t>Откл. факта отчет. периода от плана января-сентября 2023 года</t>
  </si>
  <si>
    <t>Исполн. плана января-сентября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</si>
</sst>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_-* #,##0.00&quot;р.&quot;_-;\-* #,##0.00&quot;р.&quot;_-;_-* \-??&quot;р.&quot;_-;_-@_-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9" fontId="0" fillId="0" borderId="0" applyBorder="0" applyProtection="0">
      <alignment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7" fontId="0" fillId="0" borderId="10" xfId="65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Alignment="1">
      <alignment horizontal="center" wrapText="1"/>
    </xf>
    <xf numFmtId="167" fontId="3" fillId="0" borderId="10" xfId="65" applyNumberFormat="1" applyFont="1" applyFill="1" applyBorder="1" applyAlignment="1" applyProtection="1">
      <alignment horizontal="right" wrapText="1"/>
      <protection/>
    </xf>
    <xf numFmtId="168" fontId="0" fillId="0" borderId="10" xfId="43" applyNumberFormat="1" applyFont="1" applyFill="1" applyBorder="1" applyAlignment="1" applyProtection="1">
      <alignment horizontal="right" wrapText="1"/>
      <protection/>
    </xf>
    <xf numFmtId="168" fontId="3" fillId="0" borderId="10" xfId="43" applyNumberFormat="1" applyFont="1" applyFill="1" applyBorder="1" applyAlignment="1" applyProtection="1">
      <alignment horizontal="right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left" wrapText="1"/>
    </xf>
    <xf numFmtId="168" fontId="11" fillId="0" borderId="10" xfId="43" applyNumberFormat="1" applyFont="1" applyFill="1" applyBorder="1" applyAlignment="1" applyProtection="1">
      <alignment horizontal="right" wrapText="1"/>
      <protection/>
    </xf>
    <xf numFmtId="167" fontId="11" fillId="0" borderId="10" xfId="65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Alignment="1">
      <alignment/>
    </xf>
    <xf numFmtId="168" fontId="3" fillId="0" borderId="10" xfId="43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5.25390625" defaultRowHeight="15.75"/>
  <cols>
    <col min="1" max="1" width="18.625" style="10" hidden="1" customWidth="1"/>
    <col min="2" max="2" width="46.125" style="19" customWidth="1"/>
    <col min="3" max="3" width="13.00390625" style="16" customWidth="1"/>
    <col min="4" max="4" width="13.50390625" style="16" customWidth="1"/>
    <col min="5" max="6" width="12.875" style="16" customWidth="1"/>
    <col min="7" max="7" width="13.00390625" style="13" customWidth="1"/>
    <col min="8" max="8" width="9.375" style="11" customWidth="1"/>
    <col min="9" max="9" width="8.625" style="3" customWidth="1"/>
    <col min="10" max="10" width="11.625" style="3" customWidth="1"/>
    <col min="11" max="11" width="9.375" style="3" customWidth="1"/>
    <col min="12" max="16384" width="15.25390625" style="20" customWidth="1"/>
  </cols>
  <sheetData>
    <row r="1" spans="1:11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0.25" customHeight="1">
      <c r="A2" s="42" t="s">
        <v>98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1"/>
      <c r="B3" s="17"/>
      <c r="C3" s="14"/>
      <c r="D3" s="14"/>
      <c r="E3" s="14"/>
      <c r="F3" s="14"/>
      <c r="G3" s="23"/>
      <c r="H3" s="2"/>
      <c r="K3" s="4" t="s">
        <v>1</v>
      </c>
    </row>
    <row r="4" spans="1:11" ht="112.5" customHeight="1">
      <c r="A4" s="21" t="s">
        <v>2</v>
      </c>
      <c r="B4" s="21" t="s">
        <v>3</v>
      </c>
      <c r="C4" s="37" t="s">
        <v>93</v>
      </c>
      <c r="D4" s="38" t="s">
        <v>4</v>
      </c>
      <c r="E4" s="38" t="s">
        <v>99</v>
      </c>
      <c r="F4" s="38" t="s">
        <v>92</v>
      </c>
      <c r="G4" s="39" t="s">
        <v>100</v>
      </c>
      <c r="H4" s="40" t="s">
        <v>101</v>
      </c>
      <c r="I4" s="40" t="s">
        <v>5</v>
      </c>
      <c r="J4" s="40" t="s">
        <v>6</v>
      </c>
      <c r="K4" s="40" t="s">
        <v>7</v>
      </c>
    </row>
    <row r="5" spans="1:12" s="7" customFormat="1" ht="21" customHeight="1">
      <c r="A5" s="27"/>
      <c r="B5" s="28" t="s">
        <v>8</v>
      </c>
      <c r="C5" s="26">
        <f>SUM(C6:C16)</f>
        <v>11330124.099999998</v>
      </c>
      <c r="D5" s="26">
        <f>SUM(D6:D16)</f>
        <v>20002935</v>
      </c>
      <c r="E5" s="26">
        <f>SUM(E6:E16)</f>
        <v>12455957</v>
      </c>
      <c r="F5" s="26">
        <f>SUM(F6:F16)</f>
        <v>12478328.400000002</v>
      </c>
      <c r="G5" s="26">
        <f>F5-E5</f>
        <v>22371.400000002235</v>
      </c>
      <c r="H5" s="24">
        <f>_xlfn.IFERROR(F5/E5,"")</f>
        <v>1.0017960402400234</v>
      </c>
      <c r="I5" s="24">
        <f>_xlfn.IFERROR(F5/D5,"")</f>
        <v>0.6238248736997847</v>
      </c>
      <c r="J5" s="26">
        <f>F5-C5</f>
        <v>1148204.3000000045</v>
      </c>
      <c r="K5" s="24">
        <f>_xlfn.IFERROR(F5/C5,"")</f>
        <v>1.1013408405650211</v>
      </c>
      <c r="L5" s="30"/>
    </row>
    <row r="6" spans="1:11" ht="19.5" customHeight="1">
      <c r="A6" s="5" t="s">
        <v>9</v>
      </c>
      <c r="B6" s="31" t="s">
        <v>10</v>
      </c>
      <c r="C6" s="25">
        <v>8649626.6</v>
      </c>
      <c r="D6" s="25">
        <v>14848766.5</v>
      </c>
      <c r="E6" s="25">
        <v>9565555.2</v>
      </c>
      <c r="F6" s="25">
        <v>9864009</v>
      </c>
      <c r="G6" s="25">
        <f aca="true" t="shared" si="0" ref="G6:G50">F6-E6</f>
        <v>298453.80000000075</v>
      </c>
      <c r="H6" s="22">
        <f aca="true" t="shared" si="1" ref="H6:H50">_xlfn.IFERROR(F6/E6,"")</f>
        <v>1.0312008862799726</v>
      </c>
      <c r="I6" s="22">
        <f aca="true" t="shared" si="2" ref="I6:I50">_xlfn.IFERROR(F6/D6,"")</f>
        <v>0.6642982095516149</v>
      </c>
      <c r="J6" s="25">
        <f aca="true" t="shared" si="3" ref="J6:J49">F6-C6</f>
        <v>1214382.4000000004</v>
      </c>
      <c r="K6" s="22">
        <f aca="true" t="shared" si="4" ref="K6:K50">_xlfn.IFERROR(F6/C6,"")</f>
        <v>1.1403970895113553</v>
      </c>
    </row>
    <row r="7" spans="1:11" ht="47.25">
      <c r="A7" s="5" t="s">
        <v>11</v>
      </c>
      <c r="B7" s="31" t="s">
        <v>12</v>
      </c>
      <c r="C7" s="25">
        <v>55991.2</v>
      </c>
      <c r="D7" s="25">
        <v>80057.5</v>
      </c>
      <c r="E7" s="25">
        <v>59170</v>
      </c>
      <c r="F7" s="25">
        <v>57723.6</v>
      </c>
      <c r="G7" s="25">
        <f t="shared" si="0"/>
        <v>-1446.4000000000015</v>
      </c>
      <c r="H7" s="22">
        <f t="shared" si="1"/>
        <v>0.9755551799898597</v>
      </c>
      <c r="I7" s="22">
        <f t="shared" si="2"/>
        <v>0.7210267620148019</v>
      </c>
      <c r="J7" s="25">
        <f t="shared" si="3"/>
        <v>1732.4000000000015</v>
      </c>
      <c r="K7" s="22">
        <f t="shared" si="4"/>
        <v>1.0309405763762878</v>
      </c>
    </row>
    <row r="8" spans="1:11" ht="34.5" customHeight="1">
      <c r="A8" s="5" t="s">
        <v>91</v>
      </c>
      <c r="B8" s="31" t="s">
        <v>13</v>
      </c>
      <c r="C8" s="25">
        <v>0</v>
      </c>
      <c r="D8" s="25">
        <v>1204375.9</v>
      </c>
      <c r="E8" s="25">
        <v>924375.9</v>
      </c>
      <c r="F8" s="25">
        <v>787734.9</v>
      </c>
      <c r="G8" s="25">
        <f t="shared" si="0"/>
        <v>-136641</v>
      </c>
      <c r="H8" s="22">
        <f t="shared" si="1"/>
        <v>0.8521802656257049</v>
      </c>
      <c r="I8" s="22">
        <f t="shared" si="2"/>
        <v>0.6540606632862714</v>
      </c>
      <c r="J8" s="25">
        <f t="shared" si="3"/>
        <v>787734.9</v>
      </c>
      <c r="K8" s="22">
        <f t="shared" si="4"/>
      </c>
    </row>
    <row r="9" spans="1:11" ht="34.5" customHeight="1">
      <c r="A9" s="5" t="s">
        <v>14</v>
      </c>
      <c r="B9" s="31" t="s">
        <v>15</v>
      </c>
      <c r="C9" s="25">
        <v>110.6</v>
      </c>
      <c r="D9" s="25">
        <v>0</v>
      </c>
      <c r="E9" s="25">
        <v>0</v>
      </c>
      <c r="F9" s="25">
        <v>-1682.1</v>
      </c>
      <c r="G9" s="25">
        <f t="shared" si="0"/>
        <v>-1682.1</v>
      </c>
      <c r="H9" s="22">
        <f t="shared" si="1"/>
      </c>
      <c r="I9" s="22">
        <f t="shared" si="2"/>
      </c>
      <c r="J9" s="25">
        <f t="shared" si="3"/>
        <v>-1792.6999999999998</v>
      </c>
      <c r="K9" s="22">
        <f t="shared" si="4"/>
        <v>-15.208860759493671</v>
      </c>
    </row>
    <row r="10" spans="1:11" ht="18.75" customHeight="1">
      <c r="A10" s="5" t="s">
        <v>16</v>
      </c>
      <c r="B10" s="31" t="s">
        <v>17</v>
      </c>
      <c r="C10" s="25">
        <v>4075.9</v>
      </c>
      <c r="D10" s="25">
        <v>4690.3</v>
      </c>
      <c r="E10" s="25">
        <v>4690.3</v>
      </c>
      <c r="F10" s="25">
        <v>-1429.2</v>
      </c>
      <c r="G10" s="25">
        <f t="shared" si="0"/>
        <v>-6119.5</v>
      </c>
      <c r="H10" s="22">
        <f t="shared" si="1"/>
        <v>-0.3047139841801164</v>
      </c>
      <c r="I10" s="22">
        <f t="shared" si="2"/>
        <v>-0.3047139841801164</v>
      </c>
      <c r="J10" s="25">
        <f t="shared" si="3"/>
        <v>-5505.1</v>
      </c>
      <c r="K10" s="22">
        <f t="shared" si="4"/>
        <v>-0.35064648298535295</v>
      </c>
    </row>
    <row r="11" spans="1:11" ht="34.5" customHeight="1">
      <c r="A11" s="5" t="s">
        <v>18</v>
      </c>
      <c r="B11" s="31" t="s">
        <v>19</v>
      </c>
      <c r="C11" s="25">
        <v>144883.2</v>
      </c>
      <c r="D11" s="25">
        <v>314766.5</v>
      </c>
      <c r="E11" s="25">
        <v>157893</v>
      </c>
      <c r="F11" s="25">
        <v>133982.4</v>
      </c>
      <c r="G11" s="25">
        <f t="shared" si="0"/>
        <v>-23910.600000000006</v>
      </c>
      <c r="H11" s="22">
        <f t="shared" si="1"/>
        <v>0.8485645342098763</v>
      </c>
      <c r="I11" s="22">
        <f t="shared" si="2"/>
        <v>0.4256564786913474</v>
      </c>
      <c r="J11" s="25">
        <f t="shared" si="3"/>
        <v>-10900.800000000017</v>
      </c>
      <c r="K11" s="22">
        <f t="shared" si="4"/>
        <v>0.924761463026769</v>
      </c>
    </row>
    <row r="12" spans="1:11" ht="19.5" customHeight="1">
      <c r="A12" s="5" t="s">
        <v>20</v>
      </c>
      <c r="B12" s="31" t="s">
        <v>21</v>
      </c>
      <c r="C12" s="25">
        <v>138281.4</v>
      </c>
      <c r="D12" s="25">
        <v>1083466.2</v>
      </c>
      <c r="E12" s="25">
        <v>95400</v>
      </c>
      <c r="F12" s="25">
        <v>119353.9</v>
      </c>
      <c r="G12" s="25">
        <f t="shared" si="0"/>
        <v>23953.899999999994</v>
      </c>
      <c r="H12" s="22">
        <f t="shared" si="1"/>
        <v>1.2510890985324947</v>
      </c>
      <c r="I12" s="22">
        <f t="shared" si="2"/>
        <v>0.11015932015230379</v>
      </c>
      <c r="J12" s="25">
        <f t="shared" si="3"/>
        <v>-18927.5</v>
      </c>
      <c r="K12" s="22">
        <f t="shared" si="4"/>
        <v>0.8631233123182149</v>
      </c>
    </row>
    <row r="13" spans="1:11" ht="19.5" customHeight="1">
      <c r="A13" s="5" t="s">
        <v>22</v>
      </c>
      <c r="B13" s="31" t="s">
        <v>23</v>
      </c>
      <c r="C13" s="25">
        <v>631676.1</v>
      </c>
      <c r="D13" s="25">
        <v>0</v>
      </c>
      <c r="E13" s="25"/>
      <c r="F13" s="25"/>
      <c r="G13" s="25">
        <f t="shared" si="0"/>
        <v>0</v>
      </c>
      <c r="H13" s="22">
        <f t="shared" si="1"/>
      </c>
      <c r="I13" s="22">
        <f t="shared" si="2"/>
      </c>
      <c r="J13" s="25">
        <f t="shared" si="3"/>
        <v>-631676.1</v>
      </c>
      <c r="K13" s="22">
        <f t="shared" si="4"/>
        <v>0</v>
      </c>
    </row>
    <row r="14" spans="1:11" ht="19.5" customHeight="1">
      <c r="A14" s="5" t="s">
        <v>24</v>
      </c>
      <c r="B14" s="31" t="s">
        <v>25</v>
      </c>
      <c r="C14" s="25">
        <v>1538337.1</v>
      </c>
      <c r="D14" s="25">
        <v>2237196.9</v>
      </c>
      <c r="E14" s="25">
        <v>1481700</v>
      </c>
      <c r="F14" s="25">
        <v>1369870</v>
      </c>
      <c r="G14" s="25">
        <f t="shared" si="0"/>
        <v>-111830</v>
      </c>
      <c r="H14" s="22">
        <f t="shared" si="1"/>
        <v>0.9245258824323412</v>
      </c>
      <c r="I14" s="22">
        <f t="shared" si="2"/>
        <v>0.6123153487294748</v>
      </c>
      <c r="J14" s="25">
        <f t="shared" si="3"/>
        <v>-168467.1000000001</v>
      </c>
      <c r="K14" s="22">
        <f t="shared" si="4"/>
        <v>0.8904875270836281</v>
      </c>
    </row>
    <row r="15" spans="1:11" ht="19.5" customHeight="1">
      <c r="A15" s="5" t="s">
        <v>26</v>
      </c>
      <c r="B15" s="31" t="s">
        <v>27</v>
      </c>
      <c r="C15" s="25">
        <v>167123.9</v>
      </c>
      <c r="D15" s="25">
        <f>228385.6+1229.6</f>
        <v>229615.2</v>
      </c>
      <c r="E15" s="25">
        <v>167172.6</v>
      </c>
      <c r="F15" s="25">
        <v>148766</v>
      </c>
      <c r="G15" s="25">
        <f t="shared" si="0"/>
        <v>-18406.600000000006</v>
      </c>
      <c r="H15" s="22">
        <f t="shared" si="1"/>
        <v>0.8898946358434336</v>
      </c>
      <c r="I15" s="22">
        <f t="shared" si="2"/>
        <v>0.6478926482218947</v>
      </c>
      <c r="J15" s="25">
        <f t="shared" si="3"/>
        <v>-18357.899999999994</v>
      </c>
      <c r="K15" s="22">
        <f t="shared" si="4"/>
        <v>0.8901539516490461</v>
      </c>
    </row>
    <row r="16" spans="1:11" ht="33" customHeight="1">
      <c r="A16" s="5" t="s">
        <v>28</v>
      </c>
      <c r="B16" s="31" t="s">
        <v>29</v>
      </c>
      <c r="C16" s="25">
        <v>18.1</v>
      </c>
      <c r="D16" s="25">
        <v>0</v>
      </c>
      <c r="E16" s="25">
        <v>0</v>
      </c>
      <c r="F16" s="25">
        <v>-0.1</v>
      </c>
      <c r="G16" s="25">
        <f t="shared" si="0"/>
        <v>-0.1</v>
      </c>
      <c r="H16" s="22">
        <f t="shared" si="1"/>
      </c>
      <c r="I16" s="22">
        <f t="shared" si="2"/>
      </c>
      <c r="J16" s="25">
        <f t="shared" si="3"/>
        <v>-18.200000000000003</v>
      </c>
      <c r="K16" s="22">
        <f t="shared" si="4"/>
        <v>-0.0055248618784530384</v>
      </c>
    </row>
    <row r="17" spans="1:12" s="7" customFormat="1" ht="21" customHeight="1">
      <c r="A17" s="27"/>
      <c r="B17" s="28" t="s">
        <v>30</v>
      </c>
      <c r="C17" s="26">
        <f>SUM(C18:C38)</f>
        <v>4549053.100000001</v>
      </c>
      <c r="D17" s="26">
        <f>SUM(D18:D38)</f>
        <v>6578599.1</v>
      </c>
      <c r="E17" s="26">
        <f>SUM(E18:E38)</f>
        <v>4751297.099999999</v>
      </c>
      <c r="F17" s="26">
        <f>SUM(F18:F38)</f>
        <v>5167504.800000002</v>
      </c>
      <c r="G17" s="26">
        <f t="shared" si="0"/>
        <v>416207.700000003</v>
      </c>
      <c r="H17" s="24">
        <f t="shared" si="1"/>
        <v>1.08759875277006</v>
      </c>
      <c r="I17" s="24">
        <f t="shared" si="2"/>
        <v>0.7855023115787679</v>
      </c>
      <c r="J17" s="26">
        <f t="shared" si="3"/>
        <v>618451.7000000011</v>
      </c>
      <c r="K17" s="24">
        <f t="shared" si="4"/>
        <v>1.1359517434518407</v>
      </c>
      <c r="L17" s="30"/>
    </row>
    <row r="18" spans="1:11" ht="97.5" customHeight="1">
      <c r="A18" s="5" t="s">
        <v>31</v>
      </c>
      <c r="B18" s="31" t="s">
        <v>32</v>
      </c>
      <c r="C18" s="25">
        <v>1336</v>
      </c>
      <c r="D18" s="25">
        <v>496</v>
      </c>
      <c r="E18" s="25">
        <v>496</v>
      </c>
      <c r="F18" s="25">
        <v>3566.5</v>
      </c>
      <c r="G18" s="25">
        <f t="shared" si="0"/>
        <v>3070.5</v>
      </c>
      <c r="H18" s="22">
        <f t="shared" si="1"/>
        <v>7.190524193548387</v>
      </c>
      <c r="I18" s="22">
        <f t="shared" si="2"/>
        <v>7.190524193548387</v>
      </c>
      <c r="J18" s="25">
        <f t="shared" si="3"/>
        <v>2230.5</v>
      </c>
      <c r="K18" s="22">
        <f t="shared" si="4"/>
        <v>2.6695359281437128</v>
      </c>
    </row>
    <row r="19" spans="1:11" ht="78.75">
      <c r="A19" s="5" t="s">
        <v>33</v>
      </c>
      <c r="B19" s="31" t="s">
        <v>34</v>
      </c>
      <c r="C19" s="25">
        <v>285916.8</v>
      </c>
      <c r="D19" s="25">
        <v>492160.9</v>
      </c>
      <c r="E19" s="25">
        <v>345672.6</v>
      </c>
      <c r="F19" s="25">
        <v>364121.5</v>
      </c>
      <c r="G19" s="25">
        <f t="shared" si="0"/>
        <v>18448.900000000023</v>
      </c>
      <c r="H19" s="22">
        <f t="shared" si="1"/>
        <v>1.0533710221753185</v>
      </c>
      <c r="I19" s="22">
        <f t="shared" si="2"/>
        <v>0.7398423970697388</v>
      </c>
      <c r="J19" s="25">
        <f t="shared" si="3"/>
        <v>78204.70000000001</v>
      </c>
      <c r="K19" s="22">
        <f t="shared" si="4"/>
        <v>1.2735225771972827</v>
      </c>
    </row>
    <row r="20" spans="1:11" ht="34.5" customHeight="1">
      <c r="A20" s="5" t="s">
        <v>35</v>
      </c>
      <c r="B20" s="31" t="s">
        <v>36</v>
      </c>
      <c r="C20" s="25">
        <v>44551</v>
      </c>
      <c r="D20" s="25">
        <v>131763.9</v>
      </c>
      <c r="E20" s="25">
        <v>121174.5</v>
      </c>
      <c r="F20" s="25">
        <v>123754.3</v>
      </c>
      <c r="G20" s="25">
        <f t="shared" si="0"/>
        <v>2579.800000000003</v>
      </c>
      <c r="H20" s="22">
        <f t="shared" si="1"/>
        <v>1.0212899578706742</v>
      </c>
      <c r="I20" s="22">
        <f t="shared" si="2"/>
        <v>0.9392124853620757</v>
      </c>
      <c r="J20" s="25">
        <f t="shared" si="3"/>
        <v>79203.3</v>
      </c>
      <c r="K20" s="22">
        <f t="shared" si="4"/>
        <v>2.7778119458598014</v>
      </c>
    </row>
    <row r="21" spans="1:11" ht="18.75" customHeight="1">
      <c r="A21" s="5" t="s">
        <v>37</v>
      </c>
      <c r="B21" s="31" t="s">
        <v>38</v>
      </c>
      <c r="C21" s="25">
        <v>919.5</v>
      </c>
      <c r="D21" s="25">
        <v>41.2</v>
      </c>
      <c r="E21" s="25">
        <v>41.2</v>
      </c>
      <c r="F21" s="25">
        <v>290.3</v>
      </c>
      <c r="G21" s="25">
        <f t="shared" si="0"/>
        <v>249.10000000000002</v>
      </c>
      <c r="H21" s="22">
        <f t="shared" si="1"/>
        <v>7.046116504854369</v>
      </c>
      <c r="I21" s="22">
        <f t="shared" si="2"/>
        <v>7.046116504854369</v>
      </c>
      <c r="J21" s="25">
        <f t="shared" si="3"/>
        <v>-629.2</v>
      </c>
      <c r="K21" s="22">
        <f t="shared" si="4"/>
        <v>0.3157150625339859</v>
      </c>
    </row>
    <row r="22" spans="1:11" ht="63">
      <c r="A22" s="5" t="s">
        <v>39</v>
      </c>
      <c r="B22" s="31" t="s">
        <v>40</v>
      </c>
      <c r="C22" s="25">
        <v>53100.4</v>
      </c>
      <c r="D22" s="25">
        <v>100081.7</v>
      </c>
      <c r="E22" s="25">
        <v>71500</v>
      </c>
      <c r="F22" s="25">
        <v>61788</v>
      </c>
      <c r="G22" s="25">
        <f t="shared" si="0"/>
        <v>-9712</v>
      </c>
      <c r="H22" s="22">
        <f t="shared" si="1"/>
        <v>0.8641678321678322</v>
      </c>
      <c r="I22" s="22">
        <f t="shared" si="2"/>
        <v>0.6173756041314247</v>
      </c>
      <c r="J22" s="25">
        <f t="shared" si="3"/>
        <v>8687.599999999999</v>
      </c>
      <c r="K22" s="22">
        <f t="shared" si="4"/>
        <v>1.1636070538075043</v>
      </c>
    </row>
    <row r="23" spans="1:11" ht="94.5">
      <c r="A23" s="5" t="s">
        <v>41</v>
      </c>
      <c r="B23" s="31" t="s">
        <v>42</v>
      </c>
      <c r="C23" s="25">
        <v>87032.7</v>
      </c>
      <c r="D23" s="25">
        <v>160701.1</v>
      </c>
      <c r="E23" s="25">
        <v>116650</v>
      </c>
      <c r="F23" s="25">
        <v>123440.4</v>
      </c>
      <c r="G23" s="25">
        <f t="shared" si="0"/>
        <v>6790.399999999994</v>
      </c>
      <c r="H23" s="22">
        <f t="shared" si="1"/>
        <v>1.0582117445349335</v>
      </c>
      <c r="I23" s="22">
        <f t="shared" si="2"/>
        <v>0.7681366213423554</v>
      </c>
      <c r="J23" s="25">
        <f t="shared" si="3"/>
        <v>36407.7</v>
      </c>
      <c r="K23" s="22">
        <f t="shared" si="4"/>
        <v>1.4183220789427422</v>
      </c>
    </row>
    <row r="24" spans="1:11" ht="141.75">
      <c r="A24" s="5" t="s">
        <v>43</v>
      </c>
      <c r="B24" s="31" t="s">
        <v>44</v>
      </c>
      <c r="C24" s="25">
        <v>976.4</v>
      </c>
      <c r="D24" s="25">
        <v>1194</v>
      </c>
      <c r="E24" s="25">
        <v>1034.6999999999998</v>
      </c>
      <c r="F24" s="25">
        <v>1442.9</v>
      </c>
      <c r="G24" s="25">
        <f t="shared" si="0"/>
        <v>408.2000000000003</v>
      </c>
      <c r="H24" s="22">
        <f t="shared" si="1"/>
        <v>1.394510486131246</v>
      </c>
      <c r="I24" s="22">
        <f t="shared" si="2"/>
        <v>1.2084589614740369</v>
      </c>
      <c r="J24" s="25">
        <f t="shared" si="3"/>
        <v>466.5000000000001</v>
      </c>
      <c r="K24" s="22">
        <f t="shared" si="4"/>
        <v>1.4777755018435068</v>
      </c>
    </row>
    <row r="25" spans="1:11" ht="112.5" customHeight="1">
      <c r="A25" s="5" t="s">
        <v>45</v>
      </c>
      <c r="B25" s="31" t="s">
        <v>46</v>
      </c>
      <c r="C25" s="25">
        <v>1553.3</v>
      </c>
      <c r="D25" s="25">
        <v>1801.3999999999999</v>
      </c>
      <c r="E25" s="25">
        <v>1461</v>
      </c>
      <c r="F25" s="25">
        <v>1525.7</v>
      </c>
      <c r="G25" s="25">
        <f t="shared" si="0"/>
        <v>64.70000000000005</v>
      </c>
      <c r="H25" s="22">
        <f t="shared" si="1"/>
        <v>1.0442847364818617</v>
      </c>
      <c r="I25" s="22">
        <f t="shared" si="2"/>
        <v>0.8469523703785945</v>
      </c>
      <c r="J25" s="25">
        <f t="shared" si="3"/>
        <v>-27.59999999999991</v>
      </c>
      <c r="K25" s="22">
        <f t="shared" si="4"/>
        <v>0.9822313783557588</v>
      </c>
    </row>
    <row r="26" spans="1:11" ht="87" customHeight="1">
      <c r="A26" s="5" t="s">
        <v>90</v>
      </c>
      <c r="B26" s="31" t="s">
        <v>89</v>
      </c>
      <c r="C26" s="25">
        <v>64.8</v>
      </c>
      <c r="D26" s="25">
        <v>0</v>
      </c>
      <c r="E26" s="25">
        <v>0</v>
      </c>
      <c r="F26" s="25">
        <v>218.7</v>
      </c>
      <c r="G26" s="25">
        <f t="shared" si="0"/>
        <v>218.7</v>
      </c>
      <c r="H26" s="22">
        <f t="shared" si="1"/>
      </c>
      <c r="I26" s="22">
        <f t="shared" si="2"/>
      </c>
      <c r="J26" s="25">
        <f t="shared" si="3"/>
        <v>153.89999999999998</v>
      </c>
      <c r="K26" s="22">
        <f t="shared" si="4"/>
        <v>3.375</v>
      </c>
    </row>
    <row r="27" spans="1:11" ht="68.25" customHeight="1">
      <c r="A27" s="5" t="s">
        <v>47</v>
      </c>
      <c r="B27" s="31" t="s">
        <v>48</v>
      </c>
      <c r="C27" s="25">
        <v>21689.3</v>
      </c>
      <c r="D27" s="25">
        <v>60374</v>
      </c>
      <c r="E27" s="25">
        <v>60374</v>
      </c>
      <c r="F27" s="25">
        <v>60374</v>
      </c>
      <c r="G27" s="25">
        <f t="shared" si="0"/>
        <v>0</v>
      </c>
      <c r="H27" s="22">
        <f t="shared" si="1"/>
        <v>1</v>
      </c>
      <c r="I27" s="22">
        <f t="shared" si="2"/>
        <v>1</v>
      </c>
      <c r="J27" s="25">
        <f t="shared" si="3"/>
        <v>38684.7</v>
      </c>
      <c r="K27" s="22">
        <f t="shared" si="4"/>
        <v>2.783584532465317</v>
      </c>
    </row>
    <row r="28" spans="1:11" ht="102" customHeight="1">
      <c r="A28" s="5" t="s">
        <v>49</v>
      </c>
      <c r="B28" s="31" t="s">
        <v>50</v>
      </c>
      <c r="C28" s="25">
        <v>44437.2</v>
      </c>
      <c r="D28" s="25">
        <v>54855.2</v>
      </c>
      <c r="E28" s="25">
        <v>39617.7</v>
      </c>
      <c r="F28" s="25">
        <v>132693.1</v>
      </c>
      <c r="G28" s="25">
        <f t="shared" si="0"/>
        <v>93075.40000000001</v>
      </c>
      <c r="H28" s="22">
        <f t="shared" si="1"/>
        <v>3.3493388056348556</v>
      </c>
      <c r="I28" s="22">
        <f t="shared" si="2"/>
        <v>2.4189703072817164</v>
      </c>
      <c r="J28" s="25">
        <f t="shared" si="3"/>
        <v>88255.90000000001</v>
      </c>
      <c r="K28" s="22">
        <f t="shared" si="4"/>
        <v>2.9860814812814493</v>
      </c>
    </row>
    <row r="29" spans="1:11" ht="19.5" customHeight="1">
      <c r="A29" s="5" t="s">
        <v>51</v>
      </c>
      <c r="B29" s="31" t="s">
        <v>52</v>
      </c>
      <c r="C29" s="25">
        <v>2523.9</v>
      </c>
      <c r="D29" s="25">
        <v>7767.5</v>
      </c>
      <c r="E29" s="25">
        <v>5742.799999999999</v>
      </c>
      <c r="F29" s="25">
        <v>9075.6</v>
      </c>
      <c r="G29" s="25">
        <f t="shared" si="0"/>
        <v>3332.800000000001</v>
      </c>
      <c r="H29" s="22">
        <f t="shared" si="1"/>
        <v>1.580344083025702</v>
      </c>
      <c r="I29" s="22">
        <f t="shared" si="2"/>
        <v>1.168406823302221</v>
      </c>
      <c r="J29" s="25">
        <f t="shared" si="3"/>
        <v>6551.700000000001</v>
      </c>
      <c r="K29" s="22">
        <f t="shared" si="4"/>
        <v>3.595863544514442</v>
      </c>
    </row>
    <row r="30" spans="1:11" ht="33.75" customHeight="1">
      <c r="A30" s="5" t="s">
        <v>53</v>
      </c>
      <c r="B30" s="31" t="s">
        <v>54</v>
      </c>
      <c r="C30" s="25">
        <v>3208630.9</v>
      </c>
      <c r="D30" s="25">
        <v>4883270.7</v>
      </c>
      <c r="E30" s="25">
        <v>3482679.5999999996</v>
      </c>
      <c r="F30" s="25">
        <v>3578429</v>
      </c>
      <c r="G30" s="25">
        <f t="shared" si="0"/>
        <v>95749.40000000037</v>
      </c>
      <c r="H30" s="22">
        <f t="shared" si="1"/>
        <v>1.0274930257724542</v>
      </c>
      <c r="I30" s="22">
        <f t="shared" si="2"/>
        <v>0.7327934943274801</v>
      </c>
      <c r="J30" s="25">
        <f t="shared" si="3"/>
        <v>369798.1000000001</v>
      </c>
      <c r="K30" s="22">
        <f t="shared" si="4"/>
        <v>1.1152510561436033</v>
      </c>
    </row>
    <row r="31" spans="1:11" ht="33.75" customHeight="1">
      <c r="A31" s="5" t="s">
        <v>55</v>
      </c>
      <c r="B31" s="31" t="s">
        <v>56</v>
      </c>
      <c r="C31" s="25">
        <v>3553.5</v>
      </c>
      <c r="D31" s="25">
        <v>0</v>
      </c>
      <c r="E31" s="25">
        <v>0</v>
      </c>
      <c r="F31" s="25">
        <v>6353.7</v>
      </c>
      <c r="G31" s="25">
        <f t="shared" si="0"/>
        <v>6353.7</v>
      </c>
      <c r="H31" s="22">
        <f t="shared" si="1"/>
      </c>
      <c r="I31" s="22">
        <f t="shared" si="2"/>
      </c>
      <c r="J31" s="25">
        <f t="shared" si="3"/>
        <v>2800.2</v>
      </c>
      <c r="K31" s="22">
        <f t="shared" si="4"/>
        <v>1.7880118193330519</v>
      </c>
    </row>
    <row r="32" spans="1:11" ht="102.75" customHeight="1">
      <c r="A32" s="5" t="s">
        <v>96</v>
      </c>
      <c r="B32" s="31" t="s">
        <v>97</v>
      </c>
      <c r="C32" s="25">
        <v>44805.7</v>
      </c>
      <c r="D32" s="25">
        <v>200263.99999999997</v>
      </c>
      <c r="E32" s="25">
        <v>174506.1</v>
      </c>
      <c r="F32" s="25">
        <v>216134.90000000002</v>
      </c>
      <c r="G32" s="25">
        <f>F32-E32</f>
        <v>41628.80000000002</v>
      </c>
      <c r="H32" s="22">
        <f>_xlfn.IFERROR(F32/E32,"")</f>
        <v>1.2385521193815001</v>
      </c>
      <c r="I32" s="22">
        <f>_xlfn.IFERROR(F32/D32,"")</f>
        <v>1.079249890145009</v>
      </c>
      <c r="J32" s="25">
        <f>F32-C32</f>
        <v>171329.2</v>
      </c>
      <c r="K32" s="22">
        <f>_xlfn.IFERROR(F32/C32,"")</f>
        <v>4.8238259864258355</v>
      </c>
    </row>
    <row r="33" spans="1:11" ht="63">
      <c r="A33" s="5" t="s">
        <v>57</v>
      </c>
      <c r="B33" s="31" t="s">
        <v>58</v>
      </c>
      <c r="C33" s="25">
        <v>434004.6</v>
      </c>
      <c r="D33" s="25">
        <v>104142</v>
      </c>
      <c r="E33" s="25">
        <v>73340</v>
      </c>
      <c r="F33" s="25">
        <v>173108.2</v>
      </c>
      <c r="G33" s="25">
        <f t="shared" si="0"/>
        <v>99768.20000000001</v>
      </c>
      <c r="H33" s="22">
        <f t="shared" si="1"/>
        <v>2.3603517862012544</v>
      </c>
      <c r="I33" s="22">
        <f t="shared" si="2"/>
        <v>1.662232336617311</v>
      </c>
      <c r="J33" s="25">
        <f t="shared" si="3"/>
        <v>-260896.39999999997</v>
      </c>
      <c r="K33" s="22">
        <f t="shared" si="4"/>
        <v>0.3988625927006304</v>
      </c>
    </row>
    <row r="34" spans="1:11" ht="110.25">
      <c r="A34" s="5" t="s">
        <v>59</v>
      </c>
      <c r="B34" s="31" t="s">
        <v>60</v>
      </c>
      <c r="C34" s="25">
        <v>76241.1</v>
      </c>
      <c r="D34" s="25">
        <v>45272.2</v>
      </c>
      <c r="E34" s="25">
        <v>29950</v>
      </c>
      <c r="F34" s="25">
        <v>64652.2</v>
      </c>
      <c r="G34" s="25">
        <f t="shared" si="0"/>
        <v>34702.2</v>
      </c>
      <c r="H34" s="22">
        <f t="shared" si="1"/>
        <v>2.1586711185308847</v>
      </c>
      <c r="I34" s="22">
        <f t="shared" si="2"/>
        <v>1.42807727479557</v>
      </c>
      <c r="J34" s="25">
        <f t="shared" si="3"/>
        <v>-11588.900000000009</v>
      </c>
      <c r="K34" s="22">
        <f t="shared" si="4"/>
        <v>0.8479966842031397</v>
      </c>
    </row>
    <row r="35" spans="1:11" ht="19.5" customHeight="1">
      <c r="A35" s="5" t="s">
        <v>61</v>
      </c>
      <c r="B35" s="31" t="s">
        <v>62</v>
      </c>
      <c r="C35" s="25">
        <v>142005.3</v>
      </c>
      <c r="D35" s="25">
        <v>212143.2</v>
      </c>
      <c r="E35" s="25">
        <v>143607.8</v>
      </c>
      <c r="F35" s="25">
        <v>168089</v>
      </c>
      <c r="G35" s="25">
        <f t="shared" si="0"/>
        <v>24481.20000000001</v>
      </c>
      <c r="H35" s="22">
        <f t="shared" si="1"/>
        <v>1.1704726344947838</v>
      </c>
      <c r="I35" s="22">
        <f t="shared" si="2"/>
        <v>0.7923374399933629</v>
      </c>
      <c r="J35" s="25">
        <f t="shared" si="3"/>
        <v>26083.70000000001</v>
      </c>
      <c r="K35" s="22">
        <f t="shared" si="4"/>
        <v>1.1836811724632814</v>
      </c>
    </row>
    <row r="36" spans="1:11" ht="19.5" customHeight="1">
      <c r="A36" s="5" t="s">
        <v>63</v>
      </c>
      <c r="B36" s="31" t="s">
        <v>64</v>
      </c>
      <c r="C36" s="25">
        <v>-81.6</v>
      </c>
      <c r="D36" s="25">
        <v>0</v>
      </c>
      <c r="E36" s="25">
        <v>0</v>
      </c>
      <c r="F36" s="25">
        <v>-6079.3</v>
      </c>
      <c r="G36" s="25">
        <f t="shared" si="0"/>
        <v>-6079.3</v>
      </c>
      <c r="H36" s="22">
        <f t="shared" si="1"/>
      </c>
      <c r="I36" s="22">
        <f t="shared" si="2"/>
      </c>
      <c r="J36" s="25">
        <f t="shared" si="3"/>
        <v>-5997.7</v>
      </c>
      <c r="K36" s="22">
        <f t="shared" si="4"/>
        <v>74.50122549019609</v>
      </c>
    </row>
    <row r="37" spans="1:11" ht="19.5" customHeight="1">
      <c r="A37" s="5" t="s">
        <v>65</v>
      </c>
      <c r="B37" s="31" t="s">
        <v>66</v>
      </c>
      <c r="C37" s="25">
        <v>92982.9</v>
      </c>
      <c r="D37" s="25">
        <v>122270.1</v>
      </c>
      <c r="E37" s="25">
        <v>83449.1</v>
      </c>
      <c r="F37" s="25">
        <v>83730.2</v>
      </c>
      <c r="G37" s="25">
        <f>F37-E37</f>
        <v>281.09999999999127</v>
      </c>
      <c r="H37" s="22">
        <f t="shared" si="1"/>
        <v>1.003368520451389</v>
      </c>
      <c r="I37" s="22">
        <f t="shared" si="2"/>
        <v>0.6847970190586251</v>
      </c>
      <c r="J37" s="25">
        <f t="shared" si="3"/>
        <v>-9252.699999999997</v>
      </c>
      <c r="K37" s="22">
        <f t="shared" si="4"/>
        <v>0.9004903052066563</v>
      </c>
    </row>
    <row r="38" spans="1:11" ht="19.5" customHeight="1">
      <c r="A38" s="5" t="s">
        <v>67</v>
      </c>
      <c r="B38" s="31" t="s">
        <v>68</v>
      </c>
      <c r="C38" s="25">
        <v>2809.4</v>
      </c>
      <c r="D38" s="25">
        <v>0</v>
      </c>
      <c r="E38" s="25">
        <v>0</v>
      </c>
      <c r="F38" s="25">
        <v>795.9</v>
      </c>
      <c r="G38" s="25">
        <f t="shared" si="0"/>
        <v>795.9</v>
      </c>
      <c r="H38" s="22">
        <f t="shared" si="1"/>
      </c>
      <c r="I38" s="22">
        <f t="shared" si="2"/>
      </c>
      <c r="J38" s="25">
        <f t="shared" si="3"/>
        <v>-2013.5</v>
      </c>
      <c r="K38" s="22">
        <f t="shared" si="4"/>
        <v>0.2832989250373745</v>
      </c>
    </row>
    <row r="39" spans="1:11" s="7" customFormat="1" ht="34.5" customHeight="1">
      <c r="A39" s="6"/>
      <c r="B39" s="29" t="s">
        <v>69</v>
      </c>
      <c r="C39" s="26">
        <f>C5+C17</f>
        <v>15879177.2</v>
      </c>
      <c r="D39" s="26">
        <f>D5+D17</f>
        <v>26581534.1</v>
      </c>
      <c r="E39" s="26">
        <f>E5+E17</f>
        <v>17207254.099999998</v>
      </c>
      <c r="F39" s="26">
        <f>F5+F17</f>
        <v>17645833.200000003</v>
      </c>
      <c r="G39" s="26">
        <f t="shared" si="0"/>
        <v>438579.1000000052</v>
      </c>
      <c r="H39" s="24">
        <f t="shared" si="1"/>
        <v>1.0254880353048315</v>
      </c>
      <c r="I39" s="24">
        <f t="shared" si="2"/>
        <v>0.66383802882167</v>
      </c>
      <c r="J39" s="26">
        <f t="shared" si="3"/>
        <v>1766656.0000000037</v>
      </c>
      <c r="K39" s="24">
        <f t="shared" si="4"/>
        <v>1.1112561424152383</v>
      </c>
    </row>
    <row r="40" spans="1:11" s="7" customFormat="1" ht="21" customHeight="1">
      <c r="A40" s="6" t="s">
        <v>70</v>
      </c>
      <c r="B40" s="29" t="s">
        <v>71</v>
      </c>
      <c r="C40" s="26">
        <f>SUM(C41:C49)</f>
        <v>15072275.400000002</v>
      </c>
      <c r="D40" s="26">
        <f>SUM(D41:D49)</f>
        <v>28505605.5</v>
      </c>
      <c r="E40" s="26">
        <f>SUM(E41:E49)</f>
        <v>18610216.8</v>
      </c>
      <c r="F40" s="26">
        <f>SUM(F41:F49)</f>
        <v>18451632.400000002</v>
      </c>
      <c r="G40" s="26">
        <f t="shared" si="0"/>
        <v>-158584.3999999985</v>
      </c>
      <c r="H40" s="24">
        <f t="shared" si="1"/>
        <v>0.9914786376910989</v>
      </c>
      <c r="I40" s="24">
        <f t="shared" si="2"/>
        <v>0.6472983848738102</v>
      </c>
      <c r="J40" s="26">
        <f t="shared" si="3"/>
        <v>3379357</v>
      </c>
      <c r="K40" s="24">
        <f t="shared" si="4"/>
        <v>1.22421014148932</v>
      </c>
    </row>
    <row r="41" spans="1:11" ht="34.5" customHeight="1">
      <c r="A41" s="5" t="s">
        <v>72</v>
      </c>
      <c r="B41" s="31" t="s">
        <v>73</v>
      </c>
      <c r="C41" s="25">
        <v>539943.4</v>
      </c>
      <c r="D41" s="25">
        <v>384548</v>
      </c>
      <c r="E41" s="25">
        <v>351689.9</v>
      </c>
      <c r="F41" s="25">
        <v>369367.6</v>
      </c>
      <c r="G41" s="25">
        <f t="shared" si="0"/>
        <v>17677.699999999953</v>
      </c>
      <c r="H41" s="22">
        <f t="shared" si="1"/>
        <v>1.0502650204057606</v>
      </c>
      <c r="I41" s="22">
        <f t="shared" si="2"/>
        <v>0.9605240438124759</v>
      </c>
      <c r="J41" s="25">
        <f t="shared" si="3"/>
        <v>-170575.80000000005</v>
      </c>
      <c r="K41" s="22">
        <f t="shared" si="4"/>
        <v>0.6840857763980446</v>
      </c>
    </row>
    <row r="42" spans="1:11" ht="34.5" customHeight="1">
      <c r="A42" s="5" t="s">
        <v>74</v>
      </c>
      <c r="B42" s="31" t="s">
        <v>75</v>
      </c>
      <c r="C42" s="25">
        <v>3444043.5</v>
      </c>
      <c r="D42" s="25">
        <v>9870084.3</v>
      </c>
      <c r="E42" s="25">
        <v>5418257.5</v>
      </c>
      <c r="F42" s="25">
        <v>5418257.5</v>
      </c>
      <c r="G42" s="25">
        <f t="shared" si="0"/>
        <v>0</v>
      </c>
      <c r="H42" s="22">
        <f t="shared" si="1"/>
        <v>1</v>
      </c>
      <c r="I42" s="22">
        <f t="shared" si="2"/>
        <v>0.5489575707068682</v>
      </c>
      <c r="J42" s="25">
        <f t="shared" si="3"/>
        <v>1974214</v>
      </c>
      <c r="K42" s="22">
        <f t="shared" si="4"/>
        <v>1.5732256285380832</v>
      </c>
    </row>
    <row r="43" spans="1:11" ht="34.5" customHeight="1">
      <c r="A43" s="5" t="s">
        <v>76</v>
      </c>
      <c r="B43" s="31" t="s">
        <v>77</v>
      </c>
      <c r="C43" s="25">
        <v>7921871.4</v>
      </c>
      <c r="D43" s="25">
        <v>12309368.5</v>
      </c>
      <c r="E43" s="25">
        <v>8673692.5</v>
      </c>
      <c r="F43" s="25">
        <v>8671349.9</v>
      </c>
      <c r="G43" s="25">
        <f t="shared" si="0"/>
        <v>-2342.5999999996275</v>
      </c>
      <c r="H43" s="22">
        <f t="shared" si="1"/>
        <v>0.9997299189474379</v>
      </c>
      <c r="I43" s="22">
        <f t="shared" si="2"/>
        <v>0.7044512397203805</v>
      </c>
      <c r="J43" s="25">
        <f t="shared" si="3"/>
        <v>749478.5</v>
      </c>
      <c r="K43" s="22">
        <f t="shared" si="4"/>
        <v>1.0946087688320716</v>
      </c>
    </row>
    <row r="44" spans="1:11" ht="19.5" customHeight="1">
      <c r="A44" s="5" t="s">
        <v>78</v>
      </c>
      <c r="B44" s="31" t="s">
        <v>79</v>
      </c>
      <c r="C44" s="25">
        <v>3122148.9</v>
      </c>
      <c r="D44" s="25">
        <v>5438749.7</v>
      </c>
      <c r="E44" s="25">
        <v>3663721.9</v>
      </c>
      <c r="F44" s="25">
        <v>3655843.6</v>
      </c>
      <c r="G44" s="25">
        <f t="shared" si="0"/>
        <v>-7878.299999999814</v>
      </c>
      <c r="H44" s="22">
        <f t="shared" si="1"/>
        <v>0.9978496457386682</v>
      </c>
      <c r="I44" s="22">
        <f t="shared" si="2"/>
        <v>0.6721845647723041</v>
      </c>
      <c r="J44" s="25">
        <f t="shared" si="3"/>
        <v>533694.7000000002</v>
      </c>
      <c r="K44" s="22">
        <f t="shared" si="4"/>
        <v>1.170938259863263</v>
      </c>
    </row>
    <row r="45" spans="1:11" ht="34.5" customHeight="1">
      <c r="A45" s="5" t="s">
        <v>80</v>
      </c>
      <c r="B45" s="31" t="s">
        <v>81</v>
      </c>
      <c r="C45" s="25">
        <v>4.1</v>
      </c>
      <c r="D45" s="25">
        <v>0</v>
      </c>
      <c r="E45" s="25">
        <v>0</v>
      </c>
      <c r="F45" s="25">
        <v>941.4</v>
      </c>
      <c r="G45" s="25">
        <f t="shared" si="0"/>
        <v>941.4</v>
      </c>
      <c r="H45" s="22">
        <f t="shared" si="1"/>
      </c>
      <c r="I45" s="22">
        <f t="shared" si="2"/>
      </c>
      <c r="J45" s="25">
        <f t="shared" si="3"/>
        <v>937.3</v>
      </c>
      <c r="K45" s="22">
        <f t="shared" si="4"/>
        <v>229.609756097561</v>
      </c>
    </row>
    <row r="46" spans="1:11" ht="34.5" customHeight="1">
      <c r="A46" s="5" t="s">
        <v>82</v>
      </c>
      <c r="B46" s="31" t="s">
        <v>83</v>
      </c>
      <c r="C46" s="25">
        <v>62010.4</v>
      </c>
      <c r="D46" s="25">
        <v>494848.1</v>
      </c>
      <c r="E46" s="25">
        <v>494848.1</v>
      </c>
      <c r="F46" s="25">
        <v>494848.1</v>
      </c>
      <c r="G46" s="25">
        <f t="shared" si="0"/>
        <v>0</v>
      </c>
      <c r="H46" s="22">
        <f t="shared" si="1"/>
        <v>1</v>
      </c>
      <c r="I46" s="22">
        <f t="shared" si="2"/>
        <v>1</v>
      </c>
      <c r="J46" s="25">
        <f t="shared" si="3"/>
        <v>432837.69999999995</v>
      </c>
      <c r="K46" s="22">
        <f t="shared" si="4"/>
        <v>7.980082373279321</v>
      </c>
    </row>
    <row r="47" spans="1:11" ht="126" hidden="1">
      <c r="A47" s="5" t="s">
        <v>94</v>
      </c>
      <c r="B47" s="31" t="s">
        <v>95</v>
      </c>
      <c r="C47" s="25">
        <v>-1.6</v>
      </c>
      <c r="D47" s="25"/>
      <c r="E47" s="25"/>
      <c r="F47" s="25"/>
      <c r="G47" s="25"/>
      <c r="H47" s="22"/>
      <c r="I47" s="22"/>
      <c r="J47" s="25"/>
      <c r="K47" s="22"/>
    </row>
    <row r="48" spans="1:11" ht="98.25" customHeight="1">
      <c r="A48" s="5" t="s">
        <v>84</v>
      </c>
      <c r="B48" s="31" t="s">
        <v>85</v>
      </c>
      <c r="C48" s="25">
        <v>322724.9</v>
      </c>
      <c r="D48" s="25">
        <v>8006.9</v>
      </c>
      <c r="E48" s="25">
        <v>8006.9</v>
      </c>
      <c r="F48" s="25">
        <v>159944</v>
      </c>
      <c r="G48" s="25">
        <f t="shared" si="0"/>
        <v>151937.1</v>
      </c>
      <c r="H48" s="22">
        <f>_xlfn.IFERROR(F48/E48,"")</f>
        <v>19.97577089760082</v>
      </c>
      <c r="I48" s="22">
        <f t="shared" si="2"/>
        <v>19.97577089760082</v>
      </c>
      <c r="J48" s="25">
        <f t="shared" si="3"/>
        <v>-162780.90000000002</v>
      </c>
      <c r="K48" s="22">
        <f t="shared" si="4"/>
        <v>0.49560477050267887</v>
      </c>
    </row>
    <row r="49" spans="1:11" ht="49.5" customHeight="1">
      <c r="A49" s="5" t="s">
        <v>86</v>
      </c>
      <c r="B49" s="31" t="s">
        <v>87</v>
      </c>
      <c r="C49" s="25">
        <v>-340469.6</v>
      </c>
      <c r="D49" s="25">
        <v>0</v>
      </c>
      <c r="E49" s="25">
        <v>0</v>
      </c>
      <c r="F49" s="25">
        <v>-318919.7</v>
      </c>
      <c r="G49" s="25">
        <f t="shared" si="0"/>
        <v>-318919.7</v>
      </c>
      <c r="H49" s="22">
        <f t="shared" si="1"/>
      </c>
      <c r="I49" s="22">
        <f t="shared" si="2"/>
      </c>
      <c r="J49" s="25">
        <f t="shared" si="3"/>
        <v>21549.899999999965</v>
      </c>
      <c r="K49" s="22">
        <f t="shared" si="4"/>
        <v>0.936705362240858</v>
      </c>
    </row>
    <row r="50" spans="1:11" s="36" customFormat="1" ht="22.5" customHeight="1">
      <c r="A50" s="32"/>
      <c r="B50" s="33" t="s">
        <v>88</v>
      </c>
      <c r="C50" s="34">
        <f>C39+C40</f>
        <v>30951452.6</v>
      </c>
      <c r="D50" s="34">
        <f>D39+D40</f>
        <v>55087139.6</v>
      </c>
      <c r="E50" s="34">
        <f>E39+E40</f>
        <v>35817470.9</v>
      </c>
      <c r="F50" s="34">
        <f>F39+F40</f>
        <v>36097465.60000001</v>
      </c>
      <c r="G50" s="34">
        <f t="shared" si="0"/>
        <v>279994.70000001043</v>
      </c>
      <c r="H50" s="35">
        <f t="shared" si="1"/>
        <v>1.0078172660705647</v>
      </c>
      <c r="I50" s="35">
        <f t="shared" si="2"/>
        <v>0.6552793603391237</v>
      </c>
      <c r="J50" s="34">
        <f>F50-C50</f>
        <v>5146013.000000007</v>
      </c>
      <c r="K50" s="35">
        <f t="shared" si="4"/>
        <v>1.1662607912625078</v>
      </c>
    </row>
    <row r="51" spans="1:8" s="3" customFormat="1" ht="15.75">
      <c r="A51" s="8"/>
      <c r="B51" s="18"/>
      <c r="C51" s="15"/>
      <c r="D51" s="15"/>
      <c r="E51" s="15"/>
      <c r="F51" s="15"/>
      <c r="G51" s="12"/>
      <c r="H51" s="9"/>
    </row>
    <row r="52" spans="1:8" s="3" customFormat="1" ht="15.75">
      <c r="A52" s="8"/>
      <c r="B52" s="18"/>
      <c r="C52" s="15"/>
      <c r="D52" s="15"/>
      <c r="E52" s="15"/>
      <c r="F52" s="15"/>
      <c r="G52" s="12"/>
      <c r="H52" s="9"/>
    </row>
    <row r="53" spans="1:8" s="3" customFormat="1" ht="15.75">
      <c r="A53" s="8"/>
      <c r="B53" s="18"/>
      <c r="C53" s="15"/>
      <c r="D53" s="15"/>
      <c r="E53" s="15"/>
      <c r="F53" s="15"/>
      <c r="G53" s="12"/>
      <c r="H53" s="9"/>
    </row>
    <row r="54" spans="1:8" s="3" customFormat="1" ht="15.75">
      <c r="A54" s="8"/>
      <c r="B54" s="18"/>
      <c r="C54" s="15"/>
      <c r="D54" s="15"/>
      <c r="E54" s="15"/>
      <c r="F54" s="15"/>
      <c r="G54" s="12"/>
      <c r="H54" s="9"/>
    </row>
    <row r="55" spans="1:8" s="3" customFormat="1" ht="15.75">
      <c r="A55" s="8"/>
      <c r="B55" s="18"/>
      <c r="C55" s="15"/>
      <c r="D55" s="15"/>
      <c r="E55" s="15"/>
      <c r="F55" s="15"/>
      <c r="G55" s="12"/>
      <c r="H55" s="9"/>
    </row>
    <row r="56" spans="1:8" s="3" customFormat="1" ht="15.75">
      <c r="A56" s="8"/>
      <c r="B56" s="18"/>
      <c r="C56" s="15"/>
      <c r="D56" s="15"/>
      <c r="E56" s="15"/>
      <c r="F56" s="15"/>
      <c r="G56" s="12"/>
      <c r="H56" s="9"/>
    </row>
    <row r="57" spans="1:8" s="3" customFormat="1" ht="15.75">
      <c r="A57" s="8"/>
      <c r="B57" s="18"/>
      <c r="C57" s="15"/>
      <c r="D57" s="15"/>
      <c r="E57" s="15"/>
      <c r="F57" s="15"/>
      <c r="G57" s="12"/>
      <c r="H57" s="9"/>
    </row>
    <row r="58" spans="1:8" s="3" customFormat="1" ht="15.75">
      <c r="A58" s="8"/>
      <c r="B58" s="18"/>
      <c r="C58" s="15"/>
      <c r="D58" s="15"/>
      <c r="E58" s="15"/>
      <c r="F58" s="15"/>
      <c r="G58" s="12"/>
      <c r="H58" s="9"/>
    </row>
    <row r="59" spans="1:8" s="3" customFormat="1" ht="15.75">
      <c r="A59" s="8"/>
      <c r="B59" s="18"/>
      <c r="C59" s="15"/>
      <c r="D59" s="15"/>
      <c r="E59" s="15"/>
      <c r="F59" s="15"/>
      <c r="G59" s="12"/>
      <c r="H59" s="9"/>
    </row>
    <row r="60" spans="1:8" s="3" customFormat="1" ht="15.75">
      <c r="A60" s="8"/>
      <c r="B60" s="18"/>
      <c r="C60" s="15"/>
      <c r="D60" s="15"/>
      <c r="E60" s="15"/>
      <c r="F60" s="15"/>
      <c r="G60" s="12"/>
      <c r="H60" s="9"/>
    </row>
    <row r="61" spans="1:8" s="3" customFormat="1" ht="15.75">
      <c r="A61" s="8"/>
      <c r="B61" s="18"/>
      <c r="C61" s="15"/>
      <c r="D61" s="15"/>
      <c r="E61" s="15"/>
      <c r="F61" s="15"/>
      <c r="G61" s="12"/>
      <c r="H61" s="9"/>
    </row>
  </sheetData>
  <sheetProtection password="CE28" sheet="1" objects="1" scenarios="1"/>
  <autoFilter ref="A4:K50"/>
  <mergeCells count="2">
    <mergeCell ref="A1:K1"/>
    <mergeCell ref="A2:K2"/>
  </mergeCells>
  <printOptions/>
  <pageMargins left="0.3937007874015748" right="0.1968503937007874" top="0.2755905511811024" bottom="0.2755905511811024" header="0.2755905511811024" footer="0.15748031496062992"/>
  <pageSetup firstPageNumber="0" useFirstPageNumber="1" fitToHeight="4" fitToWidth="1" orientation="portrait" paperSize="9" scale="6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2023-10-09T09:56:39Z</cp:lastPrinted>
  <dcterms:created xsi:type="dcterms:W3CDTF">2023-05-10T09:13:22Z</dcterms:created>
  <dcterms:modified xsi:type="dcterms:W3CDTF">2023-10-10T11:36:23Z</dcterms:modified>
  <cp:category/>
  <cp:version/>
  <cp:contentType/>
  <cp:contentStatus/>
</cp:coreProperties>
</file>