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а 01.11.23" sheetId="1" r:id="rId1"/>
  </sheets>
  <definedNames>
    <definedName name="_xlfn.IFERROR" hidden="1">#NAME?</definedName>
    <definedName name="_xlnm.Print_Titles" localSheetId="0">'на 01.11.23'!$5:$5</definedName>
    <definedName name="_xlnm.Print_Area" localSheetId="0">'на 01.11.23'!$A$1:$K$52</definedName>
  </definedNames>
  <calcPr fullCalcOnLoad="1"/>
</workbook>
</file>

<file path=xl/sharedStrings.xml><?xml version="1.0" encoding="utf-8"?>
<sst xmlns="http://schemas.openxmlformats.org/spreadsheetml/2006/main" count="102" uniqueCount="102">
  <si>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</si>
  <si>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</si>
  <si>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</si>
  <si>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</si>
  <si>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 xml:space="preserve">Уточненный годовой план 2023 года </t>
  </si>
  <si>
    <t>Исполн. плана 2023 года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</si>
  <si>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</si>
  <si>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</si>
  <si>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</si>
  <si>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</si>
  <si>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</si>
  <si>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</si>
  <si>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</si>
  <si>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</si>
  <si>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</si>
  <si>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</si>
  <si>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</si>
  <si>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</si>
  <si>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</si>
  <si>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</si>
  <si>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</si>
  <si>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</si>
  <si>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</si>
  <si>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</si>
  <si>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</si>
  <si>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</si>
  <si>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</si>
  <si>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</si>
  <si>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 xml:space="preserve">НЕНАЛОГОВЫЕ ДОХОДЫ 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</si>
  <si>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</si>
  <si>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</si>
  <si>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</si>
  <si>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</si>
  <si>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</si>
  <si>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</si>
  <si>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1 11 05034 04 0000 120</t>
  </si>
  <si>
    <t>Доходы от сдачи в аренду объектов нежилого фонда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</si>
  <si>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</si>
  <si>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</si>
  <si>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</si>
  <si>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</si>
  <si>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</si>
  <si>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</si>
  <si>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</si>
  <si>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</si>
  <si>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</si>
  <si>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</si>
  <si>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</si>
  <si>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</si>
  <si>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</si>
  <si>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</si>
  <si>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</si>
  <si>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</si>
  <si>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1 14 01040 04 0000 410</t>
  </si>
  <si>
    <t>Доходы от продажи квартир, находящихся в собственности городских округов</t>
  </si>
  <si>
    <t>1 14 02042 04 0000 000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</si>
  <si>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</si>
  <si>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</si>
  <si>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</si>
  <si>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</si>
  <si>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</si>
  <si>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</si>
  <si>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</si>
  <si>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</si>
  <si>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доходы</t>
  </si>
  <si>
    <t>1 17 15000 00 0000 150</t>
  </si>
  <si>
    <t>Инициативные платежи</t>
  </si>
  <si>
    <t xml:space="preserve">ИТОГО НАЛОГОВЫХ И НЕНАЛОГОВЫХ ДОХОДОВ 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</si>
  <si>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</si>
  <si>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</si>
  <si>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</si>
  <si>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</si>
  <si>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</si>
  <si>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</si>
  <si>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</si>
  <si>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</si>
  <si>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</si>
  <si>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</si>
  <si>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</si>
  <si>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</si>
  <si>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</si>
  <si>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</si>
  <si>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</si>
  <si>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</si>
  <si>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</si>
  <si>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</si>
  <si>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</si>
  <si>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</si>
  <si>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1 11 05400 04 0000 120</t>
  </si>
  <si>
    <t>1 05 01000 00 0000 110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</si>
  <si>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</si>
  <si>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</si>
  <si>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1 14 06000 04 0000 430</t>
  </si>
  <si>
    <t>1 14 06300 04 0000 430</t>
  </si>
  <si>
    <t xml:space="preserve">Факт на 01.11.2022г. </t>
  </si>
  <si>
    <t xml:space="preserve">Факт на 01.11.2023г. </t>
  </si>
  <si>
    <t>Откл. факта отчетного периода от плана января-октября 2023г</t>
  </si>
  <si>
    <t>Исполн. плана января-октября 2023г</t>
  </si>
  <si>
    <t>Откл. факта 2023г. от факта 2022г.</t>
  </si>
  <si>
    <t>Факт 2023г. к факту 2022г.</t>
  </si>
  <si>
    <t>План января-октября 2023 года</t>
  </si>
  <si>
    <t xml:space="preserve">Оперативный анализ исполнения бюджета города Перми по доходам на 1 ноября 2023 года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</si>
</sst>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"/>
    <numFmt numFmtId="165" formatCode="#\ ##0"/>
    <numFmt numFmtId="166" formatCode="_-* #\ ##0.00&quot;р.&quot;_-;\-* #\ ##0.00&quot;р.&quot;_-;_-* \-??&quot;р.&quot;_-;_-@_-"/>
    <numFmt numFmtId="167" formatCode="0.0%"/>
    <numFmt numFmtId="168" formatCode="#,##0.0"/>
    <numFmt numFmtId="169" formatCode="_-* #,##0.00&quot;р.&quot;_-;\-* #,##0.00&quot;р.&quot;_-;_-* \-??&quot;р.&quot;_-;_-@_-"/>
  </numFmts>
  <fonts count="46">
    <font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169" fontId="0" fillId="0" borderId="0" applyBorder="0" applyProtection="0">
      <alignment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4" fontId="6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wrapText="1"/>
    </xf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 wrapText="1"/>
    </xf>
    <xf numFmtId="168" fontId="5" fillId="0" borderId="0" xfId="0" applyNumberFormat="1" applyFont="1" applyFill="1" applyAlignment="1">
      <alignment horizontal="center" wrapText="1"/>
    </xf>
    <xf numFmtId="168" fontId="0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7" fontId="0" fillId="0" borderId="10" xfId="65" applyNumberFormat="1" applyFont="1" applyFill="1" applyBorder="1" applyAlignment="1" applyProtection="1">
      <alignment horizontal="right" wrapText="1"/>
      <protection/>
    </xf>
    <xf numFmtId="4" fontId="5" fillId="0" borderId="0" xfId="0" applyNumberFormat="1" applyFont="1" applyFill="1" applyAlignment="1">
      <alignment horizontal="center" wrapText="1"/>
    </xf>
    <xf numFmtId="168" fontId="0" fillId="0" borderId="10" xfId="43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 horizontal="right" wrapText="1"/>
    </xf>
    <xf numFmtId="4" fontId="0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justify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left" wrapText="1"/>
    </xf>
    <xf numFmtId="168" fontId="3" fillId="0" borderId="10" xfId="43" applyNumberFormat="1" applyFont="1" applyFill="1" applyBorder="1" applyAlignment="1" applyProtection="1">
      <alignment horizontal="right" wrapText="1"/>
      <protection/>
    </xf>
    <xf numFmtId="167" fontId="3" fillId="0" borderId="10" xfId="65" applyNumberFormat="1" applyFont="1" applyFill="1" applyBorder="1" applyAlignment="1" applyProtection="1">
      <alignment horizontal="right" wrapText="1"/>
      <protection/>
    </xf>
    <xf numFmtId="168" fontId="3" fillId="0" borderId="10" xfId="43" applyNumberFormat="1" applyFont="1" applyFill="1" applyBorder="1" applyAlignment="1" applyProtection="1">
      <alignment horizontal="center" vertical="center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 horizontal="left" wrapText="1"/>
    </xf>
    <xf numFmtId="168" fontId="11" fillId="0" borderId="10" xfId="43" applyNumberFormat="1" applyFont="1" applyFill="1" applyBorder="1" applyAlignment="1" applyProtection="1">
      <alignment horizontal="right" wrapText="1"/>
      <protection/>
    </xf>
    <xf numFmtId="167" fontId="11" fillId="0" borderId="10" xfId="65" applyNumberFormat="1" applyFont="1" applyFill="1" applyBorder="1" applyAlignment="1" applyProtection="1">
      <alignment horizontal="right" wrapText="1"/>
      <protection/>
    </xf>
    <xf numFmtId="164" fontId="0" fillId="0" borderId="10" xfId="0" applyNumberFormat="1" applyFont="1" applyFill="1" applyBorder="1" applyAlignment="1">
      <alignment horizontal="left" vertical="center" wrapText="1"/>
    </xf>
    <xf numFmtId="168" fontId="0" fillId="0" borderId="10" xfId="43" applyNumberFormat="1" applyFont="1" applyFill="1" applyBorder="1" applyAlignment="1" applyProtection="1">
      <alignment horizontal="right" vertical="center" wrapText="1"/>
      <protection/>
    </xf>
    <xf numFmtId="167" fontId="0" fillId="0" borderId="10" xfId="65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3 2" xfId="57"/>
    <cellStyle name="Обычный 3" xfId="58"/>
    <cellStyle name="Обычный 3 2" xfId="59"/>
    <cellStyle name="Обычный 4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Финансовый 4" xfId="72"/>
    <cellStyle name="Финансовый 5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15.25390625" defaultRowHeight="15.75"/>
  <cols>
    <col min="1" max="1" width="15.625" style="10" hidden="1" customWidth="1"/>
    <col min="2" max="2" width="54.25390625" style="19" customWidth="1"/>
    <col min="3" max="3" width="13.00390625" style="16" customWidth="1"/>
    <col min="4" max="4" width="13.375" style="16" customWidth="1"/>
    <col min="5" max="5" width="13.25390625" style="16" customWidth="1"/>
    <col min="6" max="6" width="13.125" style="16" customWidth="1"/>
    <col min="7" max="7" width="13.875" style="13" customWidth="1"/>
    <col min="8" max="8" width="11.375" style="11" customWidth="1"/>
    <col min="9" max="9" width="9.00390625" style="3" customWidth="1"/>
    <col min="10" max="10" width="12.00390625" style="3" customWidth="1"/>
    <col min="11" max="11" width="10.125" style="3" customWidth="1"/>
    <col min="12" max="12" width="17.75390625" style="20" customWidth="1"/>
    <col min="13" max="16384" width="15.25390625" style="20" customWidth="1"/>
  </cols>
  <sheetData>
    <row r="1" spans="1:11" ht="18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.75">
      <c r="A2" s="25"/>
      <c r="B2" s="32"/>
      <c r="C2" s="25"/>
      <c r="D2" s="25"/>
      <c r="E2" s="25"/>
      <c r="F2" s="25"/>
      <c r="G2" s="25"/>
      <c r="H2" s="25"/>
      <c r="I2" s="25"/>
      <c r="J2" s="25"/>
      <c r="K2" s="25"/>
    </row>
    <row r="3" spans="1:11" ht="21" customHeight="1">
      <c r="A3" s="51" t="s">
        <v>101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>
      <c r="A4" s="1"/>
      <c r="B4" s="17"/>
      <c r="C4" s="14"/>
      <c r="D4" s="14"/>
      <c r="E4" s="14"/>
      <c r="F4" s="14"/>
      <c r="G4" s="23"/>
      <c r="H4" s="2"/>
      <c r="K4" s="4" t="s">
        <v>1</v>
      </c>
    </row>
    <row r="5" spans="1:11" ht="85.5" customHeight="1">
      <c r="A5" s="21" t="s">
        <v>2</v>
      </c>
      <c r="B5" s="21" t="s">
        <v>3</v>
      </c>
      <c r="C5" s="37" t="s">
        <v>94</v>
      </c>
      <c r="D5" s="38" t="s">
        <v>4</v>
      </c>
      <c r="E5" s="38" t="s">
        <v>100</v>
      </c>
      <c r="F5" s="38" t="s">
        <v>95</v>
      </c>
      <c r="G5" s="39" t="s">
        <v>96</v>
      </c>
      <c r="H5" s="40" t="s">
        <v>97</v>
      </c>
      <c r="I5" s="40" t="s">
        <v>5</v>
      </c>
      <c r="J5" s="40" t="s">
        <v>98</v>
      </c>
      <c r="K5" s="40" t="s">
        <v>99</v>
      </c>
    </row>
    <row r="6" spans="1:11" s="7" customFormat="1" ht="21" customHeight="1">
      <c r="A6" s="27"/>
      <c r="B6" s="28" t="s">
        <v>6</v>
      </c>
      <c r="C6" s="35">
        <f>SUM(C7:C17)</f>
        <v>13361708.500000006</v>
      </c>
      <c r="D6" s="35">
        <f>SUM(D7:D17)</f>
        <v>20002935</v>
      </c>
      <c r="E6" s="35">
        <f>SUM(E7:E17)</f>
        <v>14444666.8</v>
      </c>
      <c r="F6" s="35">
        <f>SUM(F7:F17)</f>
        <v>14823549.7</v>
      </c>
      <c r="G6" s="35">
        <f>F6-E6</f>
        <v>378882.8999999985</v>
      </c>
      <c r="H6" s="36">
        <f>_xlfn.IFERROR(F6/E6,"")</f>
        <v>1.0262299508355568</v>
      </c>
      <c r="I6" s="36">
        <f>_xlfn.IFERROR(F6/D6,"")</f>
        <v>0.7410687331634083</v>
      </c>
      <c r="J6" s="35">
        <f>F6-C6</f>
        <v>1461841.1999999937</v>
      </c>
      <c r="K6" s="36">
        <f>_xlfn.IFERROR(F6/C6,"")</f>
        <v>1.1094052605622995</v>
      </c>
    </row>
    <row r="7" spans="1:11" ht="18.75" customHeight="1">
      <c r="A7" s="5" t="s">
        <v>7</v>
      </c>
      <c r="B7" s="33" t="s">
        <v>8</v>
      </c>
      <c r="C7" s="24">
        <v>9793359.200000003</v>
      </c>
      <c r="D7" s="24">
        <v>14848766.5</v>
      </c>
      <c r="E7" s="24">
        <v>10855682</v>
      </c>
      <c r="F7" s="24">
        <v>11129285.1</v>
      </c>
      <c r="G7" s="24">
        <f aca="true" t="shared" si="0" ref="G7:G51">F7-E7</f>
        <v>273603.0999999996</v>
      </c>
      <c r="H7" s="22">
        <f aca="true" t="shared" si="1" ref="H7:H51">_xlfn.IFERROR(F7/E7,"")</f>
        <v>1.0252036767473476</v>
      </c>
      <c r="I7" s="22">
        <f aca="true" t="shared" si="2" ref="I7:I51">_xlfn.IFERROR(F7/D7,"")</f>
        <v>0.7495090652816178</v>
      </c>
      <c r="J7" s="24">
        <f aca="true" t="shared" si="3" ref="J7:J50">F7-C7</f>
        <v>1335925.8999999966</v>
      </c>
      <c r="K7" s="22">
        <f aca="true" t="shared" si="4" ref="K7:K51">_xlfn.IFERROR(F7/C7,"")</f>
        <v>1.1364114062108532</v>
      </c>
    </row>
    <row r="8" spans="1:11" ht="34.5" customHeight="1">
      <c r="A8" s="5" t="s">
        <v>9</v>
      </c>
      <c r="B8" s="33" t="s">
        <v>10</v>
      </c>
      <c r="C8" s="24">
        <v>62738</v>
      </c>
      <c r="D8" s="24">
        <v>80057.5</v>
      </c>
      <c r="E8" s="24">
        <v>66395</v>
      </c>
      <c r="F8" s="24">
        <v>65426.2</v>
      </c>
      <c r="G8" s="24">
        <f t="shared" si="0"/>
        <v>-968.8000000000029</v>
      </c>
      <c r="H8" s="22">
        <f t="shared" si="1"/>
        <v>0.9854085397996837</v>
      </c>
      <c r="I8" s="22">
        <f t="shared" si="2"/>
        <v>0.817240108671892</v>
      </c>
      <c r="J8" s="24">
        <f t="shared" si="3"/>
        <v>2688.199999999997</v>
      </c>
      <c r="K8" s="22">
        <f t="shared" si="4"/>
        <v>1.0428480346839235</v>
      </c>
    </row>
    <row r="9" spans="1:11" ht="34.5" customHeight="1">
      <c r="A9" s="5" t="s">
        <v>89</v>
      </c>
      <c r="B9" s="33" t="s">
        <v>11</v>
      </c>
      <c r="C9" s="24">
        <v>0</v>
      </c>
      <c r="D9" s="24">
        <v>1204375.9</v>
      </c>
      <c r="E9" s="24">
        <v>1124375.9</v>
      </c>
      <c r="F9" s="24">
        <v>997241.1</v>
      </c>
      <c r="G9" s="24">
        <f t="shared" si="0"/>
        <v>-127134.79999999993</v>
      </c>
      <c r="H9" s="22">
        <f t="shared" si="1"/>
        <v>0.8869285618804175</v>
      </c>
      <c r="I9" s="22">
        <f t="shared" si="2"/>
        <v>0.8280148249396223</v>
      </c>
      <c r="J9" s="24">
        <f t="shared" si="3"/>
        <v>997241.1</v>
      </c>
      <c r="K9" s="22">
        <f t="shared" si="4"/>
      </c>
    </row>
    <row r="10" spans="1:11" ht="34.5" customHeight="1">
      <c r="A10" s="5" t="s">
        <v>12</v>
      </c>
      <c r="B10" s="33" t="s">
        <v>13</v>
      </c>
      <c r="C10" s="24">
        <v>307.8</v>
      </c>
      <c r="D10" s="24">
        <v>0</v>
      </c>
      <c r="E10" s="24">
        <v>0</v>
      </c>
      <c r="F10" s="24">
        <v>-1572.1</v>
      </c>
      <c r="G10" s="24">
        <f t="shared" si="0"/>
        <v>-1572.1</v>
      </c>
      <c r="H10" s="22">
        <f t="shared" si="1"/>
      </c>
      <c r="I10" s="22">
        <f t="shared" si="2"/>
      </c>
      <c r="J10" s="24">
        <f t="shared" si="3"/>
        <v>-1879.8999999999999</v>
      </c>
      <c r="K10" s="22">
        <f t="shared" si="4"/>
        <v>-5.107537361923327</v>
      </c>
    </row>
    <row r="11" spans="1:11" ht="19.5" customHeight="1">
      <c r="A11" s="5" t="s">
        <v>14</v>
      </c>
      <c r="B11" s="33" t="s">
        <v>15</v>
      </c>
      <c r="C11" s="24">
        <v>4110.9</v>
      </c>
      <c r="D11" s="24">
        <v>4690.3</v>
      </c>
      <c r="E11" s="24">
        <v>4690.3</v>
      </c>
      <c r="F11" s="24">
        <v>-1486.4</v>
      </c>
      <c r="G11" s="24">
        <f t="shared" si="0"/>
        <v>-6176.700000000001</v>
      </c>
      <c r="H11" s="22">
        <f t="shared" si="1"/>
        <v>-0.3169093661386265</v>
      </c>
      <c r="I11" s="22">
        <f t="shared" si="2"/>
        <v>-0.3169093661386265</v>
      </c>
      <c r="J11" s="24">
        <f t="shared" si="3"/>
        <v>-5597.299999999999</v>
      </c>
      <c r="K11" s="22">
        <f t="shared" si="4"/>
        <v>-0.3615753241382666</v>
      </c>
    </row>
    <row r="12" spans="1:11" ht="34.5" customHeight="1">
      <c r="A12" s="5" t="s">
        <v>16</v>
      </c>
      <c r="B12" s="33" t="s">
        <v>17</v>
      </c>
      <c r="C12" s="24">
        <v>153373.3</v>
      </c>
      <c r="D12" s="24">
        <v>314766.5</v>
      </c>
      <c r="E12" s="24">
        <v>158829</v>
      </c>
      <c r="F12" s="24">
        <v>138569.1</v>
      </c>
      <c r="G12" s="24">
        <f t="shared" si="0"/>
        <v>-20259.899999999994</v>
      </c>
      <c r="H12" s="22">
        <f t="shared" si="1"/>
        <v>0.8724420603290332</v>
      </c>
      <c r="I12" s="22">
        <f t="shared" si="2"/>
        <v>0.4402282326740616</v>
      </c>
      <c r="J12" s="24">
        <f t="shared" si="3"/>
        <v>-14804.199999999983</v>
      </c>
      <c r="K12" s="22">
        <f t="shared" si="4"/>
        <v>0.903476028748159</v>
      </c>
    </row>
    <row r="13" spans="1:11" ht="19.5" customHeight="1">
      <c r="A13" s="5" t="s">
        <v>18</v>
      </c>
      <c r="B13" s="34" t="s">
        <v>19</v>
      </c>
      <c r="C13" s="24">
        <v>301599.8</v>
      </c>
      <c r="D13" s="24">
        <v>1083466.2</v>
      </c>
      <c r="E13" s="24">
        <v>102800</v>
      </c>
      <c r="F13" s="24">
        <v>472603.1</v>
      </c>
      <c r="G13" s="24">
        <f t="shared" si="0"/>
        <v>369803.1</v>
      </c>
      <c r="H13" s="22">
        <f t="shared" si="1"/>
        <v>4.597306420233463</v>
      </c>
      <c r="I13" s="22">
        <f t="shared" si="2"/>
        <v>0.43619551768204673</v>
      </c>
      <c r="J13" s="24">
        <f t="shared" si="3"/>
        <v>171003.3</v>
      </c>
      <c r="K13" s="22">
        <f t="shared" si="4"/>
        <v>1.5669874449518866</v>
      </c>
    </row>
    <row r="14" spans="1:11" ht="19.5" customHeight="1">
      <c r="A14" s="5" t="s">
        <v>20</v>
      </c>
      <c r="B14" s="34" t="s">
        <v>21</v>
      </c>
      <c r="C14" s="24">
        <v>907763.9</v>
      </c>
      <c r="D14" s="24">
        <v>0</v>
      </c>
      <c r="E14" s="24">
        <v>0</v>
      </c>
      <c r="F14" s="24">
        <v>0</v>
      </c>
      <c r="G14" s="24">
        <f t="shared" si="0"/>
        <v>0</v>
      </c>
      <c r="H14" s="22">
        <f t="shared" si="1"/>
      </c>
      <c r="I14" s="22">
        <f t="shared" si="2"/>
      </c>
      <c r="J14" s="24">
        <f t="shared" si="3"/>
        <v>-907763.9</v>
      </c>
      <c r="K14" s="22">
        <f t="shared" si="4"/>
        <v>0</v>
      </c>
    </row>
    <row r="15" spans="1:11" ht="19.5" customHeight="1">
      <c r="A15" s="5" t="s">
        <v>22</v>
      </c>
      <c r="B15" s="34" t="s">
        <v>23</v>
      </c>
      <c r="C15" s="24">
        <v>1952638</v>
      </c>
      <c r="D15" s="24">
        <v>2237196.9</v>
      </c>
      <c r="E15" s="24">
        <v>1944900</v>
      </c>
      <c r="F15" s="24">
        <v>1855315.9</v>
      </c>
      <c r="G15" s="24">
        <f t="shared" si="0"/>
        <v>-89584.1000000001</v>
      </c>
      <c r="H15" s="22">
        <f t="shared" si="1"/>
        <v>0.953938968584503</v>
      </c>
      <c r="I15" s="22">
        <f t="shared" si="2"/>
        <v>0.8293038042382411</v>
      </c>
      <c r="J15" s="24">
        <f t="shared" si="3"/>
        <v>-97322.1000000001</v>
      </c>
      <c r="K15" s="22">
        <f t="shared" si="4"/>
        <v>0.9501586571602109</v>
      </c>
    </row>
    <row r="16" spans="1:11" ht="19.5" customHeight="1">
      <c r="A16" s="5" t="s">
        <v>24</v>
      </c>
      <c r="B16" s="34" t="s">
        <v>25</v>
      </c>
      <c r="C16" s="24">
        <v>185799.5</v>
      </c>
      <c r="D16" s="24">
        <f>228385.6+1229.6</f>
        <v>229615.2</v>
      </c>
      <c r="E16" s="24">
        <v>186994.6</v>
      </c>
      <c r="F16" s="24">
        <v>168167.80000000002</v>
      </c>
      <c r="G16" s="24">
        <f t="shared" si="0"/>
        <v>-18826.79999999999</v>
      </c>
      <c r="H16" s="22">
        <f t="shared" si="1"/>
        <v>0.8993190177684276</v>
      </c>
      <c r="I16" s="22">
        <f t="shared" si="2"/>
        <v>0.7323896675829823</v>
      </c>
      <c r="J16" s="24">
        <f t="shared" si="3"/>
        <v>-17631.699999999983</v>
      </c>
      <c r="K16" s="22">
        <f t="shared" si="4"/>
        <v>0.905103619762163</v>
      </c>
    </row>
    <row r="17" spans="1:11" ht="34.5" customHeight="1">
      <c r="A17" s="5" t="s">
        <v>26</v>
      </c>
      <c r="B17" s="33" t="s">
        <v>27</v>
      </c>
      <c r="C17" s="24">
        <v>18.1</v>
      </c>
      <c r="D17" s="24">
        <v>0</v>
      </c>
      <c r="E17" s="24">
        <v>0</v>
      </c>
      <c r="F17" s="24">
        <v>-0.1</v>
      </c>
      <c r="G17" s="24">
        <f t="shared" si="0"/>
        <v>-0.1</v>
      </c>
      <c r="H17" s="22">
        <f t="shared" si="1"/>
      </c>
      <c r="I17" s="22">
        <f t="shared" si="2"/>
      </c>
      <c r="J17" s="24">
        <f t="shared" si="3"/>
        <v>-18.200000000000003</v>
      </c>
      <c r="K17" s="22">
        <f t="shared" si="4"/>
        <v>-0.0055248618784530384</v>
      </c>
    </row>
    <row r="18" spans="1:11" s="7" customFormat="1" ht="21" customHeight="1">
      <c r="A18" s="27"/>
      <c r="B18" s="28" t="s">
        <v>28</v>
      </c>
      <c r="C18" s="35">
        <f>SUM(C19:C40)</f>
        <v>5068970.300000001</v>
      </c>
      <c r="D18" s="35">
        <f>SUM(D19:D40)</f>
        <v>6580734.6</v>
      </c>
      <c r="E18" s="35">
        <f>SUM(E19:E40)</f>
        <v>5352568.7</v>
      </c>
      <c r="F18" s="35">
        <f>SUM(F19:F40)</f>
        <v>5703310.800000002</v>
      </c>
      <c r="G18" s="35">
        <f t="shared" si="0"/>
        <v>350742.1000000015</v>
      </c>
      <c r="H18" s="36">
        <f t="shared" si="1"/>
        <v>1.0655278091059348</v>
      </c>
      <c r="I18" s="36">
        <f t="shared" si="2"/>
        <v>0.8666678033178852</v>
      </c>
      <c r="J18" s="35">
        <f t="shared" si="3"/>
        <v>634340.5000000009</v>
      </c>
      <c r="K18" s="36">
        <f t="shared" si="4"/>
        <v>1.1251418853253097</v>
      </c>
    </row>
    <row r="19" spans="1:11" ht="78.75">
      <c r="A19" s="5" t="s">
        <v>29</v>
      </c>
      <c r="B19" s="33" t="s">
        <v>30</v>
      </c>
      <c r="C19" s="24">
        <v>1336</v>
      </c>
      <c r="D19" s="24">
        <v>496</v>
      </c>
      <c r="E19" s="24">
        <v>496</v>
      </c>
      <c r="F19" s="24">
        <v>3566.5</v>
      </c>
      <c r="G19" s="24">
        <f t="shared" si="0"/>
        <v>3070.5</v>
      </c>
      <c r="H19" s="22">
        <f t="shared" si="1"/>
        <v>7.190524193548387</v>
      </c>
      <c r="I19" s="22">
        <f t="shared" si="2"/>
        <v>7.190524193548387</v>
      </c>
      <c r="J19" s="24">
        <f t="shared" si="3"/>
        <v>2230.5</v>
      </c>
      <c r="K19" s="22">
        <f t="shared" si="4"/>
        <v>2.6695359281437128</v>
      </c>
    </row>
    <row r="20" spans="1:11" ht="63">
      <c r="A20" s="5" t="s">
        <v>31</v>
      </c>
      <c r="B20" s="33" t="s">
        <v>32</v>
      </c>
      <c r="C20" s="24">
        <v>308554.7</v>
      </c>
      <c r="D20" s="24">
        <v>492160.9</v>
      </c>
      <c r="E20" s="24">
        <v>390672.6</v>
      </c>
      <c r="F20" s="24">
        <v>370438.3</v>
      </c>
      <c r="G20" s="24">
        <f t="shared" si="0"/>
        <v>-20234.29999999999</v>
      </c>
      <c r="H20" s="22">
        <f t="shared" si="1"/>
        <v>0.948206503348328</v>
      </c>
      <c r="I20" s="22">
        <f t="shared" si="2"/>
        <v>0.7526772240541659</v>
      </c>
      <c r="J20" s="24">
        <f t="shared" si="3"/>
        <v>61883.59999999998</v>
      </c>
      <c r="K20" s="22">
        <f t="shared" si="4"/>
        <v>1.2005595766326034</v>
      </c>
    </row>
    <row r="21" spans="1:11" ht="33.75" customHeight="1">
      <c r="A21" s="5" t="s">
        <v>33</v>
      </c>
      <c r="B21" s="33" t="s">
        <v>34</v>
      </c>
      <c r="C21" s="24">
        <v>45994.4</v>
      </c>
      <c r="D21" s="24">
        <v>131763.9</v>
      </c>
      <c r="E21" s="24">
        <v>125274.5</v>
      </c>
      <c r="F21" s="24">
        <v>126155.2</v>
      </c>
      <c r="G21" s="24">
        <f t="shared" si="0"/>
        <v>880.6999999999971</v>
      </c>
      <c r="H21" s="22">
        <f t="shared" si="1"/>
        <v>1.0070301617647646</v>
      </c>
      <c r="I21" s="22">
        <f t="shared" si="2"/>
        <v>0.9574337128758332</v>
      </c>
      <c r="J21" s="24">
        <f t="shared" si="3"/>
        <v>80160.79999999999</v>
      </c>
      <c r="K21" s="22">
        <f t="shared" si="4"/>
        <v>2.7428382585706084</v>
      </c>
    </row>
    <row r="22" spans="1:11" ht="19.5" customHeight="1">
      <c r="A22" s="5" t="s">
        <v>35</v>
      </c>
      <c r="B22" s="33" t="s">
        <v>36</v>
      </c>
      <c r="C22" s="24">
        <v>936.6</v>
      </c>
      <c r="D22" s="24">
        <v>41.2</v>
      </c>
      <c r="E22" s="24">
        <v>41.2</v>
      </c>
      <c r="F22" s="24">
        <v>318.9</v>
      </c>
      <c r="G22" s="24">
        <f t="shared" si="0"/>
        <v>277.7</v>
      </c>
      <c r="H22" s="22">
        <f t="shared" si="1"/>
        <v>7.740291262135921</v>
      </c>
      <c r="I22" s="22">
        <f t="shared" si="2"/>
        <v>7.740291262135921</v>
      </c>
      <c r="J22" s="24">
        <f t="shared" si="3"/>
        <v>-617.7</v>
      </c>
      <c r="K22" s="22">
        <f t="shared" si="4"/>
        <v>0.34048686739269696</v>
      </c>
    </row>
    <row r="23" spans="1:11" ht="47.25">
      <c r="A23" s="5" t="s">
        <v>37</v>
      </c>
      <c r="B23" s="33" t="s">
        <v>38</v>
      </c>
      <c r="C23" s="24">
        <v>57741.2</v>
      </c>
      <c r="D23" s="24">
        <v>100081.7</v>
      </c>
      <c r="E23" s="24">
        <v>80500</v>
      </c>
      <c r="F23" s="24">
        <v>68479.4</v>
      </c>
      <c r="G23" s="24">
        <f t="shared" si="0"/>
        <v>-12020.600000000006</v>
      </c>
      <c r="H23" s="22">
        <f t="shared" si="1"/>
        <v>0.8506757763975155</v>
      </c>
      <c r="I23" s="22">
        <f t="shared" si="2"/>
        <v>0.6842349800213225</v>
      </c>
      <c r="J23" s="24">
        <f t="shared" si="3"/>
        <v>10738.199999999997</v>
      </c>
      <c r="K23" s="22">
        <f t="shared" si="4"/>
        <v>1.1859711956107597</v>
      </c>
    </row>
    <row r="24" spans="1:11" ht="78.75">
      <c r="A24" s="5" t="s">
        <v>39</v>
      </c>
      <c r="B24" s="33" t="s">
        <v>40</v>
      </c>
      <c r="C24" s="24">
        <v>98145.1</v>
      </c>
      <c r="D24" s="24">
        <v>162836.6</v>
      </c>
      <c r="E24" s="24">
        <v>131785.5</v>
      </c>
      <c r="F24" s="24">
        <v>139338</v>
      </c>
      <c r="G24" s="24">
        <f t="shared" si="0"/>
        <v>7552.5</v>
      </c>
      <c r="H24" s="22">
        <f t="shared" si="1"/>
        <v>1.0573090362748558</v>
      </c>
      <c r="I24" s="22">
        <f t="shared" si="2"/>
        <v>0.8556921478340864</v>
      </c>
      <c r="J24" s="24">
        <f t="shared" si="3"/>
        <v>41192.899999999994</v>
      </c>
      <c r="K24" s="22">
        <f t="shared" si="4"/>
        <v>1.4197142801831166</v>
      </c>
    </row>
    <row r="25" spans="1:11" ht="126">
      <c r="A25" s="5" t="s">
        <v>41</v>
      </c>
      <c r="B25" s="33" t="s">
        <v>42</v>
      </c>
      <c r="C25" s="24">
        <v>1137.1</v>
      </c>
      <c r="D25" s="24">
        <v>1194</v>
      </c>
      <c r="E25" s="24">
        <v>1034.6999999999998</v>
      </c>
      <c r="F25" s="24">
        <v>1491</v>
      </c>
      <c r="G25" s="24">
        <f t="shared" si="0"/>
        <v>456.3000000000002</v>
      </c>
      <c r="H25" s="22">
        <f t="shared" si="1"/>
        <v>1.4409973905479851</v>
      </c>
      <c r="I25" s="22">
        <f t="shared" si="2"/>
        <v>1.2487437185929648</v>
      </c>
      <c r="J25" s="24">
        <f t="shared" si="3"/>
        <v>353.9000000000001</v>
      </c>
      <c r="K25" s="22">
        <f t="shared" si="4"/>
        <v>1.3112303227508575</v>
      </c>
    </row>
    <row r="26" spans="1:11" ht="94.5">
      <c r="A26" s="5" t="s">
        <v>43</v>
      </c>
      <c r="B26" s="33" t="s">
        <v>44</v>
      </c>
      <c r="C26" s="24">
        <v>3136.1</v>
      </c>
      <c r="D26" s="24">
        <v>1801.4</v>
      </c>
      <c r="E26" s="24">
        <v>1461</v>
      </c>
      <c r="F26" s="24">
        <v>1873.1</v>
      </c>
      <c r="G26" s="24">
        <f t="shared" si="0"/>
        <v>412.0999999999999</v>
      </c>
      <c r="H26" s="22">
        <f t="shared" si="1"/>
        <v>1.2820670773442846</v>
      </c>
      <c r="I26" s="22">
        <f t="shared" si="2"/>
        <v>1.0398023759298323</v>
      </c>
      <c r="J26" s="24">
        <f t="shared" si="3"/>
        <v>-1263</v>
      </c>
      <c r="K26" s="22">
        <f t="shared" si="4"/>
        <v>0.5972704952010459</v>
      </c>
    </row>
    <row r="27" spans="1:11" ht="63">
      <c r="A27" s="5" t="s">
        <v>88</v>
      </c>
      <c r="B27" s="33" t="s">
        <v>87</v>
      </c>
      <c r="C27" s="24">
        <v>64.8</v>
      </c>
      <c r="D27" s="24">
        <v>0</v>
      </c>
      <c r="E27" s="24">
        <v>0</v>
      </c>
      <c r="F27" s="24">
        <v>251.5</v>
      </c>
      <c r="G27" s="24">
        <f t="shared" si="0"/>
        <v>251.5</v>
      </c>
      <c r="H27" s="22">
        <f t="shared" si="1"/>
      </c>
      <c r="I27" s="22">
        <f t="shared" si="2"/>
      </c>
      <c r="J27" s="24">
        <f t="shared" si="3"/>
        <v>186.7</v>
      </c>
      <c r="K27" s="22">
        <f t="shared" si="4"/>
        <v>3.881172839506173</v>
      </c>
    </row>
    <row r="28" spans="1:11" ht="63">
      <c r="A28" s="5" t="s">
        <v>45</v>
      </c>
      <c r="B28" s="33" t="s">
        <v>46</v>
      </c>
      <c r="C28" s="24">
        <v>21689.4</v>
      </c>
      <c r="D28" s="24">
        <v>60374</v>
      </c>
      <c r="E28" s="24">
        <v>60374</v>
      </c>
      <c r="F28" s="24">
        <v>60374</v>
      </c>
      <c r="G28" s="24">
        <f t="shared" si="0"/>
        <v>0</v>
      </c>
      <c r="H28" s="22">
        <f t="shared" si="1"/>
        <v>1</v>
      </c>
      <c r="I28" s="22">
        <f t="shared" si="2"/>
        <v>1</v>
      </c>
      <c r="J28" s="24">
        <f t="shared" si="3"/>
        <v>38684.6</v>
      </c>
      <c r="K28" s="22">
        <f t="shared" si="4"/>
        <v>2.7835716986177577</v>
      </c>
    </row>
    <row r="29" spans="1:11" ht="94.5">
      <c r="A29" s="5" t="s">
        <v>47</v>
      </c>
      <c r="B29" s="33" t="s">
        <v>48</v>
      </c>
      <c r="C29" s="24">
        <v>50749.9</v>
      </c>
      <c r="D29" s="24">
        <v>54855.2</v>
      </c>
      <c r="E29" s="24">
        <v>44464.1</v>
      </c>
      <c r="F29" s="24">
        <v>152538.7</v>
      </c>
      <c r="G29" s="24">
        <f t="shared" si="0"/>
        <v>108074.6</v>
      </c>
      <c r="H29" s="22">
        <f t="shared" si="1"/>
        <v>3.4306035655731257</v>
      </c>
      <c r="I29" s="22">
        <f t="shared" si="2"/>
        <v>2.780751870378743</v>
      </c>
      <c r="J29" s="24">
        <f t="shared" si="3"/>
        <v>101788.80000000002</v>
      </c>
      <c r="K29" s="22">
        <f t="shared" si="4"/>
        <v>3.0056945925016603</v>
      </c>
    </row>
    <row r="30" spans="1:11" s="49" customFormat="1" ht="23.25" customHeight="1">
      <c r="A30" s="5" t="s">
        <v>49</v>
      </c>
      <c r="B30" s="46" t="s">
        <v>50</v>
      </c>
      <c r="C30" s="47">
        <v>3713.2</v>
      </c>
      <c r="D30" s="47">
        <v>7767.5</v>
      </c>
      <c r="E30" s="47">
        <v>7481.099999999999</v>
      </c>
      <c r="F30" s="47">
        <v>10639.8</v>
      </c>
      <c r="G30" s="47">
        <f t="shared" si="0"/>
        <v>3158.7</v>
      </c>
      <c r="H30" s="48">
        <f t="shared" si="1"/>
        <v>1.4222240044913181</v>
      </c>
      <c r="I30" s="48">
        <f t="shared" si="2"/>
        <v>1.3697843579015125</v>
      </c>
      <c r="J30" s="47">
        <f t="shared" si="3"/>
        <v>6926.599999999999</v>
      </c>
      <c r="K30" s="48">
        <f t="shared" si="4"/>
        <v>2.865399116664871</v>
      </c>
    </row>
    <row r="31" spans="1:11" ht="34.5" customHeight="1">
      <c r="A31" s="5" t="s">
        <v>51</v>
      </c>
      <c r="B31" s="33" t="s">
        <v>52</v>
      </c>
      <c r="C31" s="24">
        <v>3618494.7</v>
      </c>
      <c r="D31" s="24">
        <v>4883270.7</v>
      </c>
      <c r="E31" s="24">
        <v>3945962</v>
      </c>
      <c r="F31" s="24">
        <v>4018928.5</v>
      </c>
      <c r="G31" s="24">
        <f t="shared" si="0"/>
        <v>72966.5</v>
      </c>
      <c r="H31" s="22">
        <f t="shared" si="1"/>
        <v>1.0184914350416958</v>
      </c>
      <c r="I31" s="22">
        <f t="shared" si="2"/>
        <v>0.8229993270698673</v>
      </c>
      <c r="J31" s="24">
        <f t="shared" si="3"/>
        <v>400433.7999999998</v>
      </c>
      <c r="K31" s="22">
        <f t="shared" si="4"/>
        <v>1.110663088714763</v>
      </c>
    </row>
    <row r="32" spans="1:11" ht="34.5" customHeight="1">
      <c r="A32" s="5" t="s">
        <v>53</v>
      </c>
      <c r="B32" s="33" t="s">
        <v>54</v>
      </c>
      <c r="C32" s="24">
        <v>3553.5</v>
      </c>
      <c r="D32" s="24">
        <v>0</v>
      </c>
      <c r="E32" s="24">
        <v>0</v>
      </c>
      <c r="F32" s="24">
        <v>8905.7</v>
      </c>
      <c r="G32" s="24">
        <f t="shared" si="0"/>
        <v>8905.7</v>
      </c>
      <c r="H32" s="22">
        <f t="shared" si="1"/>
      </c>
      <c r="I32" s="22">
        <f t="shared" si="2"/>
      </c>
      <c r="J32" s="24">
        <f t="shared" si="3"/>
        <v>5352.200000000001</v>
      </c>
      <c r="K32" s="22">
        <f t="shared" si="4"/>
        <v>2.5061770085830872</v>
      </c>
    </row>
    <row r="33" spans="1:11" ht="78.75">
      <c r="A33" s="5" t="s">
        <v>55</v>
      </c>
      <c r="B33" s="33" t="s">
        <v>56</v>
      </c>
      <c r="C33" s="24">
        <v>4052.5</v>
      </c>
      <c r="D33" s="24">
        <v>0</v>
      </c>
      <c r="E33" s="24">
        <v>0</v>
      </c>
      <c r="F33" s="24">
        <v>514</v>
      </c>
      <c r="G33" s="24">
        <f>F33-E33</f>
        <v>514</v>
      </c>
      <c r="H33" s="22">
        <f t="shared" si="1"/>
      </c>
      <c r="I33" s="22">
        <f>_xlfn.IFERROR(F33/D33,"")</f>
      </c>
      <c r="J33" s="24">
        <f>F33-C33</f>
        <v>-3538.5</v>
      </c>
      <c r="K33" s="22">
        <f t="shared" si="4"/>
        <v>0.12683528685996298</v>
      </c>
    </row>
    <row r="34" spans="1:11" ht="78.75">
      <c r="A34" s="5" t="s">
        <v>57</v>
      </c>
      <c r="B34" s="33" t="s">
        <v>58</v>
      </c>
      <c r="C34" s="24">
        <v>52572.6</v>
      </c>
      <c r="D34" s="24">
        <v>200264</v>
      </c>
      <c r="E34" s="24">
        <v>186637.7</v>
      </c>
      <c r="F34" s="24">
        <v>218900.5</v>
      </c>
      <c r="G34" s="24">
        <f>F34-E34</f>
        <v>32262.79999999999</v>
      </c>
      <c r="H34" s="22">
        <f t="shared" si="1"/>
        <v>1.1728632532441194</v>
      </c>
      <c r="I34" s="22">
        <f>_xlfn.IFERROR(F34/D34,"")</f>
        <v>1.0930596612471537</v>
      </c>
      <c r="J34" s="24">
        <f>F34-C34</f>
        <v>166327.9</v>
      </c>
      <c r="K34" s="22">
        <f t="shared" si="4"/>
        <v>4.163775426743209</v>
      </c>
    </row>
    <row r="35" spans="1:11" ht="33.75" customHeight="1">
      <c r="A35" s="5" t="s">
        <v>92</v>
      </c>
      <c r="B35" s="33" t="s">
        <v>91</v>
      </c>
      <c r="C35" s="24">
        <v>434912.4</v>
      </c>
      <c r="D35" s="24">
        <v>104142</v>
      </c>
      <c r="E35" s="24">
        <v>83440</v>
      </c>
      <c r="F35" s="24">
        <v>183603.7</v>
      </c>
      <c r="G35" s="24">
        <f t="shared" si="0"/>
        <v>100163.70000000001</v>
      </c>
      <c r="H35" s="22">
        <f t="shared" si="1"/>
        <v>2.2004278523489935</v>
      </c>
      <c r="I35" s="22">
        <f t="shared" si="2"/>
        <v>1.7630130014787502</v>
      </c>
      <c r="J35" s="24">
        <f t="shared" si="3"/>
        <v>-251308.7</v>
      </c>
      <c r="K35" s="22">
        <f t="shared" si="4"/>
        <v>0.42216248605466294</v>
      </c>
    </row>
    <row r="36" spans="1:11" ht="78.75">
      <c r="A36" s="5" t="s">
        <v>93</v>
      </c>
      <c r="B36" s="33" t="s">
        <v>90</v>
      </c>
      <c r="C36" s="24">
        <v>91727.8</v>
      </c>
      <c r="D36" s="24">
        <v>45272.2</v>
      </c>
      <c r="E36" s="24">
        <v>34950</v>
      </c>
      <c r="F36" s="24">
        <v>68736.3</v>
      </c>
      <c r="G36" s="24">
        <f t="shared" si="0"/>
        <v>33786.3</v>
      </c>
      <c r="H36" s="22">
        <f t="shared" si="1"/>
        <v>1.9667038626609443</v>
      </c>
      <c r="I36" s="22">
        <f t="shared" si="2"/>
        <v>1.5182893696352289</v>
      </c>
      <c r="J36" s="24">
        <f t="shared" si="3"/>
        <v>-22991.5</v>
      </c>
      <c r="K36" s="22">
        <f t="shared" si="4"/>
        <v>0.7493507965960156</v>
      </c>
    </row>
    <row r="37" spans="1:11" s="31" customFormat="1" ht="19.5" customHeight="1">
      <c r="A37" s="30" t="s">
        <v>59</v>
      </c>
      <c r="B37" s="34" t="s">
        <v>60</v>
      </c>
      <c r="C37" s="24">
        <v>165964.5</v>
      </c>
      <c r="D37" s="24">
        <v>212143.2</v>
      </c>
      <c r="E37" s="24">
        <v>165143.3</v>
      </c>
      <c r="F37" s="24">
        <v>189062.20000000004</v>
      </c>
      <c r="G37" s="24">
        <f t="shared" si="0"/>
        <v>23918.900000000052</v>
      </c>
      <c r="H37" s="22">
        <f t="shared" si="1"/>
        <v>1.144837241353419</v>
      </c>
      <c r="I37" s="22">
        <f t="shared" si="2"/>
        <v>0.8912008492376848</v>
      </c>
      <c r="J37" s="24">
        <f t="shared" si="3"/>
        <v>23097.70000000004</v>
      </c>
      <c r="K37" s="22">
        <f t="shared" si="4"/>
        <v>1.1391725338852587</v>
      </c>
    </row>
    <row r="38" spans="1:11" s="31" customFormat="1" ht="19.5" customHeight="1">
      <c r="A38" s="30" t="s">
        <v>61</v>
      </c>
      <c r="B38" s="34" t="s">
        <v>62</v>
      </c>
      <c r="C38" s="24">
        <v>21.7</v>
      </c>
      <c r="D38" s="24">
        <v>0</v>
      </c>
      <c r="E38" s="24">
        <v>0</v>
      </c>
      <c r="F38" s="24">
        <v>-6261.8</v>
      </c>
      <c r="G38" s="24">
        <f t="shared" si="0"/>
        <v>-6261.8</v>
      </c>
      <c r="H38" s="22">
        <f t="shared" si="1"/>
      </c>
      <c r="I38" s="22">
        <f t="shared" si="2"/>
      </c>
      <c r="J38" s="24">
        <f t="shared" si="3"/>
        <v>-6283.5</v>
      </c>
      <c r="K38" s="22">
        <f t="shared" si="4"/>
        <v>-288.56221198156686</v>
      </c>
    </row>
    <row r="39" spans="1:11" s="31" customFormat="1" ht="19.5" customHeight="1">
      <c r="A39" s="30" t="s">
        <v>63</v>
      </c>
      <c r="B39" s="34" t="s">
        <v>64</v>
      </c>
      <c r="C39" s="24">
        <v>101662.7</v>
      </c>
      <c r="D39" s="24">
        <v>122270.1</v>
      </c>
      <c r="E39" s="24">
        <v>92851</v>
      </c>
      <c r="F39" s="24">
        <v>84685.4</v>
      </c>
      <c r="G39" s="24">
        <f>F39-E39</f>
        <v>-8165.600000000006</v>
      </c>
      <c r="H39" s="22">
        <f t="shared" si="1"/>
        <v>0.9120569514598658</v>
      </c>
      <c r="I39" s="22">
        <f t="shared" si="2"/>
        <v>0.6926092315292127</v>
      </c>
      <c r="J39" s="24">
        <f t="shared" si="3"/>
        <v>-16977.300000000003</v>
      </c>
      <c r="K39" s="22">
        <f t="shared" si="4"/>
        <v>0.8330036483390663</v>
      </c>
    </row>
    <row r="40" spans="1:11" s="31" customFormat="1" ht="19.5" customHeight="1">
      <c r="A40" s="30" t="s">
        <v>65</v>
      </c>
      <c r="B40" s="34" t="s">
        <v>66</v>
      </c>
      <c r="C40" s="24">
        <v>2809.4</v>
      </c>
      <c r="D40" s="24">
        <v>0</v>
      </c>
      <c r="E40" s="24">
        <v>0</v>
      </c>
      <c r="F40" s="24">
        <v>771.9</v>
      </c>
      <c r="G40" s="24">
        <f t="shared" si="0"/>
        <v>771.9</v>
      </c>
      <c r="H40" s="22">
        <f t="shared" si="1"/>
      </c>
      <c r="I40" s="22">
        <f t="shared" si="2"/>
      </c>
      <c r="J40" s="24">
        <f t="shared" si="3"/>
        <v>-2037.5</v>
      </c>
      <c r="K40" s="22">
        <f t="shared" si="4"/>
        <v>0.2747561756958781</v>
      </c>
    </row>
    <row r="41" spans="1:11" s="7" customFormat="1" ht="21" customHeight="1">
      <c r="A41" s="6"/>
      <c r="B41" s="29" t="s">
        <v>67</v>
      </c>
      <c r="C41" s="35">
        <f>C6+C18</f>
        <v>18430678.800000004</v>
      </c>
      <c r="D41" s="35">
        <f>D6+D18</f>
        <v>26583669.6</v>
      </c>
      <c r="E41" s="35">
        <f>E6+E18</f>
        <v>19797235.5</v>
      </c>
      <c r="F41" s="35">
        <f>F6+F18</f>
        <v>20526860.5</v>
      </c>
      <c r="G41" s="35">
        <f t="shared" si="0"/>
        <v>729625</v>
      </c>
      <c r="H41" s="36">
        <f t="shared" si="1"/>
        <v>1.0368548931996087</v>
      </c>
      <c r="I41" s="36">
        <f t="shared" si="2"/>
        <v>0.7721605334727752</v>
      </c>
      <c r="J41" s="35">
        <f t="shared" si="3"/>
        <v>2096181.6999999955</v>
      </c>
      <c r="K41" s="36">
        <f t="shared" si="4"/>
        <v>1.1137332880002224</v>
      </c>
    </row>
    <row r="42" spans="1:11" s="7" customFormat="1" ht="21" customHeight="1">
      <c r="A42" s="6" t="s">
        <v>68</v>
      </c>
      <c r="B42" s="29" t="s">
        <v>69</v>
      </c>
      <c r="C42" s="35">
        <f>SUM(C43:C50)</f>
        <v>17785356.3</v>
      </c>
      <c r="D42" s="35">
        <f>SUM(D43:D50)</f>
        <v>29314298.999999996</v>
      </c>
      <c r="E42" s="35">
        <f>SUM(E43:E50)</f>
        <v>22427786.6</v>
      </c>
      <c r="F42" s="35">
        <f>SUM(F43:F50)</f>
        <v>22291044.999999996</v>
      </c>
      <c r="G42" s="35">
        <f t="shared" si="0"/>
        <v>-136741.60000000522</v>
      </c>
      <c r="H42" s="36">
        <f t="shared" si="1"/>
        <v>0.9939030274168916</v>
      </c>
      <c r="I42" s="36">
        <f t="shared" si="2"/>
        <v>0.7604154204744926</v>
      </c>
      <c r="J42" s="35">
        <f t="shared" si="3"/>
        <v>4505688.6999999955</v>
      </c>
      <c r="K42" s="36">
        <f t="shared" si="4"/>
        <v>1.253336993872875</v>
      </c>
    </row>
    <row r="43" spans="1:12" ht="33.75" customHeight="1">
      <c r="A43" s="5" t="s">
        <v>70</v>
      </c>
      <c r="B43" s="33" t="s">
        <v>71</v>
      </c>
      <c r="C43" s="24">
        <v>541613.4</v>
      </c>
      <c r="D43" s="24">
        <v>386348</v>
      </c>
      <c r="E43" s="24">
        <v>353489.9</v>
      </c>
      <c r="F43" s="24">
        <v>427749.9</v>
      </c>
      <c r="G43" s="24">
        <f t="shared" si="0"/>
        <v>74260</v>
      </c>
      <c r="H43" s="22">
        <f t="shared" si="1"/>
        <v>1.2100767235499514</v>
      </c>
      <c r="I43" s="22">
        <f t="shared" si="2"/>
        <v>1.1071621957406277</v>
      </c>
      <c r="J43" s="24">
        <f t="shared" si="3"/>
        <v>-113863.5</v>
      </c>
      <c r="K43" s="22">
        <f t="shared" si="4"/>
        <v>0.7897697878228271</v>
      </c>
      <c r="L43" s="26"/>
    </row>
    <row r="44" spans="1:12" ht="33.75" customHeight="1">
      <c r="A44" s="5" t="s">
        <v>72</v>
      </c>
      <c r="B44" s="33" t="s">
        <v>73</v>
      </c>
      <c r="C44" s="24">
        <v>4357965.2</v>
      </c>
      <c r="D44" s="24">
        <v>10114388.1</v>
      </c>
      <c r="E44" s="24">
        <v>7655958.9</v>
      </c>
      <c r="F44" s="24">
        <v>7620580.6</v>
      </c>
      <c r="G44" s="24">
        <f t="shared" si="0"/>
        <v>-35378.300000000745</v>
      </c>
      <c r="H44" s="22">
        <f t="shared" si="1"/>
        <v>0.9953789851196823</v>
      </c>
      <c r="I44" s="22">
        <f t="shared" si="2"/>
        <v>0.7534396074835215</v>
      </c>
      <c r="J44" s="24">
        <f t="shared" si="3"/>
        <v>3262615.3999999994</v>
      </c>
      <c r="K44" s="22">
        <f t="shared" si="4"/>
        <v>1.7486556799489816</v>
      </c>
      <c r="L44" s="26"/>
    </row>
    <row r="45" spans="1:12" ht="33.75" customHeight="1">
      <c r="A45" s="5" t="s">
        <v>74</v>
      </c>
      <c r="B45" s="33" t="s">
        <v>75</v>
      </c>
      <c r="C45" s="24">
        <v>9134317.5</v>
      </c>
      <c r="D45" s="24">
        <v>12871914.7</v>
      </c>
      <c r="E45" s="24">
        <v>9907009.7</v>
      </c>
      <c r="F45" s="24">
        <v>9905285.7</v>
      </c>
      <c r="G45" s="24">
        <f t="shared" si="0"/>
        <v>-1724</v>
      </c>
      <c r="H45" s="22">
        <f t="shared" si="1"/>
        <v>0.9998259817995333</v>
      </c>
      <c r="I45" s="22">
        <f t="shared" si="2"/>
        <v>0.7695269842022803</v>
      </c>
      <c r="J45" s="24">
        <f t="shared" si="3"/>
        <v>770968.1999999993</v>
      </c>
      <c r="K45" s="22">
        <f t="shared" si="4"/>
        <v>1.0844034817051191</v>
      </c>
      <c r="L45" s="26"/>
    </row>
    <row r="46" spans="1:12" ht="19.5" customHeight="1">
      <c r="A46" s="5" t="s">
        <v>76</v>
      </c>
      <c r="B46" s="33" t="s">
        <v>77</v>
      </c>
      <c r="C46" s="24">
        <v>3706640.9</v>
      </c>
      <c r="D46" s="24">
        <v>5438793.2</v>
      </c>
      <c r="E46" s="24">
        <v>4008473.1</v>
      </c>
      <c r="F46" s="24">
        <v>4005288.3</v>
      </c>
      <c r="G46" s="24">
        <f t="shared" si="0"/>
        <v>-3184.8000000002794</v>
      </c>
      <c r="H46" s="22">
        <f t="shared" si="1"/>
        <v>0.9992054830054865</v>
      </c>
      <c r="I46" s="22">
        <f t="shared" si="2"/>
        <v>0.7364295998604984</v>
      </c>
      <c r="J46" s="24">
        <f t="shared" si="3"/>
        <v>298647.3999999999</v>
      </c>
      <c r="K46" s="22">
        <f t="shared" si="4"/>
        <v>1.0805709018103156</v>
      </c>
      <c r="L46" s="26"/>
    </row>
    <row r="47" spans="1:11" ht="33.75" customHeight="1">
      <c r="A47" s="5" t="s">
        <v>78</v>
      </c>
      <c r="B47" s="33" t="s">
        <v>79</v>
      </c>
      <c r="C47" s="24">
        <v>4.1</v>
      </c>
      <c r="D47" s="24">
        <v>0</v>
      </c>
      <c r="E47" s="24">
        <v>0</v>
      </c>
      <c r="F47" s="24">
        <v>941.4</v>
      </c>
      <c r="G47" s="24">
        <f t="shared" si="0"/>
        <v>941.4</v>
      </c>
      <c r="H47" s="22">
        <f t="shared" si="1"/>
      </c>
      <c r="I47" s="22">
        <f t="shared" si="2"/>
      </c>
      <c r="J47" s="24">
        <f t="shared" si="3"/>
        <v>937.3</v>
      </c>
      <c r="K47" s="22">
        <f t="shared" si="4"/>
        <v>229.609756097561</v>
      </c>
    </row>
    <row r="48" spans="1:11" ht="33.75" customHeight="1">
      <c r="A48" s="5" t="s">
        <v>80</v>
      </c>
      <c r="B48" s="33" t="s">
        <v>81</v>
      </c>
      <c r="C48" s="24">
        <v>62010.4</v>
      </c>
      <c r="D48" s="24">
        <v>494848.1</v>
      </c>
      <c r="E48" s="24">
        <v>494848.1</v>
      </c>
      <c r="F48" s="24">
        <v>494848</v>
      </c>
      <c r="G48" s="24">
        <f t="shared" si="0"/>
        <v>-0.09999999997671694</v>
      </c>
      <c r="H48" s="22">
        <f t="shared" si="1"/>
        <v>0.9999997979177854</v>
      </c>
      <c r="I48" s="22">
        <f t="shared" si="2"/>
        <v>0.9999997979177854</v>
      </c>
      <c r="J48" s="24">
        <f t="shared" si="3"/>
        <v>432837.6</v>
      </c>
      <c r="K48" s="22">
        <f t="shared" si="4"/>
        <v>7.980080760646601</v>
      </c>
    </row>
    <row r="49" spans="1:11" ht="78.75">
      <c r="A49" s="5" t="s">
        <v>82</v>
      </c>
      <c r="B49" s="33" t="s">
        <v>83</v>
      </c>
      <c r="C49" s="24">
        <v>323517.1</v>
      </c>
      <c r="D49" s="24">
        <v>8006.9</v>
      </c>
      <c r="E49" s="24">
        <v>8006.9</v>
      </c>
      <c r="F49" s="24">
        <v>159967.7</v>
      </c>
      <c r="G49" s="24">
        <f t="shared" si="0"/>
        <v>151960.80000000002</v>
      </c>
      <c r="H49" s="22">
        <f>_xlfn.IFERROR(F49/E49,"")</f>
        <v>19.978730844646496</v>
      </c>
      <c r="I49" s="22">
        <f t="shared" si="2"/>
        <v>19.978730844646496</v>
      </c>
      <c r="J49" s="24">
        <f t="shared" si="3"/>
        <v>-163549.39999999997</v>
      </c>
      <c r="K49" s="22">
        <f t="shared" si="4"/>
        <v>0.49446443480112806</v>
      </c>
    </row>
    <row r="50" spans="1:11" ht="48.75" customHeight="1">
      <c r="A50" s="5" t="s">
        <v>84</v>
      </c>
      <c r="B50" s="33" t="s">
        <v>85</v>
      </c>
      <c r="C50" s="24">
        <v>-340712.3</v>
      </c>
      <c r="D50" s="24">
        <v>0</v>
      </c>
      <c r="E50" s="24">
        <v>0</v>
      </c>
      <c r="F50" s="24">
        <v>-323616.6</v>
      </c>
      <c r="G50" s="24">
        <f t="shared" si="0"/>
        <v>-323616.6</v>
      </c>
      <c r="H50" s="22">
        <f t="shared" si="1"/>
      </c>
      <c r="I50" s="22">
        <f t="shared" si="2"/>
      </c>
      <c r="J50" s="24">
        <f t="shared" si="3"/>
        <v>17095.70000000001</v>
      </c>
      <c r="K50" s="22">
        <f t="shared" si="4"/>
        <v>0.9498236488673875</v>
      </c>
    </row>
    <row r="51" spans="1:11" s="42" customFormat="1" ht="22.5" customHeight="1">
      <c r="A51" s="41"/>
      <c r="B51" s="43" t="s">
        <v>86</v>
      </c>
      <c r="C51" s="44">
        <f>C41+C42</f>
        <v>36216035.10000001</v>
      </c>
      <c r="D51" s="44">
        <f>D41+D42</f>
        <v>55897968.599999994</v>
      </c>
      <c r="E51" s="44">
        <f>E41+E42</f>
        <v>42225022.1</v>
      </c>
      <c r="F51" s="44">
        <f>F41+F42</f>
        <v>42817905.5</v>
      </c>
      <c r="G51" s="44">
        <f t="shared" si="0"/>
        <v>592883.3999999985</v>
      </c>
      <c r="H51" s="45">
        <f t="shared" si="1"/>
        <v>1.0140410441608745</v>
      </c>
      <c r="I51" s="45">
        <f t="shared" si="2"/>
        <v>0.766001101156295</v>
      </c>
      <c r="J51" s="44">
        <f>F51-C51</f>
        <v>6601870.399999991</v>
      </c>
      <c r="K51" s="45">
        <f t="shared" si="4"/>
        <v>1.182291362976948</v>
      </c>
    </row>
    <row r="52" spans="1:8" s="3" customFormat="1" ht="15.75">
      <c r="A52" s="8"/>
      <c r="B52" s="18"/>
      <c r="C52" s="15"/>
      <c r="D52" s="15"/>
      <c r="E52" s="15"/>
      <c r="F52" s="15"/>
      <c r="G52" s="12"/>
      <c r="H52" s="9"/>
    </row>
    <row r="53" spans="1:8" s="3" customFormat="1" ht="15.75">
      <c r="A53" s="8"/>
      <c r="B53" s="18"/>
      <c r="C53" s="15"/>
      <c r="D53" s="15"/>
      <c r="E53" s="15"/>
      <c r="F53" s="15"/>
      <c r="G53" s="12"/>
      <c r="H53" s="9"/>
    </row>
    <row r="54" spans="1:8" s="3" customFormat="1" ht="15.75">
      <c r="A54" s="8"/>
      <c r="B54" s="18"/>
      <c r="C54" s="15"/>
      <c r="D54" s="15"/>
      <c r="E54" s="15"/>
      <c r="F54" s="15"/>
      <c r="G54" s="12"/>
      <c r="H54" s="9"/>
    </row>
  </sheetData>
  <sheetProtection password="CE28" sheet="1" objects="1" scenarios="1"/>
  <mergeCells count="2">
    <mergeCell ref="A1:K1"/>
    <mergeCell ref="A3:K3"/>
  </mergeCells>
  <printOptions/>
  <pageMargins left="0.3937007874015748" right="0.1968503937007874" top="0.31496062992125984" bottom="0.31496062992125984" header="0.2755905511811024" footer="0.15748031496062992"/>
  <pageSetup firstPageNumber="1" useFirstPageNumber="1" fitToHeight="0" fitToWidth="1" orientation="portrait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Леготкина Наталья Юрьевна</cp:lastModifiedBy>
  <cp:lastPrinted>2023-11-09T12:00:01Z</cp:lastPrinted>
  <dcterms:created xsi:type="dcterms:W3CDTF">2023-05-10T09:13:22Z</dcterms:created>
  <dcterms:modified xsi:type="dcterms:W3CDTF">2023-11-10T06:47:06Z</dcterms:modified>
  <cp:category/>
  <cp:version/>
  <cp:contentType/>
  <cp:contentStatus/>
</cp:coreProperties>
</file>