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510" windowWidth="14880" windowHeight="1170" activeTab="0"/>
  </bookViews>
  <sheets>
    <sheet name="на 01.12.2018" sheetId="1" r:id="rId1"/>
  </sheets>
  <definedNames>
    <definedName name="_xlnm._FilterDatabase" localSheetId="0" hidden="1">'на 01.12.2018'!$A$4:$M$286</definedName>
    <definedName name="_xlnm.Print_Titles" localSheetId="0">'на 01.12.2018'!$4:$5</definedName>
  </definedNames>
  <calcPr fullCalcOnLoad="1"/>
</workbook>
</file>

<file path=xl/sharedStrings.xml><?xml version="1.0" encoding="utf-8"?>
<sst xmlns="http://schemas.openxmlformats.org/spreadsheetml/2006/main" count="679" uniqueCount="154">
  <si>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</si>
  <si>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</si>
  <si>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</si>
  <si>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</si>
  <si>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</si>
  <si>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</si>
  <si>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</si>
  <si>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</si>
  <si>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</si>
  <si>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</si>
  <si>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</si>
  <si>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</si>
  <si>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</si>
  <si>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</si>
  <si>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</si>
  <si>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</si>
  <si>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</si>
  <si>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</si>
  <si>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</si>
  <si>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</si>
  <si>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</si>
  <si>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</si>
  <si>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</si>
  <si>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</si>
  <si>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</si>
  <si>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</si>
  <si>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</si>
  <si>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</si>
  <si>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</si>
  <si>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</si>
  <si>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</si>
  <si>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</si>
  <si>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</si>
  <si>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</si>
  <si>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</si>
  <si>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</si>
  <si>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</si>
  <si>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</si>
  <si>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</si>
  <si>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</si>
  <si>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</si>
  <si>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</si>
  <si>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</si>
  <si>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</si>
  <si>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</si>
  <si>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</si>
  <si>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</si>
  <si>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</si>
  <si>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</si>
  <si>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</si>
  <si>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</si>
  <si>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</si>
  <si>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</si>
  <si>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</si>
  <si>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</si>
  <si>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</si>
  <si>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</si>
  <si>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</si>
  <si>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</si>
  <si>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</si>
  <si>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</si>
  <si>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</si>
  <si>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</si>
  <si>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</si>
  <si>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</si>
  <si>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</si>
  <si>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</si>
  <si>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</si>
  <si>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</si>
  <si>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</si>
  <si>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</si>
  <si>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</si>
  <si>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</si>
  <si>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</si>
  <si>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</si>
  <si>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</si>
  <si>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</si>
  <si>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</si>
  <si>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</si>
  <si>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</si>
  <si>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</si>
  <si>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</si>
  <si>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</si>
  <si>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</si>
  <si>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</si>
  <si>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</si>
  <si>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</si>
  <si>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</si>
  <si>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</si>
  <si>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</si>
  <si>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</si>
  <si>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</si>
  <si>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</si>
  <si>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</si>
  <si>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</si>
  <si>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</si>
  <si>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</si>
  <si>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</si>
  <si>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</si>
  <si>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</si>
  <si>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</si>
  <si>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</si>
  <si>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</si>
  <si>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</si>
  <si>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</si>
  <si>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</si>
  <si>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</si>
  <si>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</si>
  <si>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</si>
  <si>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</si>
  <si>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</si>
  <si>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</si>
  <si>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</si>
  <si>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</si>
  <si>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</si>
  <si>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</si>
  <si>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</si>
  <si>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</si>
  <si>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</si>
  <si>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</si>
  <si>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</si>
  <si>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</si>
  <si>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</si>
  <si>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</si>
  <si>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</si>
  <si>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</si>
  <si>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</si>
  <si>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</si>
  <si>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</si>
  <si>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</si>
  <si>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</si>
  <si>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</si>
  <si>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</si>
  <si>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</si>
  <si>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</si>
  <si>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</si>
  <si>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</si>
  <si>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</si>
  <si>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</si>
  <si>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</si>
  <si>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</si>
  <si>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</si>
  <si>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</si>
  <si>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План января-ноября 2018 года</t>
  </si>
  <si>
    <t>Оперативный анализ  поступления доходов за январь-ноябрь 2018 года</t>
  </si>
  <si>
    <t xml:space="preserve">Оперативный анализ исполнения бюджета города Перми по доходам на 1 декабря 2018 года </t>
  </si>
  <si>
    <t xml:space="preserve">Факт на 01.12.2017г.  </t>
  </si>
  <si>
    <t xml:space="preserve">Факт на 01.12.2018г. </t>
  </si>
  <si>
    <t>Откл. факта отч.пер. от плана января-ноября 2018 года</t>
  </si>
  <si>
    <t>% исполн. плана января-ноября 2018 года</t>
  </si>
  <si>
    <t>% исполн. плана 2018 года</t>
  </si>
  <si>
    <t>Откл. факта 2018г. от факта 2017г.</t>
  </si>
  <si>
    <t>% факта 2018г. к факту 2017г.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</si>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</sst>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5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51" fillId="0" borderId="0" xfId="42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right"/>
    </xf>
    <xf numFmtId="166" fontId="5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4" fontId="0" fillId="0" borderId="10" xfId="42" applyNumberFormat="1" applyFont="1" applyFill="1" applyBorder="1" applyAlignment="1">
      <alignment horizontal="right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1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00390625" style="9" customWidth="1"/>
    <col min="3" max="3" width="18.375" style="31" hidden="1" customWidth="1"/>
    <col min="4" max="4" width="58.50390625" style="25" customWidth="1"/>
    <col min="5" max="5" width="12.25390625" style="51" customWidth="1"/>
    <col min="6" max="6" width="12.50390625" style="62" customWidth="1"/>
    <col min="7" max="7" width="12.25390625" style="62" customWidth="1"/>
    <col min="8" max="8" width="12.25390625" style="56" customWidth="1"/>
    <col min="9" max="9" width="12.25390625" style="57" customWidth="1"/>
    <col min="10" max="10" width="8.75390625" style="57" customWidth="1"/>
    <col min="11" max="11" width="8.625" style="57" customWidth="1"/>
    <col min="12" max="12" width="11.625" style="57" customWidth="1"/>
    <col min="13" max="13" width="9.875" style="57" customWidth="1"/>
    <col min="14" max="16384" width="15.25390625" style="7" customWidth="1"/>
  </cols>
  <sheetData>
    <row r="1" spans="1:13" ht="18.75">
      <c r="A1" s="102" t="s">
        <v>43</v>
      </c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M1" s="104"/>
    </row>
    <row r="2" spans="1:13" ht="20.25" customHeight="1">
      <c r="A2" s="105" t="s">
        <v>145</v>
      </c>
      <c r="B2" s="105"/>
      <c r="C2" s="106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4:13" ht="15.75">
      <c r="D3" s="20"/>
      <c r="H3" s="52"/>
      <c r="J3" s="52"/>
      <c r="L3" s="52"/>
      <c r="M3" s="52" t="s">
        <v>42</v>
      </c>
    </row>
    <row r="4" spans="1:13" ht="45" customHeight="1">
      <c r="A4" s="79" t="s">
        <v>0</v>
      </c>
      <c r="B4" s="81" t="s">
        <v>56</v>
      </c>
      <c r="C4" s="83" t="s">
        <v>1</v>
      </c>
      <c r="D4" s="83" t="s">
        <v>57</v>
      </c>
      <c r="E4" s="84" t="s">
        <v>146</v>
      </c>
      <c r="F4" s="86" t="s">
        <v>142</v>
      </c>
      <c r="G4" s="91" t="s">
        <v>143</v>
      </c>
      <c r="H4" s="76" t="s">
        <v>147</v>
      </c>
      <c r="I4" s="76" t="s">
        <v>148</v>
      </c>
      <c r="J4" s="76" t="s">
        <v>149</v>
      </c>
      <c r="K4" s="76" t="s">
        <v>150</v>
      </c>
      <c r="L4" s="76" t="s">
        <v>151</v>
      </c>
      <c r="M4" s="76" t="s">
        <v>152</v>
      </c>
    </row>
    <row r="5" spans="1:13" ht="68.25" customHeight="1">
      <c r="A5" s="80"/>
      <c r="B5" s="82"/>
      <c r="C5" s="83"/>
      <c r="D5" s="83"/>
      <c r="E5" s="85"/>
      <c r="F5" s="87"/>
      <c r="G5" s="92"/>
      <c r="H5" s="77"/>
      <c r="I5" s="77"/>
      <c r="J5" s="77"/>
      <c r="K5" s="77"/>
      <c r="L5" s="77"/>
      <c r="M5" s="77"/>
    </row>
    <row r="6" spans="1:13" ht="78.75">
      <c r="A6" s="70" t="s">
        <v>2</v>
      </c>
      <c r="B6" s="70" t="s">
        <v>59</v>
      </c>
      <c r="C6" s="27" t="s">
        <v>100</v>
      </c>
      <c r="D6" s="11" t="s">
        <v>101</v>
      </c>
      <c r="E6" s="11">
        <v>2639.4</v>
      </c>
      <c r="F6" s="11">
        <v>547.3</v>
      </c>
      <c r="G6" s="11">
        <v>547.3</v>
      </c>
      <c r="H6" s="11">
        <v>577.8</v>
      </c>
      <c r="I6" s="11">
        <f>H6-G6</f>
        <v>30.5</v>
      </c>
      <c r="J6" s="11">
        <f>H6/G6*100</f>
        <v>105.57281198611366</v>
      </c>
      <c r="K6" s="11">
        <f>H6/F6*100</f>
        <v>105.57281198611366</v>
      </c>
      <c r="L6" s="11">
        <f>H6-E6</f>
        <v>-2061.6000000000004</v>
      </c>
      <c r="M6" s="11">
        <f>H6/E6*100</f>
        <v>21.89133894066833</v>
      </c>
    </row>
    <row r="7" spans="1:13" ht="47.25">
      <c r="A7" s="71"/>
      <c r="B7" s="71"/>
      <c r="C7" s="27" t="s">
        <v>133</v>
      </c>
      <c r="D7" s="11" t="s">
        <v>134</v>
      </c>
      <c r="E7" s="11">
        <v>125295.6</v>
      </c>
      <c r="F7" s="11">
        <v>113786.1</v>
      </c>
      <c r="G7" s="11">
        <v>103000</v>
      </c>
      <c r="H7" s="11">
        <v>101353.7</v>
      </c>
      <c r="I7" s="11">
        <f>H7-G7</f>
        <v>-1646.300000000003</v>
      </c>
      <c r="J7" s="11">
        <f>H7/G7*100</f>
        <v>98.40165048543689</v>
      </c>
      <c r="K7" s="11">
        <f>H7/F7*100</f>
        <v>89.07388512305106</v>
      </c>
      <c r="L7" s="11">
        <f>H7-E7</f>
        <v>-23941.90000000001</v>
      </c>
      <c r="M7" s="11">
        <f>H7/E7*100</f>
        <v>80.89166738496803</v>
      </c>
    </row>
    <row r="8" spans="1:13" ht="47.25" hidden="1">
      <c r="A8" s="71"/>
      <c r="B8" s="71"/>
      <c r="C8" s="27" t="s">
        <v>128</v>
      </c>
      <c r="D8" s="11" t="s">
        <v>127</v>
      </c>
      <c r="E8" s="11"/>
      <c r="F8" s="11"/>
      <c r="G8" s="11"/>
      <c r="H8" s="11"/>
      <c r="I8" s="11">
        <f aca="true" t="shared" si="0" ref="I8:I71">H8-G8</f>
        <v>0</v>
      </c>
      <c r="J8" s="11" t="e">
        <f aca="true" t="shared" si="1" ref="J8:J70">H8/G8*100</f>
        <v>#DIV/0!</v>
      </c>
      <c r="K8" s="11" t="e">
        <f aca="true" t="shared" si="2" ref="K8:K70">H8/F8*100</f>
        <v>#DIV/0!</v>
      </c>
      <c r="L8" s="11">
        <f aca="true" t="shared" si="3" ref="L8:L71">H8-E8</f>
        <v>0</v>
      </c>
      <c r="M8" s="11" t="e">
        <f aca="true" t="shared" si="4" ref="M8:M71">H8/E8*100</f>
        <v>#DIV/0!</v>
      </c>
    </row>
    <row r="9" spans="1:13" ht="78.75">
      <c r="A9" s="71"/>
      <c r="B9" s="71"/>
      <c r="C9" s="29" t="s">
        <v>102</v>
      </c>
      <c r="D9" s="13" t="s">
        <v>85</v>
      </c>
      <c r="E9" s="11">
        <v>581.1</v>
      </c>
      <c r="F9" s="11">
        <v>557</v>
      </c>
      <c r="G9" s="11">
        <v>320.6</v>
      </c>
      <c r="H9" s="11">
        <v>355.2</v>
      </c>
      <c r="I9" s="11">
        <f t="shared" si="0"/>
        <v>34.599999999999966</v>
      </c>
      <c r="J9" s="11">
        <f t="shared" si="1"/>
        <v>110.79226450405488</v>
      </c>
      <c r="K9" s="11">
        <f t="shared" si="2"/>
        <v>63.77019748653501</v>
      </c>
      <c r="L9" s="11">
        <f t="shared" si="3"/>
        <v>-225.90000000000003</v>
      </c>
      <c r="M9" s="11">
        <f t="shared" si="4"/>
        <v>61.12545172947858</v>
      </c>
    </row>
    <row r="10" spans="1:13" ht="31.5">
      <c r="A10" s="71"/>
      <c r="B10" s="71"/>
      <c r="C10" s="27" t="s">
        <v>88</v>
      </c>
      <c r="D10" s="13" t="s">
        <v>129</v>
      </c>
      <c r="E10" s="11">
        <v>147.1</v>
      </c>
      <c r="F10" s="11"/>
      <c r="G10" s="11"/>
      <c r="H10" s="11">
        <v>328.9</v>
      </c>
      <c r="I10" s="11">
        <f t="shared" si="0"/>
        <v>328.9</v>
      </c>
      <c r="J10" s="11"/>
      <c r="K10" s="11"/>
      <c r="L10" s="11">
        <f t="shared" si="3"/>
        <v>181.79999999999998</v>
      </c>
      <c r="M10" s="11">
        <f t="shared" si="4"/>
        <v>223.58939496940854</v>
      </c>
    </row>
    <row r="11" spans="1:13" ht="78.75">
      <c r="A11" s="71"/>
      <c r="B11" s="71"/>
      <c r="C11" s="27" t="s">
        <v>130</v>
      </c>
      <c r="D11" s="14" t="s">
        <v>141</v>
      </c>
      <c r="E11" s="11">
        <v>118414</v>
      </c>
      <c r="F11" s="11">
        <v>178316.8</v>
      </c>
      <c r="G11" s="11">
        <v>175775.8</v>
      </c>
      <c r="H11" s="11">
        <v>66758.8</v>
      </c>
      <c r="I11" s="11">
        <f t="shared" si="0"/>
        <v>-109016.99999999999</v>
      </c>
      <c r="J11" s="11">
        <f t="shared" si="1"/>
        <v>37.97951708938319</v>
      </c>
      <c r="K11" s="11">
        <f t="shared" si="2"/>
        <v>37.43831203790109</v>
      </c>
      <c r="L11" s="11">
        <f t="shared" si="3"/>
        <v>-51655.2</v>
      </c>
      <c r="M11" s="11">
        <f t="shared" si="4"/>
        <v>56.377455368453056</v>
      </c>
    </row>
    <row r="12" spans="1:13" ht="15.75">
      <c r="A12" s="71"/>
      <c r="B12" s="71"/>
      <c r="C12" s="27" t="s">
        <v>3</v>
      </c>
      <c r="D12" s="13" t="s">
        <v>4</v>
      </c>
      <c r="E12" s="11">
        <v>268.6</v>
      </c>
      <c r="F12" s="11"/>
      <c r="G12" s="11"/>
      <c r="H12" s="11">
        <v>1005.3</v>
      </c>
      <c r="I12" s="11">
        <f t="shared" si="0"/>
        <v>1005.3</v>
      </c>
      <c r="J12" s="11"/>
      <c r="K12" s="11"/>
      <c r="L12" s="11">
        <f t="shared" si="3"/>
        <v>736.6999999999999</v>
      </c>
      <c r="M12" s="11">
        <f t="shared" si="4"/>
        <v>374.27401340282944</v>
      </c>
    </row>
    <row r="13" spans="1:13" ht="15.75">
      <c r="A13" s="71"/>
      <c r="B13" s="71"/>
      <c r="C13" s="27" t="s">
        <v>103</v>
      </c>
      <c r="D13" s="13" t="s">
        <v>5</v>
      </c>
      <c r="E13" s="11">
        <v>9.6</v>
      </c>
      <c r="F13" s="11"/>
      <c r="G13" s="11"/>
      <c r="H13" s="11">
        <v>0.3</v>
      </c>
      <c r="I13" s="11">
        <f t="shared" si="0"/>
        <v>0.3</v>
      </c>
      <c r="J13" s="11"/>
      <c r="K13" s="11"/>
      <c r="L13" s="11">
        <f t="shared" si="3"/>
        <v>-9.299999999999999</v>
      </c>
      <c r="M13" s="11">
        <f t="shared" si="4"/>
        <v>3.125</v>
      </c>
    </row>
    <row r="14" spans="1:13" ht="15.75">
      <c r="A14" s="71"/>
      <c r="B14" s="71"/>
      <c r="C14" s="27" t="s">
        <v>104</v>
      </c>
      <c r="D14" s="13" t="s">
        <v>30</v>
      </c>
      <c r="E14" s="11">
        <v>510.8</v>
      </c>
      <c r="F14" s="11"/>
      <c r="G14" s="11"/>
      <c r="H14" s="11">
        <v>581.4</v>
      </c>
      <c r="I14" s="11">
        <f t="shared" si="0"/>
        <v>581.4</v>
      </c>
      <c r="J14" s="11"/>
      <c r="K14" s="11"/>
      <c r="L14" s="11">
        <f t="shared" si="3"/>
        <v>70.59999999999997</v>
      </c>
      <c r="M14" s="11">
        <f t="shared" si="4"/>
        <v>113.82145653876272</v>
      </c>
    </row>
    <row r="15" spans="1:13" ht="31.5">
      <c r="A15" s="71"/>
      <c r="B15" s="71"/>
      <c r="C15" s="27" t="s">
        <v>106</v>
      </c>
      <c r="D15" s="14" t="s">
        <v>107</v>
      </c>
      <c r="E15" s="11">
        <v>140214.7</v>
      </c>
      <c r="F15" s="11">
        <v>701500.4</v>
      </c>
      <c r="G15" s="11">
        <v>163937.3</v>
      </c>
      <c r="H15" s="11">
        <v>163937.3</v>
      </c>
      <c r="I15" s="11">
        <f t="shared" si="0"/>
        <v>0</v>
      </c>
      <c r="J15" s="11">
        <f t="shared" si="1"/>
        <v>100</v>
      </c>
      <c r="K15" s="11">
        <f t="shared" si="2"/>
        <v>23.3695233815975</v>
      </c>
      <c r="L15" s="11">
        <f t="shared" si="3"/>
        <v>23722.599999999977</v>
      </c>
      <c r="M15" s="11">
        <f t="shared" si="4"/>
        <v>116.91876814627851</v>
      </c>
    </row>
    <row r="16" spans="1:13" ht="15.75" hidden="1">
      <c r="A16" s="71"/>
      <c r="B16" s="71"/>
      <c r="C16" s="27" t="s">
        <v>110</v>
      </c>
      <c r="D16" s="13" t="s">
        <v>8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31.5" hidden="1">
      <c r="A17" s="71"/>
      <c r="B17" s="71"/>
      <c r="C17" s="27" t="s">
        <v>90</v>
      </c>
      <c r="D17" s="13" t="s">
        <v>111</v>
      </c>
      <c r="E17" s="11"/>
      <c r="F17" s="11"/>
      <c r="G17" s="11"/>
      <c r="H17" s="11"/>
      <c r="I17" s="11">
        <f t="shared" si="0"/>
        <v>0</v>
      </c>
      <c r="J17" s="11" t="e">
        <f t="shared" si="1"/>
        <v>#DIV/0!</v>
      </c>
      <c r="K17" s="11" t="e">
        <f t="shared" si="2"/>
        <v>#DIV/0!</v>
      </c>
      <c r="L17" s="11">
        <f t="shared" si="3"/>
        <v>0</v>
      </c>
      <c r="M17" s="11" t="e">
        <f t="shared" si="4"/>
        <v>#DIV/0!</v>
      </c>
    </row>
    <row r="18" spans="1:13" s="1" customFormat="1" ht="15.75">
      <c r="A18" s="72"/>
      <c r="B18" s="72"/>
      <c r="C18" s="28"/>
      <c r="D18" s="19" t="s">
        <v>10</v>
      </c>
      <c r="E18" s="3">
        <f>SUM(E6:E11,E12:E17)</f>
        <v>388080.9</v>
      </c>
      <c r="F18" s="3">
        <f>SUM(F6:F11,F12:F17)</f>
        <v>994707.6000000001</v>
      </c>
      <c r="G18" s="3">
        <f>SUM(G6:G11,G12:G17)</f>
        <v>443581</v>
      </c>
      <c r="H18" s="3">
        <f>SUM(H6:H11,H12:H17)</f>
        <v>334898.69999999995</v>
      </c>
      <c r="I18" s="3">
        <f t="shared" si="0"/>
        <v>-108682.30000000005</v>
      </c>
      <c r="J18" s="3">
        <f t="shared" si="1"/>
        <v>75.49888295486055</v>
      </c>
      <c r="K18" s="3">
        <f t="shared" si="2"/>
        <v>33.66805481329387</v>
      </c>
      <c r="L18" s="3">
        <f t="shared" si="3"/>
        <v>-53182.20000000007</v>
      </c>
      <c r="M18" s="3">
        <f t="shared" si="4"/>
        <v>86.29610475547751</v>
      </c>
    </row>
    <row r="19" spans="1:13" ht="31.5">
      <c r="A19" s="70" t="s">
        <v>7</v>
      </c>
      <c r="B19" s="70" t="s">
        <v>60</v>
      </c>
      <c r="C19" s="27" t="s">
        <v>88</v>
      </c>
      <c r="D19" s="13" t="s">
        <v>129</v>
      </c>
      <c r="E19" s="11">
        <v>158.2</v>
      </c>
      <c r="F19" s="11"/>
      <c r="G19" s="11"/>
      <c r="H19" s="11">
        <v>300.2</v>
      </c>
      <c r="I19" s="11">
        <f t="shared" si="0"/>
        <v>300.2</v>
      </c>
      <c r="J19" s="11"/>
      <c r="K19" s="11"/>
      <c r="L19" s="11">
        <f t="shared" si="3"/>
        <v>142</v>
      </c>
      <c r="M19" s="11">
        <f t="shared" si="4"/>
        <v>189.7597977243995</v>
      </c>
    </row>
    <row r="20" spans="1:13" ht="15.75">
      <c r="A20" s="71"/>
      <c r="B20" s="71"/>
      <c r="C20" s="27" t="s">
        <v>3</v>
      </c>
      <c r="D20" s="13" t="s">
        <v>4</v>
      </c>
      <c r="E20" s="11">
        <v>130.2</v>
      </c>
      <c r="F20" s="11"/>
      <c r="G20" s="11"/>
      <c r="H20" s="11">
        <v>674</v>
      </c>
      <c r="I20" s="11">
        <f t="shared" si="0"/>
        <v>674</v>
      </c>
      <c r="J20" s="11"/>
      <c r="K20" s="11"/>
      <c r="L20" s="11">
        <f t="shared" si="3"/>
        <v>543.8</v>
      </c>
      <c r="M20" s="11">
        <f t="shared" si="4"/>
        <v>517.6651305683564</v>
      </c>
    </row>
    <row r="21" spans="1:13" ht="15.75">
      <c r="A21" s="71"/>
      <c r="B21" s="71"/>
      <c r="C21" s="27" t="s">
        <v>103</v>
      </c>
      <c r="D21" s="13" t="s">
        <v>5</v>
      </c>
      <c r="E21" s="11">
        <v>9.1</v>
      </c>
      <c r="F21" s="11"/>
      <c r="G21" s="11"/>
      <c r="H21" s="11">
        <v>-5</v>
      </c>
      <c r="I21" s="11">
        <f t="shared" si="0"/>
        <v>-5</v>
      </c>
      <c r="J21" s="11"/>
      <c r="K21" s="11"/>
      <c r="L21" s="11">
        <f t="shared" si="3"/>
        <v>-14.1</v>
      </c>
      <c r="M21" s="11">
        <f t="shared" si="4"/>
        <v>-54.94505494505495</v>
      </c>
    </row>
    <row r="22" spans="1:13" ht="15.75">
      <c r="A22" s="71"/>
      <c r="B22" s="71"/>
      <c r="C22" s="27" t="s">
        <v>87</v>
      </c>
      <c r="D22" s="41" t="s">
        <v>105</v>
      </c>
      <c r="E22" s="11">
        <v>266605.5</v>
      </c>
      <c r="F22" s="11">
        <v>355543.6</v>
      </c>
      <c r="G22" s="11">
        <v>325915</v>
      </c>
      <c r="H22" s="11">
        <v>325915</v>
      </c>
      <c r="I22" s="11">
        <f t="shared" si="0"/>
        <v>0</v>
      </c>
      <c r="J22" s="11">
        <f t="shared" si="1"/>
        <v>100</v>
      </c>
      <c r="K22" s="11">
        <f t="shared" si="2"/>
        <v>91.66667604198192</v>
      </c>
      <c r="L22" s="11">
        <f t="shared" si="3"/>
        <v>59309.5</v>
      </c>
      <c r="M22" s="11">
        <f t="shared" si="4"/>
        <v>122.246165214146</v>
      </c>
    </row>
    <row r="23" spans="1:13" ht="31.5">
      <c r="A23" s="71"/>
      <c r="B23" s="71"/>
      <c r="C23" s="27" t="s">
        <v>106</v>
      </c>
      <c r="D23" s="14" t="s">
        <v>107</v>
      </c>
      <c r="E23" s="11"/>
      <c r="F23" s="11">
        <v>179.9</v>
      </c>
      <c r="G23" s="11"/>
      <c r="H23" s="11"/>
      <c r="I23" s="11">
        <f t="shared" si="0"/>
        <v>0</v>
      </c>
      <c r="J23" s="11"/>
      <c r="K23" s="11">
        <f t="shared" si="2"/>
        <v>0</v>
      </c>
      <c r="L23" s="11">
        <f t="shared" si="3"/>
        <v>0</v>
      </c>
      <c r="M23" s="11"/>
    </row>
    <row r="24" spans="1:13" s="1" customFormat="1" ht="15.75">
      <c r="A24" s="71"/>
      <c r="B24" s="71"/>
      <c r="C24" s="30"/>
      <c r="D24" s="19" t="s">
        <v>83</v>
      </c>
      <c r="E24" s="3">
        <f>SUM(E19:E22)</f>
        <v>266903</v>
      </c>
      <c r="F24" s="3">
        <f>SUM(F19:F23)</f>
        <v>355723.5</v>
      </c>
      <c r="G24" s="3">
        <f>SUM(G19:G22)</f>
        <v>325915</v>
      </c>
      <c r="H24" s="3">
        <f>SUM(H19:H22)</f>
        <v>326884.2</v>
      </c>
      <c r="I24" s="3">
        <f t="shared" si="0"/>
        <v>969.2000000000116</v>
      </c>
      <c r="J24" s="3">
        <f t="shared" si="1"/>
        <v>100.29737815074482</v>
      </c>
      <c r="K24" s="3">
        <f t="shared" si="2"/>
        <v>91.89277627145803</v>
      </c>
      <c r="L24" s="3">
        <f t="shared" si="3"/>
        <v>59981.20000000001</v>
      </c>
      <c r="M24" s="3">
        <f t="shared" si="4"/>
        <v>122.47303327426069</v>
      </c>
    </row>
    <row r="25" spans="1:13" ht="15.75">
      <c r="A25" s="71"/>
      <c r="B25" s="71"/>
      <c r="C25" s="27" t="s">
        <v>98</v>
      </c>
      <c r="D25" s="13" t="s">
        <v>40</v>
      </c>
      <c r="E25" s="11">
        <v>561</v>
      </c>
      <c r="F25" s="11">
        <v>810.6</v>
      </c>
      <c r="G25" s="11">
        <v>751.1</v>
      </c>
      <c r="H25" s="11">
        <v>339.8</v>
      </c>
      <c r="I25" s="11">
        <f t="shared" si="0"/>
        <v>-411.3</v>
      </c>
      <c r="J25" s="11">
        <f t="shared" si="1"/>
        <v>45.24031420583145</v>
      </c>
      <c r="K25" s="11">
        <f t="shared" si="2"/>
        <v>41.91956575376265</v>
      </c>
      <c r="L25" s="11">
        <f t="shared" si="3"/>
        <v>-221.2</v>
      </c>
      <c r="M25" s="11">
        <f t="shared" si="4"/>
        <v>60.57040998217469</v>
      </c>
    </row>
    <row r="26" spans="1:13" ht="31.5">
      <c r="A26" s="71"/>
      <c r="B26" s="71"/>
      <c r="C26" s="27" t="s">
        <v>9</v>
      </c>
      <c r="D26" s="13" t="s">
        <v>99</v>
      </c>
      <c r="E26" s="11">
        <v>0.4</v>
      </c>
      <c r="F26" s="11"/>
      <c r="G26" s="11"/>
      <c r="H26" s="11"/>
      <c r="I26" s="11">
        <f t="shared" si="0"/>
        <v>0</v>
      </c>
      <c r="J26" s="11"/>
      <c r="K26" s="11"/>
      <c r="L26" s="11">
        <f t="shared" si="3"/>
        <v>-0.4</v>
      </c>
      <c r="M26" s="11">
        <f t="shared" si="4"/>
        <v>0</v>
      </c>
    </row>
    <row r="27" spans="1:13" ht="15.75">
      <c r="A27" s="71"/>
      <c r="B27" s="71"/>
      <c r="C27" s="27" t="s">
        <v>3</v>
      </c>
      <c r="D27" s="13" t="s">
        <v>4</v>
      </c>
      <c r="E27" s="11">
        <v>29211.6</v>
      </c>
      <c r="F27" s="11">
        <v>23286</v>
      </c>
      <c r="G27" s="11">
        <v>21271.2</v>
      </c>
      <c r="H27" s="11">
        <v>39603.1</v>
      </c>
      <c r="I27" s="11">
        <f t="shared" si="0"/>
        <v>18331.899999999998</v>
      </c>
      <c r="J27" s="11">
        <f t="shared" si="1"/>
        <v>186.18178570085374</v>
      </c>
      <c r="K27" s="11">
        <f t="shared" si="2"/>
        <v>170.07257579661598</v>
      </c>
      <c r="L27" s="11">
        <f t="shared" si="3"/>
        <v>10391.5</v>
      </c>
      <c r="M27" s="11">
        <f t="shared" si="4"/>
        <v>135.5731969491572</v>
      </c>
    </row>
    <row r="28" spans="1:13" s="1" customFormat="1" ht="15.75">
      <c r="A28" s="71"/>
      <c r="B28" s="71"/>
      <c r="C28" s="30"/>
      <c r="D28" s="19" t="s">
        <v>6</v>
      </c>
      <c r="E28" s="45">
        <f>SUM(E25:E27)</f>
        <v>29773</v>
      </c>
      <c r="F28" s="45">
        <f>SUM(F25:F27)</f>
        <v>24096.6</v>
      </c>
      <c r="G28" s="45">
        <f>SUM(G25:G27)</f>
        <v>22022.3</v>
      </c>
      <c r="H28" s="45">
        <f>SUM(H25:H27)</f>
        <v>39942.9</v>
      </c>
      <c r="I28" s="45">
        <f t="shared" si="0"/>
        <v>17920.600000000002</v>
      </c>
      <c r="J28" s="45">
        <f t="shared" si="1"/>
        <v>181.3747882827861</v>
      </c>
      <c r="K28" s="45">
        <f t="shared" si="2"/>
        <v>165.76155972211848</v>
      </c>
      <c r="L28" s="45">
        <f t="shared" si="3"/>
        <v>10169.900000000001</v>
      </c>
      <c r="M28" s="45">
        <f t="shared" si="4"/>
        <v>134.15812984919222</v>
      </c>
    </row>
    <row r="29" spans="1:13" s="1" customFormat="1" ht="15.75">
      <c r="A29" s="72"/>
      <c r="B29" s="72"/>
      <c r="C29" s="30"/>
      <c r="D29" s="19" t="s">
        <v>10</v>
      </c>
      <c r="E29" s="3">
        <f>E24+E28</f>
        <v>296676</v>
      </c>
      <c r="F29" s="3">
        <f>F24+F28</f>
        <v>379820.1</v>
      </c>
      <c r="G29" s="3">
        <f>G24+G28</f>
        <v>347937.3</v>
      </c>
      <c r="H29" s="3">
        <f>H24+H28</f>
        <v>366827.10000000003</v>
      </c>
      <c r="I29" s="3">
        <f t="shared" si="0"/>
        <v>18889.800000000047</v>
      </c>
      <c r="J29" s="3">
        <f t="shared" si="1"/>
        <v>105.42908161901585</v>
      </c>
      <c r="K29" s="3">
        <f t="shared" si="2"/>
        <v>96.57916998073563</v>
      </c>
      <c r="L29" s="3">
        <f t="shared" si="3"/>
        <v>70151.10000000003</v>
      </c>
      <c r="M29" s="3">
        <f t="shared" si="4"/>
        <v>123.64569429276384</v>
      </c>
    </row>
    <row r="30" spans="1:13" ht="31.5">
      <c r="A30" s="70" t="s">
        <v>48</v>
      </c>
      <c r="B30" s="70" t="s">
        <v>61</v>
      </c>
      <c r="C30" s="27" t="s">
        <v>88</v>
      </c>
      <c r="D30" s="13" t="s">
        <v>129</v>
      </c>
      <c r="E30" s="46">
        <v>3325.2</v>
      </c>
      <c r="F30" s="46">
        <v>1160</v>
      </c>
      <c r="G30" s="46">
        <v>1115</v>
      </c>
      <c r="H30" s="46">
        <v>964.7</v>
      </c>
      <c r="I30" s="46">
        <f t="shared" si="0"/>
        <v>-150.29999999999995</v>
      </c>
      <c r="J30" s="46">
        <f t="shared" si="1"/>
        <v>86.52017937219732</v>
      </c>
      <c r="K30" s="46">
        <f t="shared" si="2"/>
        <v>83.16379310344828</v>
      </c>
      <c r="L30" s="46">
        <f t="shared" si="3"/>
        <v>-2360.5</v>
      </c>
      <c r="M30" s="46">
        <f t="shared" si="4"/>
        <v>29.011788764585596</v>
      </c>
    </row>
    <row r="31" spans="1:13" ht="15.75">
      <c r="A31" s="71"/>
      <c r="B31" s="71"/>
      <c r="C31" s="27" t="s">
        <v>3</v>
      </c>
      <c r="D31" s="13" t="s">
        <v>4</v>
      </c>
      <c r="E31" s="11">
        <v>2121.9</v>
      </c>
      <c r="F31" s="11"/>
      <c r="G31" s="11"/>
      <c r="H31" s="48">
        <v>232.5</v>
      </c>
      <c r="I31" s="48">
        <f t="shared" si="0"/>
        <v>232.5</v>
      </c>
      <c r="J31" s="48"/>
      <c r="K31" s="48"/>
      <c r="L31" s="48">
        <f t="shared" si="3"/>
        <v>-1889.4</v>
      </c>
      <c r="M31" s="48">
        <f t="shared" si="4"/>
        <v>10.957161034921532</v>
      </c>
    </row>
    <row r="32" spans="1:13" ht="15.75">
      <c r="A32" s="71"/>
      <c r="B32" s="71"/>
      <c r="C32" s="27" t="s">
        <v>103</v>
      </c>
      <c r="D32" s="13" t="s">
        <v>5</v>
      </c>
      <c r="E32" s="46"/>
      <c r="F32" s="46"/>
      <c r="G32" s="46"/>
      <c r="H32" s="46">
        <v>-4</v>
      </c>
      <c r="I32" s="46">
        <f t="shared" si="0"/>
        <v>-4</v>
      </c>
      <c r="J32" s="46"/>
      <c r="K32" s="46"/>
      <c r="L32" s="46">
        <f t="shared" si="3"/>
        <v>-4</v>
      </c>
      <c r="M32" s="46"/>
    </row>
    <row r="33" spans="1:13" ht="15.75">
      <c r="A33" s="71"/>
      <c r="B33" s="71"/>
      <c r="C33" s="27" t="s">
        <v>104</v>
      </c>
      <c r="D33" s="13" t="s">
        <v>30</v>
      </c>
      <c r="E33" s="46"/>
      <c r="F33" s="46">
        <v>68841.8</v>
      </c>
      <c r="G33" s="46">
        <v>19330.9</v>
      </c>
      <c r="H33" s="46"/>
      <c r="I33" s="46">
        <f t="shared" si="0"/>
        <v>-19330.9</v>
      </c>
      <c r="J33" s="46">
        <f t="shared" si="1"/>
        <v>0</v>
      </c>
      <c r="K33" s="46">
        <f t="shared" si="2"/>
        <v>0</v>
      </c>
      <c r="L33" s="46">
        <f t="shared" si="3"/>
        <v>0</v>
      </c>
      <c r="M33" s="46"/>
    </row>
    <row r="34" spans="1:13" s="1" customFormat="1" ht="15.75" hidden="1">
      <c r="A34" s="71"/>
      <c r="B34" s="71"/>
      <c r="C34" s="28"/>
      <c r="D34" s="19" t="s">
        <v>83</v>
      </c>
      <c r="E34" s="3">
        <f>SUM(E30:E33)</f>
        <v>5447.1</v>
      </c>
      <c r="F34" s="3">
        <f>SUM(F30:F33)</f>
        <v>70001.8</v>
      </c>
      <c r="G34" s="3">
        <f>SUM(G30:G33)</f>
        <v>20445.9</v>
      </c>
      <c r="H34" s="3">
        <f>SUM(H30:H33)</f>
        <v>1193.2</v>
      </c>
      <c r="I34" s="3">
        <f t="shared" si="0"/>
        <v>-19252.7</v>
      </c>
      <c r="J34" s="3">
        <f t="shared" si="1"/>
        <v>5.835888857912833</v>
      </c>
      <c r="K34" s="3">
        <f t="shared" si="2"/>
        <v>1.7045275978617693</v>
      </c>
      <c r="L34" s="3">
        <f t="shared" si="3"/>
        <v>-4253.900000000001</v>
      </c>
      <c r="M34" s="3">
        <f t="shared" si="4"/>
        <v>21.90523397771291</v>
      </c>
    </row>
    <row r="35" spans="1:13" ht="15.75" hidden="1">
      <c r="A35" s="71"/>
      <c r="B35" s="71"/>
      <c r="C35" s="27" t="s">
        <v>3</v>
      </c>
      <c r="D35" s="13" t="s">
        <v>4</v>
      </c>
      <c r="E35" s="11"/>
      <c r="F35" s="11"/>
      <c r="G35" s="11"/>
      <c r="H35" s="11"/>
      <c r="I35" s="11">
        <f t="shared" si="0"/>
        <v>0</v>
      </c>
      <c r="J35" s="11" t="e">
        <f t="shared" si="1"/>
        <v>#DIV/0!</v>
      </c>
      <c r="K35" s="11" t="e">
        <f t="shared" si="2"/>
        <v>#DIV/0!</v>
      </c>
      <c r="L35" s="11">
        <f t="shared" si="3"/>
        <v>0</v>
      </c>
      <c r="M35" s="11" t="e">
        <f t="shared" si="4"/>
        <v>#DIV/0!</v>
      </c>
    </row>
    <row r="36" spans="1:13" s="1" customFormat="1" ht="15.75" hidden="1">
      <c r="A36" s="71"/>
      <c r="B36" s="71"/>
      <c r="C36" s="28"/>
      <c r="D36" s="19" t="s">
        <v>6</v>
      </c>
      <c r="E36" s="3">
        <f>SUM(E35)</f>
        <v>0</v>
      </c>
      <c r="F36" s="3">
        <f>SUM(F35)</f>
        <v>0</v>
      </c>
      <c r="G36" s="3">
        <f>SUM(G35)</f>
        <v>0</v>
      </c>
      <c r="H36" s="3">
        <f>SUM(H35)</f>
        <v>0</v>
      </c>
      <c r="I36" s="3">
        <f t="shared" si="0"/>
        <v>0</v>
      </c>
      <c r="J36" s="3" t="e">
        <f t="shared" si="1"/>
        <v>#DIV/0!</v>
      </c>
      <c r="K36" s="3" t="e">
        <f t="shared" si="2"/>
        <v>#DIV/0!</v>
      </c>
      <c r="L36" s="3">
        <f t="shared" si="3"/>
        <v>0</v>
      </c>
      <c r="M36" s="3" t="e">
        <f t="shared" si="4"/>
        <v>#DIV/0!</v>
      </c>
    </row>
    <row r="37" spans="1:13" s="1" customFormat="1" ht="15.75">
      <c r="A37" s="72"/>
      <c r="B37" s="72"/>
      <c r="C37" s="28"/>
      <c r="D37" s="19" t="s">
        <v>10</v>
      </c>
      <c r="E37" s="3">
        <f>E34+E36</f>
        <v>5447.1</v>
      </c>
      <c r="F37" s="3">
        <f>F34+F36</f>
        <v>70001.8</v>
      </c>
      <c r="G37" s="3">
        <f>G34+G36</f>
        <v>20445.9</v>
      </c>
      <c r="H37" s="3">
        <f>H34+H36</f>
        <v>1193.2</v>
      </c>
      <c r="I37" s="3">
        <f t="shared" si="0"/>
        <v>-19252.7</v>
      </c>
      <c r="J37" s="3">
        <f t="shared" si="1"/>
        <v>5.835888857912833</v>
      </c>
      <c r="K37" s="3">
        <f t="shared" si="2"/>
        <v>1.7045275978617693</v>
      </c>
      <c r="L37" s="3">
        <f t="shared" si="3"/>
        <v>-4253.900000000001</v>
      </c>
      <c r="M37" s="3">
        <f t="shared" si="4"/>
        <v>21.90523397771291</v>
      </c>
    </row>
    <row r="38" spans="1:13" s="1" customFormat="1" ht="31.5">
      <c r="A38" s="70" t="s">
        <v>53</v>
      </c>
      <c r="B38" s="70" t="s">
        <v>54</v>
      </c>
      <c r="C38" s="27" t="s">
        <v>88</v>
      </c>
      <c r="D38" s="13" t="s">
        <v>129</v>
      </c>
      <c r="E38" s="3"/>
      <c r="F38" s="3"/>
      <c r="G38" s="3"/>
      <c r="H38" s="11">
        <v>384</v>
      </c>
      <c r="I38" s="11">
        <f t="shared" si="0"/>
        <v>384</v>
      </c>
      <c r="J38" s="11"/>
      <c r="K38" s="11"/>
      <c r="L38" s="11">
        <f t="shared" si="3"/>
        <v>384</v>
      </c>
      <c r="M38" s="11"/>
    </row>
    <row r="39" spans="1:13" s="1" customFormat="1" ht="17.25" customHeight="1">
      <c r="A39" s="71"/>
      <c r="B39" s="71"/>
      <c r="C39" s="27" t="s">
        <v>108</v>
      </c>
      <c r="D39" s="13" t="s">
        <v>109</v>
      </c>
      <c r="E39" s="11">
        <v>38758.5</v>
      </c>
      <c r="F39" s="11">
        <v>40771.9</v>
      </c>
      <c r="G39" s="11">
        <v>38864.8</v>
      </c>
      <c r="H39" s="11">
        <v>38864.8</v>
      </c>
      <c r="I39" s="11">
        <f t="shared" si="0"/>
        <v>0</v>
      </c>
      <c r="J39" s="11">
        <f t="shared" si="1"/>
        <v>100</v>
      </c>
      <c r="K39" s="11">
        <f t="shared" si="2"/>
        <v>95.32251379013488</v>
      </c>
      <c r="L39" s="11">
        <f t="shared" si="3"/>
        <v>106.30000000000291</v>
      </c>
      <c r="M39" s="11">
        <f t="shared" si="4"/>
        <v>100.27426241985631</v>
      </c>
    </row>
    <row r="40" spans="1:13" s="1" customFormat="1" ht="31.5">
      <c r="A40" s="71"/>
      <c r="B40" s="71"/>
      <c r="C40" s="27" t="s">
        <v>90</v>
      </c>
      <c r="D40" s="13" t="s">
        <v>111</v>
      </c>
      <c r="E40" s="11"/>
      <c r="F40" s="3"/>
      <c r="G40" s="3"/>
      <c r="H40" s="11">
        <v>-385.6</v>
      </c>
      <c r="I40" s="11">
        <f t="shared" si="0"/>
        <v>-385.6</v>
      </c>
      <c r="J40" s="11"/>
      <c r="K40" s="11"/>
      <c r="L40" s="11">
        <f t="shared" si="3"/>
        <v>-385.6</v>
      </c>
      <c r="M40" s="11"/>
    </row>
    <row r="41" spans="1:13" s="1" customFormat="1" ht="15.75">
      <c r="A41" s="72"/>
      <c r="B41" s="72"/>
      <c r="C41" s="28"/>
      <c r="D41" s="19" t="s">
        <v>10</v>
      </c>
      <c r="E41" s="3">
        <f>SUM(E39:E40)</f>
        <v>38758.5</v>
      </c>
      <c r="F41" s="3">
        <f>SUM(F39:F40)</f>
        <v>40771.9</v>
      </c>
      <c r="G41" s="3">
        <f>SUM(G39:G40)</f>
        <v>38864.8</v>
      </c>
      <c r="H41" s="3">
        <f>SUM(H38:H40)</f>
        <v>38863.200000000004</v>
      </c>
      <c r="I41" s="3">
        <f t="shared" si="0"/>
        <v>-1.5999999999985448</v>
      </c>
      <c r="J41" s="3">
        <f t="shared" si="1"/>
        <v>99.9958831642</v>
      </c>
      <c r="K41" s="3">
        <f t="shared" si="2"/>
        <v>95.3185895187617</v>
      </c>
      <c r="L41" s="3">
        <f t="shared" si="3"/>
        <v>104.70000000000437</v>
      </c>
      <c r="M41" s="3">
        <f t="shared" si="4"/>
        <v>100.27013429312281</v>
      </c>
    </row>
    <row r="42" spans="1:13" s="1" customFormat="1" ht="15.75">
      <c r="A42" s="70" t="s">
        <v>11</v>
      </c>
      <c r="B42" s="70" t="s">
        <v>62</v>
      </c>
      <c r="C42" s="27" t="s">
        <v>137</v>
      </c>
      <c r="D42" s="11" t="s">
        <v>138</v>
      </c>
      <c r="E42" s="11">
        <v>95.2</v>
      </c>
      <c r="F42" s="3"/>
      <c r="G42" s="3"/>
      <c r="H42" s="11">
        <v>120.4</v>
      </c>
      <c r="I42" s="11">
        <f t="shared" si="0"/>
        <v>120.4</v>
      </c>
      <c r="J42" s="11"/>
      <c r="K42" s="11"/>
      <c r="L42" s="11">
        <f t="shared" si="3"/>
        <v>25.200000000000003</v>
      </c>
      <c r="M42" s="11">
        <f t="shared" si="4"/>
        <v>126.47058823529412</v>
      </c>
    </row>
    <row r="43" spans="1:13" s="1" customFormat="1" ht="15.75">
      <c r="A43" s="71"/>
      <c r="B43" s="71"/>
      <c r="C43" s="27" t="s">
        <v>91</v>
      </c>
      <c r="D43" s="13" t="s">
        <v>86</v>
      </c>
      <c r="E43" s="11">
        <v>362.6</v>
      </c>
      <c r="F43" s="11">
        <v>26</v>
      </c>
      <c r="G43" s="11">
        <v>23.8</v>
      </c>
      <c r="H43" s="11">
        <v>932.3</v>
      </c>
      <c r="I43" s="11">
        <f t="shared" si="0"/>
        <v>908.5</v>
      </c>
      <c r="J43" s="11">
        <f t="shared" si="1"/>
        <v>3917.226890756302</v>
      </c>
      <c r="K43" s="11">
        <f t="shared" si="2"/>
        <v>3585.7692307692305</v>
      </c>
      <c r="L43" s="11">
        <f t="shared" si="3"/>
        <v>569.6999999999999</v>
      </c>
      <c r="M43" s="11">
        <f t="shared" si="4"/>
        <v>257.1152785438499</v>
      </c>
    </row>
    <row r="44" spans="1:13" ht="31.5">
      <c r="A44" s="71"/>
      <c r="B44" s="71"/>
      <c r="C44" s="27" t="s">
        <v>88</v>
      </c>
      <c r="D44" s="13" t="s">
        <v>129</v>
      </c>
      <c r="E44" s="11">
        <v>10.2</v>
      </c>
      <c r="F44" s="11"/>
      <c r="G44" s="11"/>
      <c r="H44" s="11">
        <v>125.6</v>
      </c>
      <c r="I44" s="11">
        <f t="shared" si="0"/>
        <v>125.6</v>
      </c>
      <c r="J44" s="11"/>
      <c r="K44" s="11"/>
      <c r="L44" s="11">
        <f t="shared" si="3"/>
        <v>115.39999999999999</v>
      </c>
      <c r="M44" s="11">
        <f t="shared" si="4"/>
        <v>1231.372549019608</v>
      </c>
    </row>
    <row r="45" spans="1:13" ht="15.75">
      <c r="A45" s="71"/>
      <c r="B45" s="71"/>
      <c r="C45" s="27" t="s">
        <v>3</v>
      </c>
      <c r="D45" s="13" t="s">
        <v>4</v>
      </c>
      <c r="E45" s="11">
        <v>314.1</v>
      </c>
      <c r="F45" s="11">
        <v>171.2</v>
      </c>
      <c r="G45" s="11">
        <v>166.2</v>
      </c>
      <c r="H45" s="11">
        <v>407.4</v>
      </c>
      <c r="I45" s="11">
        <f t="shared" si="0"/>
        <v>241.2</v>
      </c>
      <c r="J45" s="11">
        <f t="shared" si="1"/>
        <v>245.12635379061373</v>
      </c>
      <c r="K45" s="11">
        <f t="shared" si="2"/>
        <v>237.96728971962614</v>
      </c>
      <c r="L45" s="11">
        <f t="shared" si="3"/>
        <v>93.29999999999995</v>
      </c>
      <c r="M45" s="11">
        <f t="shared" si="4"/>
        <v>129.70391595033428</v>
      </c>
    </row>
    <row r="46" spans="1:13" ht="15.75" hidden="1">
      <c r="A46" s="71"/>
      <c r="B46" s="71"/>
      <c r="C46" s="27" t="s">
        <v>103</v>
      </c>
      <c r="D46" s="13" t="s">
        <v>5</v>
      </c>
      <c r="E46" s="11"/>
      <c r="F46" s="11"/>
      <c r="G46" s="11"/>
      <c r="H46" s="11"/>
      <c r="I46" s="11">
        <f t="shared" si="0"/>
        <v>0</v>
      </c>
      <c r="J46" s="11" t="e">
        <f t="shared" si="1"/>
        <v>#DIV/0!</v>
      </c>
      <c r="K46" s="11" t="e">
        <f t="shared" si="2"/>
        <v>#DIV/0!</v>
      </c>
      <c r="L46" s="11">
        <f t="shared" si="3"/>
        <v>0</v>
      </c>
      <c r="M46" s="11" t="e">
        <f t="shared" si="4"/>
        <v>#DIV/0!</v>
      </c>
    </row>
    <row r="47" spans="1:13" ht="15.75">
      <c r="A47" s="71"/>
      <c r="B47" s="71"/>
      <c r="C47" s="27" t="s">
        <v>104</v>
      </c>
      <c r="D47" s="13" t="s">
        <v>30</v>
      </c>
      <c r="E47" s="11">
        <v>14443.4</v>
      </c>
      <c r="F47" s="11">
        <v>8625.6</v>
      </c>
      <c r="G47" s="11">
        <v>7700</v>
      </c>
      <c r="H47" s="11">
        <v>11881</v>
      </c>
      <c r="I47" s="11">
        <f t="shared" si="0"/>
        <v>4181</v>
      </c>
      <c r="J47" s="11">
        <f t="shared" si="1"/>
        <v>154.2987012987013</v>
      </c>
      <c r="K47" s="11">
        <f t="shared" si="2"/>
        <v>137.74114264514932</v>
      </c>
      <c r="L47" s="11">
        <f t="shared" si="3"/>
        <v>-2562.3999999999996</v>
      </c>
      <c r="M47" s="11">
        <f t="shared" si="4"/>
        <v>82.25902488333772</v>
      </c>
    </row>
    <row r="48" spans="1:13" ht="17.25" customHeight="1">
      <c r="A48" s="71"/>
      <c r="B48" s="71"/>
      <c r="C48" s="27" t="s">
        <v>108</v>
      </c>
      <c r="D48" s="13" t="s">
        <v>109</v>
      </c>
      <c r="E48" s="11">
        <v>13323.4</v>
      </c>
      <c r="F48" s="11">
        <f>9256.5+946.7</f>
        <v>10203.2</v>
      </c>
      <c r="G48" s="11">
        <v>10203.2</v>
      </c>
      <c r="H48" s="11">
        <v>10203.2</v>
      </c>
      <c r="I48" s="11">
        <f t="shared" si="0"/>
        <v>0</v>
      </c>
      <c r="J48" s="11">
        <f t="shared" si="1"/>
        <v>100</v>
      </c>
      <c r="K48" s="11">
        <f t="shared" si="2"/>
        <v>100</v>
      </c>
      <c r="L48" s="11">
        <f t="shared" si="3"/>
        <v>-3120.199999999999</v>
      </c>
      <c r="M48" s="11">
        <f t="shared" si="4"/>
        <v>76.58105288439889</v>
      </c>
    </row>
    <row r="49" spans="1:13" ht="31.5">
      <c r="A49" s="71"/>
      <c r="B49" s="71"/>
      <c r="C49" s="27" t="s">
        <v>90</v>
      </c>
      <c r="D49" s="13" t="s">
        <v>111</v>
      </c>
      <c r="E49" s="11"/>
      <c r="F49" s="11"/>
      <c r="G49" s="11"/>
      <c r="H49" s="11">
        <v>-125.9</v>
      </c>
      <c r="I49" s="11">
        <f t="shared" si="0"/>
        <v>-125.9</v>
      </c>
      <c r="J49" s="11"/>
      <c r="K49" s="11"/>
      <c r="L49" s="11">
        <f t="shared" si="3"/>
        <v>-125.9</v>
      </c>
      <c r="M49" s="11"/>
    </row>
    <row r="50" spans="1:13" s="1" customFormat="1" ht="15.75">
      <c r="A50" s="71"/>
      <c r="B50" s="71"/>
      <c r="C50" s="30"/>
      <c r="D50" s="19" t="s">
        <v>83</v>
      </c>
      <c r="E50" s="3">
        <f>SUM(E42:E49)</f>
        <v>28548.9</v>
      </c>
      <c r="F50" s="3">
        <f>SUM(F42:F49)</f>
        <v>19026</v>
      </c>
      <c r="G50" s="3">
        <f>SUM(G42:G49)</f>
        <v>18093.2</v>
      </c>
      <c r="H50" s="3">
        <f>SUM(H42:H49)</f>
        <v>23544</v>
      </c>
      <c r="I50" s="3">
        <f t="shared" si="0"/>
        <v>5450.799999999999</v>
      </c>
      <c r="J50" s="3">
        <f t="shared" si="1"/>
        <v>130.12623527070943</v>
      </c>
      <c r="K50" s="3">
        <f t="shared" si="2"/>
        <v>123.74645222327341</v>
      </c>
      <c r="L50" s="3">
        <f t="shared" si="3"/>
        <v>-5004.9000000000015</v>
      </c>
      <c r="M50" s="3">
        <f t="shared" si="4"/>
        <v>82.46902682765361</v>
      </c>
    </row>
    <row r="51" spans="1:13" ht="15.75">
      <c r="A51" s="71"/>
      <c r="B51" s="71"/>
      <c r="C51" s="27" t="s">
        <v>91</v>
      </c>
      <c r="D51" s="13" t="s">
        <v>86</v>
      </c>
      <c r="E51" s="11">
        <v>6517.3</v>
      </c>
      <c r="F51" s="11">
        <v>6447</v>
      </c>
      <c r="G51" s="11">
        <v>6447</v>
      </c>
      <c r="H51" s="11">
        <v>8790.6</v>
      </c>
      <c r="I51" s="11">
        <f t="shared" si="0"/>
        <v>2343.6000000000004</v>
      </c>
      <c r="J51" s="11">
        <f t="shared" si="1"/>
        <v>136.35179153094464</v>
      </c>
      <c r="K51" s="11">
        <f t="shared" si="2"/>
        <v>136.35179153094464</v>
      </c>
      <c r="L51" s="11">
        <f t="shared" si="3"/>
        <v>2273.3</v>
      </c>
      <c r="M51" s="11">
        <f t="shared" si="4"/>
        <v>134.88100900679729</v>
      </c>
    </row>
    <row r="52" spans="1:13" ht="15.75">
      <c r="A52" s="71"/>
      <c r="B52" s="71"/>
      <c r="C52" s="27" t="s">
        <v>3</v>
      </c>
      <c r="D52" s="13" t="s">
        <v>4</v>
      </c>
      <c r="E52" s="11">
        <v>22053.5</v>
      </c>
      <c r="F52" s="11">
        <v>19332</v>
      </c>
      <c r="G52" s="11">
        <v>17315.6</v>
      </c>
      <c r="H52" s="11">
        <v>24727.1</v>
      </c>
      <c r="I52" s="11">
        <f t="shared" si="0"/>
        <v>7411.5</v>
      </c>
      <c r="J52" s="11">
        <f t="shared" si="1"/>
        <v>142.80244403890134</v>
      </c>
      <c r="K52" s="11">
        <f t="shared" si="2"/>
        <v>127.90761431822884</v>
      </c>
      <c r="L52" s="11">
        <f t="shared" si="3"/>
        <v>2673.5999999999985</v>
      </c>
      <c r="M52" s="11">
        <f t="shared" si="4"/>
        <v>112.12324574330606</v>
      </c>
    </row>
    <row r="53" spans="1:13" s="1" customFormat="1" ht="15.75">
      <c r="A53" s="71"/>
      <c r="B53" s="71"/>
      <c r="C53" s="30"/>
      <c r="D53" s="19" t="s">
        <v>6</v>
      </c>
      <c r="E53" s="3">
        <f>SUM(E51:E52)</f>
        <v>28570.8</v>
      </c>
      <c r="F53" s="3">
        <f>SUM(F51:F52)</f>
        <v>25779</v>
      </c>
      <c r="G53" s="3">
        <f>SUM(G51:G52)</f>
        <v>23762.6</v>
      </c>
      <c r="H53" s="3">
        <f>SUM(H51:H52)</f>
        <v>33517.7</v>
      </c>
      <c r="I53" s="3">
        <f t="shared" si="0"/>
        <v>9755.099999999999</v>
      </c>
      <c r="J53" s="3">
        <f t="shared" si="1"/>
        <v>141.05232592393088</v>
      </c>
      <c r="K53" s="3">
        <f t="shared" si="2"/>
        <v>130.01939563210362</v>
      </c>
      <c r="L53" s="3">
        <f t="shared" si="3"/>
        <v>4946.899999999998</v>
      </c>
      <c r="M53" s="3">
        <f t="shared" si="4"/>
        <v>117.31453091968022</v>
      </c>
    </row>
    <row r="54" spans="1:13" s="1" customFormat="1" ht="15.75">
      <c r="A54" s="72"/>
      <c r="B54" s="72"/>
      <c r="C54" s="30"/>
      <c r="D54" s="19" t="s">
        <v>10</v>
      </c>
      <c r="E54" s="3">
        <f>E53+E50</f>
        <v>57119.7</v>
      </c>
      <c r="F54" s="3">
        <f>F53+F50</f>
        <v>44805</v>
      </c>
      <c r="G54" s="3">
        <f>G53+G50</f>
        <v>41855.8</v>
      </c>
      <c r="H54" s="3">
        <f>H53+H50</f>
        <v>57061.7</v>
      </c>
      <c r="I54" s="3">
        <f t="shared" si="0"/>
        <v>15205.899999999994</v>
      </c>
      <c r="J54" s="3">
        <f t="shared" si="1"/>
        <v>136.3292542491124</v>
      </c>
      <c r="K54" s="3">
        <f t="shared" si="2"/>
        <v>127.3556522709519</v>
      </c>
      <c r="L54" s="3">
        <f t="shared" si="3"/>
        <v>-58</v>
      </c>
      <c r="M54" s="3">
        <f t="shared" si="4"/>
        <v>99.89845885044915</v>
      </c>
    </row>
    <row r="55" spans="1:13" s="1" customFormat="1" ht="31.5">
      <c r="A55" s="70" t="s">
        <v>49</v>
      </c>
      <c r="B55" s="70" t="s">
        <v>63</v>
      </c>
      <c r="C55" s="27" t="s">
        <v>88</v>
      </c>
      <c r="D55" s="13" t="s">
        <v>129</v>
      </c>
      <c r="E55" s="11">
        <v>99.9</v>
      </c>
      <c r="F55" s="3"/>
      <c r="G55" s="3"/>
      <c r="H55" s="11">
        <v>51.4</v>
      </c>
      <c r="I55" s="11">
        <f t="shared" si="0"/>
        <v>51.4</v>
      </c>
      <c r="J55" s="11"/>
      <c r="K55" s="11"/>
      <c r="L55" s="11">
        <f t="shared" si="3"/>
        <v>-48.50000000000001</v>
      </c>
      <c r="M55" s="11">
        <f t="shared" si="4"/>
        <v>51.45145145145145</v>
      </c>
    </row>
    <row r="56" spans="1:13" s="1" customFormat="1" ht="15.75">
      <c r="A56" s="71"/>
      <c r="B56" s="71"/>
      <c r="C56" s="27" t="s">
        <v>103</v>
      </c>
      <c r="D56" s="13" t="s">
        <v>5</v>
      </c>
      <c r="E56" s="11"/>
      <c r="F56" s="3"/>
      <c r="G56" s="3"/>
      <c r="H56" s="11">
        <v>13.5</v>
      </c>
      <c r="I56" s="11">
        <f t="shared" si="0"/>
        <v>13.5</v>
      </c>
      <c r="J56" s="11"/>
      <c r="K56" s="11"/>
      <c r="L56" s="11">
        <f t="shared" si="3"/>
        <v>13.5</v>
      </c>
      <c r="M56" s="11"/>
    </row>
    <row r="57" spans="1:13" ht="31.5">
      <c r="A57" s="71"/>
      <c r="B57" s="71"/>
      <c r="C57" s="27" t="s">
        <v>106</v>
      </c>
      <c r="D57" s="14" t="s">
        <v>107</v>
      </c>
      <c r="E57" s="11">
        <v>3832.7</v>
      </c>
      <c r="F57" s="11">
        <v>8167.4</v>
      </c>
      <c r="G57" s="11">
        <v>4263.3</v>
      </c>
      <c r="H57" s="11">
        <v>4263.3</v>
      </c>
      <c r="I57" s="11">
        <f t="shared" si="0"/>
        <v>0</v>
      </c>
      <c r="J57" s="11">
        <f t="shared" si="1"/>
        <v>100</v>
      </c>
      <c r="K57" s="11">
        <f t="shared" si="2"/>
        <v>52.198986213482875</v>
      </c>
      <c r="L57" s="11">
        <f t="shared" si="3"/>
        <v>430.60000000000036</v>
      </c>
      <c r="M57" s="11">
        <f t="shared" si="4"/>
        <v>111.23489967907743</v>
      </c>
    </row>
    <row r="58" spans="1:13" ht="15.75">
      <c r="A58" s="71"/>
      <c r="B58" s="71"/>
      <c r="C58" s="27" t="s">
        <v>110</v>
      </c>
      <c r="D58" s="13" t="s">
        <v>8</v>
      </c>
      <c r="E58" s="11">
        <v>30</v>
      </c>
      <c r="F58" s="11"/>
      <c r="G58" s="11"/>
      <c r="H58" s="11"/>
      <c r="I58" s="11">
        <f t="shared" si="0"/>
        <v>0</v>
      </c>
      <c r="J58" s="11"/>
      <c r="K58" s="11"/>
      <c r="L58" s="11">
        <f t="shared" si="3"/>
        <v>-30</v>
      </c>
      <c r="M58" s="11">
        <f t="shared" si="4"/>
        <v>0</v>
      </c>
    </row>
    <row r="59" spans="1:13" ht="78.75">
      <c r="A59" s="71"/>
      <c r="B59" s="71"/>
      <c r="C59" s="27" t="s">
        <v>89</v>
      </c>
      <c r="D59" s="39" t="s">
        <v>112</v>
      </c>
      <c r="E59" s="11">
        <v>1949.3</v>
      </c>
      <c r="F59" s="11"/>
      <c r="G59" s="11"/>
      <c r="H59" s="11">
        <v>204.4</v>
      </c>
      <c r="I59" s="11">
        <f t="shared" si="0"/>
        <v>204.4</v>
      </c>
      <c r="J59" s="11"/>
      <c r="K59" s="11"/>
      <c r="L59" s="11">
        <f t="shared" si="3"/>
        <v>-1744.8999999999999</v>
      </c>
      <c r="M59" s="11">
        <f t="shared" si="4"/>
        <v>10.48581542092033</v>
      </c>
    </row>
    <row r="60" spans="1:13" ht="31.5">
      <c r="A60" s="71"/>
      <c r="B60" s="71"/>
      <c r="C60" s="27" t="s">
        <v>90</v>
      </c>
      <c r="D60" s="13" t="s">
        <v>111</v>
      </c>
      <c r="E60" s="11">
        <v>-2.3</v>
      </c>
      <c r="F60" s="11"/>
      <c r="G60" s="11"/>
      <c r="H60" s="11">
        <v>-12.6</v>
      </c>
      <c r="I60" s="11">
        <f t="shared" si="0"/>
        <v>-12.6</v>
      </c>
      <c r="J60" s="11"/>
      <c r="K60" s="11"/>
      <c r="L60" s="11">
        <f t="shared" si="3"/>
        <v>-10.3</v>
      </c>
      <c r="M60" s="11">
        <f t="shared" si="4"/>
        <v>547.8260869565217</v>
      </c>
    </row>
    <row r="61" spans="1:13" s="1" customFormat="1" ht="15.75">
      <c r="A61" s="72"/>
      <c r="B61" s="72"/>
      <c r="C61" s="30"/>
      <c r="D61" s="19" t="s">
        <v>10</v>
      </c>
      <c r="E61" s="3">
        <f>SUM(E55:E60)</f>
        <v>5909.599999999999</v>
      </c>
      <c r="F61" s="3">
        <f>SUM(F55:F60)</f>
        <v>8167.4</v>
      </c>
      <c r="G61" s="3">
        <f>SUM(G55:G60)</f>
        <v>4263.3</v>
      </c>
      <c r="H61" s="3">
        <f>SUM(H55:H60)</f>
        <v>4519.999999999999</v>
      </c>
      <c r="I61" s="3">
        <f t="shared" si="0"/>
        <v>256.6999999999989</v>
      </c>
      <c r="J61" s="3">
        <f t="shared" si="1"/>
        <v>106.02115731944734</v>
      </c>
      <c r="K61" s="3">
        <f t="shared" si="2"/>
        <v>55.341969292553316</v>
      </c>
      <c r="L61" s="3">
        <f t="shared" si="3"/>
        <v>-1389.6000000000004</v>
      </c>
      <c r="M61" s="3">
        <f t="shared" si="4"/>
        <v>76.48571815351292</v>
      </c>
    </row>
    <row r="62" spans="1:13" ht="94.5">
      <c r="A62" s="70" t="s">
        <v>12</v>
      </c>
      <c r="B62" s="70" t="s">
        <v>64</v>
      </c>
      <c r="C62" s="27" t="s">
        <v>123</v>
      </c>
      <c r="D62" s="13" t="s">
        <v>124</v>
      </c>
      <c r="E62" s="46">
        <v>82.2</v>
      </c>
      <c r="F62" s="46"/>
      <c r="G62" s="46"/>
      <c r="H62" s="46">
        <v>144</v>
      </c>
      <c r="I62" s="46">
        <f t="shared" si="0"/>
        <v>144</v>
      </c>
      <c r="J62" s="46"/>
      <c r="K62" s="46"/>
      <c r="L62" s="46">
        <f t="shared" si="3"/>
        <v>61.8</v>
      </c>
      <c r="M62" s="46">
        <f t="shared" si="4"/>
        <v>175.1824817518248</v>
      </c>
    </row>
    <row r="63" spans="1:13" ht="31.5">
      <c r="A63" s="71"/>
      <c r="B63" s="71"/>
      <c r="C63" s="27" t="s">
        <v>88</v>
      </c>
      <c r="D63" s="13" t="s">
        <v>129</v>
      </c>
      <c r="E63" s="46">
        <v>3176.7</v>
      </c>
      <c r="F63" s="46"/>
      <c r="G63" s="46"/>
      <c r="H63" s="47">
        <v>1923.4</v>
      </c>
      <c r="I63" s="47">
        <f t="shared" si="0"/>
        <v>1923.4</v>
      </c>
      <c r="J63" s="47"/>
      <c r="K63" s="47"/>
      <c r="L63" s="47">
        <f t="shared" si="3"/>
        <v>-1253.2999999999997</v>
      </c>
      <c r="M63" s="47">
        <f t="shared" si="4"/>
        <v>60.54710863474676</v>
      </c>
    </row>
    <row r="64" spans="1:13" ht="78.75">
      <c r="A64" s="71"/>
      <c r="B64" s="71"/>
      <c r="C64" s="29" t="s">
        <v>135</v>
      </c>
      <c r="D64" s="11" t="s">
        <v>136</v>
      </c>
      <c r="E64" s="46">
        <v>94.1</v>
      </c>
      <c r="F64" s="46"/>
      <c r="G64" s="46"/>
      <c r="H64" s="46">
        <v>252.7</v>
      </c>
      <c r="I64" s="46">
        <f t="shared" si="0"/>
        <v>252.7</v>
      </c>
      <c r="J64" s="46"/>
      <c r="K64" s="46"/>
      <c r="L64" s="46">
        <f t="shared" si="3"/>
        <v>158.6</v>
      </c>
      <c r="M64" s="46">
        <f t="shared" si="4"/>
        <v>268.5441020191286</v>
      </c>
    </row>
    <row r="65" spans="1:13" ht="15.75">
      <c r="A65" s="71"/>
      <c r="B65" s="71"/>
      <c r="C65" s="27" t="s">
        <v>3</v>
      </c>
      <c r="D65" s="13" t="s">
        <v>4</v>
      </c>
      <c r="E65" s="46">
        <v>185.7</v>
      </c>
      <c r="F65" s="46"/>
      <c r="G65" s="46"/>
      <c r="H65" s="46">
        <v>116.6</v>
      </c>
      <c r="I65" s="46">
        <f t="shared" si="0"/>
        <v>116.6</v>
      </c>
      <c r="J65" s="46"/>
      <c r="K65" s="46"/>
      <c r="L65" s="46">
        <f t="shared" si="3"/>
        <v>-69.1</v>
      </c>
      <c r="M65" s="46">
        <f t="shared" si="4"/>
        <v>62.78944534194938</v>
      </c>
    </row>
    <row r="66" spans="1:13" ht="15.75">
      <c r="A66" s="71"/>
      <c r="B66" s="71"/>
      <c r="C66" s="27" t="s">
        <v>103</v>
      </c>
      <c r="D66" s="13" t="s">
        <v>5</v>
      </c>
      <c r="E66" s="46">
        <v>-2.1</v>
      </c>
      <c r="F66" s="46"/>
      <c r="G66" s="46"/>
      <c r="H66" s="47">
        <v>-0.4</v>
      </c>
      <c r="I66" s="47">
        <f t="shared" si="0"/>
        <v>-0.4</v>
      </c>
      <c r="J66" s="47"/>
      <c r="K66" s="47"/>
      <c r="L66" s="47">
        <f t="shared" si="3"/>
        <v>1.7000000000000002</v>
      </c>
      <c r="M66" s="47">
        <f t="shared" si="4"/>
        <v>19.047619047619047</v>
      </c>
    </row>
    <row r="67" spans="1:13" ht="15.75" hidden="1">
      <c r="A67" s="71"/>
      <c r="B67" s="71"/>
      <c r="C67" s="27" t="s">
        <v>104</v>
      </c>
      <c r="D67" s="13" t="s">
        <v>30</v>
      </c>
      <c r="E67" s="46"/>
      <c r="F67" s="46"/>
      <c r="G67" s="46"/>
      <c r="H67" s="46"/>
      <c r="I67" s="46">
        <f t="shared" si="0"/>
        <v>0</v>
      </c>
      <c r="J67" s="46"/>
      <c r="K67" s="46"/>
      <c r="L67" s="46">
        <f t="shared" si="3"/>
        <v>0</v>
      </c>
      <c r="M67" s="46"/>
    </row>
    <row r="68" spans="1:13" ht="31.5">
      <c r="A68" s="71"/>
      <c r="B68" s="71"/>
      <c r="C68" s="27" t="s">
        <v>106</v>
      </c>
      <c r="D68" s="14" t="s">
        <v>107</v>
      </c>
      <c r="E68" s="47">
        <v>65718.5</v>
      </c>
      <c r="F68" s="47">
        <v>69673</v>
      </c>
      <c r="G68" s="47">
        <v>65523.2</v>
      </c>
      <c r="H68" s="46">
        <v>65523.2</v>
      </c>
      <c r="I68" s="46">
        <f t="shared" si="0"/>
        <v>0</v>
      </c>
      <c r="J68" s="46">
        <f t="shared" si="1"/>
        <v>100</v>
      </c>
      <c r="K68" s="46">
        <f t="shared" si="2"/>
        <v>94.04389074677422</v>
      </c>
      <c r="L68" s="46">
        <f t="shared" si="3"/>
        <v>-195.3000000000029</v>
      </c>
      <c r="M68" s="46">
        <f t="shared" si="4"/>
        <v>99.70282340589027</v>
      </c>
    </row>
    <row r="69" spans="1:13" ht="17.25" customHeight="1">
      <c r="A69" s="71"/>
      <c r="B69" s="71"/>
      <c r="C69" s="27" t="s">
        <v>108</v>
      </c>
      <c r="D69" s="13" t="s">
        <v>109</v>
      </c>
      <c r="E69" s="47">
        <v>6689258.3</v>
      </c>
      <c r="F69" s="47">
        <v>8721751.8</v>
      </c>
      <c r="G69" s="47">
        <v>6994861.4</v>
      </c>
      <c r="H69" s="47">
        <v>6994861.4</v>
      </c>
      <c r="I69" s="47">
        <f t="shared" si="0"/>
        <v>0</v>
      </c>
      <c r="J69" s="47">
        <f t="shared" si="1"/>
        <v>100</v>
      </c>
      <c r="K69" s="47">
        <f t="shared" si="2"/>
        <v>80.20018868227825</v>
      </c>
      <c r="L69" s="47">
        <f t="shared" si="3"/>
        <v>305603.10000000056</v>
      </c>
      <c r="M69" s="47">
        <f t="shared" si="4"/>
        <v>104.56856479888063</v>
      </c>
    </row>
    <row r="70" spans="1:13" ht="17.25" customHeight="1">
      <c r="A70" s="71"/>
      <c r="B70" s="71"/>
      <c r="C70" s="27" t="s">
        <v>110</v>
      </c>
      <c r="D70" s="13" t="s">
        <v>8</v>
      </c>
      <c r="E70" s="47">
        <v>380</v>
      </c>
      <c r="F70" s="47">
        <v>19199</v>
      </c>
      <c r="G70" s="47">
        <v>17106.5</v>
      </c>
      <c r="H70" s="46">
        <v>17106.5</v>
      </c>
      <c r="I70" s="46">
        <f t="shared" si="0"/>
        <v>0</v>
      </c>
      <c r="J70" s="46">
        <f t="shared" si="1"/>
        <v>100</v>
      </c>
      <c r="K70" s="46">
        <f t="shared" si="2"/>
        <v>89.10099484348143</v>
      </c>
      <c r="L70" s="46">
        <f t="shared" si="3"/>
        <v>16726.5</v>
      </c>
      <c r="M70" s="46">
        <f t="shared" si="4"/>
        <v>4501.710526315789</v>
      </c>
    </row>
    <row r="71" spans="1:13" ht="78.75">
      <c r="A71" s="71"/>
      <c r="B71" s="71"/>
      <c r="C71" s="27" t="s">
        <v>89</v>
      </c>
      <c r="D71" s="39" t="s">
        <v>112</v>
      </c>
      <c r="E71" s="46">
        <v>1106.4</v>
      </c>
      <c r="F71" s="46"/>
      <c r="G71" s="46"/>
      <c r="H71" s="47">
        <v>12541.3</v>
      </c>
      <c r="I71" s="47">
        <f t="shared" si="0"/>
        <v>12541.3</v>
      </c>
      <c r="J71" s="47"/>
      <c r="K71" s="47"/>
      <c r="L71" s="47">
        <f t="shared" si="3"/>
        <v>11434.9</v>
      </c>
      <c r="M71" s="47">
        <f t="shared" si="4"/>
        <v>1133.5231381055673</v>
      </c>
    </row>
    <row r="72" spans="1:13" ht="31.5">
      <c r="A72" s="71"/>
      <c r="B72" s="71"/>
      <c r="C72" s="27" t="s">
        <v>90</v>
      </c>
      <c r="D72" s="13" t="s">
        <v>111</v>
      </c>
      <c r="E72" s="46">
        <v>-47579.9</v>
      </c>
      <c r="F72" s="46"/>
      <c r="G72" s="46"/>
      <c r="H72" s="47">
        <v>-19692.9</v>
      </c>
      <c r="I72" s="47">
        <f aca="true" t="shared" si="5" ref="I72:I135">H72-G72</f>
        <v>-19692.9</v>
      </c>
      <c r="J72" s="47"/>
      <c r="K72" s="47"/>
      <c r="L72" s="47">
        <f aca="true" t="shared" si="6" ref="L72:L135">H72-E72</f>
        <v>27887</v>
      </c>
      <c r="M72" s="47">
        <f aca="true" t="shared" si="7" ref="M72:M133">H72/E72*100</f>
        <v>41.38911599225724</v>
      </c>
    </row>
    <row r="73" spans="1:13" s="1" customFormat="1" ht="15.75">
      <c r="A73" s="72"/>
      <c r="B73" s="72"/>
      <c r="C73" s="30"/>
      <c r="D73" s="19" t="s">
        <v>10</v>
      </c>
      <c r="E73" s="3">
        <f>SUM(E62:E72)</f>
        <v>6712419.899999999</v>
      </c>
      <c r="F73" s="3">
        <f>SUM(F62:F72)</f>
        <v>8810623.8</v>
      </c>
      <c r="G73" s="3">
        <f>SUM(G62:G72)</f>
        <v>7077491.100000001</v>
      </c>
      <c r="H73" s="3">
        <f>SUM(H62:H72)</f>
        <v>7072775.8</v>
      </c>
      <c r="I73" s="3">
        <f t="shared" si="5"/>
        <v>-4715.300000000745</v>
      </c>
      <c r="J73" s="3">
        <f>H73/G73*100</f>
        <v>99.93337610837828</v>
      </c>
      <c r="K73" s="3">
        <f>H73/F73*100</f>
        <v>80.27553962751195</v>
      </c>
      <c r="L73" s="3">
        <f t="shared" si="6"/>
        <v>360355.9000000004</v>
      </c>
      <c r="M73" s="3">
        <f t="shared" si="7"/>
        <v>105.3684946020734</v>
      </c>
    </row>
    <row r="74" spans="1:13" s="1" customFormat="1" ht="31.5">
      <c r="A74" s="99" t="s">
        <v>13</v>
      </c>
      <c r="B74" s="70" t="s">
        <v>65</v>
      </c>
      <c r="C74" s="27" t="s">
        <v>88</v>
      </c>
      <c r="D74" s="13" t="s">
        <v>129</v>
      </c>
      <c r="E74" s="11">
        <v>307.9</v>
      </c>
      <c r="F74" s="3"/>
      <c r="G74" s="3"/>
      <c r="H74" s="11">
        <v>490.3</v>
      </c>
      <c r="I74" s="11">
        <f t="shared" si="5"/>
        <v>490.3</v>
      </c>
      <c r="J74" s="11"/>
      <c r="K74" s="11"/>
      <c r="L74" s="11">
        <f t="shared" si="6"/>
        <v>182.40000000000003</v>
      </c>
      <c r="M74" s="11">
        <f t="shared" si="7"/>
        <v>159.24001299123094</v>
      </c>
    </row>
    <row r="75" spans="1:13" ht="15.75">
      <c r="A75" s="100"/>
      <c r="B75" s="71"/>
      <c r="C75" s="27" t="s">
        <v>3</v>
      </c>
      <c r="D75" s="13" t="s">
        <v>4</v>
      </c>
      <c r="E75" s="11">
        <v>1642.6</v>
      </c>
      <c r="F75" s="11">
        <v>808.9</v>
      </c>
      <c r="G75" s="11">
        <v>732.9</v>
      </c>
      <c r="H75" s="11">
        <v>2178.7</v>
      </c>
      <c r="I75" s="11">
        <f t="shared" si="5"/>
        <v>1445.7999999999997</v>
      </c>
      <c r="J75" s="11">
        <f>H75/G75*100</f>
        <v>297.27111474962476</v>
      </c>
      <c r="K75" s="11">
        <f>H75/F75*100</f>
        <v>269.34108047966373</v>
      </c>
      <c r="L75" s="11">
        <f t="shared" si="6"/>
        <v>536.0999999999999</v>
      </c>
      <c r="M75" s="11">
        <f t="shared" si="7"/>
        <v>132.63728235723852</v>
      </c>
    </row>
    <row r="76" spans="1:13" ht="15.75">
      <c r="A76" s="100"/>
      <c r="B76" s="71"/>
      <c r="C76" s="27" t="s">
        <v>103</v>
      </c>
      <c r="D76" s="13" t="s">
        <v>5</v>
      </c>
      <c r="E76" s="11"/>
      <c r="F76" s="11"/>
      <c r="G76" s="11"/>
      <c r="H76" s="11">
        <v>-2</v>
      </c>
      <c r="I76" s="11">
        <f t="shared" si="5"/>
        <v>-2</v>
      </c>
      <c r="J76" s="11"/>
      <c r="K76" s="11"/>
      <c r="L76" s="11">
        <f t="shared" si="6"/>
        <v>-2</v>
      </c>
      <c r="M76" s="11"/>
    </row>
    <row r="77" spans="1:13" ht="18" customHeight="1">
      <c r="A77" s="100"/>
      <c r="B77" s="71"/>
      <c r="C77" s="27" t="s">
        <v>108</v>
      </c>
      <c r="D77" s="13" t="s">
        <v>109</v>
      </c>
      <c r="E77" s="11">
        <v>1523.9</v>
      </c>
      <c r="F77" s="11">
        <v>1688.9</v>
      </c>
      <c r="G77" s="11">
        <v>1537.1</v>
      </c>
      <c r="H77" s="11">
        <v>1537.1</v>
      </c>
      <c r="I77" s="11">
        <f t="shared" si="5"/>
        <v>0</v>
      </c>
      <c r="J77" s="11">
        <f>H77/G77*100</f>
        <v>100</v>
      </c>
      <c r="K77" s="11">
        <f>H77/F77*100</f>
        <v>91.01190123749184</v>
      </c>
      <c r="L77" s="11">
        <f t="shared" si="6"/>
        <v>13.199999999999818</v>
      </c>
      <c r="M77" s="11">
        <f t="shared" si="7"/>
        <v>100.86619856945993</v>
      </c>
    </row>
    <row r="78" spans="1:13" ht="31.5" hidden="1">
      <c r="A78" s="100"/>
      <c r="B78" s="71"/>
      <c r="C78" s="27" t="s">
        <v>90</v>
      </c>
      <c r="D78" s="13" t="s">
        <v>111</v>
      </c>
      <c r="E78" s="11"/>
      <c r="F78" s="11"/>
      <c r="G78" s="11"/>
      <c r="H78" s="11"/>
      <c r="I78" s="11">
        <f t="shared" si="5"/>
        <v>0</v>
      </c>
      <c r="J78" s="11"/>
      <c r="K78" s="11"/>
      <c r="L78" s="11">
        <f t="shared" si="6"/>
        <v>0</v>
      </c>
      <c r="M78" s="11"/>
    </row>
    <row r="79" spans="1:13" s="1" customFormat="1" ht="15.75">
      <c r="A79" s="101"/>
      <c r="B79" s="72"/>
      <c r="C79" s="28"/>
      <c r="D79" s="19" t="s">
        <v>10</v>
      </c>
      <c r="E79" s="45">
        <f>SUM(E74:E78)</f>
        <v>3474.4</v>
      </c>
      <c r="F79" s="45">
        <f>SUM(F74:F78)</f>
        <v>2497.8</v>
      </c>
      <c r="G79" s="45">
        <f>SUM(G74:G78)</f>
        <v>2270</v>
      </c>
      <c r="H79" s="45">
        <f>SUM(H74:H78)</f>
        <v>4204.1</v>
      </c>
      <c r="I79" s="45">
        <f t="shared" si="5"/>
        <v>1934.1000000000004</v>
      </c>
      <c r="J79" s="45">
        <f>H79/G79*100</f>
        <v>185.2026431718062</v>
      </c>
      <c r="K79" s="45">
        <f>H79/F79*100</f>
        <v>168.31211466090159</v>
      </c>
      <c r="L79" s="45">
        <f t="shared" si="6"/>
        <v>729.7000000000003</v>
      </c>
      <c r="M79" s="45">
        <f t="shared" si="7"/>
        <v>121.00218742804513</v>
      </c>
    </row>
    <row r="80" spans="1:13" ht="31.5">
      <c r="A80" s="70" t="s">
        <v>14</v>
      </c>
      <c r="B80" s="70" t="s">
        <v>66</v>
      </c>
      <c r="C80" s="27" t="s">
        <v>88</v>
      </c>
      <c r="D80" s="13" t="s">
        <v>129</v>
      </c>
      <c r="E80" s="11">
        <v>167.9</v>
      </c>
      <c r="F80" s="11"/>
      <c r="G80" s="11"/>
      <c r="H80" s="11">
        <v>314.2</v>
      </c>
      <c r="I80" s="11">
        <f t="shared" si="5"/>
        <v>314.2</v>
      </c>
      <c r="J80" s="11"/>
      <c r="K80" s="11"/>
      <c r="L80" s="11">
        <f t="shared" si="6"/>
        <v>146.29999999999998</v>
      </c>
      <c r="M80" s="11">
        <f t="shared" si="7"/>
        <v>187.1351995235259</v>
      </c>
    </row>
    <row r="81" spans="1:13" ht="15.75">
      <c r="A81" s="71"/>
      <c r="B81" s="71"/>
      <c r="C81" s="27" t="s">
        <v>3</v>
      </c>
      <c r="D81" s="13" t="s">
        <v>4</v>
      </c>
      <c r="E81" s="11">
        <v>6789.2</v>
      </c>
      <c r="F81" s="11">
        <v>2355.8</v>
      </c>
      <c r="G81" s="11">
        <v>2159.5</v>
      </c>
      <c r="H81" s="11">
        <v>13606.6</v>
      </c>
      <c r="I81" s="11">
        <f t="shared" si="5"/>
        <v>11447.1</v>
      </c>
      <c r="J81" s="11">
        <f>H81/G81*100</f>
        <v>630.0810372771475</v>
      </c>
      <c r="K81" s="11">
        <f>H81/F81*100</f>
        <v>577.5787418286782</v>
      </c>
      <c r="L81" s="11">
        <f t="shared" si="6"/>
        <v>6817.400000000001</v>
      </c>
      <c r="M81" s="11">
        <f t="shared" si="7"/>
        <v>200.41536558062805</v>
      </c>
    </row>
    <row r="82" spans="1:13" ht="15.75">
      <c r="A82" s="71"/>
      <c r="B82" s="71"/>
      <c r="C82" s="27" t="s">
        <v>103</v>
      </c>
      <c r="D82" s="13" t="s">
        <v>5</v>
      </c>
      <c r="E82" s="11">
        <v>1.2</v>
      </c>
      <c r="F82" s="11"/>
      <c r="G82" s="11"/>
      <c r="H82" s="11"/>
      <c r="I82" s="11">
        <f t="shared" si="5"/>
        <v>0</v>
      </c>
      <c r="J82" s="11"/>
      <c r="K82" s="11"/>
      <c r="L82" s="11">
        <f t="shared" si="6"/>
        <v>-1.2</v>
      </c>
      <c r="M82" s="11">
        <f t="shared" si="7"/>
        <v>0</v>
      </c>
    </row>
    <row r="83" spans="1:13" ht="15.75" hidden="1">
      <c r="A83" s="71"/>
      <c r="B83" s="71"/>
      <c r="C83" s="27" t="s">
        <v>104</v>
      </c>
      <c r="D83" s="13" t="s">
        <v>30</v>
      </c>
      <c r="E83" s="11"/>
      <c r="F83" s="11"/>
      <c r="G83" s="11"/>
      <c r="H83" s="11"/>
      <c r="I83" s="11">
        <f t="shared" si="5"/>
        <v>0</v>
      </c>
      <c r="J83" s="11"/>
      <c r="K83" s="11"/>
      <c r="L83" s="11">
        <f t="shared" si="6"/>
        <v>0</v>
      </c>
      <c r="M83" s="11"/>
    </row>
    <row r="84" spans="1:13" ht="17.25" customHeight="1">
      <c r="A84" s="71"/>
      <c r="B84" s="71"/>
      <c r="C84" s="27" t="s">
        <v>108</v>
      </c>
      <c r="D84" s="13" t="s">
        <v>109</v>
      </c>
      <c r="E84" s="11">
        <v>4217.8</v>
      </c>
      <c r="F84" s="11">
        <v>4607.1</v>
      </c>
      <c r="G84" s="11">
        <v>4210.8</v>
      </c>
      <c r="H84" s="11">
        <v>4210.8</v>
      </c>
      <c r="I84" s="11">
        <f t="shared" si="5"/>
        <v>0</v>
      </c>
      <c r="J84" s="11">
        <f>H84/G84*100</f>
        <v>100</v>
      </c>
      <c r="K84" s="11">
        <f>H84/F84*100</f>
        <v>91.3980595168327</v>
      </c>
      <c r="L84" s="11">
        <f t="shared" si="6"/>
        <v>-7</v>
      </c>
      <c r="M84" s="11">
        <f t="shared" si="7"/>
        <v>99.834036701598</v>
      </c>
    </row>
    <row r="85" spans="1:13" ht="31.5">
      <c r="A85" s="71"/>
      <c r="B85" s="71"/>
      <c r="C85" s="27" t="s">
        <v>90</v>
      </c>
      <c r="D85" s="13" t="s">
        <v>111</v>
      </c>
      <c r="E85" s="11">
        <v>-6.7</v>
      </c>
      <c r="F85" s="11"/>
      <c r="G85" s="11"/>
      <c r="H85" s="11">
        <v>-7.9</v>
      </c>
      <c r="I85" s="11">
        <f t="shared" si="5"/>
        <v>-7.9</v>
      </c>
      <c r="J85" s="11"/>
      <c r="K85" s="11"/>
      <c r="L85" s="11">
        <f t="shared" si="6"/>
        <v>-1.2000000000000002</v>
      </c>
      <c r="M85" s="11">
        <f t="shared" si="7"/>
        <v>117.91044776119404</v>
      </c>
    </row>
    <row r="86" spans="1:13" s="1" customFormat="1" ht="15.75">
      <c r="A86" s="72"/>
      <c r="B86" s="72"/>
      <c r="C86" s="28"/>
      <c r="D86" s="19" t="s">
        <v>10</v>
      </c>
      <c r="E86" s="45">
        <f>SUM(E80:E85)</f>
        <v>11169.399999999998</v>
      </c>
      <c r="F86" s="45">
        <f>SUM(F80:F85)</f>
        <v>6962.900000000001</v>
      </c>
      <c r="G86" s="45">
        <f>SUM(G80:G85)</f>
        <v>6370.3</v>
      </c>
      <c r="H86" s="45">
        <f>SUM(H80:H85)</f>
        <v>18123.7</v>
      </c>
      <c r="I86" s="45">
        <f t="shared" si="5"/>
        <v>11753.400000000001</v>
      </c>
      <c r="J86" s="45">
        <f>H86/G86*100</f>
        <v>284.5030846270976</v>
      </c>
      <c r="K86" s="45">
        <f>H86/F86*100</f>
        <v>260.28953453302506</v>
      </c>
      <c r="L86" s="45">
        <f t="shared" si="6"/>
        <v>6954.300000000003</v>
      </c>
      <c r="M86" s="45">
        <f t="shared" si="7"/>
        <v>162.26207316418075</v>
      </c>
    </row>
    <row r="87" spans="1:13" ht="31.5">
      <c r="A87" s="70" t="s">
        <v>15</v>
      </c>
      <c r="B87" s="70" t="s">
        <v>67</v>
      </c>
      <c r="C87" s="27" t="s">
        <v>88</v>
      </c>
      <c r="D87" s="13" t="s">
        <v>129</v>
      </c>
      <c r="E87" s="11">
        <v>50.4</v>
      </c>
      <c r="F87" s="11"/>
      <c r="G87" s="11"/>
      <c r="H87" s="11">
        <v>164.6</v>
      </c>
      <c r="I87" s="11">
        <f t="shared" si="5"/>
        <v>164.6</v>
      </c>
      <c r="J87" s="11"/>
      <c r="K87" s="11"/>
      <c r="L87" s="11">
        <f t="shared" si="6"/>
        <v>114.19999999999999</v>
      </c>
      <c r="M87" s="11">
        <f t="shared" si="7"/>
        <v>326.58730158730157</v>
      </c>
    </row>
    <row r="88" spans="1:13" ht="15.75">
      <c r="A88" s="71"/>
      <c r="B88" s="71"/>
      <c r="C88" s="27" t="s">
        <v>3</v>
      </c>
      <c r="D88" s="13" t="s">
        <v>4</v>
      </c>
      <c r="E88" s="11">
        <v>8797.2</v>
      </c>
      <c r="F88" s="11">
        <v>2701.3</v>
      </c>
      <c r="G88" s="11">
        <v>2505.4</v>
      </c>
      <c r="H88" s="11">
        <v>5939.5</v>
      </c>
      <c r="I88" s="11">
        <f t="shared" si="5"/>
        <v>3434.1</v>
      </c>
      <c r="J88" s="11">
        <f>H88/G88*100</f>
        <v>237.06793326414945</v>
      </c>
      <c r="K88" s="11">
        <f>H88/F88*100</f>
        <v>219.87561544441564</v>
      </c>
      <c r="L88" s="11">
        <f t="shared" si="6"/>
        <v>-2857.7000000000007</v>
      </c>
      <c r="M88" s="11">
        <f t="shared" si="7"/>
        <v>67.51580048197154</v>
      </c>
    </row>
    <row r="89" spans="1:13" ht="15.75" hidden="1">
      <c r="A89" s="71"/>
      <c r="B89" s="71"/>
      <c r="C89" s="27" t="s">
        <v>103</v>
      </c>
      <c r="D89" s="13" t="s">
        <v>5</v>
      </c>
      <c r="E89" s="11"/>
      <c r="F89" s="11"/>
      <c r="G89" s="11"/>
      <c r="H89" s="11"/>
      <c r="I89" s="11">
        <f t="shared" si="5"/>
        <v>0</v>
      </c>
      <c r="J89" s="11"/>
      <c r="K89" s="11"/>
      <c r="L89" s="11">
        <f t="shared" si="6"/>
        <v>0</v>
      </c>
      <c r="M89" s="11"/>
    </row>
    <row r="90" spans="1:13" ht="17.25" customHeight="1">
      <c r="A90" s="71"/>
      <c r="B90" s="71"/>
      <c r="C90" s="27" t="s">
        <v>108</v>
      </c>
      <c r="D90" s="13" t="s">
        <v>109</v>
      </c>
      <c r="E90" s="11">
        <v>4678.5</v>
      </c>
      <c r="F90" s="11">
        <v>5024.4</v>
      </c>
      <c r="G90" s="11">
        <v>4605.7</v>
      </c>
      <c r="H90" s="11">
        <v>4605.7</v>
      </c>
      <c r="I90" s="11">
        <f t="shared" si="5"/>
        <v>0</v>
      </c>
      <c r="J90" s="11">
        <f>H90/G90*100</f>
        <v>100</v>
      </c>
      <c r="K90" s="11">
        <f>H90/F90*100</f>
        <v>91.66666666666667</v>
      </c>
      <c r="L90" s="11">
        <f t="shared" si="6"/>
        <v>-72.80000000000018</v>
      </c>
      <c r="M90" s="11">
        <f t="shared" si="7"/>
        <v>98.44394570909479</v>
      </c>
    </row>
    <row r="91" spans="1:13" ht="31.5" hidden="1">
      <c r="A91" s="71"/>
      <c r="B91" s="71"/>
      <c r="C91" s="27" t="s">
        <v>90</v>
      </c>
      <c r="D91" s="13" t="s">
        <v>111</v>
      </c>
      <c r="E91" s="11"/>
      <c r="F91" s="11"/>
      <c r="G91" s="11"/>
      <c r="H91" s="11"/>
      <c r="I91" s="11">
        <f t="shared" si="5"/>
        <v>0</v>
      </c>
      <c r="J91" s="11"/>
      <c r="K91" s="11"/>
      <c r="L91" s="11">
        <f t="shared" si="6"/>
        <v>0</v>
      </c>
      <c r="M91" s="11"/>
    </row>
    <row r="92" spans="1:13" s="1" customFormat="1" ht="15.75">
      <c r="A92" s="72"/>
      <c r="B92" s="72"/>
      <c r="C92" s="28"/>
      <c r="D92" s="19" t="s">
        <v>10</v>
      </c>
      <c r="E92" s="45">
        <f>SUM(E87:E91)</f>
        <v>13526.1</v>
      </c>
      <c r="F92" s="45">
        <f>SUM(F87:F91)</f>
        <v>7725.7</v>
      </c>
      <c r="G92" s="45">
        <f>SUM(G87:G91)</f>
        <v>7111.1</v>
      </c>
      <c r="H92" s="45">
        <f>SUM(H87:H91)</f>
        <v>10709.8</v>
      </c>
      <c r="I92" s="45">
        <f t="shared" si="5"/>
        <v>3598.699999999999</v>
      </c>
      <c r="J92" s="45">
        <f>H92/G92*100</f>
        <v>150.60679782312158</v>
      </c>
      <c r="K92" s="45">
        <f>H92/F92*100</f>
        <v>138.6256261568531</v>
      </c>
      <c r="L92" s="45">
        <f t="shared" si="6"/>
        <v>-2816.300000000001</v>
      </c>
      <c r="M92" s="45">
        <f t="shared" si="7"/>
        <v>79.17877289092938</v>
      </c>
    </row>
    <row r="93" spans="1:13" ht="31.5">
      <c r="A93" s="70" t="s">
        <v>16</v>
      </c>
      <c r="B93" s="70" t="s">
        <v>68</v>
      </c>
      <c r="C93" s="27" t="s">
        <v>88</v>
      </c>
      <c r="D93" s="13" t="s">
        <v>129</v>
      </c>
      <c r="E93" s="11">
        <v>171.5</v>
      </c>
      <c r="F93" s="11"/>
      <c r="G93" s="11"/>
      <c r="H93" s="11">
        <v>53.2</v>
      </c>
      <c r="I93" s="11">
        <f t="shared" si="5"/>
        <v>53.2</v>
      </c>
      <c r="J93" s="11"/>
      <c r="K93" s="11"/>
      <c r="L93" s="11">
        <f t="shared" si="6"/>
        <v>-118.3</v>
      </c>
      <c r="M93" s="11">
        <f t="shared" si="7"/>
        <v>31.020408163265305</v>
      </c>
    </row>
    <row r="94" spans="1:13" ht="78.75">
      <c r="A94" s="71"/>
      <c r="B94" s="71"/>
      <c r="C94" s="29" t="s">
        <v>135</v>
      </c>
      <c r="D94" s="11" t="s">
        <v>136</v>
      </c>
      <c r="E94" s="11">
        <v>0.3</v>
      </c>
      <c r="F94" s="11"/>
      <c r="G94" s="11"/>
      <c r="H94" s="11"/>
      <c r="I94" s="11">
        <f t="shared" si="5"/>
        <v>0</v>
      </c>
      <c r="J94" s="11"/>
      <c r="K94" s="11"/>
      <c r="L94" s="11">
        <f t="shared" si="6"/>
        <v>-0.3</v>
      </c>
      <c r="M94" s="11">
        <f t="shared" si="7"/>
        <v>0</v>
      </c>
    </row>
    <row r="95" spans="1:13" ht="15.75">
      <c r="A95" s="71"/>
      <c r="B95" s="71"/>
      <c r="C95" s="27" t="s">
        <v>3</v>
      </c>
      <c r="D95" s="13" t="s">
        <v>4</v>
      </c>
      <c r="E95" s="11">
        <v>1144</v>
      </c>
      <c r="F95" s="11">
        <v>800</v>
      </c>
      <c r="G95" s="11">
        <v>716</v>
      </c>
      <c r="H95" s="11">
        <v>1065.5</v>
      </c>
      <c r="I95" s="11">
        <f t="shared" si="5"/>
        <v>349.5</v>
      </c>
      <c r="J95" s="11">
        <f>H95/G95*100</f>
        <v>148.81284916201116</v>
      </c>
      <c r="K95" s="11">
        <f>H95/F95*100</f>
        <v>133.1875</v>
      </c>
      <c r="L95" s="11">
        <f t="shared" si="6"/>
        <v>-78.5</v>
      </c>
      <c r="M95" s="11">
        <f t="shared" si="7"/>
        <v>93.13811188811188</v>
      </c>
    </row>
    <row r="96" spans="1:13" ht="15.75" hidden="1">
      <c r="A96" s="71"/>
      <c r="B96" s="71"/>
      <c r="C96" s="27" t="s">
        <v>103</v>
      </c>
      <c r="D96" s="13" t="s">
        <v>5</v>
      </c>
      <c r="E96" s="11"/>
      <c r="F96" s="11"/>
      <c r="G96" s="11"/>
      <c r="H96" s="11"/>
      <c r="I96" s="11">
        <f t="shared" si="5"/>
        <v>0</v>
      </c>
      <c r="J96" s="11"/>
      <c r="K96" s="11"/>
      <c r="L96" s="11">
        <f t="shared" si="6"/>
        <v>0</v>
      </c>
      <c r="M96" s="11"/>
    </row>
    <row r="97" spans="1:13" ht="18" customHeight="1">
      <c r="A97" s="71"/>
      <c r="B97" s="71"/>
      <c r="C97" s="27" t="s">
        <v>108</v>
      </c>
      <c r="D97" s="13" t="s">
        <v>109</v>
      </c>
      <c r="E97" s="11">
        <v>3687.9</v>
      </c>
      <c r="F97" s="11">
        <v>4251.4</v>
      </c>
      <c r="G97" s="11">
        <v>4251.4</v>
      </c>
      <c r="H97" s="11">
        <v>4251.4</v>
      </c>
      <c r="I97" s="11">
        <f t="shared" si="5"/>
        <v>0</v>
      </c>
      <c r="J97" s="11">
        <f>H97/G97*100</f>
        <v>100</v>
      </c>
      <c r="K97" s="11">
        <f>H97/F97*100</f>
        <v>100</v>
      </c>
      <c r="L97" s="11">
        <f t="shared" si="6"/>
        <v>563.4999999999995</v>
      </c>
      <c r="M97" s="11">
        <f t="shared" si="7"/>
        <v>115.27969847338593</v>
      </c>
    </row>
    <row r="98" spans="1:13" ht="31.5" hidden="1">
      <c r="A98" s="71"/>
      <c r="B98" s="71"/>
      <c r="C98" s="27" t="s">
        <v>90</v>
      </c>
      <c r="D98" s="13" t="s">
        <v>111</v>
      </c>
      <c r="E98" s="11"/>
      <c r="F98" s="11"/>
      <c r="G98" s="11"/>
      <c r="H98" s="11"/>
      <c r="I98" s="11">
        <f t="shared" si="5"/>
        <v>0</v>
      </c>
      <c r="J98" s="11"/>
      <c r="K98" s="11"/>
      <c r="L98" s="11">
        <f t="shared" si="6"/>
        <v>0</v>
      </c>
      <c r="M98" s="11"/>
    </row>
    <row r="99" spans="1:13" s="1" customFormat="1" ht="15.75">
      <c r="A99" s="72"/>
      <c r="B99" s="72"/>
      <c r="C99" s="28"/>
      <c r="D99" s="19" t="s">
        <v>10</v>
      </c>
      <c r="E99" s="45">
        <f>SUM(E93:E98)</f>
        <v>5003.7</v>
      </c>
      <c r="F99" s="45">
        <f>SUM(F93:F98)</f>
        <v>5051.4</v>
      </c>
      <c r="G99" s="45">
        <f>SUM(G93:G98)</f>
        <v>4967.4</v>
      </c>
      <c r="H99" s="45">
        <f>SUM(H93:H98)</f>
        <v>5370.099999999999</v>
      </c>
      <c r="I99" s="45">
        <f t="shared" si="5"/>
        <v>402.6999999999998</v>
      </c>
      <c r="J99" s="45">
        <f>H99/G99*100</f>
        <v>108.10685670572131</v>
      </c>
      <c r="K99" s="45">
        <f>H99/F99*100</f>
        <v>106.30914202003406</v>
      </c>
      <c r="L99" s="45">
        <f t="shared" si="6"/>
        <v>366.39999999999964</v>
      </c>
      <c r="M99" s="45">
        <f t="shared" si="7"/>
        <v>107.32258128984552</v>
      </c>
    </row>
    <row r="100" spans="1:13" ht="31.5">
      <c r="A100" s="70" t="s">
        <v>17</v>
      </c>
      <c r="B100" s="70" t="s">
        <v>69</v>
      </c>
      <c r="C100" s="27" t="s">
        <v>88</v>
      </c>
      <c r="D100" s="13" t="s">
        <v>129</v>
      </c>
      <c r="E100" s="11">
        <v>399.5</v>
      </c>
      <c r="F100" s="11"/>
      <c r="G100" s="11"/>
      <c r="H100" s="11">
        <v>142.2</v>
      </c>
      <c r="I100" s="11">
        <f t="shared" si="5"/>
        <v>142.2</v>
      </c>
      <c r="J100" s="11"/>
      <c r="K100" s="11"/>
      <c r="L100" s="11">
        <f t="shared" si="6"/>
        <v>-257.3</v>
      </c>
      <c r="M100" s="11">
        <f t="shared" si="7"/>
        <v>35.59449311639549</v>
      </c>
    </row>
    <row r="101" spans="1:13" ht="15.75">
      <c r="A101" s="71"/>
      <c r="B101" s="71"/>
      <c r="C101" s="27" t="s">
        <v>3</v>
      </c>
      <c r="D101" s="13" t="s">
        <v>4</v>
      </c>
      <c r="E101" s="11">
        <v>3624.8</v>
      </c>
      <c r="F101" s="11">
        <v>1097.3</v>
      </c>
      <c r="G101" s="11">
        <v>873</v>
      </c>
      <c r="H101" s="11">
        <v>1865.7</v>
      </c>
      <c r="I101" s="11">
        <f t="shared" si="5"/>
        <v>992.7</v>
      </c>
      <c r="J101" s="11">
        <f>H101/G101*100</f>
        <v>213.71134020618555</v>
      </c>
      <c r="K101" s="11">
        <f>H101/F101*100</f>
        <v>170.02642850633373</v>
      </c>
      <c r="L101" s="11">
        <f t="shared" si="6"/>
        <v>-1759.1000000000001</v>
      </c>
      <c r="M101" s="11">
        <f t="shared" si="7"/>
        <v>51.47042595453543</v>
      </c>
    </row>
    <row r="102" spans="1:13" ht="15.75">
      <c r="A102" s="71"/>
      <c r="B102" s="71"/>
      <c r="C102" s="27" t="s">
        <v>103</v>
      </c>
      <c r="D102" s="13" t="s">
        <v>5</v>
      </c>
      <c r="E102" s="11"/>
      <c r="F102" s="11"/>
      <c r="G102" s="11"/>
      <c r="H102" s="11">
        <v>-15.4</v>
      </c>
      <c r="I102" s="11">
        <f t="shared" si="5"/>
        <v>-15.4</v>
      </c>
      <c r="J102" s="11"/>
      <c r="K102" s="11"/>
      <c r="L102" s="11">
        <f t="shared" si="6"/>
        <v>-15.4</v>
      </c>
      <c r="M102" s="11"/>
    </row>
    <row r="103" spans="1:13" ht="18" customHeight="1">
      <c r="A103" s="71"/>
      <c r="B103" s="71"/>
      <c r="C103" s="27" t="s">
        <v>108</v>
      </c>
      <c r="D103" s="13" t="s">
        <v>109</v>
      </c>
      <c r="E103" s="11">
        <v>4112.6</v>
      </c>
      <c r="F103" s="11">
        <v>4637.9</v>
      </c>
      <c r="G103" s="11">
        <v>4251.4</v>
      </c>
      <c r="H103" s="11">
        <v>4251.4</v>
      </c>
      <c r="I103" s="11">
        <f t="shared" si="5"/>
        <v>0</v>
      </c>
      <c r="J103" s="11">
        <f>H103/G103*100</f>
        <v>100</v>
      </c>
      <c r="K103" s="11">
        <f>H103/F103*100</f>
        <v>91.66648698764527</v>
      </c>
      <c r="L103" s="11">
        <f t="shared" si="6"/>
        <v>138.79999999999927</v>
      </c>
      <c r="M103" s="11">
        <f t="shared" si="7"/>
        <v>103.37499392112043</v>
      </c>
    </row>
    <row r="104" spans="1:13" ht="31.5" hidden="1">
      <c r="A104" s="71"/>
      <c r="B104" s="71"/>
      <c r="C104" s="27" t="s">
        <v>90</v>
      </c>
      <c r="D104" s="13" t="s">
        <v>111</v>
      </c>
      <c r="E104" s="11"/>
      <c r="F104" s="11"/>
      <c r="G104" s="11"/>
      <c r="H104" s="11"/>
      <c r="I104" s="11">
        <f t="shared" si="5"/>
        <v>0</v>
      </c>
      <c r="J104" s="11"/>
      <c r="K104" s="11"/>
      <c r="L104" s="11">
        <f t="shared" si="6"/>
        <v>0</v>
      </c>
      <c r="M104" s="11"/>
    </row>
    <row r="105" spans="1:13" s="1" customFormat="1" ht="15.75">
      <c r="A105" s="72"/>
      <c r="B105" s="72"/>
      <c r="C105" s="28"/>
      <c r="D105" s="19" t="s">
        <v>10</v>
      </c>
      <c r="E105" s="45">
        <f>SUM(E100:E104)</f>
        <v>8136.900000000001</v>
      </c>
      <c r="F105" s="45">
        <f>SUM(F100:F104)</f>
        <v>5735.2</v>
      </c>
      <c r="G105" s="45">
        <f>SUM(G100:G104)</f>
        <v>5124.4</v>
      </c>
      <c r="H105" s="45">
        <f>SUM(H100:H104)</f>
        <v>6243.9</v>
      </c>
      <c r="I105" s="45">
        <f t="shared" si="5"/>
        <v>1119.5</v>
      </c>
      <c r="J105" s="45">
        <f>H105/G105*100</f>
        <v>121.84646007337446</v>
      </c>
      <c r="K105" s="45">
        <f>H105/F105*100</f>
        <v>108.86978658111313</v>
      </c>
      <c r="L105" s="45">
        <f t="shared" si="6"/>
        <v>-1893.000000000001</v>
      </c>
      <c r="M105" s="45">
        <f t="shared" si="7"/>
        <v>76.73561184234782</v>
      </c>
    </row>
    <row r="106" spans="1:13" ht="31.5">
      <c r="A106" s="73">
        <v>936</v>
      </c>
      <c r="B106" s="70" t="s">
        <v>70</v>
      </c>
      <c r="C106" s="27" t="s">
        <v>88</v>
      </c>
      <c r="D106" s="13" t="s">
        <v>129</v>
      </c>
      <c r="E106" s="48">
        <v>120.9</v>
      </c>
      <c r="F106" s="48"/>
      <c r="G106" s="48"/>
      <c r="H106" s="48">
        <v>67.8</v>
      </c>
      <c r="I106" s="48">
        <f t="shared" si="5"/>
        <v>67.8</v>
      </c>
      <c r="J106" s="48"/>
      <c r="K106" s="48"/>
      <c r="L106" s="48">
        <f t="shared" si="6"/>
        <v>-53.10000000000001</v>
      </c>
      <c r="M106" s="48">
        <f t="shared" si="7"/>
        <v>56.07940446650124</v>
      </c>
    </row>
    <row r="107" spans="1:13" s="1" customFormat="1" ht="15.75">
      <c r="A107" s="74"/>
      <c r="B107" s="71"/>
      <c r="C107" s="27" t="s">
        <v>3</v>
      </c>
      <c r="D107" s="13" t="s">
        <v>4</v>
      </c>
      <c r="E107" s="48">
        <v>1580.5</v>
      </c>
      <c r="F107" s="11">
        <v>1082.3</v>
      </c>
      <c r="G107" s="11">
        <v>967.9</v>
      </c>
      <c r="H107" s="11">
        <v>2977.3</v>
      </c>
      <c r="I107" s="11">
        <f t="shared" si="5"/>
        <v>2009.4</v>
      </c>
      <c r="J107" s="11">
        <f>H107/G107*100</f>
        <v>307.60409133174915</v>
      </c>
      <c r="K107" s="11">
        <f>H107/F107*100</f>
        <v>275.0900859281161</v>
      </c>
      <c r="L107" s="11">
        <f t="shared" si="6"/>
        <v>1396.8000000000002</v>
      </c>
      <c r="M107" s="11">
        <f t="shared" si="7"/>
        <v>188.37709585574189</v>
      </c>
    </row>
    <row r="108" spans="1:13" ht="15.75">
      <c r="A108" s="74"/>
      <c r="B108" s="71"/>
      <c r="C108" s="27" t="s">
        <v>103</v>
      </c>
      <c r="D108" s="13" t="s">
        <v>5</v>
      </c>
      <c r="E108" s="11">
        <v>60.9</v>
      </c>
      <c r="F108" s="11"/>
      <c r="G108" s="11"/>
      <c r="H108" s="11">
        <v>2.6</v>
      </c>
      <c r="I108" s="11">
        <f t="shared" si="5"/>
        <v>2.6</v>
      </c>
      <c r="J108" s="11"/>
      <c r="K108" s="11"/>
      <c r="L108" s="11">
        <f t="shared" si="6"/>
        <v>-58.3</v>
      </c>
      <c r="M108" s="11">
        <f t="shared" si="7"/>
        <v>4.269293924466338</v>
      </c>
    </row>
    <row r="109" spans="1:13" ht="15.75">
      <c r="A109" s="74"/>
      <c r="B109" s="71"/>
      <c r="C109" s="27" t="s">
        <v>104</v>
      </c>
      <c r="D109" s="13" t="s">
        <v>30</v>
      </c>
      <c r="E109" s="11"/>
      <c r="F109" s="11"/>
      <c r="G109" s="11"/>
      <c r="H109" s="11">
        <v>90</v>
      </c>
      <c r="I109" s="11">
        <f t="shared" si="5"/>
        <v>90</v>
      </c>
      <c r="J109" s="11"/>
      <c r="K109" s="11"/>
      <c r="L109" s="11">
        <f t="shared" si="6"/>
        <v>90</v>
      </c>
      <c r="M109" s="11"/>
    </row>
    <row r="110" spans="1:13" ht="17.25" customHeight="1">
      <c r="A110" s="74"/>
      <c r="B110" s="71"/>
      <c r="C110" s="27" t="s">
        <v>108</v>
      </c>
      <c r="D110" s="13" t="s">
        <v>109</v>
      </c>
      <c r="E110" s="11">
        <v>3719</v>
      </c>
      <c r="F110" s="11">
        <v>4251.4</v>
      </c>
      <c r="G110" s="11">
        <v>3897.1</v>
      </c>
      <c r="H110" s="11">
        <v>3897.1</v>
      </c>
      <c r="I110" s="11">
        <f t="shared" si="5"/>
        <v>0</v>
      </c>
      <c r="J110" s="11">
        <f>H110/G110*100</f>
        <v>100</v>
      </c>
      <c r="K110" s="11">
        <f>H110/F110*100</f>
        <v>91.66627463894247</v>
      </c>
      <c r="L110" s="11">
        <f t="shared" si="6"/>
        <v>178.0999999999999</v>
      </c>
      <c r="M110" s="11">
        <f t="shared" si="7"/>
        <v>104.78892175315946</v>
      </c>
    </row>
    <row r="111" spans="1:13" ht="31.5">
      <c r="A111" s="74"/>
      <c r="B111" s="71"/>
      <c r="C111" s="27" t="s">
        <v>90</v>
      </c>
      <c r="D111" s="13" t="s">
        <v>111</v>
      </c>
      <c r="E111" s="11">
        <v>-0.1</v>
      </c>
      <c r="F111" s="11"/>
      <c r="G111" s="11"/>
      <c r="H111" s="11"/>
      <c r="I111" s="11">
        <f t="shared" si="5"/>
        <v>0</v>
      </c>
      <c r="J111" s="11"/>
      <c r="K111" s="11"/>
      <c r="L111" s="11">
        <f t="shared" si="6"/>
        <v>0.1</v>
      </c>
      <c r="M111" s="11">
        <f t="shared" si="7"/>
        <v>0</v>
      </c>
    </row>
    <row r="112" spans="1:13" s="1" customFormat="1" ht="15.75">
      <c r="A112" s="75"/>
      <c r="B112" s="72"/>
      <c r="C112" s="28"/>
      <c r="D112" s="19" t="s">
        <v>10</v>
      </c>
      <c r="E112" s="45">
        <f>SUM(E106:E111)</f>
        <v>5481.2</v>
      </c>
      <c r="F112" s="45">
        <f>SUM(F106:F111)</f>
        <v>5333.7</v>
      </c>
      <c r="G112" s="45">
        <f>SUM(G106:G111)</f>
        <v>4865</v>
      </c>
      <c r="H112" s="45">
        <f>SUM(H106:H111)</f>
        <v>7034.8</v>
      </c>
      <c r="I112" s="45">
        <f t="shared" si="5"/>
        <v>2169.8</v>
      </c>
      <c r="J112" s="45">
        <f>H112/G112*100</f>
        <v>144.60020554984584</v>
      </c>
      <c r="K112" s="45">
        <f>H112/F112*100</f>
        <v>131.89343232652755</v>
      </c>
      <c r="L112" s="45">
        <f t="shared" si="6"/>
        <v>1553.6000000000004</v>
      </c>
      <c r="M112" s="45">
        <f t="shared" si="7"/>
        <v>128.34415821352988</v>
      </c>
    </row>
    <row r="113" spans="1:13" ht="31.5">
      <c r="A113" s="70" t="s">
        <v>18</v>
      </c>
      <c r="B113" s="70" t="s">
        <v>71</v>
      </c>
      <c r="C113" s="27" t="s">
        <v>88</v>
      </c>
      <c r="D113" s="13" t="s">
        <v>129</v>
      </c>
      <c r="E113" s="11">
        <v>110.2</v>
      </c>
      <c r="F113" s="11"/>
      <c r="G113" s="11"/>
      <c r="H113" s="11">
        <v>138.1</v>
      </c>
      <c r="I113" s="11">
        <f t="shared" si="5"/>
        <v>138.1</v>
      </c>
      <c r="J113" s="11"/>
      <c r="K113" s="11"/>
      <c r="L113" s="11">
        <f t="shared" si="6"/>
        <v>27.89999999999999</v>
      </c>
      <c r="M113" s="11">
        <f t="shared" si="7"/>
        <v>125.31760435571687</v>
      </c>
    </row>
    <row r="114" spans="1:13" ht="15.75">
      <c r="A114" s="71"/>
      <c r="B114" s="71"/>
      <c r="C114" s="27" t="s">
        <v>3</v>
      </c>
      <c r="D114" s="13" t="s">
        <v>4</v>
      </c>
      <c r="E114" s="11">
        <v>2290</v>
      </c>
      <c r="F114" s="11">
        <v>1413.6</v>
      </c>
      <c r="G114" s="11">
        <v>1201</v>
      </c>
      <c r="H114" s="11">
        <v>972.8</v>
      </c>
      <c r="I114" s="11">
        <f t="shared" si="5"/>
        <v>-228.20000000000005</v>
      </c>
      <c r="J114" s="11">
        <f>H114/G114*100</f>
        <v>80.99916736053288</v>
      </c>
      <c r="K114" s="11">
        <f>H114/F114*100</f>
        <v>68.81720430107528</v>
      </c>
      <c r="L114" s="11">
        <f t="shared" si="6"/>
        <v>-1317.2</v>
      </c>
      <c r="M114" s="11">
        <f t="shared" si="7"/>
        <v>42.480349344978166</v>
      </c>
    </row>
    <row r="115" spans="1:13" ht="15.75">
      <c r="A115" s="71"/>
      <c r="B115" s="71"/>
      <c r="C115" s="27" t="s">
        <v>103</v>
      </c>
      <c r="D115" s="13" t="s">
        <v>5</v>
      </c>
      <c r="E115" s="11">
        <v>4</v>
      </c>
      <c r="F115" s="11"/>
      <c r="G115" s="11"/>
      <c r="H115" s="11"/>
      <c r="I115" s="11">
        <f t="shared" si="5"/>
        <v>0</v>
      </c>
      <c r="J115" s="11"/>
      <c r="K115" s="11"/>
      <c r="L115" s="11">
        <f t="shared" si="6"/>
        <v>-4</v>
      </c>
      <c r="M115" s="11">
        <f t="shared" si="7"/>
        <v>0</v>
      </c>
    </row>
    <row r="116" spans="1:13" ht="18" customHeight="1">
      <c r="A116" s="71"/>
      <c r="B116" s="71"/>
      <c r="C116" s="27" t="s">
        <v>108</v>
      </c>
      <c r="D116" s="13" t="s">
        <v>109</v>
      </c>
      <c r="E116" s="11">
        <v>2953.7</v>
      </c>
      <c r="F116" s="11">
        <v>3562.8</v>
      </c>
      <c r="G116" s="11">
        <v>3317.4</v>
      </c>
      <c r="H116" s="11">
        <v>3317.4</v>
      </c>
      <c r="I116" s="11">
        <f t="shared" si="5"/>
        <v>0</v>
      </c>
      <c r="J116" s="11">
        <f>H116/G116*100</f>
        <v>100</v>
      </c>
      <c r="K116" s="11">
        <f>H116/F116*100</f>
        <v>93.11215897608622</v>
      </c>
      <c r="L116" s="11">
        <f t="shared" si="6"/>
        <v>363.7000000000003</v>
      </c>
      <c r="M116" s="11">
        <f t="shared" si="7"/>
        <v>112.3133696719369</v>
      </c>
    </row>
    <row r="117" spans="1:13" ht="31.5" hidden="1">
      <c r="A117" s="71"/>
      <c r="B117" s="71"/>
      <c r="C117" s="27" t="s">
        <v>90</v>
      </c>
      <c r="D117" s="13" t="s">
        <v>111</v>
      </c>
      <c r="E117" s="11"/>
      <c r="F117" s="11"/>
      <c r="G117" s="11"/>
      <c r="H117" s="11"/>
      <c r="I117" s="11">
        <f t="shared" si="5"/>
        <v>0</v>
      </c>
      <c r="J117" s="11"/>
      <c r="K117" s="11"/>
      <c r="L117" s="11">
        <f t="shared" si="6"/>
        <v>0</v>
      </c>
      <c r="M117" s="11"/>
    </row>
    <row r="118" spans="1:13" s="1" customFormat="1" ht="15.75">
      <c r="A118" s="72"/>
      <c r="B118" s="72"/>
      <c r="C118" s="30"/>
      <c r="D118" s="19" t="s">
        <v>10</v>
      </c>
      <c r="E118" s="45">
        <f>SUM(E113:E117)</f>
        <v>5357.9</v>
      </c>
      <c r="F118" s="45">
        <f>SUM(F113:F117)</f>
        <v>4976.4</v>
      </c>
      <c r="G118" s="45">
        <f>SUM(G113:G117)</f>
        <v>4518.4</v>
      </c>
      <c r="H118" s="45">
        <f>SUM(H113:H117)</f>
        <v>4428.3</v>
      </c>
      <c r="I118" s="45">
        <f t="shared" si="5"/>
        <v>-90.09999999999945</v>
      </c>
      <c r="J118" s="45">
        <f>H118/G118*100</f>
        <v>98.00593130311616</v>
      </c>
      <c r="K118" s="45">
        <f>H118/F118*100</f>
        <v>88.986013986014</v>
      </c>
      <c r="L118" s="45">
        <f t="shared" si="6"/>
        <v>-929.5999999999995</v>
      </c>
      <c r="M118" s="45">
        <f t="shared" si="7"/>
        <v>82.64991881147465</v>
      </c>
    </row>
    <row r="119" spans="1:13" ht="31.5">
      <c r="A119" s="70" t="s">
        <v>19</v>
      </c>
      <c r="B119" s="70" t="s">
        <v>72</v>
      </c>
      <c r="C119" s="27" t="s">
        <v>88</v>
      </c>
      <c r="D119" s="14" t="s">
        <v>129</v>
      </c>
      <c r="E119" s="11">
        <v>2.4</v>
      </c>
      <c r="F119" s="11"/>
      <c r="G119" s="11"/>
      <c r="H119" s="11">
        <v>202.9</v>
      </c>
      <c r="I119" s="11">
        <f t="shared" si="5"/>
        <v>202.9</v>
      </c>
      <c r="J119" s="11"/>
      <c r="K119" s="11"/>
      <c r="L119" s="11">
        <f t="shared" si="6"/>
        <v>200.5</v>
      </c>
      <c r="M119" s="11">
        <f t="shared" si="7"/>
        <v>8454.166666666668</v>
      </c>
    </row>
    <row r="120" spans="1:13" ht="15.75">
      <c r="A120" s="71"/>
      <c r="B120" s="71"/>
      <c r="C120" s="27" t="s">
        <v>3</v>
      </c>
      <c r="D120" s="13" t="s">
        <v>4</v>
      </c>
      <c r="E120" s="11">
        <v>134.6</v>
      </c>
      <c r="F120" s="11">
        <v>44.1</v>
      </c>
      <c r="G120" s="11">
        <v>40.2</v>
      </c>
      <c r="H120" s="11">
        <v>626.6</v>
      </c>
      <c r="I120" s="11">
        <f t="shared" si="5"/>
        <v>586.4</v>
      </c>
      <c r="J120" s="11">
        <f>H120/G120*100</f>
        <v>1558.7064676616915</v>
      </c>
      <c r="K120" s="11">
        <f>H120/F120*100</f>
        <v>1420.8616780045352</v>
      </c>
      <c r="L120" s="11">
        <f t="shared" si="6"/>
        <v>492</v>
      </c>
      <c r="M120" s="11">
        <f t="shared" si="7"/>
        <v>465.52748885586925</v>
      </c>
    </row>
    <row r="121" spans="1:13" ht="15.75" hidden="1">
      <c r="A121" s="71"/>
      <c r="B121" s="71"/>
      <c r="C121" s="27" t="s">
        <v>103</v>
      </c>
      <c r="D121" s="13" t="s">
        <v>5</v>
      </c>
      <c r="E121" s="11"/>
      <c r="F121" s="11"/>
      <c r="G121" s="11"/>
      <c r="H121" s="11"/>
      <c r="I121" s="11">
        <f t="shared" si="5"/>
        <v>0</v>
      </c>
      <c r="J121" s="11"/>
      <c r="K121" s="11"/>
      <c r="L121" s="11">
        <f t="shared" si="6"/>
        <v>0</v>
      </c>
      <c r="M121" s="11"/>
    </row>
    <row r="122" spans="1:13" ht="18" customHeight="1">
      <c r="A122" s="71"/>
      <c r="B122" s="71"/>
      <c r="C122" s="27" t="s">
        <v>108</v>
      </c>
      <c r="D122" s="13" t="s">
        <v>109</v>
      </c>
      <c r="E122" s="11">
        <v>558.7</v>
      </c>
      <c r="F122" s="11">
        <v>579.8</v>
      </c>
      <c r="G122" s="11">
        <v>579.8</v>
      </c>
      <c r="H122" s="11">
        <v>579.8</v>
      </c>
      <c r="I122" s="11">
        <f t="shared" si="5"/>
        <v>0</v>
      </c>
      <c r="J122" s="11">
        <f>H122/G122*100</f>
        <v>100</v>
      </c>
      <c r="K122" s="11">
        <f>H122/F122*100</f>
        <v>100</v>
      </c>
      <c r="L122" s="11">
        <f t="shared" si="6"/>
        <v>21.09999999999991</v>
      </c>
      <c r="M122" s="11">
        <f t="shared" si="7"/>
        <v>103.77662430642562</v>
      </c>
    </row>
    <row r="123" spans="1:13" ht="31.5">
      <c r="A123" s="71"/>
      <c r="B123" s="71"/>
      <c r="C123" s="27" t="s">
        <v>90</v>
      </c>
      <c r="D123" s="13" t="s">
        <v>111</v>
      </c>
      <c r="E123" s="11"/>
      <c r="F123" s="11"/>
      <c r="G123" s="11"/>
      <c r="H123" s="11">
        <v>-0.2</v>
      </c>
      <c r="I123" s="11">
        <f t="shared" si="5"/>
        <v>-0.2</v>
      </c>
      <c r="J123" s="11"/>
      <c r="K123" s="11"/>
      <c r="L123" s="11">
        <f t="shared" si="6"/>
        <v>-0.2</v>
      </c>
      <c r="M123" s="11"/>
    </row>
    <row r="124" spans="1:13" s="1" customFormat="1" ht="15.75">
      <c r="A124" s="72"/>
      <c r="B124" s="72"/>
      <c r="C124" s="30"/>
      <c r="D124" s="19" t="s">
        <v>10</v>
      </c>
      <c r="E124" s="45">
        <f>SUM(E119:E123)</f>
        <v>695.7</v>
      </c>
      <c r="F124" s="45">
        <f>SUM(F119:F123)</f>
        <v>623.9</v>
      </c>
      <c r="G124" s="45">
        <f>SUM(G119:G123)</f>
        <v>620</v>
      </c>
      <c r="H124" s="45">
        <f>SUM(H119:H123)</f>
        <v>1409.1</v>
      </c>
      <c r="I124" s="45">
        <f t="shared" si="5"/>
        <v>789.0999999999999</v>
      </c>
      <c r="J124" s="45">
        <f>H124/G124*100</f>
        <v>227.27419354838707</v>
      </c>
      <c r="K124" s="45">
        <f>H124/F124*100</f>
        <v>225.85350216380832</v>
      </c>
      <c r="L124" s="45">
        <f t="shared" si="6"/>
        <v>713.3999999999999</v>
      </c>
      <c r="M124" s="45">
        <f t="shared" si="7"/>
        <v>202.54420008624402</v>
      </c>
    </row>
    <row r="125" spans="1:13" s="1" customFormat="1" ht="94.5">
      <c r="A125" s="70" t="s">
        <v>50</v>
      </c>
      <c r="B125" s="70" t="s">
        <v>51</v>
      </c>
      <c r="C125" s="27" t="s">
        <v>123</v>
      </c>
      <c r="D125" s="13" t="s">
        <v>124</v>
      </c>
      <c r="E125" s="47">
        <v>36.2</v>
      </c>
      <c r="F125" s="45"/>
      <c r="G125" s="45"/>
      <c r="H125" s="47">
        <v>92.9</v>
      </c>
      <c r="I125" s="47">
        <f t="shared" si="5"/>
        <v>92.9</v>
      </c>
      <c r="J125" s="47"/>
      <c r="K125" s="47"/>
      <c r="L125" s="47">
        <f t="shared" si="6"/>
        <v>56.7</v>
      </c>
      <c r="M125" s="47">
        <f t="shared" si="7"/>
        <v>256.62983425414365</v>
      </c>
    </row>
    <row r="126" spans="1:13" s="1" customFormat="1" ht="47.25">
      <c r="A126" s="71"/>
      <c r="B126" s="71"/>
      <c r="C126" s="27" t="s">
        <v>128</v>
      </c>
      <c r="D126" s="11" t="s">
        <v>127</v>
      </c>
      <c r="E126" s="47">
        <v>9662</v>
      </c>
      <c r="F126" s="47">
        <v>2467.7</v>
      </c>
      <c r="G126" s="47">
        <v>2467.7</v>
      </c>
      <c r="H126" s="47">
        <v>2551.9</v>
      </c>
      <c r="I126" s="47">
        <f t="shared" si="5"/>
        <v>84.20000000000027</v>
      </c>
      <c r="J126" s="47">
        <f>H126/G126*100</f>
        <v>103.41208412691982</v>
      </c>
      <c r="K126" s="47">
        <f>H126/F126*100</f>
        <v>103.41208412691982</v>
      </c>
      <c r="L126" s="47">
        <f t="shared" si="6"/>
        <v>-7110.1</v>
      </c>
      <c r="M126" s="47">
        <f t="shared" si="7"/>
        <v>26.41171600082799</v>
      </c>
    </row>
    <row r="127" spans="1:13" ht="78.75" hidden="1">
      <c r="A127" s="71"/>
      <c r="B127" s="71"/>
      <c r="C127" s="29" t="s">
        <v>102</v>
      </c>
      <c r="D127" s="11" t="s">
        <v>85</v>
      </c>
      <c r="E127" s="11"/>
      <c r="F127" s="11"/>
      <c r="G127" s="11"/>
      <c r="H127" s="11"/>
      <c r="I127" s="11">
        <f t="shared" si="5"/>
        <v>0</v>
      </c>
      <c r="J127" s="11"/>
      <c r="K127" s="11"/>
      <c r="L127" s="11">
        <f t="shared" si="6"/>
        <v>0</v>
      </c>
      <c r="M127" s="11"/>
    </row>
    <row r="128" spans="1:13" ht="31.5">
      <c r="A128" s="71"/>
      <c r="B128" s="71"/>
      <c r="C128" s="27" t="s">
        <v>88</v>
      </c>
      <c r="D128" s="13" t="s">
        <v>129</v>
      </c>
      <c r="E128" s="46">
        <v>11650.9</v>
      </c>
      <c r="F128" s="11">
        <v>575.6</v>
      </c>
      <c r="G128" s="11">
        <v>518</v>
      </c>
      <c r="H128" s="47">
        <v>557.1</v>
      </c>
      <c r="I128" s="47">
        <f t="shared" si="5"/>
        <v>39.10000000000002</v>
      </c>
      <c r="J128" s="47">
        <f>H128/G128*100</f>
        <v>107.54826254826256</v>
      </c>
      <c r="K128" s="47">
        <f>H128/F128*100</f>
        <v>96.78596247394023</v>
      </c>
      <c r="L128" s="47">
        <f t="shared" si="6"/>
        <v>-11093.8</v>
      </c>
      <c r="M128" s="47">
        <f t="shared" si="7"/>
        <v>4.781604854560592</v>
      </c>
    </row>
    <row r="129" spans="1:13" ht="78.75">
      <c r="A129" s="71"/>
      <c r="B129" s="71"/>
      <c r="C129" s="29" t="s">
        <v>135</v>
      </c>
      <c r="D129" s="11" t="s">
        <v>136</v>
      </c>
      <c r="E129" s="46">
        <v>1.9</v>
      </c>
      <c r="F129" s="11"/>
      <c r="G129" s="11"/>
      <c r="H129" s="46">
        <v>6.1</v>
      </c>
      <c r="I129" s="46">
        <f t="shared" si="5"/>
        <v>6.1</v>
      </c>
      <c r="J129" s="46"/>
      <c r="K129" s="46"/>
      <c r="L129" s="46">
        <f t="shared" si="6"/>
        <v>4.199999999999999</v>
      </c>
      <c r="M129" s="46">
        <f t="shared" si="7"/>
        <v>321.05263157894734</v>
      </c>
    </row>
    <row r="130" spans="1:13" ht="15.75">
      <c r="A130" s="71"/>
      <c r="B130" s="71"/>
      <c r="C130" s="27" t="s">
        <v>3</v>
      </c>
      <c r="D130" s="13" t="s">
        <v>4</v>
      </c>
      <c r="E130" s="11">
        <v>233</v>
      </c>
      <c r="F130" s="11"/>
      <c r="G130" s="11"/>
      <c r="H130" s="11">
        <v>43.9</v>
      </c>
      <c r="I130" s="11">
        <f t="shared" si="5"/>
        <v>43.9</v>
      </c>
      <c r="J130" s="11"/>
      <c r="K130" s="11"/>
      <c r="L130" s="11">
        <f t="shared" si="6"/>
        <v>-189.1</v>
      </c>
      <c r="M130" s="11">
        <f t="shared" si="7"/>
        <v>18.841201716738194</v>
      </c>
    </row>
    <row r="131" spans="1:13" ht="15.75">
      <c r="A131" s="71"/>
      <c r="B131" s="71"/>
      <c r="C131" s="27" t="s">
        <v>103</v>
      </c>
      <c r="D131" s="13" t="s">
        <v>5</v>
      </c>
      <c r="E131" s="11"/>
      <c r="F131" s="11"/>
      <c r="G131" s="11"/>
      <c r="H131" s="11">
        <v>7.5</v>
      </c>
      <c r="I131" s="11">
        <f t="shared" si="5"/>
        <v>7.5</v>
      </c>
      <c r="J131" s="11"/>
      <c r="K131" s="11"/>
      <c r="L131" s="11">
        <f t="shared" si="6"/>
        <v>7.5</v>
      </c>
      <c r="M131" s="11"/>
    </row>
    <row r="132" spans="1:13" ht="15.75" hidden="1">
      <c r="A132" s="71"/>
      <c r="B132" s="71"/>
      <c r="C132" s="27" t="s">
        <v>104</v>
      </c>
      <c r="D132" s="13" t="s">
        <v>30</v>
      </c>
      <c r="E132" s="11"/>
      <c r="F132" s="11"/>
      <c r="G132" s="11"/>
      <c r="H132" s="11"/>
      <c r="I132" s="11">
        <f t="shared" si="5"/>
        <v>0</v>
      </c>
      <c r="J132" s="11"/>
      <c r="K132" s="11"/>
      <c r="L132" s="11">
        <f t="shared" si="6"/>
        <v>0</v>
      </c>
      <c r="M132" s="11"/>
    </row>
    <row r="133" spans="1:13" ht="31.5">
      <c r="A133" s="71"/>
      <c r="B133" s="71"/>
      <c r="C133" s="27" t="s">
        <v>106</v>
      </c>
      <c r="D133" s="14" t="s">
        <v>107</v>
      </c>
      <c r="E133" s="11">
        <v>198016.2</v>
      </c>
      <c r="F133" s="47">
        <v>234887.3</v>
      </c>
      <c r="G133" s="47">
        <v>233910</v>
      </c>
      <c r="H133" s="11">
        <v>233910</v>
      </c>
      <c r="I133" s="11">
        <f t="shared" si="5"/>
        <v>0</v>
      </c>
      <c r="J133" s="11">
        <f>H133/G133*100</f>
        <v>100</v>
      </c>
      <c r="K133" s="11">
        <f>H133/F133*100</f>
        <v>99.58392812212496</v>
      </c>
      <c r="L133" s="11">
        <f t="shared" si="6"/>
        <v>35893.79999999999</v>
      </c>
      <c r="M133" s="11">
        <f t="shared" si="7"/>
        <v>118.1266987246498</v>
      </c>
    </row>
    <row r="134" spans="1:13" ht="15.75" hidden="1">
      <c r="A134" s="71"/>
      <c r="B134" s="71"/>
      <c r="C134" s="27" t="s">
        <v>110</v>
      </c>
      <c r="D134" s="13" t="s">
        <v>8</v>
      </c>
      <c r="E134" s="11"/>
      <c r="F134" s="47"/>
      <c r="G134" s="47"/>
      <c r="H134" s="11"/>
      <c r="I134" s="11">
        <f t="shared" si="5"/>
        <v>0</v>
      </c>
      <c r="J134" s="11"/>
      <c r="K134" s="11"/>
      <c r="L134" s="11">
        <f t="shared" si="6"/>
        <v>0</v>
      </c>
      <c r="M134" s="11"/>
    </row>
    <row r="135" spans="1:13" ht="31.5">
      <c r="A135" s="71"/>
      <c r="B135" s="71"/>
      <c r="C135" s="27" t="s">
        <v>90</v>
      </c>
      <c r="D135" s="13" t="s">
        <v>111</v>
      </c>
      <c r="E135" s="11"/>
      <c r="F135" s="46"/>
      <c r="G135" s="46"/>
      <c r="H135" s="11">
        <v>-169.8</v>
      </c>
      <c r="I135" s="11">
        <f t="shared" si="5"/>
        <v>-169.8</v>
      </c>
      <c r="J135" s="11"/>
      <c r="K135" s="11"/>
      <c r="L135" s="11">
        <f t="shared" si="6"/>
        <v>-169.8</v>
      </c>
      <c r="M135" s="11"/>
    </row>
    <row r="136" spans="1:13" s="1" customFormat="1" ht="15.75">
      <c r="A136" s="71"/>
      <c r="B136" s="71"/>
      <c r="C136" s="28"/>
      <c r="D136" s="19" t="s">
        <v>83</v>
      </c>
      <c r="E136" s="45">
        <f>SUM(E125:E135)</f>
        <v>219600.2</v>
      </c>
      <c r="F136" s="45">
        <f>SUM(F125:F135)</f>
        <v>237930.59999999998</v>
      </c>
      <c r="G136" s="45">
        <f>SUM(G125:G135)</f>
        <v>236895.7</v>
      </c>
      <c r="H136" s="45">
        <f>SUM(H125:H135)</f>
        <v>236999.6</v>
      </c>
      <c r="I136" s="45">
        <f aca="true" t="shared" si="8" ref="I136:I199">H136-G136</f>
        <v>103.89999999999418</v>
      </c>
      <c r="J136" s="45">
        <f aca="true" t="shared" si="9" ref="J136:J197">H136/G136*100</f>
        <v>100.04385896409262</v>
      </c>
      <c r="K136" s="45">
        <f aca="true" t="shared" si="10" ref="K136:K197">H136/F136*100</f>
        <v>99.60870943039694</v>
      </c>
      <c r="L136" s="45">
        <f aca="true" t="shared" si="11" ref="L136:L199">H136-E136</f>
        <v>17399.399999999994</v>
      </c>
      <c r="M136" s="45">
        <f aca="true" t="shared" si="12" ref="M136:M199">H136/E136*100</f>
        <v>107.92321682767137</v>
      </c>
    </row>
    <row r="137" spans="1:13" ht="15.75">
      <c r="A137" s="71"/>
      <c r="B137" s="71"/>
      <c r="C137" s="27" t="s">
        <v>3</v>
      </c>
      <c r="D137" s="13" t="s">
        <v>4</v>
      </c>
      <c r="E137" s="11">
        <v>54054.6</v>
      </c>
      <c r="F137" s="11">
        <v>102978.5</v>
      </c>
      <c r="G137" s="11">
        <v>92678.5</v>
      </c>
      <c r="H137" s="11">
        <v>25234</v>
      </c>
      <c r="I137" s="11">
        <f t="shared" si="8"/>
        <v>-67444.5</v>
      </c>
      <c r="J137" s="11">
        <f t="shared" si="9"/>
        <v>27.22745836412976</v>
      </c>
      <c r="K137" s="11">
        <f t="shared" si="10"/>
        <v>24.50414406890759</v>
      </c>
      <c r="L137" s="11">
        <f t="shared" si="11"/>
        <v>-28820.6</v>
      </c>
      <c r="M137" s="11">
        <f t="shared" si="12"/>
        <v>46.682428507472075</v>
      </c>
    </row>
    <row r="138" spans="1:13" s="1" customFormat="1" ht="15.75">
      <c r="A138" s="71"/>
      <c r="B138" s="71"/>
      <c r="C138" s="28"/>
      <c r="D138" s="19" t="s">
        <v>6</v>
      </c>
      <c r="E138" s="45">
        <f>SUM(E137)</f>
        <v>54054.6</v>
      </c>
      <c r="F138" s="45">
        <f>SUM(F137)</f>
        <v>102978.5</v>
      </c>
      <c r="G138" s="45">
        <f>SUM(G137)</f>
        <v>92678.5</v>
      </c>
      <c r="H138" s="45">
        <f>SUM(H137)</f>
        <v>25234</v>
      </c>
      <c r="I138" s="45">
        <f t="shared" si="8"/>
        <v>-67444.5</v>
      </c>
      <c r="J138" s="45">
        <f t="shared" si="9"/>
        <v>27.22745836412976</v>
      </c>
      <c r="K138" s="45">
        <f t="shared" si="10"/>
        <v>24.50414406890759</v>
      </c>
      <c r="L138" s="45">
        <f t="shared" si="11"/>
        <v>-28820.6</v>
      </c>
      <c r="M138" s="45">
        <f t="shared" si="12"/>
        <v>46.682428507472075</v>
      </c>
    </row>
    <row r="139" spans="1:13" s="1" customFormat="1" ht="15.75">
      <c r="A139" s="72"/>
      <c r="B139" s="72"/>
      <c r="C139" s="28"/>
      <c r="D139" s="19" t="s">
        <v>10</v>
      </c>
      <c r="E139" s="45">
        <f>E136+E138</f>
        <v>273654.8</v>
      </c>
      <c r="F139" s="45">
        <f>F136+F138</f>
        <v>340909.1</v>
      </c>
      <c r="G139" s="45">
        <f>G136+G138</f>
        <v>329574.2</v>
      </c>
      <c r="H139" s="45">
        <f>H136+H138</f>
        <v>262233.6</v>
      </c>
      <c r="I139" s="45">
        <f t="shared" si="8"/>
        <v>-67340.60000000003</v>
      </c>
      <c r="J139" s="45">
        <f t="shared" si="9"/>
        <v>79.56739332144323</v>
      </c>
      <c r="K139" s="45">
        <f t="shared" si="10"/>
        <v>76.92185394875057</v>
      </c>
      <c r="L139" s="45">
        <f t="shared" si="11"/>
        <v>-11421.200000000012</v>
      </c>
      <c r="M139" s="45">
        <f t="shared" si="12"/>
        <v>95.82642073152014</v>
      </c>
    </row>
    <row r="140" spans="1:13" s="1" customFormat="1" ht="94.5">
      <c r="A140" s="96">
        <v>942</v>
      </c>
      <c r="B140" s="70" t="s">
        <v>74</v>
      </c>
      <c r="C140" s="27" t="s">
        <v>123</v>
      </c>
      <c r="D140" s="13" t="s">
        <v>124</v>
      </c>
      <c r="E140" s="47">
        <v>1028.9</v>
      </c>
      <c r="F140" s="45"/>
      <c r="G140" s="45"/>
      <c r="H140" s="47">
        <v>1094.3</v>
      </c>
      <c r="I140" s="47">
        <f t="shared" si="8"/>
        <v>1094.3</v>
      </c>
      <c r="J140" s="47"/>
      <c r="K140" s="47"/>
      <c r="L140" s="47">
        <f t="shared" si="11"/>
        <v>65.39999999999986</v>
      </c>
      <c r="M140" s="47">
        <f t="shared" si="12"/>
        <v>106.35630284770141</v>
      </c>
    </row>
    <row r="141" spans="1:13" s="1" customFormat="1" ht="33.75" customHeight="1">
      <c r="A141" s="97"/>
      <c r="B141" s="71"/>
      <c r="C141" s="27" t="s">
        <v>88</v>
      </c>
      <c r="D141" s="13" t="s">
        <v>129</v>
      </c>
      <c r="E141" s="47">
        <v>225.3</v>
      </c>
      <c r="F141" s="45"/>
      <c r="G141" s="45"/>
      <c r="H141" s="47">
        <v>57.4</v>
      </c>
      <c r="I141" s="47">
        <f t="shared" si="8"/>
        <v>57.4</v>
      </c>
      <c r="J141" s="47"/>
      <c r="K141" s="47"/>
      <c r="L141" s="47">
        <f t="shared" si="11"/>
        <v>-167.9</v>
      </c>
      <c r="M141" s="47">
        <f t="shared" si="12"/>
        <v>25.477141588992453</v>
      </c>
    </row>
    <row r="142" spans="1:13" s="1" customFormat="1" ht="78.75">
      <c r="A142" s="97"/>
      <c r="B142" s="71"/>
      <c r="C142" s="29" t="s">
        <v>135</v>
      </c>
      <c r="D142" s="11" t="s">
        <v>136</v>
      </c>
      <c r="E142" s="47">
        <v>1.7</v>
      </c>
      <c r="F142" s="45"/>
      <c r="G142" s="45"/>
      <c r="H142" s="47">
        <v>8</v>
      </c>
      <c r="I142" s="47">
        <f t="shared" si="8"/>
        <v>8</v>
      </c>
      <c r="J142" s="47"/>
      <c r="K142" s="47"/>
      <c r="L142" s="47">
        <f t="shared" si="11"/>
        <v>6.3</v>
      </c>
      <c r="M142" s="47">
        <f t="shared" si="12"/>
        <v>470.5882352941177</v>
      </c>
    </row>
    <row r="143" spans="1:13" s="1" customFormat="1" ht="15.75">
      <c r="A143" s="97"/>
      <c r="B143" s="71"/>
      <c r="C143" s="27" t="s">
        <v>3</v>
      </c>
      <c r="D143" s="13" t="s">
        <v>4</v>
      </c>
      <c r="E143" s="47">
        <v>205.7</v>
      </c>
      <c r="F143" s="47"/>
      <c r="G143" s="47"/>
      <c r="H143" s="47">
        <v>903.4</v>
      </c>
      <c r="I143" s="47">
        <f t="shared" si="8"/>
        <v>903.4</v>
      </c>
      <c r="J143" s="47"/>
      <c r="K143" s="47"/>
      <c r="L143" s="47">
        <f t="shared" si="11"/>
        <v>697.7</v>
      </c>
      <c r="M143" s="47">
        <f t="shared" si="12"/>
        <v>439.18327661643167</v>
      </c>
    </row>
    <row r="144" spans="1:13" s="1" customFormat="1" ht="15.75" hidden="1">
      <c r="A144" s="97"/>
      <c r="B144" s="71"/>
      <c r="C144" s="27" t="s">
        <v>103</v>
      </c>
      <c r="D144" s="13" t="s">
        <v>5</v>
      </c>
      <c r="E144" s="47"/>
      <c r="F144" s="45"/>
      <c r="G144" s="45"/>
      <c r="H144" s="47"/>
      <c r="I144" s="47">
        <f t="shared" si="8"/>
        <v>0</v>
      </c>
      <c r="J144" s="47"/>
      <c r="K144" s="47"/>
      <c r="L144" s="47">
        <f t="shared" si="11"/>
        <v>0</v>
      </c>
      <c r="M144" s="47"/>
    </row>
    <row r="145" spans="1:13" s="1" customFormat="1" ht="31.5">
      <c r="A145" s="97"/>
      <c r="B145" s="71"/>
      <c r="C145" s="27" t="s">
        <v>106</v>
      </c>
      <c r="D145" s="14" t="s">
        <v>107</v>
      </c>
      <c r="E145" s="47"/>
      <c r="F145" s="47">
        <v>407005</v>
      </c>
      <c r="G145" s="47">
        <v>407005</v>
      </c>
      <c r="H145" s="47">
        <v>407003.6</v>
      </c>
      <c r="I145" s="47">
        <f t="shared" si="8"/>
        <v>-1.400000000023283</v>
      </c>
      <c r="J145" s="47">
        <f t="shared" si="9"/>
        <v>99.99965602388177</v>
      </c>
      <c r="K145" s="47">
        <f t="shared" si="10"/>
        <v>99.99965602388177</v>
      </c>
      <c r="L145" s="47">
        <f t="shared" si="11"/>
        <v>407003.6</v>
      </c>
      <c r="M145" s="47"/>
    </row>
    <row r="146" spans="1:13" s="1" customFormat="1" ht="31.5">
      <c r="A146" s="97"/>
      <c r="B146" s="71"/>
      <c r="C146" s="27" t="s">
        <v>90</v>
      </c>
      <c r="D146" s="13" t="s">
        <v>111</v>
      </c>
      <c r="E146" s="47">
        <v>-50000</v>
      </c>
      <c r="F146" s="45"/>
      <c r="G146" s="45"/>
      <c r="H146" s="47"/>
      <c r="I146" s="47">
        <f t="shared" si="8"/>
        <v>0</v>
      </c>
      <c r="J146" s="47"/>
      <c r="K146" s="47"/>
      <c r="L146" s="47">
        <f t="shared" si="11"/>
        <v>50000</v>
      </c>
      <c r="M146" s="47">
        <f t="shared" si="12"/>
        <v>0</v>
      </c>
    </row>
    <row r="147" spans="1:13" s="1" customFormat="1" ht="15.75">
      <c r="A147" s="98"/>
      <c r="B147" s="72"/>
      <c r="C147" s="28"/>
      <c r="D147" s="19" t="s">
        <v>10</v>
      </c>
      <c r="E147" s="45">
        <f>SUM(E140:E146)</f>
        <v>-48538.4</v>
      </c>
      <c r="F147" s="45">
        <f>SUM(F140:F146)</f>
        <v>407005</v>
      </c>
      <c r="G147" s="45">
        <f>SUM(G140:G146)</f>
        <v>407005</v>
      </c>
      <c r="H147" s="45">
        <f>SUM(H140:H146)</f>
        <v>409066.69999999995</v>
      </c>
      <c r="I147" s="45">
        <f t="shared" si="8"/>
        <v>2061.6999999999534</v>
      </c>
      <c r="J147" s="45">
        <f t="shared" si="9"/>
        <v>100.5065539735384</v>
      </c>
      <c r="K147" s="45">
        <f t="shared" si="10"/>
        <v>100.5065539735384</v>
      </c>
      <c r="L147" s="45">
        <f t="shared" si="11"/>
        <v>457605.1</v>
      </c>
      <c r="M147" s="45">
        <f t="shared" si="12"/>
        <v>-842.7692301353154</v>
      </c>
    </row>
    <row r="148" spans="1:13" s="1" customFormat="1" ht="15.75">
      <c r="A148" s="70" t="s">
        <v>20</v>
      </c>
      <c r="B148" s="70" t="s">
        <v>73</v>
      </c>
      <c r="C148" s="27" t="s">
        <v>98</v>
      </c>
      <c r="D148" s="13" t="s">
        <v>40</v>
      </c>
      <c r="E148" s="11">
        <v>1774.4</v>
      </c>
      <c r="F148" s="11">
        <v>1651.2</v>
      </c>
      <c r="G148" s="11">
        <v>1551.2</v>
      </c>
      <c r="H148" s="11">
        <v>1555.2</v>
      </c>
      <c r="I148" s="11">
        <f t="shared" si="8"/>
        <v>4</v>
      </c>
      <c r="J148" s="11">
        <f t="shared" si="9"/>
        <v>100.2578648788035</v>
      </c>
      <c r="K148" s="11">
        <f t="shared" si="10"/>
        <v>94.18604651162791</v>
      </c>
      <c r="L148" s="11">
        <f t="shared" si="11"/>
        <v>-219.20000000000005</v>
      </c>
      <c r="M148" s="11">
        <f t="shared" si="12"/>
        <v>87.64652840396754</v>
      </c>
    </row>
    <row r="149" spans="1:13" s="1" customFormat="1" ht="15.75">
      <c r="A149" s="71"/>
      <c r="B149" s="71"/>
      <c r="C149" s="27" t="s">
        <v>137</v>
      </c>
      <c r="D149" s="11" t="s">
        <v>138</v>
      </c>
      <c r="E149" s="11">
        <v>1604.2</v>
      </c>
      <c r="F149" s="11">
        <v>1345.4</v>
      </c>
      <c r="G149" s="11">
        <v>1233.2</v>
      </c>
      <c r="H149" s="11">
        <v>1240.9</v>
      </c>
      <c r="I149" s="11">
        <f t="shared" si="8"/>
        <v>7.7000000000000455</v>
      </c>
      <c r="J149" s="11">
        <f t="shared" si="9"/>
        <v>100.62439182614338</v>
      </c>
      <c r="K149" s="11">
        <f t="shared" si="10"/>
        <v>92.23279322134681</v>
      </c>
      <c r="L149" s="11">
        <f t="shared" si="11"/>
        <v>-363.29999999999995</v>
      </c>
      <c r="M149" s="11">
        <f t="shared" si="12"/>
        <v>77.35319785562898</v>
      </c>
    </row>
    <row r="150" spans="1:13" s="1" customFormat="1" ht="94.5">
      <c r="A150" s="71"/>
      <c r="B150" s="71"/>
      <c r="C150" s="27" t="s">
        <v>123</v>
      </c>
      <c r="D150" s="43" t="s">
        <v>124</v>
      </c>
      <c r="E150" s="11">
        <v>465.9</v>
      </c>
      <c r="F150" s="11">
        <v>100.9</v>
      </c>
      <c r="G150" s="11">
        <v>99</v>
      </c>
      <c r="H150" s="11">
        <v>335.5</v>
      </c>
      <c r="I150" s="11">
        <f t="shared" si="8"/>
        <v>236.5</v>
      </c>
      <c r="J150" s="11">
        <f t="shared" si="9"/>
        <v>338.88888888888886</v>
      </c>
      <c r="K150" s="11">
        <f t="shared" si="10"/>
        <v>332.5074331020812</v>
      </c>
      <c r="L150" s="11">
        <f t="shared" si="11"/>
        <v>-130.39999999999998</v>
      </c>
      <c r="M150" s="11">
        <f t="shared" si="12"/>
        <v>72.01116119338914</v>
      </c>
    </row>
    <row r="151" spans="1:13" s="1" customFormat="1" ht="47.25">
      <c r="A151" s="71"/>
      <c r="B151" s="71"/>
      <c r="C151" s="27" t="s">
        <v>128</v>
      </c>
      <c r="D151" s="11" t="s">
        <v>127</v>
      </c>
      <c r="E151" s="11">
        <v>12004.5</v>
      </c>
      <c r="F151" s="11">
        <v>8525</v>
      </c>
      <c r="G151" s="11">
        <v>8525</v>
      </c>
      <c r="H151" s="11">
        <v>8237.8</v>
      </c>
      <c r="I151" s="11">
        <f t="shared" si="8"/>
        <v>-287.2000000000007</v>
      </c>
      <c r="J151" s="11">
        <f t="shared" si="9"/>
        <v>96.63108504398826</v>
      </c>
      <c r="K151" s="11">
        <f t="shared" si="10"/>
        <v>96.63108504398826</v>
      </c>
      <c r="L151" s="11">
        <f t="shared" si="11"/>
        <v>-3766.7000000000007</v>
      </c>
      <c r="M151" s="11">
        <f t="shared" si="12"/>
        <v>68.62259985838644</v>
      </c>
    </row>
    <row r="152" spans="1:13" s="1" customFormat="1" ht="31.5">
      <c r="A152" s="71"/>
      <c r="B152" s="71"/>
      <c r="C152" s="27" t="s">
        <v>88</v>
      </c>
      <c r="D152" s="13" t="s">
        <v>129</v>
      </c>
      <c r="E152" s="11">
        <v>319.4</v>
      </c>
      <c r="F152" s="11"/>
      <c r="G152" s="11"/>
      <c r="H152" s="11">
        <v>4135.9</v>
      </c>
      <c r="I152" s="11">
        <f t="shared" si="8"/>
        <v>4135.9</v>
      </c>
      <c r="J152" s="11"/>
      <c r="K152" s="11"/>
      <c r="L152" s="11">
        <f t="shared" si="11"/>
        <v>3816.4999999999995</v>
      </c>
      <c r="M152" s="11">
        <f t="shared" si="12"/>
        <v>1294.8966812773951</v>
      </c>
    </row>
    <row r="153" spans="1:13" s="1" customFormat="1" ht="78.75">
      <c r="A153" s="71"/>
      <c r="B153" s="71"/>
      <c r="C153" s="29" t="s">
        <v>135</v>
      </c>
      <c r="D153" s="11" t="s">
        <v>136</v>
      </c>
      <c r="E153" s="47">
        <v>0</v>
      </c>
      <c r="F153" s="45"/>
      <c r="G153" s="45"/>
      <c r="H153" s="47">
        <v>2.7</v>
      </c>
      <c r="I153" s="47">
        <f t="shared" si="8"/>
        <v>2.7</v>
      </c>
      <c r="J153" s="47"/>
      <c r="K153" s="47"/>
      <c r="L153" s="47">
        <f t="shared" si="11"/>
        <v>2.7</v>
      </c>
      <c r="M153" s="47"/>
    </row>
    <row r="154" spans="1:13" ht="15.75">
      <c r="A154" s="71"/>
      <c r="B154" s="71"/>
      <c r="C154" s="27" t="s">
        <v>3</v>
      </c>
      <c r="D154" s="13" t="s">
        <v>4</v>
      </c>
      <c r="E154" s="11">
        <v>3439.9</v>
      </c>
      <c r="F154" s="11">
        <v>868.2</v>
      </c>
      <c r="G154" s="11">
        <v>755.4</v>
      </c>
      <c r="H154" s="11">
        <v>3076.8</v>
      </c>
      <c r="I154" s="11">
        <f t="shared" si="8"/>
        <v>2321.4</v>
      </c>
      <c r="J154" s="11">
        <f t="shared" si="9"/>
        <v>407.3073868149325</v>
      </c>
      <c r="K154" s="11">
        <f t="shared" si="10"/>
        <v>354.38838977194195</v>
      </c>
      <c r="L154" s="11">
        <f t="shared" si="11"/>
        <v>-363.0999999999999</v>
      </c>
      <c r="M154" s="11">
        <f t="shared" si="12"/>
        <v>89.44446059478473</v>
      </c>
    </row>
    <row r="155" spans="1:13" ht="15.75" hidden="1">
      <c r="A155" s="71"/>
      <c r="B155" s="71"/>
      <c r="C155" s="27" t="s">
        <v>103</v>
      </c>
      <c r="D155" s="13" t="s">
        <v>5</v>
      </c>
      <c r="E155" s="11"/>
      <c r="F155" s="11"/>
      <c r="G155" s="11"/>
      <c r="H155" s="11"/>
      <c r="I155" s="11">
        <f t="shared" si="8"/>
        <v>0</v>
      </c>
      <c r="J155" s="11"/>
      <c r="K155" s="11"/>
      <c r="L155" s="11">
        <f t="shared" si="11"/>
        <v>0</v>
      </c>
      <c r="M155" s="11"/>
    </row>
    <row r="156" spans="1:13" ht="15.75">
      <c r="A156" s="71"/>
      <c r="B156" s="71"/>
      <c r="C156" s="27" t="s">
        <v>104</v>
      </c>
      <c r="D156" s="13" t="s">
        <v>30</v>
      </c>
      <c r="E156" s="11"/>
      <c r="F156" s="11"/>
      <c r="G156" s="11"/>
      <c r="H156" s="11">
        <v>2274.9</v>
      </c>
      <c r="I156" s="11">
        <f t="shared" si="8"/>
        <v>2274.9</v>
      </c>
      <c r="J156" s="11"/>
      <c r="K156" s="11"/>
      <c r="L156" s="11">
        <f t="shared" si="11"/>
        <v>2274.9</v>
      </c>
      <c r="M156" s="11"/>
    </row>
    <row r="157" spans="1:13" ht="31.5">
      <c r="A157" s="71"/>
      <c r="B157" s="71"/>
      <c r="C157" s="27" t="s">
        <v>106</v>
      </c>
      <c r="D157" s="14" t="s">
        <v>107</v>
      </c>
      <c r="E157" s="11">
        <v>165757.3</v>
      </c>
      <c r="F157" s="11">
        <v>579409.2</v>
      </c>
      <c r="G157" s="11">
        <v>212701.4</v>
      </c>
      <c r="H157" s="11">
        <v>212701.4</v>
      </c>
      <c r="I157" s="11">
        <f t="shared" si="8"/>
        <v>0</v>
      </c>
      <c r="J157" s="11">
        <f t="shared" si="9"/>
        <v>100</v>
      </c>
      <c r="K157" s="11">
        <f t="shared" si="10"/>
        <v>36.71004878762712</v>
      </c>
      <c r="L157" s="11">
        <f t="shared" si="11"/>
        <v>46944.100000000006</v>
      </c>
      <c r="M157" s="11">
        <f t="shared" si="12"/>
        <v>128.32098495812855</v>
      </c>
    </row>
    <row r="158" spans="1:13" ht="18" customHeight="1">
      <c r="A158" s="71"/>
      <c r="B158" s="71"/>
      <c r="C158" s="27" t="s">
        <v>108</v>
      </c>
      <c r="D158" s="13" t="s">
        <v>109</v>
      </c>
      <c r="E158" s="11"/>
      <c r="F158" s="66">
        <v>3522.2</v>
      </c>
      <c r="G158" s="11">
        <v>3522.2</v>
      </c>
      <c r="H158" s="11">
        <v>3522.2</v>
      </c>
      <c r="I158" s="11">
        <f t="shared" si="8"/>
        <v>0</v>
      </c>
      <c r="J158" s="11">
        <f t="shared" si="9"/>
        <v>100</v>
      </c>
      <c r="K158" s="11">
        <f t="shared" si="10"/>
        <v>100</v>
      </c>
      <c r="L158" s="11">
        <f t="shared" si="11"/>
        <v>3522.2</v>
      </c>
      <c r="M158" s="11"/>
    </row>
    <row r="159" spans="1:13" ht="15.75">
      <c r="A159" s="71"/>
      <c r="B159" s="71"/>
      <c r="C159" s="27" t="s">
        <v>110</v>
      </c>
      <c r="D159" s="13" t="s">
        <v>8</v>
      </c>
      <c r="E159" s="11">
        <v>500000</v>
      </c>
      <c r="F159" s="11">
        <v>600000</v>
      </c>
      <c r="G159" s="11">
        <v>600000</v>
      </c>
      <c r="H159" s="11">
        <v>600000</v>
      </c>
      <c r="I159" s="11">
        <f t="shared" si="8"/>
        <v>0</v>
      </c>
      <c r="J159" s="11">
        <f t="shared" si="9"/>
        <v>100</v>
      </c>
      <c r="K159" s="11">
        <f t="shared" si="10"/>
        <v>100</v>
      </c>
      <c r="L159" s="11">
        <f t="shared" si="11"/>
        <v>100000</v>
      </c>
      <c r="M159" s="11">
        <f t="shared" si="12"/>
        <v>120</v>
      </c>
    </row>
    <row r="160" spans="1:13" ht="31.5">
      <c r="A160" s="71"/>
      <c r="B160" s="71"/>
      <c r="C160" s="27" t="s">
        <v>90</v>
      </c>
      <c r="D160" s="13" t="s">
        <v>111</v>
      </c>
      <c r="E160" s="11"/>
      <c r="F160" s="11"/>
      <c r="G160" s="11"/>
      <c r="H160" s="11">
        <v>-21243.1</v>
      </c>
      <c r="I160" s="11">
        <f t="shared" si="8"/>
        <v>-21243.1</v>
      </c>
      <c r="J160" s="11"/>
      <c r="K160" s="11"/>
      <c r="L160" s="11">
        <f t="shared" si="11"/>
        <v>-21243.1</v>
      </c>
      <c r="M160" s="11"/>
    </row>
    <row r="161" spans="1:13" ht="15.75">
      <c r="A161" s="71"/>
      <c r="B161" s="71"/>
      <c r="C161" s="27"/>
      <c r="D161" s="19" t="s">
        <v>83</v>
      </c>
      <c r="E161" s="3">
        <f>SUM(E148:E160)</f>
        <v>685365.6</v>
      </c>
      <c r="F161" s="3">
        <f>SUM(F148:F160)</f>
        <v>1195422.0999999999</v>
      </c>
      <c r="G161" s="3">
        <f>SUM(G148:G160)</f>
        <v>828387.4</v>
      </c>
      <c r="H161" s="3">
        <f>SUM(H148:H160)</f>
        <v>815840.2000000001</v>
      </c>
      <c r="I161" s="3">
        <f t="shared" si="8"/>
        <v>-12547.199999999953</v>
      </c>
      <c r="J161" s="3">
        <f t="shared" si="9"/>
        <v>98.48534634882182</v>
      </c>
      <c r="K161" s="3">
        <f t="shared" si="10"/>
        <v>68.24704010407706</v>
      </c>
      <c r="L161" s="3">
        <f t="shared" si="11"/>
        <v>130474.6000000001</v>
      </c>
      <c r="M161" s="3">
        <f t="shared" si="12"/>
        <v>119.03722626288801</v>
      </c>
    </row>
    <row r="162" spans="1:13" ht="31.5">
      <c r="A162" s="71"/>
      <c r="B162" s="71"/>
      <c r="C162" s="27" t="s">
        <v>55</v>
      </c>
      <c r="D162" s="13" t="s">
        <v>93</v>
      </c>
      <c r="E162" s="11">
        <v>42038.9</v>
      </c>
      <c r="F162" s="11">
        <v>48752.4</v>
      </c>
      <c r="G162" s="11">
        <v>45029.6</v>
      </c>
      <c r="H162" s="11">
        <v>45509.1</v>
      </c>
      <c r="I162" s="11">
        <f t="shared" si="8"/>
        <v>479.5</v>
      </c>
      <c r="J162" s="11">
        <f t="shared" si="9"/>
        <v>101.0648551175227</v>
      </c>
      <c r="K162" s="11">
        <f t="shared" si="10"/>
        <v>93.34740443547393</v>
      </c>
      <c r="L162" s="11">
        <f t="shared" si="11"/>
        <v>3470.199999999997</v>
      </c>
      <c r="M162" s="11">
        <f t="shared" si="12"/>
        <v>108.25473549498201</v>
      </c>
    </row>
    <row r="163" spans="1:13" ht="15.75">
      <c r="A163" s="71"/>
      <c r="B163" s="71"/>
      <c r="C163" s="27" t="s">
        <v>3</v>
      </c>
      <c r="D163" s="13" t="s">
        <v>4</v>
      </c>
      <c r="E163" s="11">
        <v>14823.7</v>
      </c>
      <c r="F163" s="11">
        <v>14904.6</v>
      </c>
      <c r="G163" s="11">
        <v>13904.6</v>
      </c>
      <c r="H163" s="11">
        <v>7409</v>
      </c>
      <c r="I163" s="11">
        <f t="shared" si="8"/>
        <v>-6495.6</v>
      </c>
      <c r="J163" s="11">
        <f t="shared" si="9"/>
        <v>53.284524545833754</v>
      </c>
      <c r="K163" s="11">
        <f t="shared" si="10"/>
        <v>49.70948566214457</v>
      </c>
      <c r="L163" s="11">
        <f t="shared" si="11"/>
        <v>-7414.700000000001</v>
      </c>
      <c r="M163" s="11">
        <f t="shared" si="12"/>
        <v>49.98077403077504</v>
      </c>
    </row>
    <row r="164" spans="1:13" ht="15.75">
      <c r="A164" s="71"/>
      <c r="B164" s="71"/>
      <c r="C164" s="33"/>
      <c r="D164" s="19" t="s">
        <v>6</v>
      </c>
      <c r="E164" s="3">
        <f>SUM(E162:E163)</f>
        <v>56862.600000000006</v>
      </c>
      <c r="F164" s="3">
        <f>SUM(F162:F163)</f>
        <v>63657</v>
      </c>
      <c r="G164" s="3">
        <f>SUM(G162:G163)</f>
        <v>58934.2</v>
      </c>
      <c r="H164" s="3">
        <f>SUM(H162:H163)</f>
        <v>52918.1</v>
      </c>
      <c r="I164" s="3">
        <f t="shared" si="8"/>
        <v>-6016.0999999999985</v>
      </c>
      <c r="J164" s="3">
        <f t="shared" si="9"/>
        <v>89.79183564042611</v>
      </c>
      <c r="K164" s="3">
        <f t="shared" si="10"/>
        <v>83.1300563959973</v>
      </c>
      <c r="L164" s="3">
        <f t="shared" si="11"/>
        <v>-3944.5000000000073</v>
      </c>
      <c r="M164" s="3">
        <f t="shared" si="12"/>
        <v>93.06310298860761</v>
      </c>
    </row>
    <row r="165" spans="1:13" s="1" customFormat="1" ht="15.75">
      <c r="A165" s="72"/>
      <c r="B165" s="72"/>
      <c r="C165" s="30"/>
      <c r="D165" s="19" t="s">
        <v>10</v>
      </c>
      <c r="E165" s="3">
        <f>E161+E164</f>
        <v>742228.2</v>
      </c>
      <c r="F165" s="3">
        <f>F161+F164</f>
        <v>1259079.0999999999</v>
      </c>
      <c r="G165" s="3">
        <f>G161+G164</f>
        <v>887321.6</v>
      </c>
      <c r="H165" s="3">
        <f>H161+H164</f>
        <v>868758.3</v>
      </c>
      <c r="I165" s="3">
        <f t="shared" si="8"/>
        <v>-18563.29999999993</v>
      </c>
      <c r="J165" s="3">
        <f t="shared" si="9"/>
        <v>97.90794002986067</v>
      </c>
      <c r="K165" s="3">
        <f t="shared" si="10"/>
        <v>68.9995013021819</v>
      </c>
      <c r="L165" s="3">
        <f t="shared" si="11"/>
        <v>126530.1000000001</v>
      </c>
      <c r="M165" s="3">
        <f t="shared" si="12"/>
        <v>117.04733126550568</v>
      </c>
    </row>
    <row r="166" spans="1:13" s="1" customFormat="1" ht="63">
      <c r="A166" s="70" t="s">
        <v>21</v>
      </c>
      <c r="B166" s="70" t="s">
        <v>75</v>
      </c>
      <c r="C166" s="27" t="s">
        <v>139</v>
      </c>
      <c r="D166" s="11" t="s">
        <v>140</v>
      </c>
      <c r="E166" s="11">
        <v>38430.4</v>
      </c>
      <c r="F166" s="11">
        <v>54233.8</v>
      </c>
      <c r="G166" s="11">
        <v>47490.1</v>
      </c>
      <c r="H166" s="11">
        <v>52434.9</v>
      </c>
      <c r="I166" s="11">
        <f t="shared" si="8"/>
        <v>4944.800000000003</v>
      </c>
      <c r="J166" s="11">
        <f t="shared" si="9"/>
        <v>110.41227540055718</v>
      </c>
      <c r="K166" s="11">
        <f t="shared" si="10"/>
        <v>96.68306480460525</v>
      </c>
      <c r="L166" s="11">
        <f t="shared" si="11"/>
        <v>14004.5</v>
      </c>
      <c r="M166" s="11">
        <f t="shared" si="12"/>
        <v>136.44120279778508</v>
      </c>
    </row>
    <row r="167" spans="1:13" s="1" customFormat="1" ht="31.5">
      <c r="A167" s="71"/>
      <c r="B167" s="71"/>
      <c r="C167" s="27" t="s">
        <v>88</v>
      </c>
      <c r="D167" s="13" t="s">
        <v>129</v>
      </c>
      <c r="E167" s="11">
        <v>173882.2</v>
      </c>
      <c r="F167" s="11">
        <v>179855.5</v>
      </c>
      <c r="G167" s="11">
        <v>169000</v>
      </c>
      <c r="H167" s="11">
        <v>200763.8</v>
      </c>
      <c r="I167" s="11">
        <f t="shared" si="8"/>
        <v>31763.79999999999</v>
      </c>
      <c r="J167" s="11">
        <f t="shared" si="9"/>
        <v>118.79514792899408</v>
      </c>
      <c r="K167" s="11">
        <f t="shared" si="10"/>
        <v>111.62505455768658</v>
      </c>
      <c r="L167" s="11">
        <f t="shared" si="11"/>
        <v>26881.599999999977</v>
      </c>
      <c r="M167" s="11">
        <f t="shared" si="12"/>
        <v>115.45966177101508</v>
      </c>
    </row>
    <row r="168" spans="1:13" s="1" customFormat="1" ht="15.75">
      <c r="A168" s="71"/>
      <c r="B168" s="71"/>
      <c r="C168" s="27" t="s">
        <v>3</v>
      </c>
      <c r="D168" s="13" t="s">
        <v>4</v>
      </c>
      <c r="E168" s="11">
        <v>25256.1</v>
      </c>
      <c r="F168" s="11">
        <v>43663.2</v>
      </c>
      <c r="G168" s="11">
        <v>40024.6</v>
      </c>
      <c r="H168" s="11">
        <v>68618.3</v>
      </c>
      <c r="I168" s="11">
        <f t="shared" si="8"/>
        <v>28593.700000000004</v>
      </c>
      <c r="J168" s="11">
        <f t="shared" si="9"/>
        <v>171.44031420676285</v>
      </c>
      <c r="K168" s="11">
        <f t="shared" si="10"/>
        <v>157.15362135619927</v>
      </c>
      <c r="L168" s="11">
        <f t="shared" si="11"/>
        <v>43362.200000000004</v>
      </c>
      <c r="M168" s="11">
        <f t="shared" si="12"/>
        <v>271.6900075625295</v>
      </c>
    </row>
    <row r="169" spans="1:13" s="1" customFormat="1" ht="15.75" hidden="1">
      <c r="A169" s="71"/>
      <c r="B169" s="71"/>
      <c r="C169" s="27" t="s">
        <v>103</v>
      </c>
      <c r="D169" s="13" t="s">
        <v>5</v>
      </c>
      <c r="E169" s="11"/>
      <c r="F169" s="11"/>
      <c r="G169" s="11"/>
      <c r="H169" s="11"/>
      <c r="I169" s="11">
        <f t="shared" si="8"/>
        <v>0</v>
      </c>
      <c r="J169" s="11"/>
      <c r="K169" s="11"/>
      <c r="L169" s="11">
        <f t="shared" si="11"/>
        <v>0</v>
      </c>
      <c r="M169" s="11"/>
    </row>
    <row r="170" spans="1:13" s="1" customFormat="1" ht="15.75" hidden="1">
      <c r="A170" s="71"/>
      <c r="B170" s="71"/>
      <c r="C170" s="27" t="s">
        <v>104</v>
      </c>
      <c r="D170" s="13" t="s">
        <v>30</v>
      </c>
      <c r="E170" s="11"/>
      <c r="F170" s="11"/>
      <c r="G170" s="11"/>
      <c r="H170" s="11"/>
      <c r="I170" s="11">
        <f t="shared" si="8"/>
        <v>0</v>
      </c>
      <c r="J170" s="11"/>
      <c r="K170" s="11"/>
      <c r="L170" s="11">
        <f t="shared" si="11"/>
        <v>0</v>
      </c>
      <c r="M170" s="11"/>
    </row>
    <row r="171" spans="1:13" s="1" customFormat="1" ht="31.5" hidden="1">
      <c r="A171" s="71"/>
      <c r="B171" s="71"/>
      <c r="C171" s="27" t="s">
        <v>106</v>
      </c>
      <c r="D171" s="14" t="s">
        <v>107</v>
      </c>
      <c r="E171" s="11"/>
      <c r="F171" s="11"/>
      <c r="G171" s="11"/>
      <c r="H171" s="11"/>
      <c r="I171" s="11">
        <f t="shared" si="8"/>
        <v>0</v>
      </c>
      <c r="J171" s="11"/>
      <c r="K171" s="11"/>
      <c r="L171" s="11">
        <f t="shared" si="11"/>
        <v>0</v>
      </c>
      <c r="M171" s="11"/>
    </row>
    <row r="172" spans="1:13" s="1" customFormat="1" ht="18" customHeight="1">
      <c r="A172" s="71"/>
      <c r="B172" s="71"/>
      <c r="C172" s="27" t="s">
        <v>108</v>
      </c>
      <c r="D172" s="13" t="s">
        <v>109</v>
      </c>
      <c r="E172" s="11">
        <v>36.7</v>
      </c>
      <c r="F172" s="11">
        <v>37.6</v>
      </c>
      <c r="G172" s="11">
        <v>37.6</v>
      </c>
      <c r="H172" s="11">
        <v>37.6</v>
      </c>
      <c r="I172" s="11">
        <f t="shared" si="8"/>
        <v>0</v>
      </c>
      <c r="J172" s="11">
        <f t="shared" si="9"/>
        <v>100</v>
      </c>
      <c r="K172" s="11">
        <f t="shared" si="10"/>
        <v>100</v>
      </c>
      <c r="L172" s="11">
        <f t="shared" si="11"/>
        <v>0.8999999999999986</v>
      </c>
      <c r="M172" s="11">
        <f t="shared" si="12"/>
        <v>102.45231607629428</v>
      </c>
    </row>
    <row r="173" spans="1:13" s="1" customFormat="1" ht="15.75">
      <c r="A173" s="71"/>
      <c r="B173" s="71"/>
      <c r="C173" s="27" t="s">
        <v>110</v>
      </c>
      <c r="D173" s="13" t="s">
        <v>8</v>
      </c>
      <c r="E173" s="11">
        <v>78339.8</v>
      </c>
      <c r="F173" s="11">
        <v>281271.1</v>
      </c>
      <c r="G173" s="11">
        <v>277504.1</v>
      </c>
      <c r="H173" s="11">
        <v>277504.1</v>
      </c>
      <c r="I173" s="11">
        <f t="shared" si="8"/>
        <v>0</v>
      </c>
      <c r="J173" s="11">
        <f t="shared" si="9"/>
        <v>100</v>
      </c>
      <c r="K173" s="11">
        <f t="shared" si="10"/>
        <v>98.66072269778161</v>
      </c>
      <c r="L173" s="11">
        <f t="shared" si="11"/>
        <v>199164.3</v>
      </c>
      <c r="M173" s="11">
        <f t="shared" si="12"/>
        <v>354.23131026630136</v>
      </c>
    </row>
    <row r="174" spans="1:13" s="1" customFormat="1" ht="78.75" hidden="1">
      <c r="A174" s="71"/>
      <c r="B174" s="71"/>
      <c r="C174" s="27" t="s">
        <v>89</v>
      </c>
      <c r="D174" s="39" t="s">
        <v>112</v>
      </c>
      <c r="E174" s="11"/>
      <c r="F174" s="11"/>
      <c r="G174" s="11"/>
      <c r="H174" s="11"/>
      <c r="I174" s="11">
        <f t="shared" si="8"/>
        <v>0</v>
      </c>
      <c r="J174" s="11"/>
      <c r="K174" s="11"/>
      <c r="L174" s="11">
        <f t="shared" si="11"/>
        <v>0</v>
      </c>
      <c r="M174" s="11"/>
    </row>
    <row r="175" spans="1:13" s="1" customFormat="1" ht="31.5" hidden="1">
      <c r="A175" s="71"/>
      <c r="B175" s="71"/>
      <c r="C175" s="27" t="s">
        <v>90</v>
      </c>
      <c r="D175" s="13" t="s">
        <v>111</v>
      </c>
      <c r="E175" s="11"/>
      <c r="F175" s="11"/>
      <c r="G175" s="11"/>
      <c r="H175" s="11"/>
      <c r="I175" s="11">
        <f t="shared" si="8"/>
        <v>0</v>
      </c>
      <c r="J175" s="11"/>
      <c r="K175" s="11"/>
      <c r="L175" s="11">
        <f t="shared" si="11"/>
        <v>0</v>
      </c>
      <c r="M175" s="11"/>
    </row>
    <row r="176" spans="1:13" s="1" customFormat="1" ht="15.75">
      <c r="A176" s="71"/>
      <c r="B176" s="71"/>
      <c r="C176" s="30"/>
      <c r="D176" s="19" t="s">
        <v>83</v>
      </c>
      <c r="E176" s="3">
        <f>SUM(E166:E175)</f>
        <v>315945.2</v>
      </c>
      <c r="F176" s="3">
        <f>SUM(F166:F175)</f>
        <v>559061.2</v>
      </c>
      <c r="G176" s="3">
        <f>SUM(G166:G175)</f>
        <v>534056.4</v>
      </c>
      <c r="H176" s="3">
        <f>SUM(H166:H175)</f>
        <v>599358.7</v>
      </c>
      <c r="I176" s="3">
        <f t="shared" si="8"/>
        <v>65302.29999999993</v>
      </c>
      <c r="J176" s="3">
        <f t="shared" si="9"/>
        <v>112.22760367631581</v>
      </c>
      <c r="K176" s="3">
        <f t="shared" si="10"/>
        <v>107.2080659505614</v>
      </c>
      <c r="L176" s="3">
        <f t="shared" si="11"/>
        <v>283413.49999999994</v>
      </c>
      <c r="M176" s="3">
        <f t="shared" si="12"/>
        <v>189.70337261018682</v>
      </c>
    </row>
    <row r="177" spans="1:13" ht="15.75">
      <c r="A177" s="71"/>
      <c r="B177" s="71"/>
      <c r="C177" s="27" t="s">
        <v>96</v>
      </c>
      <c r="D177" s="13" t="s">
        <v>97</v>
      </c>
      <c r="E177" s="11">
        <v>950737.5</v>
      </c>
      <c r="F177" s="63">
        <v>1265720.5</v>
      </c>
      <c r="G177" s="63">
        <v>1012507.9</v>
      </c>
      <c r="H177" s="11">
        <v>967639.4</v>
      </c>
      <c r="I177" s="11">
        <f t="shared" si="8"/>
        <v>-44868.5</v>
      </c>
      <c r="J177" s="11">
        <f t="shared" si="9"/>
        <v>95.5685777859116</v>
      </c>
      <c r="K177" s="11">
        <f t="shared" si="10"/>
        <v>76.44969011720993</v>
      </c>
      <c r="L177" s="11">
        <f t="shared" si="11"/>
        <v>16901.900000000023</v>
      </c>
      <c r="M177" s="11">
        <f t="shared" si="12"/>
        <v>101.7777672596274</v>
      </c>
    </row>
    <row r="178" spans="1:13" ht="15.75">
      <c r="A178" s="71"/>
      <c r="B178" s="71"/>
      <c r="C178" s="27" t="s">
        <v>3</v>
      </c>
      <c r="D178" s="13" t="s">
        <v>4</v>
      </c>
      <c r="E178" s="11">
        <v>13755.3</v>
      </c>
      <c r="F178" s="11">
        <v>15729.3</v>
      </c>
      <c r="G178" s="11">
        <v>14729.3</v>
      </c>
      <c r="H178" s="11">
        <v>18848.3</v>
      </c>
      <c r="I178" s="11">
        <f t="shared" si="8"/>
        <v>4119</v>
      </c>
      <c r="J178" s="11">
        <f t="shared" si="9"/>
        <v>127.96466906098729</v>
      </c>
      <c r="K178" s="11">
        <f t="shared" si="10"/>
        <v>119.82923588462297</v>
      </c>
      <c r="L178" s="11">
        <f t="shared" si="11"/>
        <v>5093</v>
      </c>
      <c r="M178" s="11">
        <f t="shared" si="12"/>
        <v>137.0257282647416</v>
      </c>
    </row>
    <row r="179" spans="1:13" s="1" customFormat="1" ht="15.75">
      <c r="A179" s="71"/>
      <c r="B179" s="71"/>
      <c r="C179" s="30"/>
      <c r="D179" s="19" t="s">
        <v>6</v>
      </c>
      <c r="E179" s="3">
        <f>SUM(E177:E178)</f>
        <v>964492.8</v>
      </c>
      <c r="F179" s="3">
        <f>SUM(F177:F178)</f>
        <v>1281449.8</v>
      </c>
      <c r="G179" s="3">
        <f>SUM(G177:G178)</f>
        <v>1027237.2000000001</v>
      </c>
      <c r="H179" s="3">
        <f>SUM(H177:H178)</f>
        <v>986487.7000000001</v>
      </c>
      <c r="I179" s="3">
        <f t="shared" si="8"/>
        <v>-40749.5</v>
      </c>
      <c r="J179" s="3">
        <f t="shared" si="9"/>
        <v>96.03309732163126</v>
      </c>
      <c r="K179" s="3">
        <f t="shared" si="10"/>
        <v>76.98215724096255</v>
      </c>
      <c r="L179" s="3">
        <f t="shared" si="11"/>
        <v>21994.900000000023</v>
      </c>
      <c r="M179" s="3">
        <f t="shared" si="12"/>
        <v>102.2804628505262</v>
      </c>
    </row>
    <row r="180" spans="1:13" s="1" customFormat="1" ht="15.75">
      <c r="A180" s="72"/>
      <c r="B180" s="72"/>
      <c r="C180" s="30"/>
      <c r="D180" s="19" t="s">
        <v>10</v>
      </c>
      <c r="E180" s="3">
        <f>E176+E179</f>
        <v>1280438</v>
      </c>
      <c r="F180" s="3">
        <f>F176+F179</f>
        <v>1840511</v>
      </c>
      <c r="G180" s="3">
        <f>G176+G179</f>
        <v>1561293.6</v>
      </c>
      <c r="H180" s="3">
        <f>H176+H179</f>
        <v>1585846.4</v>
      </c>
      <c r="I180" s="3">
        <f t="shared" si="8"/>
        <v>24552.799999999814</v>
      </c>
      <c r="J180" s="3">
        <f t="shared" si="9"/>
        <v>101.57259339306842</v>
      </c>
      <c r="K180" s="3">
        <f t="shared" si="10"/>
        <v>86.16337528001733</v>
      </c>
      <c r="L180" s="3">
        <f t="shared" si="11"/>
        <v>305408.3999999999</v>
      </c>
      <c r="M180" s="3">
        <f t="shared" si="12"/>
        <v>123.85186943842652</v>
      </c>
    </row>
    <row r="181" spans="1:13" s="1" customFormat="1" ht="15.75">
      <c r="A181" s="70" t="s">
        <v>22</v>
      </c>
      <c r="B181" s="70" t="s">
        <v>76</v>
      </c>
      <c r="C181" s="27" t="s">
        <v>98</v>
      </c>
      <c r="D181" s="13" t="s">
        <v>40</v>
      </c>
      <c r="E181" s="11">
        <v>155</v>
      </c>
      <c r="F181" s="11">
        <v>535</v>
      </c>
      <c r="G181" s="11">
        <v>375</v>
      </c>
      <c r="H181" s="11">
        <v>245</v>
      </c>
      <c r="I181" s="11">
        <f t="shared" si="8"/>
        <v>-130</v>
      </c>
      <c r="J181" s="11">
        <f t="shared" si="9"/>
        <v>65.33333333333333</v>
      </c>
      <c r="K181" s="11">
        <f t="shared" si="10"/>
        <v>45.794392523364486</v>
      </c>
      <c r="L181" s="11">
        <f t="shared" si="11"/>
        <v>90</v>
      </c>
      <c r="M181" s="11">
        <f t="shared" si="12"/>
        <v>158.06451612903226</v>
      </c>
    </row>
    <row r="182" spans="1:13" s="1" customFormat="1" ht="78.75">
      <c r="A182" s="71"/>
      <c r="B182" s="71"/>
      <c r="C182" s="29" t="s">
        <v>102</v>
      </c>
      <c r="D182" s="13" t="s">
        <v>85</v>
      </c>
      <c r="E182" s="11">
        <v>69552.7</v>
      </c>
      <c r="F182" s="11">
        <v>104458.4</v>
      </c>
      <c r="G182" s="11">
        <v>91328.4</v>
      </c>
      <c r="H182" s="11">
        <v>71698.6</v>
      </c>
      <c r="I182" s="11">
        <f t="shared" si="8"/>
        <v>-19629.79999999999</v>
      </c>
      <c r="J182" s="11">
        <f t="shared" si="9"/>
        <v>78.50635727769239</v>
      </c>
      <c r="K182" s="11">
        <f t="shared" si="10"/>
        <v>68.63842448285634</v>
      </c>
      <c r="L182" s="11">
        <f t="shared" si="11"/>
        <v>2145.9000000000087</v>
      </c>
      <c r="M182" s="11">
        <f t="shared" si="12"/>
        <v>103.08528640872319</v>
      </c>
    </row>
    <row r="183" spans="1:13" s="1" customFormat="1" ht="31.5">
      <c r="A183" s="71"/>
      <c r="B183" s="71"/>
      <c r="C183" s="27" t="s">
        <v>88</v>
      </c>
      <c r="D183" s="13" t="s">
        <v>129</v>
      </c>
      <c r="E183" s="11">
        <v>415.1</v>
      </c>
      <c r="F183" s="3"/>
      <c r="G183" s="3"/>
      <c r="H183" s="11">
        <v>581.1</v>
      </c>
      <c r="I183" s="11">
        <f t="shared" si="8"/>
        <v>581.1</v>
      </c>
      <c r="J183" s="11"/>
      <c r="K183" s="11"/>
      <c r="L183" s="11">
        <f t="shared" si="11"/>
        <v>166</v>
      </c>
      <c r="M183" s="11">
        <f t="shared" si="12"/>
        <v>139.99036376776678</v>
      </c>
    </row>
    <row r="184" spans="1:13" s="1" customFormat="1" ht="15.75">
      <c r="A184" s="71"/>
      <c r="B184" s="71"/>
      <c r="C184" s="27" t="s">
        <v>3</v>
      </c>
      <c r="D184" s="13" t="s">
        <v>4</v>
      </c>
      <c r="E184" s="11">
        <v>29.3</v>
      </c>
      <c r="F184" s="11"/>
      <c r="G184" s="11"/>
      <c r="H184" s="11">
        <v>102.2</v>
      </c>
      <c r="I184" s="11">
        <f t="shared" si="8"/>
        <v>102.2</v>
      </c>
      <c r="J184" s="11"/>
      <c r="K184" s="11"/>
      <c r="L184" s="11">
        <f t="shared" si="11"/>
        <v>72.9</v>
      </c>
      <c r="M184" s="11">
        <f t="shared" si="12"/>
        <v>348.80546075085323</v>
      </c>
    </row>
    <row r="185" spans="1:13" s="1" customFormat="1" ht="15.75">
      <c r="A185" s="71"/>
      <c r="B185" s="71"/>
      <c r="C185" s="27" t="s">
        <v>103</v>
      </c>
      <c r="D185" s="13" t="s">
        <v>5</v>
      </c>
      <c r="E185" s="11">
        <v>28.1</v>
      </c>
      <c r="F185" s="3"/>
      <c r="G185" s="3"/>
      <c r="H185" s="11">
        <v>38.1</v>
      </c>
      <c r="I185" s="11">
        <f t="shared" si="8"/>
        <v>38.1</v>
      </c>
      <c r="J185" s="11"/>
      <c r="K185" s="11"/>
      <c r="L185" s="11">
        <f t="shared" si="11"/>
        <v>10</v>
      </c>
      <c r="M185" s="11">
        <f t="shared" si="12"/>
        <v>135.58718861209965</v>
      </c>
    </row>
    <row r="186" spans="1:13" s="1" customFormat="1" ht="15.75">
      <c r="A186" s="71"/>
      <c r="B186" s="71"/>
      <c r="C186" s="27" t="s">
        <v>104</v>
      </c>
      <c r="D186" s="13" t="s">
        <v>30</v>
      </c>
      <c r="E186" s="11">
        <v>30219.5</v>
      </c>
      <c r="F186" s="11">
        <v>40799.5</v>
      </c>
      <c r="G186" s="11">
        <v>33510</v>
      </c>
      <c r="H186" s="11">
        <v>24209.8</v>
      </c>
      <c r="I186" s="11">
        <f t="shared" si="8"/>
        <v>-9300.2</v>
      </c>
      <c r="J186" s="11">
        <f t="shared" si="9"/>
        <v>72.24649358400477</v>
      </c>
      <c r="K186" s="11">
        <f t="shared" si="10"/>
        <v>59.33847228519957</v>
      </c>
      <c r="L186" s="11">
        <f t="shared" si="11"/>
        <v>-6009.700000000001</v>
      </c>
      <c r="M186" s="11">
        <f t="shared" si="12"/>
        <v>80.11317195850361</v>
      </c>
    </row>
    <row r="187" spans="1:13" s="1" customFormat="1" ht="78.75">
      <c r="A187" s="71"/>
      <c r="B187" s="71"/>
      <c r="C187" s="27" t="s">
        <v>89</v>
      </c>
      <c r="D187" s="39" t="s">
        <v>112</v>
      </c>
      <c r="E187" s="11">
        <v>2474.4</v>
      </c>
      <c r="F187" s="11"/>
      <c r="G187" s="11"/>
      <c r="H187" s="11"/>
      <c r="I187" s="11">
        <f t="shared" si="8"/>
        <v>0</v>
      </c>
      <c r="J187" s="11"/>
      <c r="K187" s="11"/>
      <c r="L187" s="11">
        <f t="shared" si="11"/>
        <v>-2474.4</v>
      </c>
      <c r="M187" s="11">
        <f t="shared" si="12"/>
        <v>0</v>
      </c>
    </row>
    <row r="188" spans="1:13" s="1" customFormat="1" ht="31.5">
      <c r="A188" s="71"/>
      <c r="B188" s="71"/>
      <c r="C188" s="27" t="s">
        <v>90</v>
      </c>
      <c r="D188" s="13" t="s">
        <v>111</v>
      </c>
      <c r="E188" s="11">
        <v>-0.2</v>
      </c>
      <c r="F188" s="11"/>
      <c r="G188" s="11"/>
      <c r="H188" s="11">
        <v>-265</v>
      </c>
      <c r="I188" s="11">
        <f t="shared" si="8"/>
        <v>-265</v>
      </c>
      <c r="J188" s="11"/>
      <c r="K188" s="11"/>
      <c r="L188" s="11">
        <f t="shared" si="11"/>
        <v>-264.8</v>
      </c>
      <c r="M188" s="11">
        <f t="shared" si="12"/>
        <v>132500</v>
      </c>
    </row>
    <row r="189" spans="1:13" s="1" customFormat="1" ht="15.75">
      <c r="A189" s="71"/>
      <c r="B189" s="71"/>
      <c r="C189" s="30"/>
      <c r="D189" s="19" t="s">
        <v>83</v>
      </c>
      <c r="E189" s="3">
        <f>SUM(E181:E188)</f>
        <v>102873.90000000001</v>
      </c>
      <c r="F189" s="3">
        <f>SUM(F181:F188)</f>
        <v>145792.9</v>
      </c>
      <c r="G189" s="3">
        <f>SUM(G181:G188)</f>
        <v>125213.4</v>
      </c>
      <c r="H189" s="3">
        <f>SUM(H181:H188)</f>
        <v>96609.80000000002</v>
      </c>
      <c r="I189" s="3">
        <f t="shared" si="8"/>
        <v>-28603.599999999977</v>
      </c>
      <c r="J189" s="3">
        <f t="shared" si="9"/>
        <v>77.1561190735177</v>
      </c>
      <c r="K189" s="3">
        <f t="shared" si="10"/>
        <v>66.26509247020948</v>
      </c>
      <c r="L189" s="3">
        <f t="shared" si="11"/>
        <v>-6264.099999999991</v>
      </c>
      <c r="M189" s="3">
        <f t="shared" si="12"/>
        <v>93.91089479450085</v>
      </c>
    </row>
    <row r="190" spans="1:13" ht="15.75">
      <c r="A190" s="71"/>
      <c r="B190" s="71"/>
      <c r="C190" s="27" t="s">
        <v>23</v>
      </c>
      <c r="D190" s="13" t="s">
        <v>24</v>
      </c>
      <c r="E190" s="11">
        <v>6522833.6</v>
      </c>
      <c r="F190" s="11">
        <v>7926134.6</v>
      </c>
      <c r="G190" s="11">
        <v>6773032.3</v>
      </c>
      <c r="H190" s="11">
        <v>7101993.9</v>
      </c>
      <c r="I190" s="11">
        <f t="shared" si="8"/>
        <v>328961.60000000056</v>
      </c>
      <c r="J190" s="11">
        <f t="shared" si="9"/>
        <v>104.85693239643933</v>
      </c>
      <c r="K190" s="11">
        <f t="shared" si="10"/>
        <v>89.60223688353717</v>
      </c>
      <c r="L190" s="11">
        <f t="shared" si="11"/>
        <v>579160.3000000007</v>
      </c>
      <c r="M190" s="11">
        <f t="shared" si="12"/>
        <v>108.87896787678288</v>
      </c>
    </row>
    <row r="191" spans="1:13" ht="31.5">
      <c r="A191" s="71"/>
      <c r="B191" s="71"/>
      <c r="C191" s="27" t="s">
        <v>46</v>
      </c>
      <c r="D191" s="13" t="s">
        <v>84</v>
      </c>
      <c r="E191" s="11">
        <v>510287.4</v>
      </c>
      <c r="F191" s="11">
        <v>534438.7</v>
      </c>
      <c r="G191" s="11">
        <v>529094.3</v>
      </c>
      <c r="H191" s="11">
        <v>459263.4</v>
      </c>
      <c r="I191" s="11">
        <f t="shared" si="8"/>
        <v>-69830.90000000002</v>
      </c>
      <c r="J191" s="11">
        <f t="shared" si="9"/>
        <v>86.80180451764458</v>
      </c>
      <c r="K191" s="11">
        <f t="shared" si="10"/>
        <v>85.93378436105021</v>
      </c>
      <c r="L191" s="11">
        <f t="shared" si="11"/>
        <v>-51024</v>
      </c>
      <c r="M191" s="11">
        <f t="shared" si="12"/>
        <v>90.00092888830883</v>
      </c>
    </row>
    <row r="192" spans="1:13" ht="15.75">
      <c r="A192" s="71"/>
      <c r="B192" s="71"/>
      <c r="C192" s="27" t="s">
        <v>47</v>
      </c>
      <c r="D192" s="13" t="s">
        <v>26</v>
      </c>
      <c r="E192" s="11">
        <v>964.4</v>
      </c>
      <c r="F192" s="11">
        <v>1948.6</v>
      </c>
      <c r="G192" s="11">
        <v>1923</v>
      </c>
      <c r="H192" s="11">
        <v>1129.6</v>
      </c>
      <c r="I192" s="11">
        <f t="shared" si="8"/>
        <v>-793.4000000000001</v>
      </c>
      <c r="J192" s="11">
        <f t="shared" si="9"/>
        <v>58.74154966198647</v>
      </c>
      <c r="K192" s="11">
        <f t="shared" si="10"/>
        <v>57.96982448937699</v>
      </c>
      <c r="L192" s="11">
        <f t="shared" si="11"/>
        <v>165.19999999999993</v>
      </c>
      <c r="M192" s="11">
        <f t="shared" si="12"/>
        <v>117.12982165076731</v>
      </c>
    </row>
    <row r="193" spans="1:13" ht="31.5">
      <c r="A193" s="71"/>
      <c r="B193" s="71"/>
      <c r="C193" s="27" t="s">
        <v>94</v>
      </c>
      <c r="D193" s="13" t="s">
        <v>95</v>
      </c>
      <c r="E193" s="11">
        <v>27440.3</v>
      </c>
      <c r="F193" s="11">
        <v>45818.9</v>
      </c>
      <c r="G193" s="11">
        <v>36655.1</v>
      </c>
      <c r="H193" s="11">
        <v>35529.9</v>
      </c>
      <c r="I193" s="11">
        <f t="shared" si="8"/>
        <v>-1125.199999999997</v>
      </c>
      <c r="J193" s="11">
        <f t="shared" si="9"/>
        <v>96.93030437783557</v>
      </c>
      <c r="K193" s="11">
        <f t="shared" si="10"/>
        <v>77.5442011920845</v>
      </c>
      <c r="L193" s="11">
        <f t="shared" si="11"/>
        <v>8089.600000000002</v>
      </c>
      <c r="M193" s="11">
        <f t="shared" si="12"/>
        <v>129.48072725152423</v>
      </c>
    </row>
    <row r="194" spans="1:13" ht="15.75">
      <c r="A194" s="71"/>
      <c r="B194" s="71"/>
      <c r="C194" s="27" t="s">
        <v>3</v>
      </c>
      <c r="D194" s="13" t="s">
        <v>4</v>
      </c>
      <c r="E194" s="11">
        <v>30334.2</v>
      </c>
      <c r="F194" s="11">
        <v>25866.2</v>
      </c>
      <c r="G194" s="11">
        <v>23462.5</v>
      </c>
      <c r="H194" s="11">
        <v>31778.2</v>
      </c>
      <c r="I194" s="11">
        <f t="shared" si="8"/>
        <v>8315.7</v>
      </c>
      <c r="J194" s="11">
        <f t="shared" si="9"/>
        <v>135.4425146510389</v>
      </c>
      <c r="K194" s="11">
        <f t="shared" si="10"/>
        <v>122.85608245509584</v>
      </c>
      <c r="L194" s="11">
        <f t="shared" si="11"/>
        <v>1444</v>
      </c>
      <c r="M194" s="11">
        <f t="shared" si="12"/>
        <v>104.76030355176664</v>
      </c>
    </row>
    <row r="195" spans="1:13" s="1" customFormat="1" ht="15.75">
      <c r="A195" s="71"/>
      <c r="B195" s="71"/>
      <c r="C195" s="33"/>
      <c r="D195" s="19" t="s">
        <v>6</v>
      </c>
      <c r="E195" s="3">
        <f>SUM(E190:E194)</f>
        <v>7091859.9</v>
      </c>
      <c r="F195" s="3">
        <f>SUM(F190:F194)</f>
        <v>8534206.999999998</v>
      </c>
      <c r="G195" s="3">
        <f>SUM(G190:G194)</f>
        <v>7364167.199999999</v>
      </c>
      <c r="H195" s="3">
        <f>SUM(H190:H194)</f>
        <v>7629695.000000001</v>
      </c>
      <c r="I195" s="3">
        <f t="shared" si="8"/>
        <v>265527.8000000017</v>
      </c>
      <c r="J195" s="3">
        <f t="shared" si="9"/>
        <v>103.60567315744815</v>
      </c>
      <c r="K195" s="3">
        <f t="shared" si="10"/>
        <v>89.40133512111908</v>
      </c>
      <c r="L195" s="3">
        <f t="shared" si="11"/>
        <v>537835.1000000006</v>
      </c>
      <c r="M195" s="3">
        <f t="shared" si="12"/>
        <v>107.5838370693138</v>
      </c>
    </row>
    <row r="196" spans="1:13" s="1" customFormat="1" ht="15.75">
      <c r="A196" s="72"/>
      <c r="B196" s="72"/>
      <c r="C196" s="30"/>
      <c r="D196" s="19" t="s">
        <v>10</v>
      </c>
      <c r="E196" s="3">
        <f>E189+E195</f>
        <v>7194733.800000001</v>
      </c>
      <c r="F196" s="3">
        <f>F189+F195</f>
        <v>8679999.899999999</v>
      </c>
      <c r="G196" s="3">
        <f>G189+G195</f>
        <v>7489380.6</v>
      </c>
      <c r="H196" s="3">
        <f>H189+H195</f>
        <v>7726304.800000001</v>
      </c>
      <c r="I196" s="3">
        <f t="shared" si="8"/>
        <v>236924.20000000112</v>
      </c>
      <c r="J196" s="3">
        <f t="shared" si="9"/>
        <v>103.16346855172512</v>
      </c>
      <c r="K196" s="3">
        <f t="shared" si="10"/>
        <v>89.01272913609137</v>
      </c>
      <c r="L196" s="3">
        <f t="shared" si="11"/>
        <v>531571</v>
      </c>
      <c r="M196" s="3">
        <f t="shared" si="12"/>
        <v>107.38833450655257</v>
      </c>
    </row>
    <row r="197" spans="1:13" s="1" customFormat="1" ht="47.25">
      <c r="A197" s="96">
        <v>955</v>
      </c>
      <c r="B197" s="70" t="s">
        <v>77</v>
      </c>
      <c r="C197" s="27" t="s">
        <v>128</v>
      </c>
      <c r="D197" s="11" t="s">
        <v>127</v>
      </c>
      <c r="E197" s="11"/>
      <c r="F197" s="47">
        <v>7500</v>
      </c>
      <c r="G197" s="47">
        <v>7500</v>
      </c>
      <c r="H197" s="11">
        <v>11282.5</v>
      </c>
      <c r="I197" s="11">
        <f t="shared" si="8"/>
        <v>3782.5</v>
      </c>
      <c r="J197" s="11">
        <f t="shared" si="9"/>
        <v>150.43333333333334</v>
      </c>
      <c r="K197" s="11">
        <f t="shared" si="10"/>
        <v>150.43333333333334</v>
      </c>
      <c r="L197" s="11">
        <f t="shared" si="11"/>
        <v>11282.5</v>
      </c>
      <c r="M197" s="11"/>
    </row>
    <row r="198" spans="1:13" s="1" customFormat="1" ht="31.5">
      <c r="A198" s="97"/>
      <c r="B198" s="71"/>
      <c r="C198" s="27" t="s">
        <v>88</v>
      </c>
      <c r="D198" s="13" t="s">
        <v>129</v>
      </c>
      <c r="E198" s="11">
        <v>1199.1</v>
      </c>
      <c r="F198" s="3"/>
      <c r="G198" s="3"/>
      <c r="H198" s="11">
        <v>375.6</v>
      </c>
      <c r="I198" s="11">
        <f t="shared" si="8"/>
        <v>375.6</v>
      </c>
      <c r="J198" s="11"/>
      <c r="K198" s="11"/>
      <c r="L198" s="11">
        <f t="shared" si="11"/>
        <v>-823.4999999999999</v>
      </c>
      <c r="M198" s="11">
        <f t="shared" si="12"/>
        <v>31.323492619464606</v>
      </c>
    </row>
    <row r="199" spans="1:13" s="1" customFormat="1" ht="15.75">
      <c r="A199" s="97"/>
      <c r="B199" s="71"/>
      <c r="C199" s="27" t="s">
        <v>3</v>
      </c>
      <c r="D199" s="13" t="s">
        <v>4</v>
      </c>
      <c r="E199" s="11">
        <v>60.7</v>
      </c>
      <c r="F199" s="11"/>
      <c r="G199" s="11"/>
      <c r="H199" s="11">
        <v>583.9</v>
      </c>
      <c r="I199" s="11">
        <f t="shared" si="8"/>
        <v>583.9</v>
      </c>
      <c r="J199" s="11"/>
      <c r="K199" s="11"/>
      <c r="L199" s="11">
        <f t="shared" si="11"/>
        <v>523.1999999999999</v>
      </c>
      <c r="M199" s="11">
        <f t="shared" si="12"/>
        <v>961.9439868204281</v>
      </c>
    </row>
    <row r="200" spans="1:13" s="1" customFormat="1" ht="15.75" hidden="1">
      <c r="A200" s="97"/>
      <c r="B200" s="71"/>
      <c r="C200" s="27" t="s">
        <v>103</v>
      </c>
      <c r="D200" s="13" t="s">
        <v>5</v>
      </c>
      <c r="E200" s="11"/>
      <c r="F200" s="64"/>
      <c r="G200" s="64"/>
      <c r="H200" s="11"/>
      <c r="I200" s="11">
        <f aca="true" t="shared" si="13" ref="I200:I263">H200-G200</f>
        <v>0</v>
      </c>
      <c r="J200" s="11"/>
      <c r="K200" s="11"/>
      <c r="L200" s="11">
        <f aca="true" t="shared" si="14" ref="L200:L263">H200-E200</f>
        <v>0</v>
      </c>
      <c r="M200" s="11"/>
    </row>
    <row r="201" spans="1:13" s="1" customFormat="1" ht="15.75" hidden="1">
      <c r="A201" s="97"/>
      <c r="B201" s="71"/>
      <c r="C201" s="27" t="s">
        <v>104</v>
      </c>
      <c r="D201" s="13" t="s">
        <v>30</v>
      </c>
      <c r="E201" s="11"/>
      <c r="F201" s="11"/>
      <c r="G201" s="11"/>
      <c r="H201" s="11"/>
      <c r="I201" s="11">
        <f t="shared" si="13"/>
        <v>0</v>
      </c>
      <c r="J201" s="11"/>
      <c r="K201" s="11"/>
      <c r="L201" s="11">
        <f t="shared" si="14"/>
        <v>0</v>
      </c>
      <c r="M201" s="11"/>
    </row>
    <row r="202" spans="1:13" ht="18" customHeight="1">
      <c r="A202" s="97"/>
      <c r="B202" s="71"/>
      <c r="C202" s="27" t="s">
        <v>108</v>
      </c>
      <c r="D202" s="13" t="s">
        <v>109</v>
      </c>
      <c r="E202" s="11">
        <v>152089.9</v>
      </c>
      <c r="F202" s="11">
        <v>156668.3</v>
      </c>
      <c r="G202" s="11">
        <v>156505.9</v>
      </c>
      <c r="H202" s="46">
        <v>156505.9</v>
      </c>
      <c r="I202" s="46">
        <f t="shared" si="13"/>
        <v>0</v>
      </c>
      <c r="J202" s="46">
        <f>H202/G202*100</f>
        <v>100</v>
      </c>
      <c r="K202" s="46">
        <f>H202/F202*100</f>
        <v>99.89634150622685</v>
      </c>
      <c r="L202" s="46">
        <f t="shared" si="14"/>
        <v>4416</v>
      </c>
      <c r="M202" s="46">
        <f aca="true" t="shared" si="15" ref="M202:M263">H202/E202*100</f>
        <v>102.90354586333478</v>
      </c>
    </row>
    <row r="203" spans="1:13" ht="31.5" hidden="1">
      <c r="A203" s="97"/>
      <c r="B203" s="71"/>
      <c r="C203" s="27" t="s">
        <v>90</v>
      </c>
      <c r="D203" s="13" t="s">
        <v>111</v>
      </c>
      <c r="E203" s="46"/>
      <c r="F203" s="46"/>
      <c r="G203" s="46"/>
      <c r="H203" s="46"/>
      <c r="I203" s="46">
        <f t="shared" si="13"/>
        <v>0</v>
      </c>
      <c r="J203" s="46"/>
      <c r="K203" s="46"/>
      <c r="L203" s="46">
        <f t="shared" si="14"/>
        <v>0</v>
      </c>
      <c r="M203" s="46"/>
    </row>
    <row r="204" spans="1:13" s="1" customFormat="1" ht="15.75">
      <c r="A204" s="98"/>
      <c r="B204" s="72"/>
      <c r="C204" s="28"/>
      <c r="D204" s="19" t="s">
        <v>10</v>
      </c>
      <c r="E204" s="45">
        <f>SUM(E197:E202)</f>
        <v>153349.69999999998</v>
      </c>
      <c r="F204" s="45">
        <f>SUM(F197:F202)</f>
        <v>164168.3</v>
      </c>
      <c r="G204" s="45">
        <f>SUM(G197:G202)</f>
        <v>164005.9</v>
      </c>
      <c r="H204" s="45">
        <f>SUM(H197:H202)</f>
        <v>168747.9</v>
      </c>
      <c r="I204" s="45">
        <f t="shared" si="13"/>
        <v>4742</v>
      </c>
      <c r="J204" s="45">
        <f>H204/G204*100</f>
        <v>102.89135939621686</v>
      </c>
      <c r="K204" s="45">
        <f>H204/F204*100</f>
        <v>102.78957630675349</v>
      </c>
      <c r="L204" s="45">
        <f t="shared" si="14"/>
        <v>15398.200000000012</v>
      </c>
      <c r="M204" s="45">
        <f t="shared" si="15"/>
        <v>110.04123255539464</v>
      </c>
    </row>
    <row r="205" spans="1:13" s="1" customFormat="1" ht="31.5">
      <c r="A205" s="70" t="s">
        <v>25</v>
      </c>
      <c r="B205" s="70" t="s">
        <v>78</v>
      </c>
      <c r="C205" s="27" t="s">
        <v>88</v>
      </c>
      <c r="D205" s="13" t="s">
        <v>129</v>
      </c>
      <c r="E205" s="46">
        <v>425.9</v>
      </c>
      <c r="F205" s="46">
        <v>410.4</v>
      </c>
      <c r="G205" s="46">
        <v>361.9</v>
      </c>
      <c r="H205" s="46">
        <v>371.2</v>
      </c>
      <c r="I205" s="46">
        <f t="shared" si="13"/>
        <v>9.300000000000011</v>
      </c>
      <c r="J205" s="46">
        <f>H205/G205*100</f>
        <v>102.56977065487705</v>
      </c>
      <c r="K205" s="46">
        <f>H205/F205*100</f>
        <v>90.44834307992204</v>
      </c>
      <c r="L205" s="46">
        <f t="shared" si="14"/>
        <v>-54.69999999999999</v>
      </c>
      <c r="M205" s="46">
        <f t="shared" si="15"/>
        <v>87.15660953275417</v>
      </c>
    </row>
    <row r="206" spans="1:13" s="1" customFormat="1" ht="78.75">
      <c r="A206" s="71"/>
      <c r="B206" s="71"/>
      <c r="C206" s="29" t="s">
        <v>135</v>
      </c>
      <c r="D206" s="11" t="s">
        <v>136</v>
      </c>
      <c r="E206" s="46">
        <v>3.1</v>
      </c>
      <c r="F206" s="46"/>
      <c r="G206" s="46"/>
      <c r="H206" s="47">
        <v>2.1</v>
      </c>
      <c r="I206" s="47">
        <f t="shared" si="13"/>
        <v>2.1</v>
      </c>
      <c r="J206" s="47"/>
      <c r="K206" s="47"/>
      <c r="L206" s="47">
        <f t="shared" si="14"/>
        <v>-1</v>
      </c>
      <c r="M206" s="47">
        <f t="shared" si="15"/>
        <v>67.74193548387098</v>
      </c>
    </row>
    <row r="207" spans="1:13" ht="15.75">
      <c r="A207" s="71"/>
      <c r="B207" s="71"/>
      <c r="C207" s="27" t="s">
        <v>3</v>
      </c>
      <c r="D207" s="13" t="s">
        <v>4</v>
      </c>
      <c r="E207" s="11">
        <v>1727.8</v>
      </c>
      <c r="F207" s="11"/>
      <c r="G207" s="11"/>
      <c r="H207" s="11">
        <v>-30.8</v>
      </c>
      <c r="I207" s="11">
        <f t="shared" si="13"/>
        <v>-30.8</v>
      </c>
      <c r="J207" s="11"/>
      <c r="K207" s="11"/>
      <c r="L207" s="11">
        <f t="shared" si="14"/>
        <v>-1758.6</v>
      </c>
      <c r="M207" s="11">
        <f t="shared" si="15"/>
        <v>-1.782613728440792</v>
      </c>
    </row>
    <row r="208" spans="1:13" ht="15.75" hidden="1">
      <c r="A208" s="71"/>
      <c r="B208" s="71"/>
      <c r="C208" s="27" t="s">
        <v>103</v>
      </c>
      <c r="D208" s="13" t="s">
        <v>5</v>
      </c>
      <c r="E208" s="11"/>
      <c r="F208" s="11"/>
      <c r="G208" s="11"/>
      <c r="H208" s="11"/>
      <c r="I208" s="11">
        <f t="shared" si="13"/>
        <v>0</v>
      </c>
      <c r="J208" s="11"/>
      <c r="K208" s="11"/>
      <c r="L208" s="11">
        <f t="shared" si="14"/>
        <v>0</v>
      </c>
      <c r="M208" s="11"/>
    </row>
    <row r="209" spans="1:13" ht="15.75" hidden="1">
      <c r="A209" s="71"/>
      <c r="B209" s="71"/>
      <c r="C209" s="27" t="s">
        <v>104</v>
      </c>
      <c r="D209" s="13" t="s">
        <v>30</v>
      </c>
      <c r="E209" s="11"/>
      <c r="F209" s="11"/>
      <c r="G209" s="11"/>
      <c r="H209" s="11"/>
      <c r="I209" s="11">
        <f t="shared" si="13"/>
        <v>0</v>
      </c>
      <c r="J209" s="11"/>
      <c r="K209" s="11"/>
      <c r="L209" s="11">
        <f t="shared" si="14"/>
        <v>0</v>
      </c>
      <c r="M209" s="11"/>
    </row>
    <row r="210" spans="1:13" ht="31.5">
      <c r="A210" s="71"/>
      <c r="B210" s="71"/>
      <c r="C210" s="27" t="s">
        <v>106</v>
      </c>
      <c r="D210" s="14" t="s">
        <v>107</v>
      </c>
      <c r="E210" s="11">
        <v>831.5</v>
      </c>
      <c r="F210" s="11">
        <v>831.5</v>
      </c>
      <c r="G210" s="11">
        <v>831.5</v>
      </c>
      <c r="H210" s="11">
        <v>831.5</v>
      </c>
      <c r="I210" s="11">
        <f t="shared" si="13"/>
        <v>0</v>
      </c>
      <c r="J210" s="11">
        <f>H210/G210*100</f>
        <v>100</v>
      </c>
      <c r="K210" s="11">
        <f>H210/F210*100</f>
        <v>100</v>
      </c>
      <c r="L210" s="11">
        <f t="shared" si="14"/>
        <v>0</v>
      </c>
      <c r="M210" s="11">
        <f t="shared" si="15"/>
        <v>100</v>
      </c>
    </row>
    <row r="211" spans="1:13" ht="18.75" customHeight="1">
      <c r="A211" s="71"/>
      <c r="B211" s="71"/>
      <c r="C211" s="27" t="s">
        <v>108</v>
      </c>
      <c r="D211" s="13" t="s">
        <v>109</v>
      </c>
      <c r="E211" s="11">
        <v>15</v>
      </c>
      <c r="F211" s="11">
        <f>6463.4+39.1</f>
        <v>6502.5</v>
      </c>
      <c r="G211" s="11">
        <v>6502.5</v>
      </c>
      <c r="H211" s="11">
        <v>6502.5</v>
      </c>
      <c r="I211" s="11">
        <f t="shared" si="13"/>
        <v>0</v>
      </c>
      <c r="J211" s="11">
        <f>H211/G211*100</f>
        <v>100</v>
      </c>
      <c r="K211" s="11">
        <f>H211/F211*100</f>
        <v>100</v>
      </c>
      <c r="L211" s="11">
        <f t="shared" si="14"/>
        <v>6487.5</v>
      </c>
      <c r="M211" s="11">
        <f t="shared" si="15"/>
        <v>43350</v>
      </c>
    </row>
    <row r="212" spans="1:13" ht="15.75" hidden="1">
      <c r="A212" s="71"/>
      <c r="B212" s="71"/>
      <c r="C212" s="27" t="s">
        <v>110</v>
      </c>
      <c r="D212" s="13" t="s">
        <v>8</v>
      </c>
      <c r="E212" s="11"/>
      <c r="F212" s="11"/>
      <c r="G212" s="11"/>
      <c r="H212" s="11"/>
      <c r="I212" s="11">
        <f t="shared" si="13"/>
        <v>0</v>
      </c>
      <c r="J212" s="11"/>
      <c r="K212" s="11"/>
      <c r="L212" s="11">
        <f t="shared" si="14"/>
        <v>0</v>
      </c>
      <c r="M212" s="11"/>
    </row>
    <row r="213" spans="1:13" ht="31.5">
      <c r="A213" s="71"/>
      <c r="B213" s="71"/>
      <c r="C213" s="27" t="s">
        <v>90</v>
      </c>
      <c r="D213" s="13" t="s">
        <v>111</v>
      </c>
      <c r="E213" s="11">
        <v>-216.7</v>
      </c>
      <c r="F213" s="11"/>
      <c r="G213" s="11"/>
      <c r="H213" s="11"/>
      <c r="I213" s="11">
        <f t="shared" si="13"/>
        <v>0</v>
      </c>
      <c r="J213" s="11"/>
      <c r="K213" s="11"/>
      <c r="L213" s="11">
        <f t="shared" si="14"/>
        <v>216.7</v>
      </c>
      <c r="M213" s="11">
        <f t="shared" si="15"/>
        <v>0</v>
      </c>
    </row>
    <row r="214" spans="1:13" s="1" customFormat="1" ht="15.75">
      <c r="A214" s="71"/>
      <c r="B214" s="71"/>
      <c r="C214" s="30"/>
      <c r="D214" s="19" t="s">
        <v>83</v>
      </c>
      <c r="E214" s="45">
        <f>SUM(E205:E213)</f>
        <v>2786.6000000000004</v>
      </c>
      <c r="F214" s="45">
        <f>SUM(F205:F213)</f>
        <v>7744.4</v>
      </c>
      <c r="G214" s="45">
        <f>SUM(G205:G213)</f>
        <v>7695.9</v>
      </c>
      <c r="H214" s="45">
        <f>SUM(H205:H213)</f>
        <v>7676.5</v>
      </c>
      <c r="I214" s="45">
        <f t="shared" si="13"/>
        <v>-19.399999999999636</v>
      </c>
      <c r="J214" s="45">
        <f>H214/G214*100</f>
        <v>99.74791772242362</v>
      </c>
      <c r="K214" s="45">
        <f>H214/F214*100</f>
        <v>99.12323743608286</v>
      </c>
      <c r="L214" s="45">
        <f t="shared" si="14"/>
        <v>4889.9</v>
      </c>
      <c r="M214" s="45">
        <f t="shared" si="15"/>
        <v>275.4790784468528</v>
      </c>
    </row>
    <row r="215" spans="1:13" ht="15.75">
      <c r="A215" s="71"/>
      <c r="B215" s="71"/>
      <c r="C215" s="27" t="s">
        <v>98</v>
      </c>
      <c r="D215" s="13" t="s">
        <v>40</v>
      </c>
      <c r="E215" s="11">
        <v>183577.3</v>
      </c>
      <c r="F215" s="11">
        <v>195596.9</v>
      </c>
      <c r="G215" s="11">
        <v>177901.7</v>
      </c>
      <c r="H215" s="11">
        <v>171278.9</v>
      </c>
      <c r="I215" s="11">
        <f t="shared" si="13"/>
        <v>-6622.8000000000175</v>
      </c>
      <c r="J215" s="11">
        <f>H215/G215*100</f>
        <v>96.27726997549769</v>
      </c>
      <c r="K215" s="11">
        <f>H215/F215*100</f>
        <v>87.56728762061158</v>
      </c>
      <c r="L215" s="11">
        <f t="shared" si="14"/>
        <v>-12298.399999999994</v>
      </c>
      <c r="M215" s="11">
        <f t="shared" si="15"/>
        <v>93.30069676370663</v>
      </c>
    </row>
    <row r="216" spans="1:13" ht="15.75">
      <c r="A216" s="71"/>
      <c r="B216" s="71"/>
      <c r="C216" s="27" t="s">
        <v>3</v>
      </c>
      <c r="D216" s="13" t="s">
        <v>4</v>
      </c>
      <c r="E216" s="11">
        <v>29267.3</v>
      </c>
      <c r="F216" s="11">
        <v>40532</v>
      </c>
      <c r="G216" s="11">
        <v>37148.9</v>
      </c>
      <c r="H216" s="11">
        <v>49996.4</v>
      </c>
      <c r="I216" s="11">
        <f t="shared" si="13"/>
        <v>12847.5</v>
      </c>
      <c r="J216" s="11">
        <f>H216/G216*100</f>
        <v>134.5837965592521</v>
      </c>
      <c r="K216" s="11">
        <f>H216/F216*100</f>
        <v>123.35043915918287</v>
      </c>
      <c r="L216" s="11">
        <f t="shared" si="14"/>
        <v>20729.100000000002</v>
      </c>
      <c r="M216" s="11">
        <f t="shared" si="15"/>
        <v>170.82682720988956</v>
      </c>
    </row>
    <row r="217" spans="1:13" s="1" customFormat="1" ht="15.75">
      <c r="A217" s="71"/>
      <c r="B217" s="71"/>
      <c r="C217" s="30"/>
      <c r="D217" s="19" t="s">
        <v>6</v>
      </c>
      <c r="E217" s="45">
        <f>SUM(E215:E216)</f>
        <v>212844.59999999998</v>
      </c>
      <c r="F217" s="45">
        <f>SUM(F215:F216)</f>
        <v>236128.9</v>
      </c>
      <c r="G217" s="45">
        <f>SUM(G215:G216)</f>
        <v>215050.6</v>
      </c>
      <c r="H217" s="45">
        <f>SUM(H215:H216)</f>
        <v>221275.3</v>
      </c>
      <c r="I217" s="45">
        <f t="shared" si="13"/>
        <v>6224.6999999999825</v>
      </c>
      <c r="J217" s="45">
        <f>H217/G217*100</f>
        <v>102.89452807850803</v>
      </c>
      <c r="K217" s="45">
        <f>H217/F217*100</f>
        <v>93.70953746026005</v>
      </c>
      <c r="L217" s="45">
        <f t="shared" si="14"/>
        <v>8430.700000000012</v>
      </c>
      <c r="M217" s="45">
        <f t="shared" si="15"/>
        <v>103.96096494813587</v>
      </c>
    </row>
    <row r="218" spans="1:13" s="1" customFormat="1" ht="15.75">
      <c r="A218" s="72"/>
      <c r="B218" s="72"/>
      <c r="C218" s="30"/>
      <c r="D218" s="19" t="s">
        <v>10</v>
      </c>
      <c r="E218" s="45">
        <f>E214+E217</f>
        <v>215631.19999999998</v>
      </c>
      <c r="F218" s="45">
        <f>F214+F217</f>
        <v>243873.3</v>
      </c>
      <c r="G218" s="45">
        <f>G214+G217</f>
        <v>222746.5</v>
      </c>
      <c r="H218" s="45">
        <f>H214+H217</f>
        <v>228951.8</v>
      </c>
      <c r="I218" s="45">
        <f t="shared" si="13"/>
        <v>6205.299999999988</v>
      </c>
      <c r="J218" s="45">
        <f>H218/G218*100</f>
        <v>102.78581257169024</v>
      </c>
      <c r="K218" s="45">
        <f>H218/F218*100</f>
        <v>93.88145401731146</v>
      </c>
      <c r="L218" s="45">
        <f t="shared" si="14"/>
        <v>13320.600000000006</v>
      </c>
      <c r="M218" s="45">
        <f t="shared" si="15"/>
        <v>106.1774919399419</v>
      </c>
    </row>
    <row r="219" spans="1:13" s="1" customFormat="1" ht="15.75">
      <c r="A219" s="70" t="s">
        <v>27</v>
      </c>
      <c r="B219" s="70" t="s">
        <v>79</v>
      </c>
      <c r="C219" s="27" t="s">
        <v>137</v>
      </c>
      <c r="D219" s="11" t="s">
        <v>138</v>
      </c>
      <c r="E219" s="46">
        <v>855.6</v>
      </c>
      <c r="F219" s="47">
        <v>763</v>
      </c>
      <c r="G219" s="47">
        <v>699.4</v>
      </c>
      <c r="H219" s="47">
        <v>831.5</v>
      </c>
      <c r="I219" s="47">
        <f t="shared" si="13"/>
        <v>132.10000000000002</v>
      </c>
      <c r="J219" s="47">
        <f>H219/G219*100</f>
        <v>118.88761795824993</v>
      </c>
      <c r="K219" s="47">
        <f>H219/F219*100</f>
        <v>108.97771952817826</v>
      </c>
      <c r="L219" s="47">
        <f t="shared" si="14"/>
        <v>-24.100000000000023</v>
      </c>
      <c r="M219" s="47">
        <f t="shared" si="15"/>
        <v>97.18326320710612</v>
      </c>
    </row>
    <row r="220" spans="1:13" s="1" customFormat="1" ht="47.25">
      <c r="A220" s="71"/>
      <c r="B220" s="71"/>
      <c r="C220" s="27" t="s">
        <v>128</v>
      </c>
      <c r="D220" s="11" t="s">
        <v>127</v>
      </c>
      <c r="E220" s="46">
        <v>10530</v>
      </c>
      <c r="F220" s="47"/>
      <c r="G220" s="47"/>
      <c r="H220" s="47"/>
      <c r="I220" s="47">
        <f t="shared" si="13"/>
        <v>0</v>
      </c>
      <c r="J220" s="47"/>
      <c r="K220" s="47"/>
      <c r="L220" s="47">
        <f t="shared" si="14"/>
        <v>-10530</v>
      </c>
      <c r="M220" s="47">
        <f t="shared" si="15"/>
        <v>0</v>
      </c>
    </row>
    <row r="221" spans="1:13" ht="31.5">
      <c r="A221" s="71"/>
      <c r="B221" s="71"/>
      <c r="C221" s="27" t="s">
        <v>88</v>
      </c>
      <c r="D221" s="13" t="s">
        <v>129</v>
      </c>
      <c r="E221" s="11">
        <v>4103.9</v>
      </c>
      <c r="F221" s="11"/>
      <c r="G221" s="11"/>
      <c r="H221" s="11">
        <v>4008.5</v>
      </c>
      <c r="I221" s="11">
        <f t="shared" si="13"/>
        <v>4008.5</v>
      </c>
      <c r="J221" s="11"/>
      <c r="K221" s="11"/>
      <c r="L221" s="11">
        <f t="shared" si="14"/>
        <v>-95.39999999999964</v>
      </c>
      <c r="M221" s="11">
        <f t="shared" si="15"/>
        <v>97.67538195375131</v>
      </c>
    </row>
    <row r="222" spans="1:13" ht="15.75">
      <c r="A222" s="71"/>
      <c r="B222" s="71"/>
      <c r="C222" s="27" t="s">
        <v>3</v>
      </c>
      <c r="D222" s="13" t="s">
        <v>4</v>
      </c>
      <c r="E222" s="11">
        <v>1192.6</v>
      </c>
      <c r="F222" s="11"/>
      <c r="G222" s="11"/>
      <c r="H222" s="11">
        <v>1555.4</v>
      </c>
      <c r="I222" s="11">
        <f t="shared" si="13"/>
        <v>1555.4</v>
      </c>
      <c r="J222" s="11"/>
      <c r="K222" s="11"/>
      <c r="L222" s="11">
        <f t="shared" si="14"/>
        <v>362.8000000000002</v>
      </c>
      <c r="M222" s="11">
        <f t="shared" si="15"/>
        <v>130.42092906255243</v>
      </c>
    </row>
    <row r="223" spans="1:13" ht="15.75" hidden="1">
      <c r="A223" s="71"/>
      <c r="B223" s="71"/>
      <c r="C223" s="27" t="s">
        <v>103</v>
      </c>
      <c r="D223" s="13" t="s">
        <v>5</v>
      </c>
      <c r="E223" s="11"/>
      <c r="F223" s="11"/>
      <c r="G223" s="11"/>
      <c r="H223" s="11"/>
      <c r="I223" s="11">
        <f t="shared" si="13"/>
        <v>0</v>
      </c>
      <c r="J223" s="11"/>
      <c r="K223" s="11"/>
      <c r="L223" s="11">
        <f t="shared" si="14"/>
        <v>0</v>
      </c>
      <c r="M223" s="11"/>
    </row>
    <row r="224" spans="1:13" ht="15.75">
      <c r="A224" s="71"/>
      <c r="B224" s="71"/>
      <c r="C224" s="27" t="s">
        <v>104</v>
      </c>
      <c r="D224" s="13" t="s">
        <v>30</v>
      </c>
      <c r="E224" s="11">
        <v>10</v>
      </c>
      <c r="F224" s="11"/>
      <c r="G224" s="11"/>
      <c r="H224" s="11"/>
      <c r="I224" s="11">
        <f t="shared" si="13"/>
        <v>0</v>
      </c>
      <c r="J224" s="11"/>
      <c r="K224" s="11"/>
      <c r="L224" s="11">
        <f t="shared" si="14"/>
        <v>-10</v>
      </c>
      <c r="M224" s="11">
        <f t="shared" si="15"/>
        <v>0</v>
      </c>
    </row>
    <row r="225" spans="1:13" ht="31.5">
      <c r="A225" s="71"/>
      <c r="B225" s="71"/>
      <c r="C225" s="27" t="s">
        <v>106</v>
      </c>
      <c r="D225" s="14" t="s">
        <v>107</v>
      </c>
      <c r="E225" s="11">
        <v>335.7</v>
      </c>
      <c r="F225" s="11"/>
      <c r="G225" s="11"/>
      <c r="H225" s="11"/>
      <c r="I225" s="11">
        <f t="shared" si="13"/>
        <v>0</v>
      </c>
      <c r="J225" s="11"/>
      <c r="K225" s="11"/>
      <c r="L225" s="11">
        <f t="shared" si="14"/>
        <v>-335.7</v>
      </c>
      <c r="M225" s="11">
        <f t="shared" si="15"/>
        <v>0</v>
      </c>
    </row>
    <row r="226" spans="1:13" ht="17.25" customHeight="1">
      <c r="A226" s="71"/>
      <c r="B226" s="71"/>
      <c r="C226" s="27" t="s">
        <v>108</v>
      </c>
      <c r="D226" s="13" t="s">
        <v>109</v>
      </c>
      <c r="E226" s="11">
        <v>3141.5</v>
      </c>
      <c r="F226" s="66"/>
      <c r="G226" s="66"/>
      <c r="H226" s="11"/>
      <c r="I226" s="11">
        <f t="shared" si="13"/>
        <v>0</v>
      </c>
      <c r="J226" s="11"/>
      <c r="K226" s="11"/>
      <c r="L226" s="11">
        <f t="shared" si="14"/>
        <v>-3141.5</v>
      </c>
      <c r="M226" s="11">
        <f t="shared" si="15"/>
        <v>0</v>
      </c>
    </row>
    <row r="227" spans="1:13" ht="15.75" hidden="1">
      <c r="A227" s="71"/>
      <c r="B227" s="71"/>
      <c r="C227" s="27" t="s">
        <v>110</v>
      </c>
      <c r="D227" s="13" t="s">
        <v>8</v>
      </c>
      <c r="E227" s="11"/>
      <c r="F227" s="11"/>
      <c r="G227" s="11"/>
      <c r="H227" s="11"/>
      <c r="I227" s="11">
        <f t="shared" si="13"/>
        <v>0</v>
      </c>
      <c r="J227" s="11"/>
      <c r="K227" s="11"/>
      <c r="L227" s="11">
        <f t="shared" si="14"/>
        <v>0</v>
      </c>
      <c r="M227" s="11"/>
    </row>
    <row r="228" spans="1:13" ht="78.75" hidden="1">
      <c r="A228" s="71"/>
      <c r="B228" s="71"/>
      <c r="C228" s="27" t="s">
        <v>89</v>
      </c>
      <c r="D228" s="39" t="s">
        <v>112</v>
      </c>
      <c r="E228" s="11"/>
      <c r="F228" s="11"/>
      <c r="G228" s="11"/>
      <c r="H228" s="11"/>
      <c r="I228" s="11">
        <f t="shared" si="13"/>
        <v>0</v>
      </c>
      <c r="J228" s="11"/>
      <c r="K228" s="11"/>
      <c r="L228" s="11">
        <f t="shared" si="14"/>
        <v>0</v>
      </c>
      <c r="M228" s="11"/>
    </row>
    <row r="229" spans="1:13" ht="31.5">
      <c r="A229" s="71"/>
      <c r="B229" s="71"/>
      <c r="C229" s="27" t="s">
        <v>90</v>
      </c>
      <c r="D229" s="13" t="s">
        <v>111</v>
      </c>
      <c r="E229" s="11">
        <v>-72.2</v>
      </c>
      <c r="F229" s="11"/>
      <c r="G229" s="11"/>
      <c r="H229" s="11">
        <v>-0.8</v>
      </c>
      <c r="I229" s="11">
        <f t="shared" si="13"/>
        <v>-0.8</v>
      </c>
      <c r="J229" s="11"/>
      <c r="K229" s="11"/>
      <c r="L229" s="11">
        <f t="shared" si="14"/>
        <v>71.4</v>
      </c>
      <c r="M229" s="11">
        <f t="shared" si="15"/>
        <v>1.10803324099723</v>
      </c>
    </row>
    <row r="230" spans="1:13" s="1" customFormat="1" ht="15.75">
      <c r="A230" s="72"/>
      <c r="B230" s="72"/>
      <c r="C230" s="30"/>
      <c r="D230" s="19" t="s">
        <v>10</v>
      </c>
      <c r="E230" s="45">
        <f>SUM(E219:E229)</f>
        <v>20097.1</v>
      </c>
      <c r="F230" s="45">
        <f>SUM(F219:F229)</f>
        <v>763</v>
      </c>
      <c r="G230" s="45">
        <f>SUM(G219:G229)</f>
        <v>699.4</v>
      </c>
      <c r="H230" s="45">
        <f>SUM(H219:H229)</f>
        <v>6394.599999999999</v>
      </c>
      <c r="I230" s="45">
        <f t="shared" si="13"/>
        <v>5695.2</v>
      </c>
      <c r="J230" s="45">
        <f>H230/G230*100</f>
        <v>914.2979696883042</v>
      </c>
      <c r="K230" s="45">
        <f>H230/F230*100</f>
        <v>838.086500655308</v>
      </c>
      <c r="L230" s="45">
        <f t="shared" si="14"/>
        <v>-13702.5</v>
      </c>
      <c r="M230" s="45">
        <f t="shared" si="15"/>
        <v>31.818521080155843</v>
      </c>
    </row>
    <row r="231" spans="1:13" s="1" customFormat="1" ht="15.75" hidden="1">
      <c r="A231" s="70" t="s">
        <v>28</v>
      </c>
      <c r="B231" s="70" t="s">
        <v>80</v>
      </c>
      <c r="C231" s="27" t="s">
        <v>137</v>
      </c>
      <c r="D231" s="11" t="s">
        <v>138</v>
      </c>
      <c r="E231" s="46"/>
      <c r="F231" s="47"/>
      <c r="G231" s="47"/>
      <c r="H231" s="46"/>
      <c r="I231" s="46">
        <f t="shared" si="13"/>
        <v>0</v>
      </c>
      <c r="J231" s="46"/>
      <c r="K231" s="46"/>
      <c r="L231" s="46">
        <f t="shared" si="14"/>
        <v>0</v>
      </c>
      <c r="M231" s="46"/>
    </row>
    <row r="232" spans="1:13" s="1" customFormat="1" ht="94.5">
      <c r="A232" s="71"/>
      <c r="B232" s="71"/>
      <c r="C232" s="27" t="s">
        <v>123</v>
      </c>
      <c r="D232" s="13" t="s">
        <v>124</v>
      </c>
      <c r="E232" s="46"/>
      <c r="F232" s="47"/>
      <c r="G232" s="47"/>
      <c r="H232" s="46">
        <v>6.6</v>
      </c>
      <c r="I232" s="46">
        <f t="shared" si="13"/>
        <v>6.6</v>
      </c>
      <c r="J232" s="46"/>
      <c r="K232" s="46"/>
      <c r="L232" s="46">
        <f t="shared" si="14"/>
        <v>6.6</v>
      </c>
      <c r="M232" s="46"/>
    </row>
    <row r="233" spans="1:13" s="1" customFormat="1" ht="31.5">
      <c r="A233" s="71"/>
      <c r="B233" s="71"/>
      <c r="C233" s="27" t="s">
        <v>88</v>
      </c>
      <c r="D233" s="13" t="s">
        <v>129</v>
      </c>
      <c r="E233" s="46">
        <v>5214.3</v>
      </c>
      <c r="F233" s="46"/>
      <c r="G233" s="46"/>
      <c r="H233" s="46">
        <v>842.8</v>
      </c>
      <c r="I233" s="46">
        <f t="shared" si="13"/>
        <v>842.8</v>
      </c>
      <c r="J233" s="46"/>
      <c r="K233" s="46"/>
      <c r="L233" s="46">
        <f t="shared" si="14"/>
        <v>-4371.5</v>
      </c>
      <c r="M233" s="46">
        <f t="shared" si="15"/>
        <v>16.163243388374276</v>
      </c>
    </row>
    <row r="234" spans="1:13" s="1" customFormat="1" ht="78.75">
      <c r="A234" s="71"/>
      <c r="B234" s="71"/>
      <c r="C234" s="29" t="s">
        <v>135</v>
      </c>
      <c r="D234" s="11" t="s">
        <v>136</v>
      </c>
      <c r="E234" s="46"/>
      <c r="F234" s="46"/>
      <c r="G234" s="46"/>
      <c r="H234" s="46">
        <v>7.2</v>
      </c>
      <c r="I234" s="46">
        <f t="shared" si="13"/>
        <v>7.2</v>
      </c>
      <c r="J234" s="46"/>
      <c r="K234" s="46"/>
      <c r="L234" s="46">
        <f t="shared" si="14"/>
        <v>7.2</v>
      </c>
      <c r="M234" s="46"/>
    </row>
    <row r="235" spans="1:13" s="1" customFormat="1" ht="15.75">
      <c r="A235" s="71"/>
      <c r="B235" s="71"/>
      <c r="C235" s="27" t="s">
        <v>3</v>
      </c>
      <c r="D235" s="13" t="s">
        <v>4</v>
      </c>
      <c r="E235" s="46">
        <v>47.7</v>
      </c>
      <c r="F235" s="46"/>
      <c r="G235" s="46"/>
      <c r="H235" s="47">
        <v>18.2</v>
      </c>
      <c r="I235" s="47">
        <f t="shared" si="13"/>
        <v>18.2</v>
      </c>
      <c r="J235" s="47"/>
      <c r="K235" s="47"/>
      <c r="L235" s="47">
        <f t="shared" si="14"/>
        <v>-29.500000000000004</v>
      </c>
      <c r="M235" s="47">
        <f t="shared" si="15"/>
        <v>38.15513626834382</v>
      </c>
    </row>
    <row r="236" spans="1:13" s="1" customFormat="1" ht="15.75">
      <c r="A236" s="71"/>
      <c r="B236" s="71"/>
      <c r="C236" s="27" t="s">
        <v>103</v>
      </c>
      <c r="D236" s="13" t="s">
        <v>5</v>
      </c>
      <c r="E236" s="46"/>
      <c r="F236" s="45"/>
      <c r="G236" s="45"/>
      <c r="H236" s="46">
        <v>0.5</v>
      </c>
      <c r="I236" s="46">
        <f t="shared" si="13"/>
        <v>0.5</v>
      </c>
      <c r="J236" s="46"/>
      <c r="K236" s="46"/>
      <c r="L236" s="46">
        <f t="shared" si="14"/>
        <v>0.5</v>
      </c>
      <c r="M236" s="46"/>
    </row>
    <row r="237" spans="1:13" s="1" customFormat="1" ht="15.75" hidden="1">
      <c r="A237" s="71"/>
      <c r="B237" s="71"/>
      <c r="C237" s="27" t="s">
        <v>104</v>
      </c>
      <c r="D237" s="13" t="s">
        <v>30</v>
      </c>
      <c r="E237" s="46"/>
      <c r="F237" s="45"/>
      <c r="G237" s="45"/>
      <c r="H237" s="46"/>
      <c r="I237" s="46">
        <f t="shared" si="13"/>
        <v>0</v>
      </c>
      <c r="J237" s="46"/>
      <c r="K237" s="46"/>
      <c r="L237" s="46">
        <f t="shared" si="14"/>
        <v>0</v>
      </c>
      <c r="M237" s="46"/>
    </row>
    <row r="238" spans="1:13" ht="33.75" customHeight="1">
      <c r="A238" s="71"/>
      <c r="B238" s="71"/>
      <c r="C238" s="27" t="s">
        <v>106</v>
      </c>
      <c r="D238" s="14" t="s">
        <v>107</v>
      </c>
      <c r="E238" s="46">
        <v>194.2</v>
      </c>
      <c r="F238" s="47">
        <v>13670.9</v>
      </c>
      <c r="G238" s="47">
        <v>4220.9</v>
      </c>
      <c r="H238" s="46">
        <v>4220.9</v>
      </c>
      <c r="I238" s="46">
        <f t="shared" si="13"/>
        <v>0</v>
      </c>
      <c r="J238" s="46">
        <f>H238/G238*100</f>
        <v>100</v>
      </c>
      <c r="K238" s="46">
        <f>H238/F238*100</f>
        <v>30.87507040502088</v>
      </c>
      <c r="L238" s="46">
        <f t="shared" si="14"/>
        <v>4026.7</v>
      </c>
      <c r="M238" s="46">
        <f t="shared" si="15"/>
        <v>2173.480947476828</v>
      </c>
    </row>
    <row r="239" spans="1:13" ht="31.5" hidden="1">
      <c r="A239" s="71"/>
      <c r="B239" s="71"/>
      <c r="C239" s="27" t="s">
        <v>108</v>
      </c>
      <c r="D239" s="13" t="s">
        <v>109</v>
      </c>
      <c r="E239" s="46"/>
      <c r="F239" s="46"/>
      <c r="G239" s="46"/>
      <c r="H239" s="46"/>
      <c r="I239" s="46">
        <f t="shared" si="13"/>
        <v>0</v>
      </c>
      <c r="J239" s="46"/>
      <c r="K239" s="46"/>
      <c r="L239" s="46">
        <f t="shared" si="14"/>
        <v>0</v>
      </c>
      <c r="M239" s="46"/>
    </row>
    <row r="240" spans="1:13" ht="15.75" hidden="1">
      <c r="A240" s="71"/>
      <c r="B240" s="71"/>
      <c r="C240" s="27" t="s">
        <v>110</v>
      </c>
      <c r="D240" s="13" t="s">
        <v>8</v>
      </c>
      <c r="E240" s="46"/>
      <c r="F240" s="47"/>
      <c r="G240" s="47"/>
      <c r="H240" s="46"/>
      <c r="I240" s="46">
        <f t="shared" si="13"/>
        <v>0</v>
      </c>
      <c r="J240" s="46"/>
      <c r="K240" s="46"/>
      <c r="L240" s="46">
        <f t="shared" si="14"/>
        <v>0</v>
      </c>
      <c r="M240" s="46"/>
    </row>
    <row r="241" spans="1:13" ht="78.75">
      <c r="A241" s="71"/>
      <c r="B241" s="71"/>
      <c r="C241" s="27" t="s">
        <v>89</v>
      </c>
      <c r="D241" s="39" t="s">
        <v>112</v>
      </c>
      <c r="E241" s="46">
        <v>356.3</v>
      </c>
      <c r="F241" s="46"/>
      <c r="G241" s="46"/>
      <c r="H241" s="46">
        <v>2359.3</v>
      </c>
      <c r="I241" s="46">
        <f t="shared" si="13"/>
        <v>2359.3</v>
      </c>
      <c r="J241" s="46"/>
      <c r="K241" s="46"/>
      <c r="L241" s="46">
        <f t="shared" si="14"/>
        <v>2003.0000000000002</v>
      </c>
      <c r="M241" s="46">
        <f t="shared" si="15"/>
        <v>662.1667134437272</v>
      </c>
    </row>
    <row r="242" spans="1:13" ht="31.5">
      <c r="A242" s="71"/>
      <c r="B242" s="71"/>
      <c r="C242" s="27" t="s">
        <v>90</v>
      </c>
      <c r="D242" s="13" t="s">
        <v>111</v>
      </c>
      <c r="E242" s="46">
        <v>-4646.9</v>
      </c>
      <c r="F242" s="46"/>
      <c r="G242" s="46"/>
      <c r="H242" s="46">
        <v>-15.1</v>
      </c>
      <c r="I242" s="46">
        <f t="shared" si="13"/>
        <v>-15.1</v>
      </c>
      <c r="J242" s="46"/>
      <c r="K242" s="46"/>
      <c r="L242" s="46">
        <f t="shared" si="14"/>
        <v>4631.799999999999</v>
      </c>
      <c r="M242" s="46">
        <f t="shared" si="15"/>
        <v>0.32494781467214706</v>
      </c>
    </row>
    <row r="243" spans="1:13" s="1" customFormat="1" ht="15.75">
      <c r="A243" s="72"/>
      <c r="B243" s="72"/>
      <c r="C243" s="30"/>
      <c r="D243" s="19" t="s">
        <v>10</v>
      </c>
      <c r="E243" s="45">
        <f>SUM(E231:E242)</f>
        <v>1165.6000000000004</v>
      </c>
      <c r="F243" s="45">
        <f>SUM(F231:F242)</f>
        <v>13670.9</v>
      </c>
      <c r="G243" s="45">
        <f>SUM(G231:G242)</f>
        <v>4220.9</v>
      </c>
      <c r="H243" s="45">
        <f>SUM(H231:H242)</f>
        <v>7440.4</v>
      </c>
      <c r="I243" s="45">
        <f t="shared" si="13"/>
        <v>3219.5</v>
      </c>
      <c r="J243" s="45">
        <f>H243/G243*100</f>
        <v>176.2752019711436</v>
      </c>
      <c r="K243" s="45">
        <f>H243/F243*100</f>
        <v>54.42509271518334</v>
      </c>
      <c r="L243" s="45">
        <f t="shared" si="14"/>
        <v>6274.799999999999</v>
      </c>
      <c r="M243" s="45">
        <f t="shared" si="15"/>
        <v>638.332189430336</v>
      </c>
    </row>
    <row r="244" spans="1:13" s="1" customFormat="1" ht="31.5">
      <c r="A244" s="73">
        <v>977</v>
      </c>
      <c r="B244" s="70" t="s">
        <v>29</v>
      </c>
      <c r="C244" s="27" t="s">
        <v>88</v>
      </c>
      <c r="D244" s="13" t="s">
        <v>129</v>
      </c>
      <c r="E244" s="46">
        <v>4.2</v>
      </c>
      <c r="F244" s="46"/>
      <c r="G244" s="46"/>
      <c r="H244" s="46">
        <v>147.3</v>
      </c>
      <c r="I244" s="46">
        <f t="shared" si="13"/>
        <v>147.3</v>
      </c>
      <c r="J244" s="46"/>
      <c r="K244" s="46"/>
      <c r="L244" s="46">
        <f t="shared" si="14"/>
        <v>143.10000000000002</v>
      </c>
      <c r="M244" s="46">
        <f t="shared" si="15"/>
        <v>3507.142857142857</v>
      </c>
    </row>
    <row r="245" spans="1:13" s="1" customFormat="1" ht="15.75">
      <c r="A245" s="74"/>
      <c r="B245" s="71"/>
      <c r="C245" s="27" t="s">
        <v>3</v>
      </c>
      <c r="D245" s="13" t="s">
        <v>4</v>
      </c>
      <c r="E245" s="46">
        <v>95</v>
      </c>
      <c r="F245" s="46"/>
      <c r="G245" s="46"/>
      <c r="H245" s="46">
        <v>116</v>
      </c>
      <c r="I245" s="46">
        <f t="shared" si="13"/>
        <v>116</v>
      </c>
      <c r="J245" s="46"/>
      <c r="K245" s="46"/>
      <c r="L245" s="46">
        <f t="shared" si="14"/>
        <v>21</v>
      </c>
      <c r="M245" s="46">
        <f t="shared" si="15"/>
        <v>122.10526315789474</v>
      </c>
    </row>
    <row r="246" spans="1:13" s="1" customFormat="1" ht="15.75" hidden="1">
      <c r="A246" s="74"/>
      <c r="B246" s="71"/>
      <c r="C246" s="27" t="s">
        <v>103</v>
      </c>
      <c r="D246" s="13" t="s">
        <v>5</v>
      </c>
      <c r="E246" s="46"/>
      <c r="F246" s="46"/>
      <c r="G246" s="46"/>
      <c r="H246" s="46"/>
      <c r="I246" s="46">
        <f t="shared" si="13"/>
        <v>0</v>
      </c>
      <c r="J246" s="46"/>
      <c r="K246" s="46"/>
      <c r="L246" s="46">
        <f t="shared" si="14"/>
        <v>0</v>
      </c>
      <c r="M246" s="46"/>
    </row>
    <row r="247" spans="1:13" s="1" customFormat="1" ht="15.75">
      <c r="A247" s="75"/>
      <c r="B247" s="72"/>
      <c r="C247" s="28"/>
      <c r="D247" s="19" t="s">
        <v>10</v>
      </c>
      <c r="E247" s="45">
        <f>SUM(E244:E246)</f>
        <v>99.2</v>
      </c>
      <c r="F247" s="45">
        <f>SUM(F244:F246)</f>
        <v>0</v>
      </c>
      <c r="G247" s="45">
        <f>SUM(G244:G246)</f>
        <v>0</v>
      </c>
      <c r="H247" s="45">
        <f>SUM(H244:H246)</f>
        <v>263.3</v>
      </c>
      <c r="I247" s="45">
        <f t="shared" si="13"/>
        <v>263.3</v>
      </c>
      <c r="J247" s="45"/>
      <c r="K247" s="45"/>
      <c r="L247" s="45">
        <f t="shared" si="14"/>
        <v>164.10000000000002</v>
      </c>
      <c r="M247" s="45">
        <f t="shared" si="15"/>
        <v>265.4233870967742</v>
      </c>
    </row>
    <row r="248" spans="1:13" s="1" customFormat="1" ht="15.75">
      <c r="A248" s="73">
        <v>978</v>
      </c>
      <c r="B248" s="70" t="s">
        <v>58</v>
      </c>
      <c r="C248" s="27" t="s">
        <v>104</v>
      </c>
      <c r="D248" s="13" t="s">
        <v>30</v>
      </c>
      <c r="E248" s="46"/>
      <c r="F248" s="46"/>
      <c r="G248" s="46"/>
      <c r="H248" s="46">
        <v>0.6</v>
      </c>
      <c r="I248" s="46">
        <f t="shared" si="13"/>
        <v>0.6</v>
      </c>
      <c r="J248" s="46"/>
      <c r="K248" s="46"/>
      <c r="L248" s="46">
        <f t="shared" si="14"/>
        <v>0.6</v>
      </c>
      <c r="M248" s="46"/>
    </row>
    <row r="249" spans="1:13" s="1" customFormat="1" ht="15.75" hidden="1">
      <c r="A249" s="74"/>
      <c r="B249" s="71"/>
      <c r="C249" s="27"/>
      <c r="D249" s="19" t="s">
        <v>83</v>
      </c>
      <c r="E249" s="45">
        <f>SUM(E248)</f>
        <v>0</v>
      </c>
      <c r="F249" s="45">
        <f>SUM(F248)</f>
        <v>0</v>
      </c>
      <c r="G249" s="45">
        <f>SUM(G248)</f>
        <v>0</v>
      </c>
      <c r="H249" s="45">
        <f>SUM(H248)</f>
        <v>0.6</v>
      </c>
      <c r="I249" s="45">
        <f t="shared" si="13"/>
        <v>0.6</v>
      </c>
      <c r="J249" s="45"/>
      <c r="K249" s="45"/>
      <c r="L249" s="45">
        <f t="shared" si="14"/>
        <v>0.6</v>
      </c>
      <c r="M249" s="45"/>
    </row>
    <row r="250" spans="1:13" s="1" customFormat="1" ht="15.75" hidden="1">
      <c r="A250" s="74"/>
      <c r="B250" s="71"/>
      <c r="C250" s="27" t="s">
        <v>3</v>
      </c>
      <c r="D250" s="13" t="s">
        <v>4</v>
      </c>
      <c r="E250" s="46"/>
      <c r="F250" s="46"/>
      <c r="G250" s="46"/>
      <c r="H250" s="45"/>
      <c r="I250" s="45">
        <f t="shared" si="13"/>
        <v>0</v>
      </c>
      <c r="J250" s="45"/>
      <c r="K250" s="45"/>
      <c r="L250" s="45">
        <f t="shared" si="14"/>
        <v>0</v>
      </c>
      <c r="M250" s="45"/>
    </row>
    <row r="251" spans="1:13" s="1" customFormat="1" ht="15.75" hidden="1">
      <c r="A251" s="74"/>
      <c r="B251" s="71"/>
      <c r="C251" s="28"/>
      <c r="D251" s="19" t="s">
        <v>6</v>
      </c>
      <c r="E251" s="45">
        <f>SUM(E250)</f>
        <v>0</v>
      </c>
      <c r="F251" s="45">
        <f>SUM(F250)</f>
        <v>0</v>
      </c>
      <c r="G251" s="45">
        <f>SUM(G250)</f>
        <v>0</v>
      </c>
      <c r="H251" s="45">
        <f>SUM(H250)</f>
        <v>0</v>
      </c>
      <c r="I251" s="45">
        <f t="shared" si="13"/>
        <v>0</v>
      </c>
      <c r="J251" s="45"/>
      <c r="K251" s="45"/>
      <c r="L251" s="45">
        <f t="shared" si="14"/>
        <v>0</v>
      </c>
      <c r="M251" s="45"/>
    </row>
    <row r="252" spans="1:13" s="1" customFormat="1" ht="15.75">
      <c r="A252" s="75"/>
      <c r="B252" s="72"/>
      <c r="C252" s="28"/>
      <c r="D252" s="19" t="s">
        <v>10</v>
      </c>
      <c r="E252" s="45">
        <f>E249+E251</f>
        <v>0</v>
      </c>
      <c r="F252" s="45">
        <f>F249+F251</f>
        <v>0</v>
      </c>
      <c r="G252" s="45">
        <f>G249+G251</f>
        <v>0</v>
      </c>
      <c r="H252" s="45">
        <f>H249+H251</f>
        <v>0.6</v>
      </c>
      <c r="I252" s="45">
        <f t="shared" si="13"/>
        <v>0.6</v>
      </c>
      <c r="J252" s="45"/>
      <c r="K252" s="45"/>
      <c r="L252" s="45">
        <f t="shared" si="14"/>
        <v>0.6</v>
      </c>
      <c r="M252" s="45"/>
    </row>
    <row r="253" spans="1:13" s="1" customFormat="1" ht="31.5">
      <c r="A253" s="73">
        <v>985</v>
      </c>
      <c r="B253" s="70" t="s">
        <v>31</v>
      </c>
      <c r="C253" s="27" t="s">
        <v>88</v>
      </c>
      <c r="D253" s="13" t="s">
        <v>129</v>
      </c>
      <c r="E253" s="46">
        <v>35.7</v>
      </c>
      <c r="F253" s="47"/>
      <c r="G253" s="47"/>
      <c r="H253" s="47">
        <v>6.9</v>
      </c>
      <c r="I253" s="47">
        <f t="shared" si="13"/>
        <v>6.9</v>
      </c>
      <c r="J253" s="47"/>
      <c r="K253" s="47"/>
      <c r="L253" s="47">
        <f t="shared" si="14"/>
        <v>-28.800000000000004</v>
      </c>
      <c r="M253" s="47">
        <f t="shared" si="15"/>
        <v>19.327731092436977</v>
      </c>
    </row>
    <row r="254" spans="1:13" s="1" customFormat="1" ht="15.75">
      <c r="A254" s="74"/>
      <c r="B254" s="71"/>
      <c r="C254" s="27" t="s">
        <v>3</v>
      </c>
      <c r="D254" s="13" t="s">
        <v>4</v>
      </c>
      <c r="E254" s="46"/>
      <c r="F254" s="46"/>
      <c r="G254" s="46"/>
      <c r="H254" s="46">
        <v>41.3</v>
      </c>
      <c r="I254" s="46">
        <f t="shared" si="13"/>
        <v>41.3</v>
      </c>
      <c r="J254" s="46"/>
      <c r="K254" s="46"/>
      <c r="L254" s="46">
        <f t="shared" si="14"/>
        <v>41.3</v>
      </c>
      <c r="M254" s="46"/>
    </row>
    <row r="255" spans="1:13" s="1" customFormat="1" ht="15.75" hidden="1">
      <c r="A255" s="74"/>
      <c r="B255" s="71"/>
      <c r="C255" s="27" t="s">
        <v>103</v>
      </c>
      <c r="D255" s="13" t="s">
        <v>5</v>
      </c>
      <c r="E255" s="46"/>
      <c r="F255" s="46"/>
      <c r="G255" s="46"/>
      <c r="H255" s="46"/>
      <c r="I255" s="46">
        <f t="shared" si="13"/>
        <v>0</v>
      </c>
      <c r="J255" s="46"/>
      <c r="K255" s="46"/>
      <c r="L255" s="46">
        <f t="shared" si="14"/>
        <v>0</v>
      </c>
      <c r="M255" s="46"/>
    </row>
    <row r="256" spans="1:13" s="1" customFormat="1" ht="15.75">
      <c r="A256" s="75"/>
      <c r="B256" s="72"/>
      <c r="C256" s="30"/>
      <c r="D256" s="19" t="s">
        <v>10</v>
      </c>
      <c r="E256" s="45">
        <f>SUM(E253:E255)</f>
        <v>35.7</v>
      </c>
      <c r="F256" s="45">
        <f>SUM(F253:F255)</f>
        <v>0</v>
      </c>
      <c r="G256" s="45">
        <f>SUM(G253:G255)</f>
        <v>0</v>
      </c>
      <c r="H256" s="45">
        <f>SUM(H253:H255)</f>
        <v>48.199999999999996</v>
      </c>
      <c r="I256" s="45">
        <f t="shared" si="13"/>
        <v>48.199999999999996</v>
      </c>
      <c r="J256" s="45"/>
      <c r="K256" s="45"/>
      <c r="L256" s="45">
        <f t="shared" si="14"/>
        <v>12.499999999999993</v>
      </c>
      <c r="M256" s="45">
        <f t="shared" si="15"/>
        <v>135.01400560224087</v>
      </c>
    </row>
    <row r="257" spans="1:13" s="1" customFormat="1" ht="94.5" hidden="1">
      <c r="A257" s="70" t="s">
        <v>32</v>
      </c>
      <c r="B257" s="70" t="s">
        <v>81</v>
      </c>
      <c r="C257" s="27" t="s">
        <v>123</v>
      </c>
      <c r="D257" s="13" t="s">
        <v>124</v>
      </c>
      <c r="E257" s="45"/>
      <c r="F257" s="45"/>
      <c r="G257" s="45"/>
      <c r="H257" s="47"/>
      <c r="I257" s="47">
        <f t="shared" si="13"/>
        <v>0</v>
      </c>
      <c r="J257" s="47"/>
      <c r="K257" s="47"/>
      <c r="L257" s="47">
        <f t="shared" si="14"/>
        <v>0</v>
      </c>
      <c r="M257" s="47"/>
    </row>
    <row r="258" spans="1:13" s="1" customFormat="1" ht="78.75">
      <c r="A258" s="71"/>
      <c r="B258" s="71"/>
      <c r="C258" s="29" t="s">
        <v>102</v>
      </c>
      <c r="D258" s="13" t="s">
        <v>85</v>
      </c>
      <c r="E258" s="46">
        <v>31928.6</v>
      </c>
      <c r="F258" s="46">
        <v>29089.9</v>
      </c>
      <c r="G258" s="46">
        <v>26300</v>
      </c>
      <c r="H258" s="46">
        <v>44999.4</v>
      </c>
      <c r="I258" s="46">
        <f t="shared" si="13"/>
        <v>18699.4</v>
      </c>
      <c r="J258" s="46">
        <f>H258/G258*100</f>
        <v>171.10038022813688</v>
      </c>
      <c r="K258" s="46">
        <f>H258/F258*100</f>
        <v>154.69080333724077</v>
      </c>
      <c r="L258" s="46">
        <f t="shared" si="14"/>
        <v>13070.800000000003</v>
      </c>
      <c r="M258" s="46">
        <f t="shared" si="15"/>
        <v>140.93759200215482</v>
      </c>
    </row>
    <row r="259" spans="1:13" s="1" customFormat="1" ht="31.5">
      <c r="A259" s="71"/>
      <c r="B259" s="71"/>
      <c r="C259" s="27" t="s">
        <v>88</v>
      </c>
      <c r="D259" s="13" t="s">
        <v>129</v>
      </c>
      <c r="E259" s="46">
        <v>14753.7</v>
      </c>
      <c r="F259" s="46">
        <v>12292.3</v>
      </c>
      <c r="G259" s="46">
        <v>12292.3</v>
      </c>
      <c r="H259" s="46">
        <v>12792.9</v>
      </c>
      <c r="I259" s="46">
        <f t="shared" si="13"/>
        <v>500.60000000000036</v>
      </c>
      <c r="J259" s="46">
        <f>H259/G259*100</f>
        <v>104.07246813045565</v>
      </c>
      <c r="K259" s="46">
        <f>H259/F259*100</f>
        <v>104.07246813045565</v>
      </c>
      <c r="L259" s="46">
        <f t="shared" si="14"/>
        <v>-1960.800000000001</v>
      </c>
      <c r="M259" s="46">
        <f t="shared" si="15"/>
        <v>86.70977449724475</v>
      </c>
    </row>
    <row r="260" spans="1:13" s="1" customFormat="1" ht="31.5">
      <c r="A260" s="71"/>
      <c r="B260" s="71"/>
      <c r="C260" s="27" t="s">
        <v>132</v>
      </c>
      <c r="D260" s="13" t="s">
        <v>131</v>
      </c>
      <c r="E260" s="46">
        <v>2303</v>
      </c>
      <c r="F260" s="46"/>
      <c r="G260" s="46"/>
      <c r="H260" s="46">
        <v>619.3</v>
      </c>
      <c r="I260" s="46">
        <f t="shared" si="13"/>
        <v>619.3</v>
      </c>
      <c r="J260" s="46"/>
      <c r="K260" s="46"/>
      <c r="L260" s="46">
        <f t="shared" si="14"/>
        <v>-1683.7</v>
      </c>
      <c r="M260" s="46">
        <f t="shared" si="15"/>
        <v>26.89101172383847</v>
      </c>
    </row>
    <row r="261" spans="1:13" s="1" customFormat="1" ht="15.75">
      <c r="A261" s="71"/>
      <c r="B261" s="71"/>
      <c r="C261" s="27" t="s">
        <v>3</v>
      </c>
      <c r="D261" s="13" t="s">
        <v>4</v>
      </c>
      <c r="E261" s="46">
        <v>3110.2</v>
      </c>
      <c r="F261" s="46"/>
      <c r="G261" s="46"/>
      <c r="H261" s="46">
        <v>3788.2</v>
      </c>
      <c r="I261" s="46">
        <f t="shared" si="13"/>
        <v>3788.2</v>
      </c>
      <c r="J261" s="46"/>
      <c r="K261" s="46"/>
      <c r="L261" s="46">
        <f t="shared" si="14"/>
        <v>678</v>
      </c>
      <c r="M261" s="46">
        <f t="shared" si="15"/>
        <v>121.79924120635329</v>
      </c>
    </row>
    <row r="262" spans="1:13" s="1" customFormat="1" ht="15.75">
      <c r="A262" s="71"/>
      <c r="B262" s="71"/>
      <c r="C262" s="27" t="s">
        <v>103</v>
      </c>
      <c r="D262" s="13" t="s">
        <v>5</v>
      </c>
      <c r="E262" s="46">
        <v>2.4</v>
      </c>
      <c r="F262" s="46"/>
      <c r="G262" s="46"/>
      <c r="H262" s="47">
        <v>-1</v>
      </c>
      <c r="I262" s="47">
        <f t="shared" si="13"/>
        <v>-1</v>
      </c>
      <c r="J262" s="47"/>
      <c r="K262" s="47"/>
      <c r="L262" s="47">
        <f t="shared" si="14"/>
        <v>-3.4</v>
      </c>
      <c r="M262" s="47">
        <f t="shared" si="15"/>
        <v>-41.66666666666667</v>
      </c>
    </row>
    <row r="263" spans="1:13" s="1" customFormat="1" ht="15.75">
      <c r="A263" s="71"/>
      <c r="B263" s="71"/>
      <c r="C263" s="27" t="s">
        <v>104</v>
      </c>
      <c r="D263" s="13" t="s">
        <v>30</v>
      </c>
      <c r="E263" s="46">
        <v>36826.2</v>
      </c>
      <c r="F263" s="46"/>
      <c r="G263" s="46"/>
      <c r="H263" s="46"/>
      <c r="I263" s="46">
        <f t="shared" si="13"/>
        <v>0</v>
      </c>
      <c r="J263" s="46"/>
      <c r="K263" s="46"/>
      <c r="L263" s="46">
        <f t="shared" si="14"/>
        <v>-36826.2</v>
      </c>
      <c r="M263" s="46">
        <f t="shared" si="15"/>
        <v>0</v>
      </c>
    </row>
    <row r="264" spans="1:13" s="1" customFormat="1" ht="31.5">
      <c r="A264" s="71"/>
      <c r="B264" s="71"/>
      <c r="C264" s="27" t="s">
        <v>106</v>
      </c>
      <c r="D264" s="14" t="s">
        <v>107</v>
      </c>
      <c r="E264" s="11">
        <v>62225.8</v>
      </c>
      <c r="F264" s="11">
        <v>262988.1</v>
      </c>
      <c r="G264" s="11">
        <v>251657.6</v>
      </c>
      <c r="H264" s="11">
        <v>202019.2</v>
      </c>
      <c r="I264" s="11">
        <f aca="true" t="shared" si="16" ref="I264:I284">H264-G264</f>
        <v>-49638.399999999994</v>
      </c>
      <c r="J264" s="11">
        <f aca="true" t="shared" si="17" ref="J264:J284">H264/G264*100</f>
        <v>80.2754218430121</v>
      </c>
      <c r="K264" s="11">
        <f aca="true" t="shared" si="18" ref="K264:K284">H264/F264*100</f>
        <v>76.81685977426356</v>
      </c>
      <c r="L264" s="11">
        <f aca="true" t="shared" si="19" ref="L264:L284">H264-E264</f>
        <v>139793.40000000002</v>
      </c>
      <c r="M264" s="11">
        <f aca="true" t="shared" si="20" ref="M264:M284">H264/E264*100</f>
        <v>324.6550466205336</v>
      </c>
    </row>
    <row r="265" spans="1:13" s="1" customFormat="1" ht="18.75" customHeight="1">
      <c r="A265" s="71"/>
      <c r="B265" s="71"/>
      <c r="C265" s="27" t="s">
        <v>108</v>
      </c>
      <c r="D265" s="13" t="s">
        <v>109</v>
      </c>
      <c r="E265" s="46">
        <v>61974.1</v>
      </c>
      <c r="F265" s="47">
        <v>214200.1</v>
      </c>
      <c r="G265" s="47">
        <v>210235.9</v>
      </c>
      <c r="H265" s="47">
        <v>208123.1</v>
      </c>
      <c r="I265" s="47">
        <f t="shared" si="16"/>
        <v>-2112.7999999999884</v>
      </c>
      <c r="J265" s="47">
        <f t="shared" si="17"/>
        <v>98.99503367407755</v>
      </c>
      <c r="K265" s="47">
        <f t="shared" si="18"/>
        <v>97.16293316389675</v>
      </c>
      <c r="L265" s="47">
        <f t="shared" si="19"/>
        <v>146149</v>
      </c>
      <c r="M265" s="47">
        <f t="shared" si="20"/>
        <v>335.8227065822658</v>
      </c>
    </row>
    <row r="266" spans="1:13" s="1" customFormat="1" ht="15.75">
      <c r="A266" s="71"/>
      <c r="B266" s="71"/>
      <c r="C266" s="27" t="s">
        <v>110</v>
      </c>
      <c r="D266" s="13" t="s">
        <v>8</v>
      </c>
      <c r="E266" s="46">
        <v>637.3</v>
      </c>
      <c r="F266" s="47">
        <f>45062.7+109.4</f>
        <v>45172.1</v>
      </c>
      <c r="G266" s="47">
        <v>20245.1</v>
      </c>
      <c r="H266" s="47">
        <v>20245.1</v>
      </c>
      <c r="I266" s="47">
        <f t="shared" si="16"/>
        <v>0</v>
      </c>
      <c r="J266" s="47">
        <f t="shared" si="17"/>
        <v>100</v>
      </c>
      <c r="K266" s="47">
        <f t="shared" si="18"/>
        <v>44.81770827568344</v>
      </c>
      <c r="L266" s="47">
        <f t="shared" si="19"/>
        <v>19607.8</v>
      </c>
      <c r="M266" s="47">
        <f t="shared" si="20"/>
        <v>3176.6985721010515</v>
      </c>
    </row>
    <row r="267" spans="1:13" s="1" customFormat="1" ht="31.5">
      <c r="A267" s="71"/>
      <c r="B267" s="71"/>
      <c r="C267" s="27" t="s">
        <v>90</v>
      </c>
      <c r="D267" s="13" t="s">
        <v>111</v>
      </c>
      <c r="E267" s="46">
        <v>-34978.6</v>
      </c>
      <c r="F267" s="46"/>
      <c r="G267" s="46"/>
      <c r="H267" s="47">
        <v>-29318.6</v>
      </c>
      <c r="I267" s="47">
        <f t="shared" si="16"/>
        <v>-29318.6</v>
      </c>
      <c r="J267" s="47"/>
      <c r="K267" s="47"/>
      <c r="L267" s="47">
        <f t="shared" si="19"/>
        <v>5660</v>
      </c>
      <c r="M267" s="47">
        <f t="shared" si="20"/>
        <v>83.81867770579726</v>
      </c>
    </row>
    <row r="268" spans="1:13" s="1" customFormat="1" ht="15.75">
      <c r="A268" s="72"/>
      <c r="B268" s="72"/>
      <c r="C268" s="30"/>
      <c r="D268" s="19" t="s">
        <v>10</v>
      </c>
      <c r="E268" s="45">
        <f>SUM(E258:E267)</f>
        <v>178782.7</v>
      </c>
      <c r="F268" s="45">
        <f>SUM(F258:F267)</f>
        <v>563742.5</v>
      </c>
      <c r="G268" s="45">
        <f>SUM(G258:G267)</f>
        <v>520730.9</v>
      </c>
      <c r="H268" s="45">
        <f>SUM(H257:H267)</f>
        <v>463267.6</v>
      </c>
      <c r="I268" s="45">
        <f t="shared" si="16"/>
        <v>-57463.30000000005</v>
      </c>
      <c r="J268" s="45">
        <f t="shared" si="17"/>
        <v>88.96487610011235</v>
      </c>
      <c r="K268" s="45">
        <f t="shared" si="18"/>
        <v>82.17716421947964</v>
      </c>
      <c r="L268" s="45">
        <f t="shared" si="19"/>
        <v>284484.89999999997</v>
      </c>
      <c r="M268" s="45">
        <f t="shared" si="20"/>
        <v>259.1232820625262</v>
      </c>
    </row>
    <row r="269" spans="1:13" ht="63">
      <c r="A269" s="70" t="s">
        <v>33</v>
      </c>
      <c r="B269" s="70" t="s">
        <v>82</v>
      </c>
      <c r="C269" s="29" t="s">
        <v>113</v>
      </c>
      <c r="D269" s="11" t="s">
        <v>114</v>
      </c>
      <c r="E269" s="11">
        <v>372550.8</v>
      </c>
      <c r="F269" s="11">
        <v>499043.5</v>
      </c>
      <c r="G269" s="11">
        <v>445934</v>
      </c>
      <c r="H269" s="11">
        <v>352225.4</v>
      </c>
      <c r="I269" s="11">
        <f t="shared" si="16"/>
        <v>-93708.59999999998</v>
      </c>
      <c r="J269" s="11">
        <f t="shared" si="17"/>
        <v>78.98599344297588</v>
      </c>
      <c r="K269" s="11">
        <f t="shared" si="18"/>
        <v>70.580099730785</v>
      </c>
      <c r="L269" s="11">
        <f t="shared" si="19"/>
        <v>-20325.399999999965</v>
      </c>
      <c r="M269" s="11">
        <f t="shared" si="20"/>
        <v>94.54426080953256</v>
      </c>
    </row>
    <row r="270" spans="1:13" ht="31.5">
      <c r="A270" s="71"/>
      <c r="B270" s="71"/>
      <c r="C270" s="27" t="s">
        <v>115</v>
      </c>
      <c r="D270" s="11" t="s">
        <v>116</v>
      </c>
      <c r="E270" s="11">
        <v>69272</v>
      </c>
      <c r="F270" s="11">
        <v>54222.9</v>
      </c>
      <c r="G270" s="11">
        <v>49640</v>
      </c>
      <c r="H270" s="11">
        <v>82378.1</v>
      </c>
      <c r="I270" s="11">
        <f t="shared" si="16"/>
        <v>32738.100000000006</v>
      </c>
      <c r="J270" s="11">
        <f t="shared" si="17"/>
        <v>165.95104754230462</v>
      </c>
      <c r="K270" s="11">
        <f t="shared" si="18"/>
        <v>151.92492470893296</v>
      </c>
      <c r="L270" s="11">
        <f t="shared" si="19"/>
        <v>13106.100000000006</v>
      </c>
      <c r="M270" s="11">
        <f t="shared" si="20"/>
        <v>118.91976556184318</v>
      </c>
    </row>
    <row r="271" spans="1:13" ht="110.25">
      <c r="A271" s="71"/>
      <c r="B271" s="71"/>
      <c r="C271" s="27" t="s">
        <v>117</v>
      </c>
      <c r="D271" s="11" t="s">
        <v>118</v>
      </c>
      <c r="E271" s="11">
        <v>2707.7</v>
      </c>
      <c r="F271" s="11">
        <v>1807</v>
      </c>
      <c r="G271" s="11">
        <v>1680</v>
      </c>
      <c r="H271" s="11">
        <v>2126.1</v>
      </c>
      <c r="I271" s="11">
        <f t="shared" si="16"/>
        <v>446.0999999999999</v>
      </c>
      <c r="J271" s="11">
        <f t="shared" si="17"/>
        <v>126.55357142857142</v>
      </c>
      <c r="K271" s="11">
        <f t="shared" si="18"/>
        <v>117.65910348644162</v>
      </c>
      <c r="L271" s="11">
        <f t="shared" si="19"/>
        <v>-581.5999999999999</v>
      </c>
      <c r="M271" s="11">
        <f t="shared" si="20"/>
        <v>78.52051556671714</v>
      </c>
    </row>
    <row r="272" spans="1:13" ht="94.5">
      <c r="A272" s="71"/>
      <c r="B272" s="71"/>
      <c r="C272" s="27" t="s">
        <v>123</v>
      </c>
      <c r="D272" s="43" t="s">
        <v>124</v>
      </c>
      <c r="E272" s="11">
        <v>306</v>
      </c>
      <c r="F272" s="11">
        <v>1356.7</v>
      </c>
      <c r="G272" s="11">
        <v>1256.7</v>
      </c>
      <c r="H272" s="11">
        <v>404.9</v>
      </c>
      <c r="I272" s="11">
        <f t="shared" si="16"/>
        <v>-851.8000000000001</v>
      </c>
      <c r="J272" s="11">
        <f t="shared" si="17"/>
        <v>32.21930452773136</v>
      </c>
      <c r="K272" s="11">
        <f t="shared" si="18"/>
        <v>29.844475565710916</v>
      </c>
      <c r="L272" s="11">
        <f t="shared" si="19"/>
        <v>98.89999999999998</v>
      </c>
      <c r="M272" s="11">
        <f t="shared" si="20"/>
        <v>132.3202614379085</v>
      </c>
    </row>
    <row r="273" spans="1:13" ht="31.5">
      <c r="A273" s="71"/>
      <c r="B273" s="71"/>
      <c r="C273" s="27" t="s">
        <v>88</v>
      </c>
      <c r="D273" s="13" t="s">
        <v>129</v>
      </c>
      <c r="E273" s="11">
        <v>121.9</v>
      </c>
      <c r="F273" s="11"/>
      <c r="G273" s="11"/>
      <c r="H273" s="11">
        <v>27.6</v>
      </c>
      <c r="I273" s="11">
        <f t="shared" si="16"/>
        <v>27.6</v>
      </c>
      <c r="J273" s="11"/>
      <c r="K273" s="11"/>
      <c r="L273" s="11">
        <f t="shared" si="19"/>
        <v>-94.30000000000001</v>
      </c>
      <c r="M273" s="11">
        <f t="shared" si="20"/>
        <v>22.641509433962266</v>
      </c>
    </row>
    <row r="274" spans="1:13" ht="47.25">
      <c r="A274" s="71"/>
      <c r="B274" s="71"/>
      <c r="C274" s="29" t="s">
        <v>119</v>
      </c>
      <c r="D274" s="11" t="s">
        <v>120</v>
      </c>
      <c r="E274" s="11">
        <v>121717.4</v>
      </c>
      <c r="F274" s="11">
        <v>133407</v>
      </c>
      <c r="G274" s="11">
        <v>117500</v>
      </c>
      <c r="H274" s="11">
        <v>101110.7</v>
      </c>
      <c r="I274" s="11">
        <f t="shared" si="16"/>
        <v>-16389.300000000003</v>
      </c>
      <c r="J274" s="11">
        <f t="shared" si="17"/>
        <v>86.05165957446809</v>
      </c>
      <c r="K274" s="11">
        <f t="shared" si="18"/>
        <v>75.79115038940985</v>
      </c>
      <c r="L274" s="11">
        <f t="shared" si="19"/>
        <v>-20606.699999999997</v>
      </c>
      <c r="M274" s="11">
        <f t="shared" si="20"/>
        <v>83.07004586032892</v>
      </c>
    </row>
    <row r="275" spans="1:13" ht="48" customHeight="1">
      <c r="A275" s="71"/>
      <c r="B275" s="71"/>
      <c r="C275" s="29" t="s">
        <v>125</v>
      </c>
      <c r="D275" s="11" t="s">
        <v>126</v>
      </c>
      <c r="E275" s="11">
        <v>9445.3</v>
      </c>
      <c r="F275" s="11"/>
      <c r="G275" s="11"/>
      <c r="H275" s="11">
        <v>10974.7</v>
      </c>
      <c r="I275" s="11">
        <f t="shared" si="16"/>
        <v>10974.7</v>
      </c>
      <c r="J275" s="11"/>
      <c r="K275" s="11"/>
      <c r="L275" s="11">
        <f t="shared" si="19"/>
        <v>1529.4000000000015</v>
      </c>
      <c r="M275" s="11">
        <f t="shared" si="20"/>
        <v>116.19218023779024</v>
      </c>
    </row>
    <row r="276" spans="1:13" ht="78.75">
      <c r="A276" s="71"/>
      <c r="B276" s="71"/>
      <c r="C276" s="29" t="s">
        <v>121</v>
      </c>
      <c r="D276" s="11" t="s">
        <v>122</v>
      </c>
      <c r="E276" s="11">
        <v>101481.7</v>
      </c>
      <c r="F276" s="11">
        <v>56735.3</v>
      </c>
      <c r="G276" s="11">
        <v>48200</v>
      </c>
      <c r="H276" s="11">
        <v>44891.9</v>
      </c>
      <c r="I276" s="11">
        <f t="shared" si="16"/>
        <v>-3308.0999999999985</v>
      </c>
      <c r="J276" s="11">
        <f t="shared" si="17"/>
        <v>93.13672199170125</v>
      </c>
      <c r="K276" s="11">
        <f t="shared" si="18"/>
        <v>79.1251654613618</v>
      </c>
      <c r="L276" s="11">
        <f t="shared" si="19"/>
        <v>-56589.799999999996</v>
      </c>
      <c r="M276" s="11">
        <f t="shared" si="20"/>
        <v>44.23644854195387</v>
      </c>
    </row>
    <row r="277" spans="1:13" ht="15.75">
      <c r="A277" s="71"/>
      <c r="B277" s="71"/>
      <c r="C277" s="27" t="s">
        <v>3</v>
      </c>
      <c r="D277" s="13" t="s">
        <v>4</v>
      </c>
      <c r="E277" s="11">
        <v>9.6</v>
      </c>
      <c r="F277" s="11"/>
      <c r="G277" s="11"/>
      <c r="H277" s="11">
        <v>13.4</v>
      </c>
      <c r="I277" s="11">
        <f t="shared" si="16"/>
        <v>13.4</v>
      </c>
      <c r="J277" s="11"/>
      <c r="K277" s="11"/>
      <c r="L277" s="11">
        <f t="shared" si="19"/>
        <v>3.8000000000000007</v>
      </c>
      <c r="M277" s="11">
        <f t="shared" si="20"/>
        <v>139.58333333333334</v>
      </c>
    </row>
    <row r="278" spans="1:13" ht="15.75">
      <c r="A278" s="71"/>
      <c r="B278" s="71"/>
      <c r="C278" s="27" t="s">
        <v>103</v>
      </c>
      <c r="D278" s="13" t="s">
        <v>5</v>
      </c>
      <c r="E278" s="11">
        <v>-21.3</v>
      </c>
      <c r="F278" s="11"/>
      <c r="G278" s="11"/>
      <c r="H278" s="11">
        <v>-769.5</v>
      </c>
      <c r="I278" s="11">
        <f t="shared" si="16"/>
        <v>-769.5</v>
      </c>
      <c r="J278" s="11"/>
      <c r="K278" s="11"/>
      <c r="L278" s="11">
        <f t="shared" si="19"/>
        <v>-748.2</v>
      </c>
      <c r="M278" s="11">
        <f t="shared" si="20"/>
        <v>3612.676056338028</v>
      </c>
    </row>
    <row r="279" spans="1:13" ht="15.75" hidden="1">
      <c r="A279" s="71"/>
      <c r="B279" s="71"/>
      <c r="C279" s="27" t="s">
        <v>104</v>
      </c>
      <c r="D279" s="13" t="s">
        <v>30</v>
      </c>
      <c r="E279" s="11"/>
      <c r="F279" s="11"/>
      <c r="G279" s="11"/>
      <c r="H279" s="11"/>
      <c r="I279" s="11">
        <f t="shared" si="16"/>
        <v>0</v>
      </c>
      <c r="J279" s="11"/>
      <c r="K279" s="11"/>
      <c r="L279" s="11">
        <f t="shared" si="19"/>
        <v>0</v>
      </c>
      <c r="M279" s="11"/>
    </row>
    <row r="280" spans="1:13" s="1" customFormat="1" ht="15.75">
      <c r="A280" s="71"/>
      <c r="B280" s="71"/>
      <c r="C280" s="28"/>
      <c r="D280" s="19" t="s">
        <v>83</v>
      </c>
      <c r="E280" s="45">
        <f>SUM(E269:E279)</f>
        <v>677591.1</v>
      </c>
      <c r="F280" s="45">
        <f>SUM(F269:F279)</f>
        <v>746572.4</v>
      </c>
      <c r="G280" s="45">
        <f>SUM(G269:G279)</f>
        <v>664210.7</v>
      </c>
      <c r="H280" s="45">
        <f>SUM(H269:H279)</f>
        <v>593383.2999999999</v>
      </c>
      <c r="I280" s="45">
        <f t="shared" si="16"/>
        <v>-70827.40000000002</v>
      </c>
      <c r="J280" s="45">
        <f t="shared" si="17"/>
        <v>89.33660659185406</v>
      </c>
      <c r="K280" s="45">
        <f t="shared" si="18"/>
        <v>79.48101215635616</v>
      </c>
      <c r="L280" s="45">
        <f t="shared" si="19"/>
        <v>-84207.80000000005</v>
      </c>
      <c r="M280" s="45">
        <f t="shared" si="20"/>
        <v>87.57247549443903</v>
      </c>
    </row>
    <row r="281" spans="1:13" ht="15.75">
      <c r="A281" s="71"/>
      <c r="B281" s="71"/>
      <c r="C281" s="27" t="s">
        <v>92</v>
      </c>
      <c r="D281" s="13" t="s">
        <v>34</v>
      </c>
      <c r="E281" s="11">
        <v>298761.5</v>
      </c>
      <c r="F281" s="11">
        <v>379493.3</v>
      </c>
      <c r="G281" s="11">
        <v>310000</v>
      </c>
      <c r="H281" s="11">
        <v>325117.6</v>
      </c>
      <c r="I281" s="11">
        <f t="shared" si="16"/>
        <v>15117.599999999977</v>
      </c>
      <c r="J281" s="11">
        <f t="shared" si="17"/>
        <v>104.87664516129031</v>
      </c>
      <c r="K281" s="11">
        <f t="shared" si="18"/>
        <v>85.6714993387235</v>
      </c>
      <c r="L281" s="11">
        <f t="shared" si="19"/>
        <v>26356.099999999977</v>
      </c>
      <c r="M281" s="11">
        <f t="shared" si="20"/>
        <v>108.82178593962072</v>
      </c>
    </row>
    <row r="282" spans="1:13" ht="15.75">
      <c r="A282" s="71"/>
      <c r="B282" s="71"/>
      <c r="C282" s="27" t="s">
        <v>35</v>
      </c>
      <c r="D282" s="13" t="s">
        <v>36</v>
      </c>
      <c r="E282" s="11">
        <v>2439341.1</v>
      </c>
      <c r="F282" s="11">
        <v>2668536.2</v>
      </c>
      <c r="G282" s="11">
        <v>2491731</v>
      </c>
      <c r="H282" s="11">
        <v>2186062.6</v>
      </c>
      <c r="I282" s="11">
        <f t="shared" si="16"/>
        <v>-305668.3999999999</v>
      </c>
      <c r="J282" s="11">
        <f t="shared" si="17"/>
        <v>87.73268864094881</v>
      </c>
      <c r="K282" s="11">
        <f t="shared" si="18"/>
        <v>81.91991549524417</v>
      </c>
      <c r="L282" s="11">
        <f t="shared" si="19"/>
        <v>-253278.5</v>
      </c>
      <c r="M282" s="11">
        <f t="shared" si="20"/>
        <v>89.61692975205476</v>
      </c>
    </row>
    <row r="283" spans="1:13" ht="31.5" hidden="1">
      <c r="A283" s="71"/>
      <c r="B283" s="71"/>
      <c r="C283" s="27" t="s">
        <v>9</v>
      </c>
      <c r="D283" s="14" t="s">
        <v>99</v>
      </c>
      <c r="E283" s="46"/>
      <c r="F283" s="11"/>
      <c r="G283" s="11"/>
      <c r="H283" s="11"/>
      <c r="I283" s="11">
        <f t="shared" si="16"/>
        <v>0</v>
      </c>
      <c r="J283" s="11"/>
      <c r="K283" s="11"/>
      <c r="L283" s="11">
        <f t="shared" si="19"/>
        <v>0</v>
      </c>
      <c r="M283" s="11"/>
    </row>
    <row r="284" spans="1:13" ht="15.75">
      <c r="A284" s="71"/>
      <c r="B284" s="71"/>
      <c r="C284" s="27" t="s">
        <v>3</v>
      </c>
      <c r="D284" s="13" t="s">
        <v>4</v>
      </c>
      <c r="E284" s="11">
        <v>1600.9</v>
      </c>
      <c r="F284" s="11">
        <v>4140</v>
      </c>
      <c r="G284" s="11">
        <v>3739.9</v>
      </c>
      <c r="H284" s="11">
        <v>2982.8</v>
      </c>
      <c r="I284" s="11">
        <f t="shared" si="16"/>
        <v>-757.0999999999999</v>
      </c>
      <c r="J284" s="11">
        <f t="shared" si="17"/>
        <v>79.75614321238535</v>
      </c>
      <c r="K284" s="11">
        <f t="shared" si="18"/>
        <v>72.04830917874396</v>
      </c>
      <c r="L284" s="11">
        <f t="shared" si="19"/>
        <v>1381.9</v>
      </c>
      <c r="M284" s="11">
        <f t="shared" si="20"/>
        <v>186.32019489037418</v>
      </c>
    </row>
    <row r="285" spans="1:13" s="1" customFormat="1" ht="15.75">
      <c r="A285" s="71"/>
      <c r="B285" s="71"/>
      <c r="C285" s="28"/>
      <c r="D285" s="19" t="s">
        <v>6</v>
      </c>
      <c r="E285" s="45">
        <f>SUM(E281:E284)</f>
        <v>2739703.5</v>
      </c>
      <c r="F285" s="45">
        <f>SUM(F281:F284)</f>
        <v>3052169.5</v>
      </c>
      <c r="G285" s="45">
        <f>SUM(G281:G284)</f>
        <v>2805470.9</v>
      </c>
      <c r="H285" s="45">
        <f>SUM(H281:H284)</f>
        <v>2514163</v>
      </c>
      <c r="I285" s="45">
        <f aca="true" t="shared" si="21" ref="I285:I290">H285-G285</f>
        <v>-291307.8999999999</v>
      </c>
      <c r="J285" s="45">
        <f aca="true" t="shared" si="22" ref="J285:J290">H285/G285*100</f>
        <v>89.61643480244261</v>
      </c>
      <c r="K285" s="45">
        <f aca="true" t="shared" si="23" ref="K285:K290">H285/F285*100</f>
        <v>82.37298092389692</v>
      </c>
      <c r="L285" s="45">
        <f aca="true" t="shared" si="24" ref="L285:L290">H285-E285</f>
        <v>-225540.5</v>
      </c>
      <c r="M285" s="45">
        <f aca="true" t="shared" si="25" ref="M285:M290">H285/E285*100</f>
        <v>91.76770405994662</v>
      </c>
    </row>
    <row r="286" spans="1:13" s="1" customFormat="1" ht="15.75">
      <c r="A286" s="72"/>
      <c r="B286" s="72"/>
      <c r="C286" s="28"/>
      <c r="D286" s="19" t="s">
        <v>10</v>
      </c>
      <c r="E286" s="45">
        <f>E280+E285</f>
        <v>3417294.6</v>
      </c>
      <c r="F286" s="45">
        <f>F280+F285</f>
        <v>3798741.9</v>
      </c>
      <c r="G286" s="45">
        <f>G280+G285</f>
        <v>3469681.5999999996</v>
      </c>
      <c r="H286" s="45">
        <f>H280+H285</f>
        <v>3107546.3</v>
      </c>
      <c r="I286" s="45">
        <f t="shared" si="21"/>
        <v>-362135.2999999998</v>
      </c>
      <c r="J286" s="45">
        <f t="shared" si="22"/>
        <v>89.56286651778078</v>
      </c>
      <c r="K286" s="45">
        <f t="shared" si="23"/>
        <v>81.80461799734275</v>
      </c>
      <c r="L286" s="45">
        <f t="shared" si="24"/>
        <v>-309748.3000000003</v>
      </c>
      <c r="M286" s="45">
        <f t="shared" si="25"/>
        <v>90.935861953488</v>
      </c>
    </row>
    <row r="287" spans="1:13" s="1" customFormat="1" ht="8.25" customHeight="1">
      <c r="A287" s="93"/>
      <c r="B287" s="93"/>
      <c r="C287" s="88"/>
      <c r="D287" s="19"/>
      <c r="E287" s="45"/>
      <c r="F287" s="45"/>
      <c r="G287" s="45"/>
      <c r="H287" s="45"/>
      <c r="I287" s="45"/>
      <c r="J287" s="45"/>
      <c r="K287" s="45"/>
      <c r="L287" s="45"/>
      <c r="M287" s="45"/>
    </row>
    <row r="288" spans="1:13" s="1" customFormat="1" ht="20.25" customHeight="1">
      <c r="A288" s="94"/>
      <c r="B288" s="94"/>
      <c r="C288" s="89"/>
      <c r="D288" s="19" t="s">
        <v>37</v>
      </c>
      <c r="E288" s="45">
        <f>E299+E310</f>
        <v>12650677.700000001</v>
      </c>
      <c r="F288" s="45">
        <f>F299+F310</f>
        <v>14938508.799999999</v>
      </c>
      <c r="G288" s="45">
        <f>G299+G310</f>
        <v>13034740.899999999</v>
      </c>
      <c r="H288" s="45">
        <f>H299+H310</f>
        <v>12844214</v>
      </c>
      <c r="I288" s="45">
        <f t="shared" si="21"/>
        <v>-190526.8999999985</v>
      </c>
      <c r="J288" s="45">
        <f t="shared" si="22"/>
        <v>98.53831463577463</v>
      </c>
      <c r="K288" s="45">
        <f t="shared" si="23"/>
        <v>85.98056320052508</v>
      </c>
      <c r="L288" s="45">
        <f t="shared" si="24"/>
        <v>193536.29999999888</v>
      </c>
      <c r="M288" s="45">
        <f t="shared" si="25"/>
        <v>101.52984926649422</v>
      </c>
    </row>
    <row r="289" spans="1:13" s="1" customFormat="1" ht="7.5" customHeight="1">
      <c r="A289" s="94"/>
      <c r="B289" s="94"/>
      <c r="C289" s="89"/>
      <c r="D289" s="19"/>
      <c r="E289" s="45"/>
      <c r="F289" s="45"/>
      <c r="G289" s="45"/>
      <c r="H289" s="45"/>
      <c r="I289" s="45"/>
      <c r="J289" s="45"/>
      <c r="K289" s="45"/>
      <c r="L289" s="45"/>
      <c r="M289" s="45"/>
    </row>
    <row r="290" spans="1:13" s="1" customFormat="1" ht="20.25" customHeight="1">
      <c r="A290" s="95"/>
      <c r="B290" s="95"/>
      <c r="C290" s="90"/>
      <c r="D290" s="19" t="s">
        <v>44</v>
      </c>
      <c r="E290" s="3">
        <f>E18+E29+E37+E41+E54+E61+E73+E79+E86+E92+E99+E105+E112+E118+E124+E139+E147+E165+E180+E196+E204+E218+E230+E243+E247+E252+E256+E268+E286</f>
        <v>20986229.2</v>
      </c>
      <c r="F290" s="3">
        <f>F18+F29+F37+F41+F54+F61+F73+F79+F86+F92+F99+F105+F112+F118+F124+F139+F147+F165+F180+F196+F204+F218+F230+F243+F247+F252+F256+F268+F286</f>
        <v>27700268.599999998</v>
      </c>
      <c r="G290" s="3">
        <f>G18+G29+G37+G41+G54+G61+G73+G79+G86+G92+G99+G105+G112+G118+G124+G139+G147+G165+G180+G196+G204+G218+G230+G243+G247+G252+G256+G268+G286</f>
        <v>23066945.999999993</v>
      </c>
      <c r="H290" s="3">
        <f>H18+H29+H37+H41+H54+H61+H73+H79+H86+H92+H99+H105+H112+H118+H124+H139+H147+H165+H180+H196+H204+H218+H230+H243+H247+H252+H256+H268+H286</f>
        <v>22768534</v>
      </c>
      <c r="I290" s="3">
        <f t="shared" si="21"/>
        <v>-298411.99999999255</v>
      </c>
      <c r="J290" s="3">
        <f t="shared" si="22"/>
        <v>98.70632202459748</v>
      </c>
      <c r="K290" s="3">
        <f t="shared" si="23"/>
        <v>82.19607661132933</v>
      </c>
      <c r="L290" s="3">
        <f t="shared" si="24"/>
        <v>1782304.8000000007</v>
      </c>
      <c r="M290" s="3">
        <f t="shared" si="25"/>
        <v>108.49273484538138</v>
      </c>
    </row>
    <row r="291" spans="1:13" ht="15.75">
      <c r="A291" s="15"/>
      <c r="B291" s="15"/>
      <c r="C291" s="34"/>
      <c r="D291" s="26"/>
      <c r="E291" s="37"/>
      <c r="F291" s="37"/>
      <c r="G291" s="37"/>
      <c r="H291" s="37"/>
      <c r="I291" s="58"/>
      <c r="J291" s="58"/>
      <c r="K291" s="59"/>
      <c r="L291" s="59"/>
      <c r="M291" s="59"/>
    </row>
    <row r="292" spans="1:13" ht="15.75">
      <c r="A292" s="15"/>
      <c r="B292" s="15"/>
      <c r="C292" s="34"/>
      <c r="D292" s="21" t="s">
        <v>38</v>
      </c>
      <c r="E292" s="37"/>
      <c r="F292" s="37"/>
      <c r="G292" s="37"/>
      <c r="H292" s="37"/>
      <c r="I292" s="58"/>
      <c r="J292" s="58"/>
      <c r="K292" s="59"/>
      <c r="L292" s="59"/>
      <c r="M292" s="59"/>
    </row>
    <row r="293" spans="1:13" ht="15.75" hidden="1">
      <c r="A293" s="15"/>
      <c r="B293" s="15"/>
      <c r="C293" s="34"/>
      <c r="D293" s="7"/>
      <c r="E293" s="49">
        <f aca="true" t="shared" si="26" ref="E293:M293">E290-E340</f>
        <v>0</v>
      </c>
      <c r="F293" s="49">
        <f t="shared" si="26"/>
        <v>0</v>
      </c>
      <c r="G293" s="49">
        <f t="shared" si="26"/>
        <v>0</v>
      </c>
      <c r="H293" s="49">
        <f t="shared" si="26"/>
        <v>0</v>
      </c>
      <c r="I293" s="49">
        <f t="shared" si="26"/>
        <v>7.450580596923828E-09</v>
      </c>
      <c r="J293" s="49">
        <f t="shared" si="26"/>
        <v>0</v>
      </c>
      <c r="K293" s="49">
        <f t="shared" si="26"/>
        <v>0</v>
      </c>
      <c r="L293" s="49">
        <f t="shared" si="26"/>
        <v>3.725290298461914E-09</v>
      </c>
      <c r="M293" s="49">
        <f t="shared" si="26"/>
        <v>0</v>
      </c>
    </row>
    <row r="294" spans="1:13" ht="15.75" hidden="1">
      <c r="A294" s="15"/>
      <c r="B294" s="15"/>
      <c r="C294" s="34"/>
      <c r="D294" s="21"/>
      <c r="E294" s="38"/>
      <c r="F294" s="38"/>
      <c r="G294" s="38"/>
      <c r="H294" s="53"/>
      <c r="I294" s="60"/>
      <c r="J294" s="60"/>
      <c r="K294" s="59"/>
      <c r="L294" s="59"/>
      <c r="M294" s="59"/>
    </row>
    <row r="295" spans="1:13" ht="15.75" hidden="1">
      <c r="A295" s="78" t="s">
        <v>144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</row>
    <row r="296" spans="1:13" ht="15.75">
      <c r="A296" s="16"/>
      <c r="B296" s="67"/>
      <c r="C296" s="35"/>
      <c r="D296" s="22"/>
      <c r="E296" s="67"/>
      <c r="F296" s="67"/>
      <c r="G296" s="67"/>
      <c r="H296" s="54"/>
      <c r="J296" s="52"/>
      <c r="M296" s="52" t="s">
        <v>42</v>
      </c>
    </row>
    <row r="297" spans="1:13" ht="45" customHeight="1">
      <c r="A297" s="79" t="s">
        <v>0</v>
      </c>
      <c r="B297" s="81" t="s">
        <v>56</v>
      </c>
      <c r="C297" s="83" t="s">
        <v>1</v>
      </c>
      <c r="D297" s="83" t="s">
        <v>57</v>
      </c>
      <c r="E297" s="84" t="s">
        <v>146</v>
      </c>
      <c r="F297" s="86" t="s">
        <v>142</v>
      </c>
      <c r="G297" s="91" t="s">
        <v>143</v>
      </c>
      <c r="H297" s="76" t="s">
        <v>147</v>
      </c>
      <c r="I297" s="76" t="s">
        <v>148</v>
      </c>
      <c r="J297" s="76" t="s">
        <v>149</v>
      </c>
      <c r="K297" s="76" t="s">
        <v>150</v>
      </c>
      <c r="L297" s="76" t="s">
        <v>151</v>
      </c>
      <c r="M297" s="76" t="s">
        <v>152</v>
      </c>
    </row>
    <row r="298" spans="1:13" ht="68.25" customHeight="1">
      <c r="A298" s="80"/>
      <c r="B298" s="82"/>
      <c r="C298" s="83"/>
      <c r="D298" s="83"/>
      <c r="E298" s="85"/>
      <c r="F298" s="87"/>
      <c r="G298" s="92"/>
      <c r="H298" s="77"/>
      <c r="I298" s="77"/>
      <c r="J298" s="77"/>
      <c r="K298" s="77"/>
      <c r="L298" s="77"/>
      <c r="M298" s="77"/>
    </row>
    <row r="299" spans="1:13" s="1" customFormat="1" ht="20.25" customHeight="1">
      <c r="A299" s="70"/>
      <c r="B299" s="70"/>
      <c r="C299" s="28"/>
      <c r="D299" s="19" t="s">
        <v>39</v>
      </c>
      <c r="E299" s="2">
        <f>SUM(E300:E309)</f>
        <v>10978472.8</v>
      </c>
      <c r="F299" s="2">
        <f>SUM(F300:F309)</f>
        <v>13069436.899999999</v>
      </c>
      <c r="G299" s="2">
        <f>SUM(G300:G309)</f>
        <v>11380552.2</v>
      </c>
      <c r="H299" s="2">
        <f>SUM(H300:H309)</f>
        <v>11295664.4</v>
      </c>
      <c r="I299" s="2">
        <f>H299-G299</f>
        <v>-84887.79999999888</v>
      </c>
      <c r="J299" s="2">
        <f>H299/G299*100</f>
        <v>99.25409770538201</v>
      </c>
      <c r="K299" s="2">
        <f>H299/F299*100</f>
        <v>86.42808780843497</v>
      </c>
      <c r="L299" s="2">
        <f>H299-E299</f>
        <v>317191.5999999996</v>
      </c>
      <c r="M299" s="2">
        <f>H299/E299*100</f>
        <v>102.88921424480826</v>
      </c>
    </row>
    <row r="300" spans="1:13" ht="18.75" customHeight="1">
      <c r="A300" s="71"/>
      <c r="B300" s="71"/>
      <c r="C300" s="27" t="s">
        <v>23</v>
      </c>
      <c r="D300" s="13" t="s">
        <v>24</v>
      </c>
      <c r="E300" s="10">
        <f aca="true" t="shared" si="27" ref="E300:H309">SUMIF($C$6:$C$290,$C300,E$6:E$290)</f>
        <v>6522833.6</v>
      </c>
      <c r="F300" s="10">
        <f t="shared" si="27"/>
        <v>7926134.6</v>
      </c>
      <c r="G300" s="10">
        <f t="shared" si="27"/>
        <v>6773032.3</v>
      </c>
      <c r="H300" s="18">
        <f t="shared" si="27"/>
        <v>7101993.9</v>
      </c>
      <c r="I300" s="18">
        <f aca="true" t="shared" si="28" ref="I300:I311">H300-G300</f>
        <v>328961.60000000056</v>
      </c>
      <c r="J300" s="18">
        <f aca="true" t="shared" si="29" ref="J300:J310">H300/G300*100</f>
        <v>104.85693239643933</v>
      </c>
      <c r="K300" s="18">
        <f aca="true" t="shared" si="30" ref="K300:K311">H300/F300*100</f>
        <v>89.60223688353717</v>
      </c>
      <c r="L300" s="18">
        <f aca="true" t="shared" si="31" ref="L300:L311">H300-E300</f>
        <v>579160.3000000007</v>
      </c>
      <c r="M300" s="18">
        <f aca="true" t="shared" si="32" ref="M300:M311">H300/E300*100</f>
        <v>108.87896787678288</v>
      </c>
    </row>
    <row r="301" spans="1:13" ht="33.75" customHeight="1">
      <c r="A301" s="71"/>
      <c r="B301" s="71"/>
      <c r="C301" s="27" t="s">
        <v>55</v>
      </c>
      <c r="D301" s="13" t="s">
        <v>93</v>
      </c>
      <c r="E301" s="10">
        <f t="shared" si="27"/>
        <v>42038.9</v>
      </c>
      <c r="F301" s="10">
        <f t="shared" si="27"/>
        <v>48752.4</v>
      </c>
      <c r="G301" s="10">
        <f t="shared" si="27"/>
        <v>45029.6</v>
      </c>
      <c r="H301" s="18">
        <f t="shared" si="27"/>
        <v>45509.1</v>
      </c>
      <c r="I301" s="18">
        <f t="shared" si="28"/>
        <v>479.5</v>
      </c>
      <c r="J301" s="18">
        <f t="shared" si="29"/>
        <v>101.0648551175227</v>
      </c>
      <c r="K301" s="18">
        <f t="shared" si="30"/>
        <v>93.34740443547393</v>
      </c>
      <c r="L301" s="18">
        <f t="shared" si="31"/>
        <v>3470.199999999997</v>
      </c>
      <c r="M301" s="18">
        <f t="shared" si="32"/>
        <v>108.25473549498201</v>
      </c>
    </row>
    <row r="302" spans="1:13" ht="31.5">
      <c r="A302" s="71"/>
      <c r="B302" s="71"/>
      <c r="C302" s="27" t="s">
        <v>46</v>
      </c>
      <c r="D302" s="13" t="s">
        <v>84</v>
      </c>
      <c r="E302" s="10">
        <f t="shared" si="27"/>
        <v>510287.4</v>
      </c>
      <c r="F302" s="10">
        <f t="shared" si="27"/>
        <v>534438.7</v>
      </c>
      <c r="G302" s="10">
        <f t="shared" si="27"/>
        <v>529094.3</v>
      </c>
      <c r="H302" s="18">
        <f t="shared" si="27"/>
        <v>459263.4</v>
      </c>
      <c r="I302" s="18">
        <f t="shared" si="28"/>
        <v>-69830.90000000002</v>
      </c>
      <c r="J302" s="18">
        <f t="shared" si="29"/>
        <v>86.80180451764458</v>
      </c>
      <c r="K302" s="18">
        <f t="shared" si="30"/>
        <v>85.93378436105021</v>
      </c>
      <c r="L302" s="18">
        <f t="shared" si="31"/>
        <v>-51024</v>
      </c>
      <c r="M302" s="18">
        <f t="shared" si="32"/>
        <v>90.00092888830883</v>
      </c>
    </row>
    <row r="303" spans="1:13" ht="18.75" customHeight="1">
      <c r="A303" s="71"/>
      <c r="B303" s="71"/>
      <c r="C303" s="27" t="s">
        <v>47</v>
      </c>
      <c r="D303" s="13" t="s">
        <v>26</v>
      </c>
      <c r="E303" s="10">
        <f t="shared" si="27"/>
        <v>964.4</v>
      </c>
      <c r="F303" s="10">
        <f t="shared" si="27"/>
        <v>1948.6</v>
      </c>
      <c r="G303" s="10">
        <f t="shared" si="27"/>
        <v>1923</v>
      </c>
      <c r="H303" s="18">
        <f t="shared" si="27"/>
        <v>1129.6</v>
      </c>
      <c r="I303" s="18">
        <f t="shared" si="28"/>
        <v>-793.4000000000001</v>
      </c>
      <c r="J303" s="18">
        <f t="shared" si="29"/>
        <v>58.74154966198647</v>
      </c>
      <c r="K303" s="18">
        <f t="shared" si="30"/>
        <v>57.96982448937699</v>
      </c>
      <c r="L303" s="18">
        <f t="shared" si="31"/>
        <v>165.19999999999993</v>
      </c>
      <c r="M303" s="18">
        <f t="shared" si="32"/>
        <v>117.12982165076731</v>
      </c>
    </row>
    <row r="304" spans="1:13" ht="33.75" customHeight="1">
      <c r="A304" s="71"/>
      <c r="B304" s="71"/>
      <c r="C304" s="27" t="s">
        <v>94</v>
      </c>
      <c r="D304" s="13" t="s">
        <v>95</v>
      </c>
      <c r="E304" s="10">
        <f t="shared" si="27"/>
        <v>27440.3</v>
      </c>
      <c r="F304" s="10">
        <f t="shared" si="27"/>
        <v>45818.9</v>
      </c>
      <c r="G304" s="10">
        <f t="shared" si="27"/>
        <v>36655.1</v>
      </c>
      <c r="H304" s="10">
        <f t="shared" si="27"/>
        <v>35529.9</v>
      </c>
      <c r="I304" s="10">
        <f t="shared" si="28"/>
        <v>-1125.199999999997</v>
      </c>
      <c r="J304" s="10">
        <f t="shared" si="29"/>
        <v>96.93030437783557</v>
      </c>
      <c r="K304" s="10">
        <f t="shared" si="30"/>
        <v>77.5442011920845</v>
      </c>
      <c r="L304" s="10">
        <f t="shared" si="31"/>
        <v>8089.600000000002</v>
      </c>
      <c r="M304" s="10">
        <f t="shared" si="32"/>
        <v>129.48072725152423</v>
      </c>
    </row>
    <row r="305" spans="1:13" ht="18.75" customHeight="1">
      <c r="A305" s="71"/>
      <c r="B305" s="71"/>
      <c r="C305" s="27" t="s">
        <v>92</v>
      </c>
      <c r="D305" s="13" t="s">
        <v>34</v>
      </c>
      <c r="E305" s="10">
        <f t="shared" si="27"/>
        <v>298761.5</v>
      </c>
      <c r="F305" s="10">
        <f t="shared" si="27"/>
        <v>379493.3</v>
      </c>
      <c r="G305" s="10">
        <f t="shared" si="27"/>
        <v>310000</v>
      </c>
      <c r="H305" s="10">
        <f t="shared" si="27"/>
        <v>325117.6</v>
      </c>
      <c r="I305" s="10">
        <f t="shared" si="28"/>
        <v>15117.599999999977</v>
      </c>
      <c r="J305" s="10">
        <f t="shared" si="29"/>
        <v>104.87664516129031</v>
      </c>
      <c r="K305" s="10">
        <f t="shared" si="30"/>
        <v>85.6714993387235</v>
      </c>
      <c r="L305" s="10">
        <f t="shared" si="31"/>
        <v>26356.099999999977</v>
      </c>
      <c r="M305" s="10">
        <f t="shared" si="32"/>
        <v>108.82178593962072</v>
      </c>
    </row>
    <row r="306" spans="1:13" ht="18.75" customHeight="1">
      <c r="A306" s="71"/>
      <c r="B306" s="71"/>
      <c r="C306" s="27" t="s">
        <v>96</v>
      </c>
      <c r="D306" s="13" t="s">
        <v>97</v>
      </c>
      <c r="E306" s="10">
        <f t="shared" si="27"/>
        <v>950737.5</v>
      </c>
      <c r="F306" s="10">
        <f t="shared" si="27"/>
        <v>1265720.5</v>
      </c>
      <c r="G306" s="10">
        <f t="shared" si="27"/>
        <v>1012507.9</v>
      </c>
      <c r="H306" s="10">
        <f t="shared" si="27"/>
        <v>967639.4</v>
      </c>
      <c r="I306" s="10">
        <f t="shared" si="28"/>
        <v>-44868.5</v>
      </c>
      <c r="J306" s="10">
        <f t="shared" si="29"/>
        <v>95.5685777859116</v>
      </c>
      <c r="K306" s="10">
        <f t="shared" si="30"/>
        <v>76.44969011720993</v>
      </c>
      <c r="L306" s="10">
        <f t="shared" si="31"/>
        <v>16901.900000000023</v>
      </c>
      <c r="M306" s="10">
        <f t="shared" si="32"/>
        <v>101.7777672596274</v>
      </c>
    </row>
    <row r="307" spans="1:13" ht="18.75" customHeight="1">
      <c r="A307" s="71"/>
      <c r="B307" s="71"/>
      <c r="C307" s="27" t="s">
        <v>35</v>
      </c>
      <c r="D307" s="13" t="s">
        <v>36</v>
      </c>
      <c r="E307" s="10">
        <f t="shared" si="27"/>
        <v>2439341.1</v>
      </c>
      <c r="F307" s="10">
        <f t="shared" si="27"/>
        <v>2668536.2</v>
      </c>
      <c r="G307" s="10">
        <f t="shared" si="27"/>
        <v>2491731</v>
      </c>
      <c r="H307" s="10">
        <f t="shared" si="27"/>
        <v>2186062.6</v>
      </c>
      <c r="I307" s="10">
        <f t="shared" si="28"/>
        <v>-305668.3999999999</v>
      </c>
      <c r="J307" s="10">
        <f t="shared" si="29"/>
        <v>87.73268864094881</v>
      </c>
      <c r="K307" s="10">
        <f t="shared" si="30"/>
        <v>81.91991549524417</v>
      </c>
      <c r="L307" s="10">
        <f t="shared" si="31"/>
        <v>-253278.5</v>
      </c>
      <c r="M307" s="10">
        <f t="shared" si="32"/>
        <v>89.61692975205476</v>
      </c>
    </row>
    <row r="308" spans="1:13" ht="18.75" customHeight="1">
      <c r="A308" s="71"/>
      <c r="B308" s="71"/>
      <c r="C308" s="27" t="s">
        <v>98</v>
      </c>
      <c r="D308" s="13" t="s">
        <v>40</v>
      </c>
      <c r="E308" s="10">
        <f t="shared" si="27"/>
        <v>186067.69999999998</v>
      </c>
      <c r="F308" s="10">
        <f t="shared" si="27"/>
        <v>198593.69999999998</v>
      </c>
      <c r="G308" s="10">
        <f t="shared" si="27"/>
        <v>180579</v>
      </c>
      <c r="H308" s="18">
        <f t="shared" si="27"/>
        <v>173418.9</v>
      </c>
      <c r="I308" s="18">
        <f t="shared" si="28"/>
        <v>-7160.100000000006</v>
      </c>
      <c r="J308" s="18">
        <f t="shared" si="29"/>
        <v>96.03492100410347</v>
      </c>
      <c r="K308" s="18">
        <f t="shared" si="30"/>
        <v>87.323464943752</v>
      </c>
      <c r="L308" s="18">
        <f t="shared" si="31"/>
        <v>-12648.799999999988</v>
      </c>
      <c r="M308" s="18">
        <f t="shared" si="32"/>
        <v>93.20204420219092</v>
      </c>
    </row>
    <row r="309" spans="1:13" ht="33.75" customHeight="1">
      <c r="A309" s="71"/>
      <c r="B309" s="71"/>
      <c r="C309" s="27" t="s">
        <v>9</v>
      </c>
      <c r="D309" s="13" t="s">
        <v>99</v>
      </c>
      <c r="E309" s="10">
        <f t="shared" si="27"/>
        <v>0.4</v>
      </c>
      <c r="F309" s="10">
        <f t="shared" si="27"/>
        <v>0</v>
      </c>
      <c r="G309" s="10">
        <f t="shared" si="27"/>
        <v>0</v>
      </c>
      <c r="H309" s="18">
        <f t="shared" si="27"/>
        <v>0</v>
      </c>
      <c r="I309" s="18">
        <f t="shared" si="28"/>
        <v>0</v>
      </c>
      <c r="J309" s="18"/>
      <c r="K309" s="18"/>
      <c r="L309" s="18">
        <f>H309-E309</f>
        <v>-0.4</v>
      </c>
      <c r="M309" s="18">
        <f>H309/E309*100</f>
        <v>0</v>
      </c>
    </row>
    <row r="310" spans="1:13" s="1" customFormat="1" ht="20.25" customHeight="1">
      <c r="A310" s="71"/>
      <c r="B310" s="71"/>
      <c r="C310" s="28"/>
      <c r="D310" s="19" t="s">
        <v>41</v>
      </c>
      <c r="E310" s="2">
        <f>SUM(E311:E331)</f>
        <v>1672204.9</v>
      </c>
      <c r="F310" s="2">
        <f>SUM(F311:F331)</f>
        <v>1869071.9</v>
      </c>
      <c r="G310" s="2">
        <f>SUM(G311:G331)</f>
        <v>1654188.6999999997</v>
      </c>
      <c r="H310" s="2">
        <f>SUM(H311:H331)</f>
        <v>1548549.5999999999</v>
      </c>
      <c r="I310" s="2">
        <f t="shared" si="28"/>
        <v>-105639.09999999986</v>
      </c>
      <c r="J310" s="2">
        <f t="shared" si="29"/>
        <v>93.61384224181921</v>
      </c>
      <c r="K310" s="2">
        <f t="shared" si="30"/>
        <v>82.85125895905877</v>
      </c>
      <c r="L310" s="2">
        <f t="shared" si="31"/>
        <v>-123655.30000000005</v>
      </c>
      <c r="M310" s="2">
        <f t="shared" si="32"/>
        <v>92.60525429628869</v>
      </c>
    </row>
    <row r="311" spans="1:13" ht="78.75">
      <c r="A311" s="71"/>
      <c r="B311" s="71"/>
      <c r="C311" s="32" t="s">
        <v>100</v>
      </c>
      <c r="D311" s="40" t="s">
        <v>101</v>
      </c>
      <c r="E311" s="10">
        <f aca="true" t="shared" si="33" ref="E311:H331">SUMIF($C$6:$C$290,$C311,E$6:E$290)</f>
        <v>2639.4</v>
      </c>
      <c r="F311" s="10">
        <f t="shared" si="33"/>
        <v>547.3</v>
      </c>
      <c r="G311" s="10">
        <f t="shared" si="33"/>
        <v>547.3</v>
      </c>
      <c r="H311" s="18">
        <f t="shared" si="33"/>
        <v>577.8</v>
      </c>
      <c r="I311" s="18">
        <f t="shared" si="28"/>
        <v>30.5</v>
      </c>
      <c r="J311" s="18">
        <f aca="true" t="shared" si="34" ref="J311:J331">H311/G311*100</f>
        <v>105.57281198611366</v>
      </c>
      <c r="K311" s="18">
        <f t="shared" si="30"/>
        <v>105.57281198611366</v>
      </c>
      <c r="L311" s="18">
        <f t="shared" si="31"/>
        <v>-2061.6000000000004</v>
      </c>
      <c r="M311" s="18">
        <f t="shared" si="32"/>
        <v>21.89133894066833</v>
      </c>
    </row>
    <row r="312" spans="1:13" ht="63">
      <c r="A312" s="71"/>
      <c r="B312" s="71"/>
      <c r="C312" s="29" t="s">
        <v>113</v>
      </c>
      <c r="D312" s="11" t="s">
        <v>114</v>
      </c>
      <c r="E312" s="10">
        <f t="shared" si="33"/>
        <v>372550.8</v>
      </c>
      <c r="F312" s="10">
        <f t="shared" si="33"/>
        <v>499043.5</v>
      </c>
      <c r="G312" s="10">
        <f t="shared" si="33"/>
        <v>445934</v>
      </c>
      <c r="H312" s="18">
        <f t="shared" si="33"/>
        <v>352225.4</v>
      </c>
      <c r="I312" s="18">
        <f aca="true" t="shared" si="35" ref="I312:I331">H312-G312</f>
        <v>-93708.59999999998</v>
      </c>
      <c r="J312" s="18">
        <f t="shared" si="34"/>
        <v>78.98599344297588</v>
      </c>
      <c r="K312" s="18">
        <f aca="true" t="shared" si="36" ref="K312:K331">H312/F312*100</f>
        <v>70.580099730785</v>
      </c>
      <c r="L312" s="18">
        <f aca="true" t="shared" si="37" ref="L312:L331">H312-E312</f>
        <v>-20325.399999999965</v>
      </c>
      <c r="M312" s="18">
        <f aca="true" t="shared" si="38" ref="M312:M331">H312/E312*100</f>
        <v>94.54426080953256</v>
      </c>
    </row>
    <row r="313" spans="1:13" ht="31.5">
      <c r="A313" s="71"/>
      <c r="B313" s="71"/>
      <c r="C313" s="27" t="s">
        <v>115</v>
      </c>
      <c r="D313" s="11" t="s">
        <v>116</v>
      </c>
      <c r="E313" s="10">
        <f t="shared" si="33"/>
        <v>69272</v>
      </c>
      <c r="F313" s="10">
        <f t="shared" si="33"/>
        <v>54222.9</v>
      </c>
      <c r="G313" s="10">
        <f t="shared" si="33"/>
        <v>49640</v>
      </c>
      <c r="H313" s="18">
        <f t="shared" si="33"/>
        <v>82378.1</v>
      </c>
      <c r="I313" s="18">
        <f t="shared" si="35"/>
        <v>32738.100000000006</v>
      </c>
      <c r="J313" s="18">
        <f t="shared" si="34"/>
        <v>165.95104754230462</v>
      </c>
      <c r="K313" s="18">
        <f t="shared" si="36"/>
        <v>151.92492470893296</v>
      </c>
      <c r="L313" s="18">
        <f t="shared" si="37"/>
        <v>13106.100000000006</v>
      </c>
      <c r="M313" s="18">
        <f t="shared" si="38"/>
        <v>118.91976556184318</v>
      </c>
    </row>
    <row r="314" spans="1:13" ht="18" customHeight="1">
      <c r="A314" s="71"/>
      <c r="B314" s="71"/>
      <c r="C314" s="27" t="s">
        <v>137</v>
      </c>
      <c r="D314" s="11" t="s">
        <v>138</v>
      </c>
      <c r="E314" s="10">
        <f t="shared" si="33"/>
        <v>2555</v>
      </c>
      <c r="F314" s="10">
        <f t="shared" si="33"/>
        <v>2108.4</v>
      </c>
      <c r="G314" s="10">
        <f t="shared" si="33"/>
        <v>1932.6</v>
      </c>
      <c r="H314" s="18">
        <f t="shared" si="33"/>
        <v>2192.8</v>
      </c>
      <c r="I314" s="18">
        <f t="shared" si="35"/>
        <v>260.2000000000003</v>
      </c>
      <c r="J314" s="18">
        <f t="shared" si="34"/>
        <v>113.46372762082171</v>
      </c>
      <c r="K314" s="18">
        <f t="shared" si="36"/>
        <v>104.00303547713906</v>
      </c>
      <c r="L314" s="18">
        <f t="shared" si="37"/>
        <v>-362.1999999999998</v>
      </c>
      <c r="M314" s="18">
        <f t="shared" si="38"/>
        <v>85.82387475538161</v>
      </c>
    </row>
    <row r="315" spans="1:13" ht="47.25">
      <c r="A315" s="71"/>
      <c r="B315" s="71"/>
      <c r="C315" s="27" t="s">
        <v>133</v>
      </c>
      <c r="D315" s="11" t="s">
        <v>134</v>
      </c>
      <c r="E315" s="10">
        <f t="shared" si="33"/>
        <v>125295.6</v>
      </c>
      <c r="F315" s="10">
        <f t="shared" si="33"/>
        <v>113786.1</v>
      </c>
      <c r="G315" s="10">
        <f t="shared" si="33"/>
        <v>103000</v>
      </c>
      <c r="H315" s="18">
        <f t="shared" si="33"/>
        <v>101353.7</v>
      </c>
      <c r="I315" s="18">
        <f t="shared" si="35"/>
        <v>-1646.300000000003</v>
      </c>
      <c r="J315" s="18">
        <f t="shared" si="34"/>
        <v>98.40165048543689</v>
      </c>
      <c r="K315" s="18">
        <f t="shared" si="36"/>
        <v>89.07388512305106</v>
      </c>
      <c r="L315" s="18">
        <f t="shared" si="37"/>
        <v>-23941.90000000001</v>
      </c>
      <c r="M315" s="18">
        <f t="shared" si="38"/>
        <v>80.89166738496803</v>
      </c>
    </row>
    <row r="316" spans="1:13" ht="63">
      <c r="A316" s="71"/>
      <c r="B316" s="71"/>
      <c r="C316" s="27" t="s">
        <v>139</v>
      </c>
      <c r="D316" s="11" t="s">
        <v>140</v>
      </c>
      <c r="E316" s="10">
        <f t="shared" si="33"/>
        <v>38430.4</v>
      </c>
      <c r="F316" s="10">
        <f t="shared" si="33"/>
        <v>54233.8</v>
      </c>
      <c r="G316" s="10">
        <f t="shared" si="33"/>
        <v>47490.1</v>
      </c>
      <c r="H316" s="18">
        <f t="shared" si="33"/>
        <v>52434.9</v>
      </c>
      <c r="I316" s="18">
        <f t="shared" si="35"/>
        <v>4944.800000000003</v>
      </c>
      <c r="J316" s="18">
        <f t="shared" si="34"/>
        <v>110.41227540055718</v>
      </c>
      <c r="K316" s="18">
        <f t="shared" si="36"/>
        <v>96.68306480460525</v>
      </c>
      <c r="L316" s="18">
        <f t="shared" si="37"/>
        <v>14004.5</v>
      </c>
      <c r="M316" s="18">
        <f t="shared" si="38"/>
        <v>136.44120279778508</v>
      </c>
    </row>
    <row r="317" spans="1:13" ht="110.25">
      <c r="A317" s="71"/>
      <c r="B317" s="71"/>
      <c r="C317" s="27" t="s">
        <v>117</v>
      </c>
      <c r="D317" s="11" t="s">
        <v>118</v>
      </c>
      <c r="E317" s="10">
        <f t="shared" si="33"/>
        <v>2707.7</v>
      </c>
      <c r="F317" s="10">
        <f t="shared" si="33"/>
        <v>1807</v>
      </c>
      <c r="G317" s="10">
        <f t="shared" si="33"/>
        <v>1680</v>
      </c>
      <c r="H317" s="18">
        <f t="shared" si="33"/>
        <v>2126.1</v>
      </c>
      <c r="I317" s="18">
        <f t="shared" si="35"/>
        <v>446.0999999999999</v>
      </c>
      <c r="J317" s="18">
        <f t="shared" si="34"/>
        <v>126.55357142857142</v>
      </c>
      <c r="K317" s="18">
        <f t="shared" si="36"/>
        <v>117.65910348644162</v>
      </c>
      <c r="L317" s="18">
        <f t="shared" si="37"/>
        <v>-581.5999999999999</v>
      </c>
      <c r="M317" s="18">
        <f t="shared" si="38"/>
        <v>78.52051556671714</v>
      </c>
    </row>
    <row r="318" spans="1:13" ht="94.5">
      <c r="A318" s="71"/>
      <c r="B318" s="71"/>
      <c r="C318" s="27" t="s">
        <v>123</v>
      </c>
      <c r="D318" s="43" t="s">
        <v>124</v>
      </c>
      <c r="E318" s="10">
        <f t="shared" si="33"/>
        <v>1919.2000000000003</v>
      </c>
      <c r="F318" s="10">
        <f t="shared" si="33"/>
        <v>1457.6000000000001</v>
      </c>
      <c r="G318" s="10">
        <f t="shared" si="33"/>
        <v>1355.7</v>
      </c>
      <c r="H318" s="18">
        <f t="shared" si="33"/>
        <v>2078.2</v>
      </c>
      <c r="I318" s="18">
        <f t="shared" si="35"/>
        <v>722.4999999999998</v>
      </c>
      <c r="J318" s="18">
        <f t="shared" si="34"/>
        <v>153.29350151213396</v>
      </c>
      <c r="K318" s="18">
        <f t="shared" si="36"/>
        <v>142.57683863885836</v>
      </c>
      <c r="L318" s="18">
        <f t="shared" si="37"/>
        <v>158.99999999999955</v>
      </c>
      <c r="M318" s="18">
        <f t="shared" si="38"/>
        <v>108.28470195914963</v>
      </c>
    </row>
    <row r="319" spans="1:13" ht="47.25">
      <c r="A319" s="71"/>
      <c r="B319" s="71"/>
      <c r="C319" s="27" t="s">
        <v>128</v>
      </c>
      <c r="D319" s="11" t="s">
        <v>127</v>
      </c>
      <c r="E319" s="10">
        <f t="shared" si="33"/>
        <v>32196.5</v>
      </c>
      <c r="F319" s="10">
        <f t="shared" si="33"/>
        <v>18492.7</v>
      </c>
      <c r="G319" s="10">
        <f t="shared" si="33"/>
        <v>18492.7</v>
      </c>
      <c r="H319" s="18">
        <f t="shared" si="33"/>
        <v>22072.199999999997</v>
      </c>
      <c r="I319" s="18">
        <f t="shared" si="35"/>
        <v>3579.4999999999964</v>
      </c>
      <c r="J319" s="18">
        <f t="shared" si="34"/>
        <v>119.35628653468665</v>
      </c>
      <c r="K319" s="18">
        <f t="shared" si="36"/>
        <v>119.35628653468665</v>
      </c>
      <c r="L319" s="18">
        <f t="shared" si="37"/>
        <v>-10124.300000000003</v>
      </c>
      <c r="M319" s="18">
        <f t="shared" si="38"/>
        <v>68.55465656204866</v>
      </c>
    </row>
    <row r="320" spans="1:13" ht="78.75">
      <c r="A320" s="71"/>
      <c r="B320" s="71"/>
      <c r="C320" s="29" t="s">
        <v>102</v>
      </c>
      <c r="D320" s="40" t="s">
        <v>85</v>
      </c>
      <c r="E320" s="10">
        <f t="shared" si="33"/>
        <v>102062.4</v>
      </c>
      <c r="F320" s="10">
        <f t="shared" si="33"/>
        <v>134105.3</v>
      </c>
      <c r="G320" s="10">
        <f t="shared" si="33"/>
        <v>117949</v>
      </c>
      <c r="H320" s="18">
        <f t="shared" si="33"/>
        <v>117053.20000000001</v>
      </c>
      <c r="I320" s="18">
        <f t="shared" si="35"/>
        <v>-895.7999999999884</v>
      </c>
      <c r="J320" s="18">
        <f t="shared" si="34"/>
        <v>99.24051920745408</v>
      </c>
      <c r="K320" s="18">
        <f t="shared" si="36"/>
        <v>87.2845443095836</v>
      </c>
      <c r="L320" s="18">
        <f t="shared" si="37"/>
        <v>14990.800000000017</v>
      </c>
      <c r="M320" s="18">
        <f t="shared" si="38"/>
        <v>114.68787722021038</v>
      </c>
    </row>
    <row r="321" spans="1:13" ht="15.75">
      <c r="A321" s="71"/>
      <c r="B321" s="71"/>
      <c r="C321" s="27" t="s">
        <v>91</v>
      </c>
      <c r="D321" s="13" t="s">
        <v>86</v>
      </c>
      <c r="E321" s="10">
        <f t="shared" si="33"/>
        <v>6879.900000000001</v>
      </c>
      <c r="F321" s="10">
        <f t="shared" si="33"/>
        <v>6473</v>
      </c>
      <c r="G321" s="10">
        <f t="shared" si="33"/>
        <v>6470.8</v>
      </c>
      <c r="H321" s="18">
        <f t="shared" si="33"/>
        <v>9722.9</v>
      </c>
      <c r="I321" s="18">
        <f t="shared" si="35"/>
        <v>3252.0999999999995</v>
      </c>
      <c r="J321" s="18">
        <f t="shared" si="34"/>
        <v>150.25808246275577</v>
      </c>
      <c r="K321" s="18">
        <f t="shared" si="36"/>
        <v>150.20701374942067</v>
      </c>
      <c r="L321" s="18">
        <f t="shared" si="37"/>
        <v>2842.999999999999</v>
      </c>
      <c r="M321" s="18">
        <f t="shared" si="38"/>
        <v>141.32327504760244</v>
      </c>
    </row>
    <row r="322" spans="1:13" ht="31.5">
      <c r="A322" s="71"/>
      <c r="B322" s="71"/>
      <c r="C322" s="27" t="s">
        <v>88</v>
      </c>
      <c r="D322" s="13" t="s">
        <v>129</v>
      </c>
      <c r="E322" s="10">
        <f t="shared" si="33"/>
        <v>220599.60000000003</v>
      </c>
      <c r="F322" s="10">
        <f t="shared" si="33"/>
        <v>194293.8</v>
      </c>
      <c r="G322" s="10">
        <f t="shared" si="33"/>
        <v>183287.19999999998</v>
      </c>
      <c r="H322" s="18">
        <f t="shared" si="33"/>
        <v>230319.59999999998</v>
      </c>
      <c r="I322" s="18">
        <f t="shared" si="35"/>
        <v>47032.399999999994</v>
      </c>
      <c r="J322" s="18">
        <f t="shared" si="34"/>
        <v>125.660493476904</v>
      </c>
      <c r="K322" s="18">
        <f t="shared" si="36"/>
        <v>118.54191950540883</v>
      </c>
      <c r="L322" s="18">
        <f t="shared" si="37"/>
        <v>9719.999999999942</v>
      </c>
      <c r="M322" s="18">
        <f t="shared" si="38"/>
        <v>104.40617299396733</v>
      </c>
    </row>
    <row r="323" spans="1:13" ht="31.5">
      <c r="A323" s="71"/>
      <c r="B323" s="71"/>
      <c r="C323" s="27" t="s">
        <v>132</v>
      </c>
      <c r="D323" s="13" t="s">
        <v>131</v>
      </c>
      <c r="E323" s="10">
        <f t="shared" si="33"/>
        <v>2303</v>
      </c>
      <c r="F323" s="10">
        <f t="shared" si="33"/>
        <v>0</v>
      </c>
      <c r="G323" s="10">
        <f t="shared" si="33"/>
        <v>0</v>
      </c>
      <c r="H323" s="18">
        <f t="shared" si="33"/>
        <v>619.3</v>
      </c>
      <c r="I323" s="18">
        <f t="shared" si="35"/>
        <v>619.3</v>
      </c>
      <c r="J323" s="18"/>
      <c r="K323" s="18"/>
      <c r="L323" s="18">
        <f t="shared" si="37"/>
        <v>-1683.7</v>
      </c>
      <c r="M323" s="18">
        <f t="shared" si="38"/>
        <v>26.89101172383847</v>
      </c>
    </row>
    <row r="324" spans="1:13" ht="78.75">
      <c r="A324" s="71"/>
      <c r="B324" s="71"/>
      <c r="C324" s="29" t="s">
        <v>135</v>
      </c>
      <c r="D324" s="11" t="s">
        <v>136</v>
      </c>
      <c r="E324" s="10">
        <f t="shared" si="33"/>
        <v>101.1</v>
      </c>
      <c r="F324" s="10">
        <f t="shared" si="33"/>
        <v>0</v>
      </c>
      <c r="G324" s="10">
        <f t="shared" si="33"/>
        <v>0</v>
      </c>
      <c r="H324" s="18">
        <f t="shared" si="33"/>
        <v>278.8</v>
      </c>
      <c r="I324" s="18">
        <f t="shared" si="35"/>
        <v>278.8</v>
      </c>
      <c r="J324" s="18"/>
      <c r="K324" s="18"/>
      <c r="L324" s="18">
        <f t="shared" si="37"/>
        <v>177.70000000000002</v>
      </c>
      <c r="M324" s="18">
        <f t="shared" si="38"/>
        <v>275.76656775469837</v>
      </c>
    </row>
    <row r="325" spans="1:13" ht="78.75">
      <c r="A325" s="71"/>
      <c r="B325" s="71"/>
      <c r="C325" s="27" t="s">
        <v>130</v>
      </c>
      <c r="D325" s="14" t="s">
        <v>141</v>
      </c>
      <c r="E325" s="10">
        <f t="shared" si="33"/>
        <v>118414</v>
      </c>
      <c r="F325" s="10">
        <f t="shared" si="33"/>
        <v>178316.8</v>
      </c>
      <c r="G325" s="10">
        <f t="shared" si="33"/>
        <v>175775.8</v>
      </c>
      <c r="H325" s="18">
        <f t="shared" si="33"/>
        <v>66758.8</v>
      </c>
      <c r="I325" s="18">
        <f t="shared" si="35"/>
        <v>-109016.99999999999</v>
      </c>
      <c r="J325" s="18">
        <f t="shared" si="34"/>
        <v>37.97951708938319</v>
      </c>
      <c r="K325" s="18">
        <f t="shared" si="36"/>
        <v>37.43831203790109</v>
      </c>
      <c r="L325" s="18">
        <f t="shared" si="37"/>
        <v>-51655.2</v>
      </c>
      <c r="M325" s="18">
        <f t="shared" si="38"/>
        <v>56.377455368453056</v>
      </c>
    </row>
    <row r="326" spans="1:13" ht="47.25">
      <c r="A326" s="71"/>
      <c r="B326" s="71"/>
      <c r="C326" s="29" t="s">
        <v>119</v>
      </c>
      <c r="D326" s="11" t="s">
        <v>120</v>
      </c>
      <c r="E326" s="10">
        <f t="shared" si="33"/>
        <v>121717.4</v>
      </c>
      <c r="F326" s="10">
        <f t="shared" si="33"/>
        <v>133407</v>
      </c>
      <c r="G326" s="10">
        <f t="shared" si="33"/>
        <v>117500</v>
      </c>
      <c r="H326" s="18">
        <f t="shared" si="33"/>
        <v>101110.7</v>
      </c>
      <c r="I326" s="18">
        <f t="shared" si="35"/>
        <v>-16389.300000000003</v>
      </c>
      <c r="J326" s="18">
        <f t="shared" si="34"/>
        <v>86.05165957446809</v>
      </c>
      <c r="K326" s="18">
        <f t="shared" si="36"/>
        <v>75.79115038940985</v>
      </c>
      <c r="L326" s="18">
        <f t="shared" si="37"/>
        <v>-20606.699999999997</v>
      </c>
      <c r="M326" s="18">
        <f t="shared" si="38"/>
        <v>83.07004586032892</v>
      </c>
    </row>
    <row r="327" spans="1:13" ht="48" customHeight="1">
      <c r="A327" s="71"/>
      <c r="B327" s="71"/>
      <c r="C327" s="29" t="s">
        <v>125</v>
      </c>
      <c r="D327" s="11" t="s">
        <v>126</v>
      </c>
      <c r="E327" s="10">
        <f t="shared" si="33"/>
        <v>9445.3</v>
      </c>
      <c r="F327" s="10">
        <f t="shared" si="33"/>
        <v>0</v>
      </c>
      <c r="G327" s="10">
        <f t="shared" si="33"/>
        <v>0</v>
      </c>
      <c r="H327" s="18">
        <f t="shared" si="33"/>
        <v>10974.7</v>
      </c>
      <c r="I327" s="18">
        <f t="shared" si="35"/>
        <v>10974.7</v>
      </c>
      <c r="J327" s="18"/>
      <c r="K327" s="18"/>
      <c r="L327" s="18">
        <f t="shared" si="37"/>
        <v>1529.4000000000015</v>
      </c>
      <c r="M327" s="18">
        <f t="shared" si="38"/>
        <v>116.19218023779024</v>
      </c>
    </row>
    <row r="328" spans="1:13" ht="78.75">
      <c r="A328" s="71"/>
      <c r="B328" s="71"/>
      <c r="C328" s="29" t="s">
        <v>121</v>
      </c>
      <c r="D328" s="11" t="s">
        <v>122</v>
      </c>
      <c r="E328" s="10">
        <f t="shared" si="33"/>
        <v>101481.7</v>
      </c>
      <c r="F328" s="10">
        <f t="shared" si="33"/>
        <v>56735.3</v>
      </c>
      <c r="G328" s="10">
        <f t="shared" si="33"/>
        <v>48200</v>
      </c>
      <c r="H328" s="18">
        <f t="shared" si="33"/>
        <v>44891.9</v>
      </c>
      <c r="I328" s="18">
        <f t="shared" si="35"/>
        <v>-3308.0999999999985</v>
      </c>
      <c r="J328" s="18">
        <f t="shared" si="34"/>
        <v>93.13672199170125</v>
      </c>
      <c r="K328" s="18">
        <f t="shared" si="36"/>
        <v>79.1251654613618</v>
      </c>
      <c r="L328" s="18">
        <f t="shared" si="37"/>
        <v>-56589.799999999996</v>
      </c>
      <c r="M328" s="18">
        <f t="shared" si="38"/>
        <v>44.23644854195387</v>
      </c>
    </row>
    <row r="329" spans="1:13" ht="18.75" customHeight="1">
      <c r="A329" s="71"/>
      <c r="B329" s="71"/>
      <c r="C329" s="27" t="s">
        <v>3</v>
      </c>
      <c r="D329" s="13" t="s">
        <v>4</v>
      </c>
      <c r="E329" s="18">
        <f t="shared" si="33"/>
        <v>259532.10000000003</v>
      </c>
      <c r="F329" s="10">
        <f t="shared" si="33"/>
        <v>301774.5</v>
      </c>
      <c r="G329" s="18">
        <f t="shared" si="33"/>
        <v>274392.60000000003</v>
      </c>
      <c r="H329" s="18">
        <f t="shared" si="33"/>
        <v>311077.60000000003</v>
      </c>
      <c r="I329" s="18">
        <f t="shared" si="35"/>
        <v>36685</v>
      </c>
      <c r="J329" s="18">
        <f t="shared" si="34"/>
        <v>113.36952964474989</v>
      </c>
      <c r="K329" s="18">
        <f t="shared" si="36"/>
        <v>103.08279857973422</v>
      </c>
      <c r="L329" s="18">
        <f t="shared" si="37"/>
        <v>51545.5</v>
      </c>
      <c r="M329" s="18">
        <f t="shared" si="38"/>
        <v>119.86093435070266</v>
      </c>
    </row>
    <row r="330" spans="1:13" ht="18.75" customHeight="1">
      <c r="A330" s="71"/>
      <c r="B330" s="71"/>
      <c r="C330" s="27" t="s">
        <v>103</v>
      </c>
      <c r="D330" s="13" t="s">
        <v>5</v>
      </c>
      <c r="E330" s="18">
        <f t="shared" si="33"/>
        <v>91.89999999999999</v>
      </c>
      <c r="F330" s="10">
        <f t="shared" si="33"/>
        <v>0</v>
      </c>
      <c r="G330" s="10">
        <f t="shared" si="33"/>
        <v>0</v>
      </c>
      <c r="H330" s="18">
        <f t="shared" si="33"/>
        <v>-734.8</v>
      </c>
      <c r="I330" s="18">
        <f t="shared" si="35"/>
        <v>-734.8</v>
      </c>
      <c r="J330" s="18"/>
      <c r="K330" s="18"/>
      <c r="L330" s="18">
        <f t="shared" si="37"/>
        <v>-826.6999999999999</v>
      </c>
      <c r="M330" s="18">
        <f t="shared" si="38"/>
        <v>-799.5647442872688</v>
      </c>
    </row>
    <row r="331" spans="1:13" ht="18.75" customHeight="1">
      <c r="A331" s="71"/>
      <c r="B331" s="71"/>
      <c r="C331" s="27" t="s">
        <v>104</v>
      </c>
      <c r="D331" s="13" t="s">
        <v>30</v>
      </c>
      <c r="E331" s="10">
        <f t="shared" si="33"/>
        <v>82009.9</v>
      </c>
      <c r="F331" s="10">
        <f t="shared" si="33"/>
        <v>118266.90000000001</v>
      </c>
      <c r="G331" s="10">
        <f t="shared" si="33"/>
        <v>60540.9</v>
      </c>
      <c r="H331" s="18">
        <f t="shared" si="33"/>
        <v>39037.7</v>
      </c>
      <c r="I331" s="18">
        <f t="shared" si="35"/>
        <v>-21503.200000000004</v>
      </c>
      <c r="J331" s="18">
        <f t="shared" si="34"/>
        <v>64.48153231947327</v>
      </c>
      <c r="K331" s="18">
        <f t="shared" si="36"/>
        <v>33.008136680677346</v>
      </c>
      <c r="L331" s="18">
        <f t="shared" si="37"/>
        <v>-42972.2</v>
      </c>
      <c r="M331" s="18">
        <f t="shared" si="38"/>
        <v>47.60120424485336</v>
      </c>
    </row>
    <row r="332" spans="1:13" s="17" customFormat="1" ht="20.25" customHeight="1">
      <c r="A332" s="71"/>
      <c r="B332" s="71"/>
      <c r="C332" s="30"/>
      <c r="D332" s="19" t="s">
        <v>37</v>
      </c>
      <c r="E332" s="2">
        <f>E299+E310</f>
        <v>12650677.700000001</v>
      </c>
      <c r="F332" s="2">
        <f>F299+F310</f>
        <v>14938508.799999999</v>
      </c>
      <c r="G332" s="2">
        <f>G299+G310</f>
        <v>13034740.899999999</v>
      </c>
      <c r="H332" s="2">
        <f>H299+H310</f>
        <v>12844214</v>
      </c>
      <c r="I332" s="2">
        <f aca="true" t="shared" si="39" ref="I332:I340">H332-G332</f>
        <v>-190526.8999999985</v>
      </c>
      <c r="J332" s="2">
        <f aca="true" t="shared" si="40" ref="J332:J340">H332/G332*100</f>
        <v>98.53831463577463</v>
      </c>
      <c r="K332" s="2">
        <f aca="true" t="shared" si="41" ref="K332:K340">H332/F332*100</f>
        <v>85.98056320052508</v>
      </c>
      <c r="L332" s="2">
        <f aca="true" t="shared" si="42" ref="L332:L340">H332-E332</f>
        <v>193536.29999999888</v>
      </c>
      <c r="M332" s="2">
        <f aca="true" t="shared" si="43" ref="M332:M340">H332/E332*100</f>
        <v>101.52984926649422</v>
      </c>
    </row>
    <row r="333" spans="1:13" s="1" customFormat="1" ht="33.75" customHeight="1">
      <c r="A333" s="71"/>
      <c r="B333" s="71"/>
      <c r="C333" s="30" t="s">
        <v>52</v>
      </c>
      <c r="D333" s="19" t="s">
        <v>153</v>
      </c>
      <c r="E333" s="2">
        <f>SUM(E334:E339)</f>
        <v>8335551.500000002</v>
      </c>
      <c r="F333" s="2">
        <f>SUM(F334:F339)</f>
        <v>12761759.8</v>
      </c>
      <c r="G333" s="2">
        <f>SUM(G334:G339)</f>
        <v>10032205.1</v>
      </c>
      <c r="H333" s="2">
        <f>SUM(H334:H339)</f>
        <v>9924320</v>
      </c>
      <c r="I333" s="2">
        <f t="shared" si="39"/>
        <v>-107885.09999999963</v>
      </c>
      <c r="J333" s="2">
        <f t="shared" si="40"/>
        <v>98.92461229685186</v>
      </c>
      <c r="K333" s="2">
        <f t="shared" si="41"/>
        <v>77.76607737124154</v>
      </c>
      <c r="L333" s="2">
        <f t="shared" si="42"/>
        <v>1588768.4999999981</v>
      </c>
      <c r="M333" s="2">
        <f t="shared" si="43"/>
        <v>119.0601485696537</v>
      </c>
    </row>
    <row r="334" spans="1:13" ht="18.75" customHeight="1">
      <c r="A334" s="71"/>
      <c r="B334" s="71"/>
      <c r="C334" s="27" t="s">
        <v>87</v>
      </c>
      <c r="D334" s="42" t="s">
        <v>105</v>
      </c>
      <c r="E334" s="10">
        <f aca="true" t="shared" si="44" ref="E334:H339">SUMIF($C$6:$C$290,$C334,E$6:E$290)</f>
        <v>266605.5</v>
      </c>
      <c r="F334" s="10">
        <f t="shared" si="44"/>
        <v>355543.6</v>
      </c>
      <c r="G334" s="10">
        <f t="shared" si="44"/>
        <v>325915</v>
      </c>
      <c r="H334" s="10">
        <f t="shared" si="44"/>
        <v>325915</v>
      </c>
      <c r="I334" s="10">
        <f t="shared" si="39"/>
        <v>0</v>
      </c>
      <c r="J334" s="10">
        <f t="shared" si="40"/>
        <v>100</v>
      </c>
      <c r="K334" s="10">
        <f t="shared" si="41"/>
        <v>91.66667604198192</v>
      </c>
      <c r="L334" s="10">
        <f t="shared" si="42"/>
        <v>59309.5</v>
      </c>
      <c r="M334" s="10">
        <f t="shared" si="43"/>
        <v>122.246165214146</v>
      </c>
    </row>
    <row r="335" spans="1:13" ht="33.75" customHeight="1">
      <c r="A335" s="71"/>
      <c r="B335" s="71"/>
      <c r="C335" s="27" t="s">
        <v>106</v>
      </c>
      <c r="D335" s="13" t="s">
        <v>107</v>
      </c>
      <c r="E335" s="10">
        <f t="shared" si="44"/>
        <v>637126.6</v>
      </c>
      <c r="F335" s="10">
        <f t="shared" si="44"/>
        <v>2278312.6999999997</v>
      </c>
      <c r="G335" s="10">
        <f t="shared" si="44"/>
        <v>1344050.2</v>
      </c>
      <c r="H335" s="10">
        <f t="shared" si="44"/>
        <v>1294410.3999999997</v>
      </c>
      <c r="I335" s="10">
        <f t="shared" si="39"/>
        <v>-49639.80000000028</v>
      </c>
      <c r="J335" s="10">
        <f t="shared" si="40"/>
        <v>96.30670044913498</v>
      </c>
      <c r="K335" s="10">
        <f t="shared" si="41"/>
        <v>56.81443113581379</v>
      </c>
      <c r="L335" s="10">
        <f t="shared" si="42"/>
        <v>657283.7999999997</v>
      </c>
      <c r="M335" s="10">
        <f t="shared" si="43"/>
        <v>203.16376682436422</v>
      </c>
    </row>
    <row r="336" spans="1:13" ht="18.75" customHeight="1">
      <c r="A336" s="71"/>
      <c r="B336" s="71"/>
      <c r="C336" s="27" t="s">
        <v>108</v>
      </c>
      <c r="D336" s="13" t="s">
        <v>109</v>
      </c>
      <c r="E336" s="10">
        <f t="shared" si="44"/>
        <v>6984049.500000001</v>
      </c>
      <c r="F336" s="10">
        <f t="shared" si="44"/>
        <v>9182261.300000003</v>
      </c>
      <c r="G336" s="10">
        <f t="shared" si="44"/>
        <v>7447384.200000001</v>
      </c>
      <c r="H336" s="18">
        <f t="shared" si="44"/>
        <v>7445271.4</v>
      </c>
      <c r="I336" s="18">
        <f t="shared" si="39"/>
        <v>-2112.800000000745</v>
      </c>
      <c r="J336" s="69">
        <f t="shared" si="40"/>
        <v>99.97163030745747</v>
      </c>
      <c r="K336" s="18">
        <f t="shared" si="41"/>
        <v>81.08320115002606</v>
      </c>
      <c r="L336" s="18">
        <f t="shared" si="42"/>
        <v>461221.89999999944</v>
      </c>
      <c r="M336" s="18">
        <f t="shared" si="43"/>
        <v>106.60393228885331</v>
      </c>
    </row>
    <row r="337" spans="1:13" ht="18.75" customHeight="1">
      <c r="A337" s="71"/>
      <c r="B337" s="71"/>
      <c r="C337" s="27" t="s">
        <v>110</v>
      </c>
      <c r="D337" s="13" t="s">
        <v>8</v>
      </c>
      <c r="E337" s="10">
        <f t="shared" si="44"/>
        <v>579387.1000000001</v>
      </c>
      <c r="F337" s="10">
        <f t="shared" si="44"/>
        <v>945642.2</v>
      </c>
      <c r="G337" s="10">
        <f t="shared" si="44"/>
        <v>914855.7</v>
      </c>
      <c r="H337" s="10">
        <f t="shared" si="44"/>
        <v>914855.7</v>
      </c>
      <c r="I337" s="10">
        <f t="shared" si="39"/>
        <v>0</v>
      </c>
      <c r="J337" s="10">
        <f t="shared" si="40"/>
        <v>100</v>
      </c>
      <c r="K337" s="10">
        <f t="shared" si="41"/>
        <v>96.74438175453676</v>
      </c>
      <c r="L337" s="10">
        <f t="shared" si="42"/>
        <v>335468.59999999986</v>
      </c>
      <c r="M337" s="10">
        <f t="shared" si="43"/>
        <v>157.9005987534068</v>
      </c>
    </row>
    <row r="338" spans="1:13" ht="78.75">
      <c r="A338" s="71"/>
      <c r="B338" s="71"/>
      <c r="C338" s="27" t="s">
        <v>89</v>
      </c>
      <c r="D338" s="23" t="s">
        <v>112</v>
      </c>
      <c r="E338" s="10">
        <f t="shared" si="44"/>
        <v>5886.400000000001</v>
      </c>
      <c r="F338" s="10">
        <f t="shared" si="44"/>
        <v>0</v>
      </c>
      <c r="G338" s="10">
        <f t="shared" si="44"/>
        <v>0</v>
      </c>
      <c r="H338" s="18">
        <f t="shared" si="44"/>
        <v>15105</v>
      </c>
      <c r="I338" s="18">
        <f t="shared" si="39"/>
        <v>15105</v>
      </c>
      <c r="J338" s="10"/>
      <c r="K338" s="10"/>
      <c r="L338" s="18">
        <f t="shared" si="42"/>
        <v>9218.599999999999</v>
      </c>
      <c r="M338" s="18">
        <f t="shared" si="43"/>
        <v>256.60845338407177</v>
      </c>
    </row>
    <row r="339" spans="1:13" ht="33.75" customHeight="1">
      <c r="A339" s="71"/>
      <c r="B339" s="71"/>
      <c r="C339" s="27" t="s">
        <v>90</v>
      </c>
      <c r="D339" s="13" t="s">
        <v>111</v>
      </c>
      <c r="E339" s="10">
        <f t="shared" si="44"/>
        <v>-137503.59999999998</v>
      </c>
      <c r="F339" s="10">
        <f t="shared" si="44"/>
        <v>0</v>
      </c>
      <c r="G339" s="10">
        <f t="shared" si="44"/>
        <v>0</v>
      </c>
      <c r="H339" s="18">
        <f t="shared" si="44"/>
        <v>-71237.5</v>
      </c>
      <c r="I339" s="18">
        <f t="shared" si="39"/>
        <v>-71237.5</v>
      </c>
      <c r="J339" s="10"/>
      <c r="K339" s="10"/>
      <c r="L339" s="18">
        <f t="shared" si="42"/>
        <v>66266.09999999998</v>
      </c>
      <c r="M339" s="18">
        <f t="shared" si="43"/>
        <v>51.80773448840613</v>
      </c>
    </row>
    <row r="340" spans="1:13" s="68" customFormat="1" ht="21" customHeight="1">
      <c r="A340" s="72"/>
      <c r="B340" s="72"/>
      <c r="C340" s="44"/>
      <c r="D340" s="19" t="s">
        <v>45</v>
      </c>
      <c r="E340" s="2">
        <f>E332+E333</f>
        <v>20986229.200000003</v>
      </c>
      <c r="F340" s="2">
        <f>F332+F333</f>
        <v>27700268.6</v>
      </c>
      <c r="G340" s="2">
        <f>G332+G333</f>
        <v>23066946</v>
      </c>
      <c r="H340" s="2">
        <f>H332+H333</f>
        <v>22768534</v>
      </c>
      <c r="I340" s="2">
        <f t="shared" si="39"/>
        <v>-298412</v>
      </c>
      <c r="J340" s="2">
        <f t="shared" si="40"/>
        <v>98.70632202459745</v>
      </c>
      <c r="K340" s="2">
        <f t="shared" si="41"/>
        <v>82.19607661132932</v>
      </c>
      <c r="L340" s="2">
        <f t="shared" si="42"/>
        <v>1782304.799999997</v>
      </c>
      <c r="M340" s="2">
        <f t="shared" si="43"/>
        <v>108.49273484538135</v>
      </c>
    </row>
    <row r="341" spans="1:9" ht="15.75">
      <c r="A341" s="4"/>
      <c r="B341" s="5"/>
      <c r="C341" s="36"/>
      <c r="D341" s="23"/>
      <c r="E341" s="50"/>
      <c r="F341" s="65"/>
      <c r="G341" s="65"/>
      <c r="H341" s="50"/>
      <c r="I341" s="61"/>
    </row>
    <row r="342" spans="1:8" ht="15.75">
      <c r="A342" s="6"/>
      <c r="B342" s="5"/>
      <c r="C342" s="36"/>
      <c r="D342" s="23"/>
      <c r="E342" s="50"/>
      <c r="F342" s="65"/>
      <c r="G342" s="65"/>
      <c r="H342" s="55"/>
    </row>
    <row r="343" spans="1:8" ht="15.75">
      <c r="A343" s="6"/>
      <c r="B343" s="5"/>
      <c r="C343" s="36"/>
      <c r="D343" s="23"/>
      <c r="E343" s="50"/>
      <c r="F343" s="65"/>
      <c r="G343" s="65"/>
      <c r="H343" s="55"/>
    </row>
    <row r="344" spans="1:8" ht="15.75">
      <c r="A344" s="6"/>
      <c r="B344" s="5"/>
      <c r="C344" s="36"/>
      <c r="D344" s="23"/>
      <c r="E344" s="50"/>
      <c r="F344" s="65"/>
      <c r="G344" s="65"/>
      <c r="H344" s="55"/>
    </row>
    <row r="345" spans="1:8" ht="15.75">
      <c r="A345" s="6"/>
      <c r="B345" s="5"/>
      <c r="C345" s="36"/>
      <c r="D345" s="23"/>
      <c r="E345" s="50"/>
      <c r="F345" s="65"/>
      <c r="G345" s="65"/>
      <c r="H345" s="55"/>
    </row>
    <row r="346" spans="1:8" ht="15.75">
      <c r="A346" s="6"/>
      <c r="B346" s="5"/>
      <c r="C346" s="36"/>
      <c r="D346" s="23"/>
      <c r="E346" s="50"/>
      <c r="F346" s="65"/>
      <c r="G346" s="65"/>
      <c r="H346" s="55"/>
    </row>
    <row r="347" spans="1:8" ht="15.75">
      <c r="A347" s="6"/>
      <c r="B347" s="5"/>
      <c r="C347" s="36"/>
      <c r="D347" s="23"/>
      <c r="E347" s="50"/>
      <c r="F347" s="65"/>
      <c r="G347" s="65"/>
      <c r="H347" s="55"/>
    </row>
    <row r="348" spans="1:8" ht="15.75">
      <c r="A348" s="6"/>
      <c r="B348" s="5"/>
      <c r="C348" s="36"/>
      <c r="D348" s="23"/>
      <c r="E348" s="50"/>
      <c r="F348" s="65"/>
      <c r="G348" s="65"/>
      <c r="H348" s="55"/>
    </row>
    <row r="349" spans="1:8" ht="15.75">
      <c r="A349" s="6"/>
      <c r="B349" s="5"/>
      <c r="C349" s="36"/>
      <c r="D349" s="23"/>
      <c r="E349" s="50"/>
      <c r="F349" s="65"/>
      <c r="G349" s="65"/>
      <c r="H349" s="55"/>
    </row>
    <row r="350" spans="1:8" ht="15.75">
      <c r="A350" s="6"/>
      <c r="B350" s="5"/>
      <c r="C350" s="36"/>
      <c r="D350" s="23"/>
      <c r="E350" s="50"/>
      <c r="F350" s="65"/>
      <c r="G350" s="65"/>
      <c r="H350" s="55"/>
    </row>
    <row r="351" spans="1:8" ht="15.75">
      <c r="A351" s="6"/>
      <c r="B351" s="5"/>
      <c r="C351" s="36"/>
      <c r="D351" s="23"/>
      <c r="E351" s="50"/>
      <c r="F351" s="65"/>
      <c r="G351" s="65"/>
      <c r="H351" s="55"/>
    </row>
    <row r="352" spans="1:8" ht="15.75">
      <c r="A352" s="6"/>
      <c r="B352" s="5"/>
      <c r="C352" s="36"/>
      <c r="D352" s="23"/>
      <c r="E352" s="50"/>
      <c r="F352" s="65"/>
      <c r="G352" s="65"/>
      <c r="H352" s="55"/>
    </row>
    <row r="353" spans="1:8" ht="15.75">
      <c r="A353" s="6"/>
      <c r="B353" s="5"/>
      <c r="C353" s="36"/>
      <c r="D353" s="23"/>
      <c r="E353" s="50"/>
      <c r="F353" s="65"/>
      <c r="G353" s="65"/>
      <c r="H353" s="55"/>
    </row>
    <row r="354" spans="1:8" ht="15.75">
      <c r="A354" s="6"/>
      <c r="B354" s="5"/>
      <c r="C354" s="36"/>
      <c r="D354" s="23"/>
      <c r="E354" s="50"/>
      <c r="F354" s="65"/>
      <c r="G354" s="65"/>
      <c r="H354" s="55"/>
    </row>
    <row r="355" spans="1:8" ht="15.75">
      <c r="A355" s="6"/>
      <c r="B355" s="5"/>
      <c r="C355" s="36"/>
      <c r="D355" s="23"/>
      <c r="E355" s="50"/>
      <c r="F355" s="65"/>
      <c r="G355" s="65"/>
      <c r="H355" s="55"/>
    </row>
    <row r="356" spans="1:8" ht="15.75">
      <c r="A356" s="6"/>
      <c r="B356" s="5"/>
      <c r="C356" s="36"/>
      <c r="D356" s="23"/>
      <c r="E356" s="50"/>
      <c r="F356" s="65"/>
      <c r="G356" s="65"/>
      <c r="H356" s="55"/>
    </row>
    <row r="357" spans="1:8" ht="15.75">
      <c r="A357" s="6"/>
      <c r="B357" s="5"/>
      <c r="C357" s="36"/>
      <c r="D357" s="23"/>
      <c r="E357" s="50"/>
      <c r="F357" s="65"/>
      <c r="G357" s="65"/>
      <c r="H357" s="55"/>
    </row>
    <row r="358" spans="1:8" ht="15.75">
      <c r="A358" s="6"/>
      <c r="B358" s="5"/>
      <c r="C358" s="36"/>
      <c r="D358" s="23"/>
      <c r="E358" s="50"/>
      <c r="F358" s="65"/>
      <c r="G358" s="65"/>
      <c r="H358" s="55"/>
    </row>
    <row r="359" spans="1:8" ht="15.75">
      <c r="A359" s="6"/>
      <c r="B359" s="5"/>
      <c r="C359" s="36"/>
      <c r="D359" s="23"/>
      <c r="E359" s="50"/>
      <c r="F359" s="65"/>
      <c r="G359" s="65"/>
      <c r="H359" s="55"/>
    </row>
    <row r="360" spans="1:8" ht="15.75">
      <c r="A360" s="6"/>
      <c r="B360" s="5"/>
      <c r="C360" s="36"/>
      <c r="D360" s="23"/>
      <c r="E360" s="50"/>
      <c r="F360" s="65"/>
      <c r="G360" s="65"/>
      <c r="H360" s="55"/>
    </row>
    <row r="361" spans="2:8" ht="15.75">
      <c r="B361" s="12"/>
      <c r="C361" s="36"/>
      <c r="D361" s="23"/>
      <c r="E361" s="50"/>
      <c r="F361" s="65"/>
      <c r="G361" s="65"/>
      <c r="H361" s="55"/>
    </row>
    <row r="362" spans="2:8" ht="15.75">
      <c r="B362" s="12"/>
      <c r="C362" s="36"/>
      <c r="D362" s="23"/>
      <c r="E362" s="50"/>
      <c r="F362" s="65"/>
      <c r="G362" s="65"/>
      <c r="H362" s="55"/>
    </row>
    <row r="363" spans="1:8" ht="15.75">
      <c r="A363" s="7"/>
      <c r="B363" s="12"/>
      <c r="C363" s="36"/>
      <c r="D363" s="23"/>
      <c r="E363" s="50"/>
      <c r="F363" s="65"/>
      <c r="G363" s="65"/>
      <c r="H363" s="55"/>
    </row>
    <row r="364" spans="1:8" ht="15.75">
      <c r="A364" s="7"/>
      <c r="B364" s="12"/>
      <c r="C364" s="36"/>
      <c r="D364" s="23"/>
      <c r="E364" s="50"/>
      <c r="F364" s="65"/>
      <c r="G364" s="65"/>
      <c r="H364" s="55"/>
    </row>
    <row r="365" spans="1:8" ht="15.75">
      <c r="A365" s="7"/>
      <c r="B365" s="12"/>
      <c r="C365" s="36"/>
      <c r="D365" s="23"/>
      <c r="E365" s="50"/>
      <c r="F365" s="65"/>
      <c r="G365" s="65"/>
      <c r="H365" s="55"/>
    </row>
    <row r="366" spans="1:8" ht="15.75">
      <c r="A366" s="7"/>
      <c r="B366" s="12"/>
      <c r="C366" s="36"/>
      <c r="D366" s="23"/>
      <c r="E366" s="50"/>
      <c r="F366" s="65"/>
      <c r="G366" s="65"/>
      <c r="H366" s="55"/>
    </row>
    <row r="367" spans="1:8" ht="15.75">
      <c r="A367" s="7"/>
      <c r="B367" s="12"/>
      <c r="C367" s="36"/>
      <c r="D367" s="23"/>
      <c r="E367" s="50"/>
      <c r="F367" s="65"/>
      <c r="G367" s="65"/>
      <c r="H367" s="55"/>
    </row>
    <row r="368" spans="1:8" ht="15.75">
      <c r="A368" s="7"/>
      <c r="B368" s="12"/>
      <c r="C368" s="36"/>
      <c r="D368" s="23"/>
      <c r="E368" s="50"/>
      <c r="F368" s="65"/>
      <c r="G368" s="65"/>
      <c r="H368" s="55"/>
    </row>
    <row r="369" spans="1:8" ht="15.75">
      <c r="A369" s="7"/>
      <c r="B369" s="12"/>
      <c r="C369" s="36"/>
      <c r="D369" s="23"/>
      <c r="E369" s="50"/>
      <c r="F369" s="65"/>
      <c r="G369" s="65"/>
      <c r="H369" s="55"/>
    </row>
    <row r="370" spans="1:8" ht="15.75">
      <c r="A370" s="7"/>
      <c r="B370" s="12"/>
      <c r="C370" s="36"/>
      <c r="D370" s="23"/>
      <c r="E370" s="50"/>
      <c r="F370" s="65"/>
      <c r="G370" s="65"/>
      <c r="H370" s="55"/>
    </row>
    <row r="371" spans="1:8" ht="15.75">
      <c r="A371" s="7"/>
      <c r="B371" s="12"/>
      <c r="C371" s="36"/>
      <c r="D371" s="23"/>
      <c r="E371" s="50"/>
      <c r="F371" s="65"/>
      <c r="G371" s="65"/>
      <c r="H371" s="55"/>
    </row>
    <row r="372" spans="1:8" ht="15.75">
      <c r="A372" s="7"/>
      <c r="B372" s="12"/>
      <c r="C372" s="36"/>
      <c r="D372" s="23"/>
      <c r="E372" s="50"/>
      <c r="F372" s="65"/>
      <c r="G372" s="65"/>
      <c r="H372" s="55"/>
    </row>
    <row r="373" spans="1:8" ht="15.75">
      <c r="A373" s="7"/>
      <c r="B373" s="12"/>
      <c r="C373" s="36"/>
      <c r="D373" s="23"/>
      <c r="E373" s="50"/>
      <c r="F373" s="65"/>
      <c r="G373" s="65"/>
      <c r="H373" s="55"/>
    </row>
    <row r="374" spans="1:8" ht="15.75">
      <c r="A374" s="7"/>
      <c r="B374" s="12"/>
      <c r="C374" s="36"/>
      <c r="D374" s="23"/>
      <c r="E374" s="50"/>
      <c r="F374" s="65"/>
      <c r="G374" s="65"/>
      <c r="H374" s="55"/>
    </row>
    <row r="375" spans="1:8" ht="15.75">
      <c r="A375" s="7"/>
      <c r="B375" s="12"/>
      <c r="C375" s="36"/>
      <c r="D375" s="23"/>
      <c r="E375" s="50"/>
      <c r="F375" s="65"/>
      <c r="G375" s="65"/>
      <c r="H375" s="55"/>
    </row>
    <row r="376" spans="1:8" ht="15.75">
      <c r="A376" s="7"/>
      <c r="B376" s="12"/>
      <c r="C376" s="36"/>
      <c r="D376" s="23"/>
      <c r="E376" s="50"/>
      <c r="F376" s="65"/>
      <c r="G376" s="65"/>
      <c r="H376" s="55"/>
    </row>
    <row r="377" spans="1:8" ht="15.75">
      <c r="A377" s="7"/>
      <c r="B377" s="12"/>
      <c r="C377" s="36"/>
      <c r="D377" s="23"/>
      <c r="E377" s="50"/>
      <c r="F377" s="65"/>
      <c r="G377" s="65"/>
      <c r="H377" s="55"/>
    </row>
    <row r="378" spans="1:8" ht="15.75">
      <c r="A378" s="7"/>
      <c r="B378" s="12"/>
      <c r="C378" s="36"/>
      <c r="D378" s="23"/>
      <c r="E378" s="50"/>
      <c r="F378" s="65"/>
      <c r="G378" s="65"/>
      <c r="H378" s="55"/>
    </row>
    <row r="379" spans="1:8" ht="15.75">
      <c r="A379" s="7"/>
      <c r="B379" s="12"/>
      <c r="C379" s="36"/>
      <c r="D379" s="23"/>
      <c r="E379" s="50"/>
      <c r="F379" s="65"/>
      <c r="G379" s="65"/>
      <c r="H379" s="55"/>
    </row>
    <row r="380" spans="1:8" ht="15.75">
      <c r="A380" s="7"/>
      <c r="B380" s="12"/>
      <c r="C380" s="36"/>
      <c r="D380" s="23"/>
      <c r="E380" s="50"/>
      <c r="F380" s="65"/>
      <c r="G380" s="65"/>
      <c r="H380" s="55"/>
    </row>
    <row r="381" spans="1:8" ht="15.75">
      <c r="A381" s="7"/>
      <c r="B381" s="12"/>
      <c r="C381" s="36"/>
      <c r="D381" s="23"/>
      <c r="E381" s="50"/>
      <c r="F381" s="65"/>
      <c r="G381" s="65"/>
      <c r="H381" s="55"/>
    </row>
    <row r="382" spans="1:8" ht="15.75">
      <c r="A382" s="7"/>
      <c r="B382" s="12"/>
      <c r="C382" s="36"/>
      <c r="D382" s="23"/>
      <c r="E382" s="50"/>
      <c r="F382" s="65"/>
      <c r="G382" s="65"/>
      <c r="H382" s="55"/>
    </row>
    <row r="383" spans="1:8" ht="15.75">
      <c r="A383" s="7"/>
      <c r="B383" s="12"/>
      <c r="C383" s="36"/>
      <c r="D383" s="23"/>
      <c r="E383" s="50"/>
      <c r="F383" s="65"/>
      <c r="G383" s="65"/>
      <c r="H383" s="55"/>
    </row>
    <row r="384" spans="1:8" ht="15.75">
      <c r="A384" s="7"/>
      <c r="B384" s="12"/>
      <c r="C384" s="36"/>
      <c r="D384" s="23"/>
      <c r="E384" s="50"/>
      <c r="F384" s="65"/>
      <c r="G384" s="65"/>
      <c r="H384" s="55"/>
    </row>
    <row r="385" spans="1:8" ht="15.75">
      <c r="A385" s="7"/>
      <c r="B385" s="12"/>
      <c r="C385" s="36"/>
      <c r="D385" s="23"/>
      <c r="E385" s="50"/>
      <c r="F385" s="65"/>
      <c r="G385" s="65"/>
      <c r="H385" s="55"/>
    </row>
    <row r="386" spans="1:8" ht="15.75">
      <c r="A386" s="7"/>
      <c r="B386" s="12"/>
      <c r="C386" s="36"/>
      <c r="D386" s="23"/>
      <c r="E386" s="50"/>
      <c r="F386" s="65"/>
      <c r="G386" s="65"/>
      <c r="H386" s="55"/>
    </row>
    <row r="387" spans="1:8" ht="15.75">
      <c r="A387" s="7"/>
      <c r="B387" s="12"/>
      <c r="C387" s="36"/>
      <c r="D387" s="23"/>
      <c r="E387" s="50"/>
      <c r="F387" s="65"/>
      <c r="G387" s="65"/>
      <c r="H387" s="55"/>
    </row>
    <row r="388" spans="1:8" ht="15.75">
      <c r="A388" s="7"/>
      <c r="B388" s="12"/>
      <c r="C388" s="36"/>
      <c r="D388" s="23"/>
      <c r="E388" s="50"/>
      <c r="F388" s="65"/>
      <c r="G388" s="65"/>
      <c r="H388" s="55"/>
    </row>
    <row r="389" spans="1:8" ht="15.75">
      <c r="A389" s="7"/>
      <c r="B389" s="12"/>
      <c r="C389" s="36"/>
      <c r="D389" s="23"/>
      <c r="E389" s="50"/>
      <c r="F389" s="65"/>
      <c r="G389" s="65"/>
      <c r="H389" s="55"/>
    </row>
    <row r="390" spans="1:8" ht="15.75">
      <c r="A390" s="7"/>
      <c r="B390" s="12"/>
      <c r="C390" s="36"/>
      <c r="D390" s="23"/>
      <c r="E390" s="50"/>
      <c r="F390" s="65"/>
      <c r="G390" s="65"/>
      <c r="H390" s="55"/>
    </row>
    <row r="391" spans="1:8" ht="15.75">
      <c r="A391" s="7"/>
      <c r="B391" s="12"/>
      <c r="C391" s="36"/>
      <c r="D391" s="23"/>
      <c r="E391" s="50"/>
      <c r="F391" s="65"/>
      <c r="G391" s="65"/>
      <c r="H391" s="55"/>
    </row>
    <row r="392" spans="1:8" ht="15.75">
      <c r="A392" s="7"/>
      <c r="B392" s="12"/>
      <c r="C392" s="36"/>
      <c r="D392" s="23"/>
      <c r="E392" s="50"/>
      <c r="F392" s="65"/>
      <c r="G392" s="65"/>
      <c r="H392" s="55"/>
    </row>
    <row r="393" spans="1:8" ht="15.75">
      <c r="A393" s="7"/>
      <c r="B393" s="12"/>
      <c r="C393" s="36"/>
      <c r="D393" s="23"/>
      <c r="E393" s="50"/>
      <c r="F393" s="65"/>
      <c r="G393" s="65"/>
      <c r="H393" s="55"/>
    </row>
    <row r="394" spans="1:8" ht="15.75">
      <c r="A394" s="7"/>
      <c r="B394" s="12"/>
      <c r="C394" s="36"/>
      <c r="D394" s="23"/>
      <c r="E394" s="50"/>
      <c r="F394" s="65"/>
      <c r="G394" s="65"/>
      <c r="H394" s="55"/>
    </row>
    <row r="395" spans="1:8" ht="15.75">
      <c r="A395" s="7"/>
      <c r="B395" s="12"/>
      <c r="C395" s="36"/>
      <c r="D395" s="23"/>
      <c r="E395" s="50"/>
      <c r="F395" s="65"/>
      <c r="G395" s="65"/>
      <c r="H395" s="55"/>
    </row>
    <row r="396" spans="1:8" ht="15.75">
      <c r="A396" s="7"/>
      <c r="B396" s="12"/>
      <c r="C396" s="36"/>
      <c r="D396" s="23"/>
      <c r="E396" s="50"/>
      <c r="F396" s="65"/>
      <c r="G396" s="65"/>
      <c r="H396" s="55"/>
    </row>
    <row r="397" spans="1:8" ht="15.75">
      <c r="A397" s="7"/>
      <c r="B397" s="12"/>
      <c r="C397" s="36"/>
      <c r="D397" s="23"/>
      <c r="E397" s="50"/>
      <c r="F397" s="65"/>
      <c r="G397" s="65"/>
      <c r="H397" s="55"/>
    </row>
    <row r="398" spans="1:8" ht="15.75">
      <c r="A398" s="7"/>
      <c r="B398" s="12"/>
      <c r="C398" s="36"/>
      <c r="D398" s="23"/>
      <c r="E398" s="50"/>
      <c r="F398" s="65"/>
      <c r="G398" s="65"/>
      <c r="H398" s="55"/>
    </row>
    <row r="399" spans="1:8" ht="15.75">
      <c r="A399" s="7"/>
      <c r="B399" s="12"/>
      <c r="C399" s="36"/>
      <c r="D399" s="23"/>
      <c r="E399" s="50"/>
      <c r="F399" s="65"/>
      <c r="G399" s="65"/>
      <c r="H399" s="55"/>
    </row>
    <row r="400" spans="1:8" ht="15.75">
      <c r="A400" s="7"/>
      <c r="B400" s="12"/>
      <c r="C400" s="36"/>
      <c r="D400" s="23"/>
      <c r="E400" s="50"/>
      <c r="F400" s="65"/>
      <c r="G400" s="65"/>
      <c r="H400" s="55"/>
    </row>
    <row r="401" spans="1:8" ht="15.75">
      <c r="A401" s="7"/>
      <c r="B401" s="12"/>
      <c r="C401" s="36"/>
      <c r="D401" s="23"/>
      <c r="E401" s="50"/>
      <c r="F401" s="65"/>
      <c r="G401" s="65"/>
      <c r="H401" s="55"/>
    </row>
    <row r="402" spans="1:8" ht="15.75">
      <c r="A402" s="7"/>
      <c r="B402" s="12"/>
      <c r="C402" s="36"/>
      <c r="D402" s="23"/>
      <c r="E402" s="50"/>
      <c r="F402" s="65"/>
      <c r="G402" s="65"/>
      <c r="H402" s="55"/>
    </row>
    <row r="403" spans="1:8" ht="15.75">
      <c r="A403" s="7"/>
      <c r="B403" s="12"/>
      <c r="C403" s="36"/>
      <c r="D403" s="23"/>
      <c r="E403" s="50"/>
      <c r="F403" s="65"/>
      <c r="G403" s="65"/>
      <c r="H403" s="55"/>
    </row>
    <row r="404" spans="1:8" ht="15.75">
      <c r="A404" s="7"/>
      <c r="B404" s="12"/>
      <c r="C404" s="36"/>
      <c r="D404" s="23"/>
      <c r="E404" s="50"/>
      <c r="F404" s="65"/>
      <c r="G404" s="65"/>
      <c r="H404" s="55"/>
    </row>
    <row r="405" spans="1:8" ht="15.75">
      <c r="A405" s="7"/>
      <c r="B405" s="12"/>
      <c r="C405" s="36"/>
      <c r="D405" s="23"/>
      <c r="E405" s="50"/>
      <c r="F405" s="65"/>
      <c r="G405" s="65"/>
      <c r="H405" s="55"/>
    </row>
    <row r="406" spans="1:8" ht="15.75">
      <c r="A406" s="7"/>
      <c r="B406" s="12"/>
      <c r="C406" s="36"/>
      <c r="D406" s="23"/>
      <c r="E406" s="50"/>
      <c r="F406" s="65"/>
      <c r="G406" s="65"/>
      <c r="H406" s="55"/>
    </row>
    <row r="407" spans="1:8" ht="15.75">
      <c r="A407" s="7"/>
      <c r="B407" s="12"/>
      <c r="C407" s="36"/>
      <c r="D407" s="23"/>
      <c r="E407" s="50"/>
      <c r="F407" s="65"/>
      <c r="G407" s="65"/>
      <c r="H407" s="55"/>
    </row>
    <row r="408" spans="1:8" ht="15.75">
      <c r="A408" s="7"/>
      <c r="B408" s="12"/>
      <c r="C408" s="36"/>
      <c r="D408" s="23"/>
      <c r="E408" s="50"/>
      <c r="F408" s="65"/>
      <c r="G408" s="65"/>
      <c r="H408" s="55"/>
    </row>
    <row r="409" spans="1:8" ht="15.75">
      <c r="A409" s="7"/>
      <c r="B409" s="12"/>
      <c r="C409" s="36"/>
      <c r="D409" s="23"/>
      <c r="E409" s="50"/>
      <c r="F409" s="65"/>
      <c r="G409" s="65"/>
      <c r="H409" s="55"/>
    </row>
    <row r="410" spans="1:8" ht="15.75">
      <c r="A410" s="7"/>
      <c r="B410" s="12"/>
      <c r="C410" s="36"/>
      <c r="D410" s="23"/>
      <c r="E410" s="50"/>
      <c r="F410" s="65"/>
      <c r="G410" s="65"/>
      <c r="H410" s="55"/>
    </row>
    <row r="411" spans="1:8" ht="15.75">
      <c r="A411" s="7"/>
      <c r="B411" s="12"/>
      <c r="C411" s="36"/>
      <c r="D411" s="23"/>
      <c r="E411" s="50"/>
      <c r="F411" s="65"/>
      <c r="G411" s="65"/>
      <c r="H411" s="55"/>
    </row>
    <row r="412" spans="1:8" ht="15.75">
      <c r="A412" s="7"/>
      <c r="B412" s="12"/>
      <c r="C412" s="36"/>
      <c r="D412" s="24"/>
      <c r="E412" s="50"/>
      <c r="F412" s="65"/>
      <c r="G412" s="65"/>
      <c r="H412" s="55"/>
    </row>
    <row r="413" spans="1:8" ht="15.75">
      <c r="A413" s="7"/>
      <c r="B413" s="12"/>
      <c r="C413" s="36"/>
      <c r="D413" s="24"/>
      <c r="E413" s="50"/>
      <c r="F413" s="65"/>
      <c r="G413" s="65"/>
      <c r="H413" s="55"/>
    </row>
    <row r="414" spans="1:8" ht="15.75">
      <c r="A414" s="7"/>
      <c r="B414" s="12"/>
      <c r="C414" s="36"/>
      <c r="D414" s="24"/>
      <c r="E414" s="50"/>
      <c r="F414" s="65"/>
      <c r="G414" s="65"/>
      <c r="H414" s="55"/>
    </row>
    <row r="415" spans="1:8" ht="15.75">
      <c r="A415" s="7"/>
      <c r="B415" s="12"/>
      <c r="C415" s="36"/>
      <c r="D415" s="24"/>
      <c r="E415" s="50"/>
      <c r="F415" s="65"/>
      <c r="G415" s="65"/>
      <c r="H415" s="55"/>
    </row>
    <row r="416" spans="1:8" ht="15.75">
      <c r="A416" s="7"/>
      <c r="B416" s="12"/>
      <c r="C416" s="36"/>
      <c r="D416" s="24"/>
      <c r="E416" s="50"/>
      <c r="F416" s="65"/>
      <c r="G416" s="65"/>
      <c r="H416" s="55"/>
    </row>
    <row r="417" spans="1:8" ht="15.75">
      <c r="A417" s="7"/>
      <c r="B417" s="12"/>
      <c r="C417" s="36"/>
      <c r="D417" s="24"/>
      <c r="E417" s="50"/>
      <c r="F417" s="65"/>
      <c r="G417" s="65"/>
      <c r="H417" s="55"/>
    </row>
    <row r="418" spans="1:8" ht="15.75">
      <c r="A418" s="7"/>
      <c r="B418" s="12"/>
      <c r="C418" s="36"/>
      <c r="D418" s="24"/>
      <c r="E418" s="50"/>
      <c r="F418" s="65"/>
      <c r="G418" s="65"/>
      <c r="H418" s="55"/>
    </row>
    <row r="419" spans="1:8" ht="15.75">
      <c r="A419" s="7"/>
      <c r="B419" s="12"/>
      <c r="C419" s="36"/>
      <c r="D419" s="24"/>
      <c r="E419" s="50"/>
      <c r="F419" s="65"/>
      <c r="G419" s="65"/>
      <c r="H419" s="55"/>
    </row>
    <row r="420" spans="1:8" ht="15.75">
      <c r="A420" s="7"/>
      <c r="B420" s="12"/>
      <c r="C420" s="36"/>
      <c r="D420" s="24"/>
      <c r="E420" s="50"/>
      <c r="F420" s="65"/>
      <c r="G420" s="65"/>
      <c r="H420" s="55"/>
    </row>
    <row r="421" spans="1:8" ht="15.75">
      <c r="A421" s="7"/>
      <c r="B421" s="12"/>
      <c r="C421" s="36"/>
      <c r="D421" s="24"/>
      <c r="E421" s="50"/>
      <c r="F421" s="65"/>
      <c r="G421" s="65"/>
      <c r="H421" s="55"/>
    </row>
    <row r="422" spans="1:8" ht="15.75">
      <c r="A422" s="7"/>
      <c r="B422" s="12"/>
      <c r="C422" s="36"/>
      <c r="D422" s="24"/>
      <c r="E422" s="50"/>
      <c r="F422" s="65"/>
      <c r="G422" s="65"/>
      <c r="H422" s="55"/>
    </row>
    <row r="423" spans="1:8" ht="15.75">
      <c r="A423" s="7"/>
      <c r="B423" s="12"/>
      <c r="C423" s="36"/>
      <c r="D423" s="24"/>
      <c r="E423" s="50"/>
      <c r="F423" s="65"/>
      <c r="G423" s="65"/>
      <c r="H423" s="55"/>
    </row>
    <row r="424" spans="1:8" ht="15.75">
      <c r="A424" s="7"/>
      <c r="B424" s="12"/>
      <c r="C424" s="36"/>
      <c r="D424" s="24"/>
      <c r="E424" s="50"/>
      <c r="F424" s="65"/>
      <c r="G424" s="65"/>
      <c r="H424" s="55"/>
    </row>
    <row r="425" spans="1:8" ht="15.75">
      <c r="A425" s="7"/>
      <c r="B425" s="12"/>
      <c r="C425" s="36"/>
      <c r="D425" s="24"/>
      <c r="E425" s="50"/>
      <c r="F425" s="65"/>
      <c r="G425" s="65"/>
      <c r="H425" s="55"/>
    </row>
    <row r="426" spans="1:8" ht="15.75">
      <c r="A426" s="7"/>
      <c r="B426" s="12"/>
      <c r="C426" s="36"/>
      <c r="D426" s="24"/>
      <c r="E426" s="50"/>
      <c r="F426" s="65"/>
      <c r="G426" s="65"/>
      <c r="H426" s="55"/>
    </row>
    <row r="427" spans="1:8" ht="15.75">
      <c r="A427" s="7"/>
      <c r="B427" s="12"/>
      <c r="C427" s="36"/>
      <c r="D427" s="24"/>
      <c r="E427" s="50"/>
      <c r="F427" s="65"/>
      <c r="G427" s="65"/>
      <c r="H427" s="55"/>
    </row>
    <row r="428" spans="1:8" ht="15.75">
      <c r="A428" s="7"/>
      <c r="B428" s="12"/>
      <c r="C428" s="36"/>
      <c r="D428" s="24"/>
      <c r="E428" s="50"/>
      <c r="F428" s="65"/>
      <c r="G428" s="65"/>
      <c r="H428" s="55"/>
    </row>
    <row r="429" spans="1:8" ht="15.75">
      <c r="A429" s="7"/>
      <c r="B429" s="12"/>
      <c r="C429" s="36"/>
      <c r="D429" s="24"/>
      <c r="E429" s="50"/>
      <c r="F429" s="65"/>
      <c r="G429" s="65"/>
      <c r="H429" s="55"/>
    </row>
    <row r="430" spans="1:8" ht="15.75">
      <c r="A430" s="7"/>
      <c r="B430" s="12"/>
      <c r="C430" s="36"/>
      <c r="D430" s="24"/>
      <c r="E430" s="50"/>
      <c r="F430" s="65"/>
      <c r="G430" s="65"/>
      <c r="H430" s="55"/>
    </row>
    <row r="431" spans="1:8" ht="15.75">
      <c r="A431" s="7"/>
      <c r="B431" s="12"/>
      <c r="C431" s="36"/>
      <c r="D431" s="24"/>
      <c r="E431" s="50"/>
      <c r="F431" s="65"/>
      <c r="G431" s="65"/>
      <c r="H431" s="55"/>
    </row>
    <row r="432" spans="1:8" ht="15.75">
      <c r="A432" s="7"/>
      <c r="B432" s="12"/>
      <c r="C432" s="36"/>
      <c r="D432" s="24"/>
      <c r="E432" s="50"/>
      <c r="F432" s="65"/>
      <c r="G432" s="65"/>
      <c r="H432" s="55"/>
    </row>
    <row r="433" spans="1:8" ht="15.75">
      <c r="A433" s="7"/>
      <c r="B433" s="12"/>
      <c r="C433" s="36"/>
      <c r="D433" s="24"/>
      <c r="E433" s="50"/>
      <c r="F433" s="65"/>
      <c r="G433" s="65"/>
      <c r="H433" s="55"/>
    </row>
    <row r="434" spans="1:8" ht="15.75">
      <c r="A434" s="7"/>
      <c r="B434" s="12"/>
      <c r="C434" s="36"/>
      <c r="D434" s="24"/>
      <c r="E434" s="50"/>
      <c r="F434" s="65"/>
      <c r="G434" s="65"/>
      <c r="H434" s="55"/>
    </row>
    <row r="435" spans="1:8" ht="15.75">
      <c r="A435" s="7"/>
      <c r="B435" s="12"/>
      <c r="C435" s="36"/>
      <c r="D435" s="24"/>
      <c r="E435" s="50"/>
      <c r="F435" s="65"/>
      <c r="G435" s="65"/>
      <c r="H435" s="55"/>
    </row>
    <row r="436" spans="1:8" ht="15.75">
      <c r="A436" s="7"/>
      <c r="B436" s="12"/>
      <c r="C436" s="36"/>
      <c r="D436" s="24"/>
      <c r="E436" s="50"/>
      <c r="F436" s="65"/>
      <c r="G436" s="65"/>
      <c r="H436" s="55"/>
    </row>
    <row r="437" spans="1:8" ht="15.75">
      <c r="A437" s="7"/>
      <c r="B437" s="12"/>
      <c r="C437" s="36"/>
      <c r="D437" s="24"/>
      <c r="E437" s="50"/>
      <c r="F437" s="65"/>
      <c r="G437" s="65"/>
      <c r="H437" s="55"/>
    </row>
    <row r="438" spans="1:8" ht="15.75">
      <c r="A438" s="7"/>
      <c r="B438" s="12"/>
      <c r="C438" s="36"/>
      <c r="D438" s="24"/>
      <c r="E438" s="50"/>
      <c r="F438" s="65"/>
      <c r="G438" s="65"/>
      <c r="H438" s="55"/>
    </row>
    <row r="439" spans="1:8" ht="15.75">
      <c r="A439" s="7"/>
      <c r="B439" s="12"/>
      <c r="C439" s="36"/>
      <c r="D439" s="24"/>
      <c r="E439" s="50"/>
      <c r="F439" s="65"/>
      <c r="G439" s="65"/>
      <c r="H439" s="55"/>
    </row>
    <row r="440" spans="1:8" ht="15.75">
      <c r="A440" s="7"/>
      <c r="B440" s="12"/>
      <c r="C440" s="36"/>
      <c r="D440" s="24"/>
      <c r="E440" s="50"/>
      <c r="F440" s="65"/>
      <c r="G440" s="65"/>
      <c r="H440" s="55"/>
    </row>
    <row r="441" spans="1:8" ht="15.75">
      <c r="A441" s="7"/>
      <c r="B441" s="12"/>
      <c r="C441" s="36"/>
      <c r="D441" s="24"/>
      <c r="E441" s="50"/>
      <c r="F441" s="65"/>
      <c r="G441" s="65"/>
      <c r="H441" s="55"/>
    </row>
    <row r="442" spans="1:8" ht="15.75">
      <c r="A442" s="7"/>
      <c r="B442" s="12"/>
      <c r="C442" s="36"/>
      <c r="D442" s="24"/>
      <c r="E442" s="50"/>
      <c r="F442" s="65"/>
      <c r="G442" s="65"/>
      <c r="H442" s="55"/>
    </row>
    <row r="443" spans="1:8" ht="15.75">
      <c r="A443" s="7"/>
      <c r="B443" s="12"/>
      <c r="C443" s="36"/>
      <c r="D443" s="24"/>
      <c r="E443" s="50"/>
      <c r="F443" s="65"/>
      <c r="G443" s="65"/>
      <c r="H443" s="55"/>
    </row>
    <row r="444" spans="1:8" ht="15.75">
      <c r="A444" s="7"/>
      <c r="B444" s="12"/>
      <c r="C444" s="36"/>
      <c r="D444" s="24"/>
      <c r="E444" s="50"/>
      <c r="F444" s="65"/>
      <c r="G444" s="65"/>
      <c r="H444" s="55"/>
    </row>
    <row r="445" spans="1:8" ht="15.75">
      <c r="A445" s="7"/>
      <c r="B445" s="12"/>
      <c r="C445" s="36"/>
      <c r="D445" s="24"/>
      <c r="E445" s="50"/>
      <c r="F445" s="65"/>
      <c r="G445" s="65"/>
      <c r="H445" s="55"/>
    </row>
    <row r="446" spans="1:8" ht="15.75">
      <c r="A446" s="7"/>
      <c r="B446" s="12"/>
      <c r="C446" s="36"/>
      <c r="D446" s="24"/>
      <c r="E446" s="50"/>
      <c r="F446" s="65"/>
      <c r="G446" s="65"/>
      <c r="H446" s="55"/>
    </row>
    <row r="447" spans="1:8" ht="15.75">
      <c r="A447" s="7"/>
      <c r="B447" s="12"/>
      <c r="C447" s="36"/>
      <c r="D447" s="24"/>
      <c r="E447" s="50"/>
      <c r="F447" s="65"/>
      <c r="G447" s="65"/>
      <c r="H447" s="55"/>
    </row>
    <row r="448" spans="1:8" ht="15.75">
      <c r="A448" s="7"/>
      <c r="B448" s="12"/>
      <c r="C448" s="36"/>
      <c r="D448" s="24"/>
      <c r="E448" s="50"/>
      <c r="F448" s="65"/>
      <c r="G448" s="65"/>
      <c r="H448" s="55"/>
    </row>
    <row r="449" spans="1:8" ht="15.75">
      <c r="A449" s="7"/>
      <c r="B449" s="12"/>
      <c r="C449" s="36"/>
      <c r="D449" s="24"/>
      <c r="E449" s="50"/>
      <c r="F449" s="65"/>
      <c r="G449" s="65"/>
      <c r="H449" s="55"/>
    </row>
    <row r="450" spans="1:8" ht="15.75">
      <c r="A450" s="7"/>
      <c r="B450" s="12"/>
      <c r="C450" s="36"/>
      <c r="D450" s="24"/>
      <c r="E450" s="50"/>
      <c r="F450" s="65"/>
      <c r="G450" s="65"/>
      <c r="H450" s="55"/>
    </row>
    <row r="451" spans="1:8" ht="15.75">
      <c r="A451" s="7"/>
      <c r="B451" s="12"/>
      <c r="C451" s="36"/>
      <c r="D451" s="24"/>
      <c r="E451" s="50"/>
      <c r="F451" s="65"/>
      <c r="G451" s="65"/>
      <c r="H451" s="55"/>
    </row>
    <row r="452" spans="1:8" ht="15.75">
      <c r="A452" s="7"/>
      <c r="B452" s="12"/>
      <c r="C452" s="36"/>
      <c r="D452" s="24"/>
      <c r="E452" s="50"/>
      <c r="F452" s="65"/>
      <c r="G452" s="65"/>
      <c r="H452" s="55"/>
    </row>
    <row r="453" spans="1:8" ht="15.75">
      <c r="A453" s="7"/>
      <c r="B453" s="12"/>
      <c r="C453" s="36"/>
      <c r="D453" s="24"/>
      <c r="E453" s="50"/>
      <c r="F453" s="65"/>
      <c r="G453" s="65"/>
      <c r="H453" s="55"/>
    </row>
    <row r="454" spans="1:8" ht="15.75">
      <c r="A454" s="7"/>
      <c r="B454" s="12"/>
      <c r="C454" s="36"/>
      <c r="D454" s="24"/>
      <c r="E454" s="50"/>
      <c r="F454" s="65"/>
      <c r="G454" s="65"/>
      <c r="H454" s="55"/>
    </row>
    <row r="455" spans="1:8" ht="15.75">
      <c r="A455" s="7"/>
      <c r="B455" s="12"/>
      <c r="C455" s="36"/>
      <c r="D455" s="24"/>
      <c r="E455" s="50"/>
      <c r="F455" s="65"/>
      <c r="G455" s="65"/>
      <c r="H455" s="55"/>
    </row>
    <row r="456" spans="1:8" ht="15.75">
      <c r="A456" s="7"/>
      <c r="B456" s="12"/>
      <c r="C456" s="36"/>
      <c r="D456" s="24"/>
      <c r="E456" s="50"/>
      <c r="F456" s="65"/>
      <c r="G456" s="65"/>
      <c r="H456" s="55"/>
    </row>
    <row r="457" spans="1:8" ht="15.75">
      <c r="A457" s="7"/>
      <c r="B457" s="12"/>
      <c r="C457" s="36"/>
      <c r="D457" s="24"/>
      <c r="E457" s="50"/>
      <c r="F457" s="65"/>
      <c r="G457" s="65"/>
      <c r="H457" s="55"/>
    </row>
    <row r="458" spans="1:8" ht="15.75">
      <c r="A458" s="7"/>
      <c r="B458" s="12"/>
      <c r="C458" s="36"/>
      <c r="D458" s="24"/>
      <c r="E458" s="50"/>
      <c r="F458" s="65"/>
      <c r="G458" s="65"/>
      <c r="H458" s="55"/>
    </row>
    <row r="459" spans="1:8" ht="15.75">
      <c r="A459" s="7"/>
      <c r="B459" s="12"/>
      <c r="C459" s="36"/>
      <c r="D459" s="24"/>
      <c r="E459" s="50"/>
      <c r="F459" s="65"/>
      <c r="G459" s="65"/>
      <c r="H459" s="55"/>
    </row>
    <row r="460" spans="1:8" ht="15.75">
      <c r="A460" s="7"/>
      <c r="B460" s="12"/>
      <c r="C460" s="36"/>
      <c r="D460" s="24"/>
      <c r="E460" s="50"/>
      <c r="F460" s="65"/>
      <c r="G460" s="65"/>
      <c r="H460" s="55"/>
    </row>
    <row r="461" spans="1:8" ht="15.75">
      <c r="A461" s="7"/>
      <c r="B461" s="12"/>
      <c r="C461" s="36"/>
      <c r="D461" s="24"/>
      <c r="E461" s="50"/>
      <c r="F461" s="65"/>
      <c r="G461" s="65"/>
      <c r="H461" s="55"/>
    </row>
    <row r="462" spans="1:8" ht="15.75">
      <c r="A462" s="7"/>
      <c r="B462" s="12"/>
      <c r="C462" s="36"/>
      <c r="D462" s="24"/>
      <c r="E462" s="50"/>
      <c r="F462" s="65"/>
      <c r="G462" s="65"/>
      <c r="H462" s="55"/>
    </row>
    <row r="463" spans="1:8" ht="15.75">
      <c r="A463" s="7"/>
      <c r="B463" s="12"/>
      <c r="C463" s="36"/>
      <c r="D463" s="24"/>
      <c r="E463" s="50"/>
      <c r="F463" s="65"/>
      <c r="G463" s="65"/>
      <c r="H463" s="55"/>
    </row>
    <row r="464" spans="1:8" ht="15.75">
      <c r="A464" s="7"/>
      <c r="B464" s="12"/>
      <c r="C464" s="36"/>
      <c r="D464" s="24"/>
      <c r="E464" s="50"/>
      <c r="F464" s="65"/>
      <c r="G464" s="65"/>
      <c r="H464" s="55"/>
    </row>
    <row r="465" spans="1:8" ht="15.75">
      <c r="A465" s="7"/>
      <c r="B465" s="12"/>
      <c r="C465" s="36"/>
      <c r="D465" s="24"/>
      <c r="E465" s="50"/>
      <c r="F465" s="65"/>
      <c r="G465" s="65"/>
      <c r="H465" s="55"/>
    </row>
    <row r="466" spans="1:8" ht="15.75">
      <c r="A466" s="7"/>
      <c r="B466" s="12"/>
      <c r="C466" s="36"/>
      <c r="D466" s="24"/>
      <c r="E466" s="50"/>
      <c r="F466" s="65"/>
      <c r="G466" s="65"/>
      <c r="H466" s="55"/>
    </row>
    <row r="467" spans="1:8" ht="15.75">
      <c r="A467" s="7"/>
      <c r="B467" s="12"/>
      <c r="C467" s="36"/>
      <c r="D467" s="24"/>
      <c r="E467" s="50"/>
      <c r="F467" s="65"/>
      <c r="G467" s="65"/>
      <c r="H467" s="55"/>
    </row>
    <row r="468" spans="1:8" ht="15.75">
      <c r="A468" s="7"/>
      <c r="B468" s="12"/>
      <c r="C468" s="36"/>
      <c r="D468" s="24"/>
      <c r="E468" s="50"/>
      <c r="F468" s="65"/>
      <c r="G468" s="65"/>
      <c r="H468" s="55"/>
    </row>
    <row r="469" spans="1:8" ht="15.75">
      <c r="A469" s="7"/>
      <c r="B469" s="12"/>
      <c r="C469" s="36"/>
      <c r="D469" s="24"/>
      <c r="E469" s="50"/>
      <c r="F469" s="65"/>
      <c r="G469" s="65"/>
      <c r="H469" s="55"/>
    </row>
    <row r="470" spans="1:8" ht="15.75">
      <c r="A470" s="7"/>
      <c r="B470" s="12"/>
      <c r="C470" s="36"/>
      <c r="D470" s="24"/>
      <c r="E470" s="50"/>
      <c r="F470" s="65"/>
      <c r="G470" s="65"/>
      <c r="H470" s="55"/>
    </row>
    <row r="471" spans="1:8" ht="15.75">
      <c r="A471" s="7"/>
      <c r="B471" s="12"/>
      <c r="C471" s="36"/>
      <c r="D471" s="24"/>
      <c r="E471" s="50"/>
      <c r="F471" s="65"/>
      <c r="G471" s="65"/>
      <c r="H471" s="55"/>
    </row>
    <row r="472" spans="1:8" ht="15.75">
      <c r="A472" s="7"/>
      <c r="B472" s="12"/>
      <c r="C472" s="36"/>
      <c r="D472" s="24"/>
      <c r="E472" s="50"/>
      <c r="F472" s="65"/>
      <c r="G472" s="65"/>
      <c r="H472" s="55"/>
    </row>
    <row r="473" spans="1:8" ht="15.75">
      <c r="A473" s="7"/>
      <c r="B473" s="12"/>
      <c r="C473" s="36"/>
      <c r="D473" s="24"/>
      <c r="E473" s="50"/>
      <c r="F473" s="65"/>
      <c r="G473" s="65"/>
      <c r="H473" s="55"/>
    </row>
    <row r="474" spans="1:8" ht="15.75">
      <c r="A474" s="7"/>
      <c r="B474" s="12"/>
      <c r="C474" s="36"/>
      <c r="D474" s="24"/>
      <c r="E474" s="50"/>
      <c r="F474" s="65"/>
      <c r="G474" s="65"/>
      <c r="H474" s="55"/>
    </row>
    <row r="475" spans="1:8" ht="15.75">
      <c r="A475" s="7"/>
      <c r="B475" s="12"/>
      <c r="C475" s="36"/>
      <c r="D475" s="24"/>
      <c r="E475" s="50"/>
      <c r="F475" s="65"/>
      <c r="G475" s="65"/>
      <c r="H475" s="55"/>
    </row>
    <row r="476" spans="1:8" ht="15.75">
      <c r="A476" s="7"/>
      <c r="B476" s="12"/>
      <c r="C476" s="36"/>
      <c r="D476" s="24"/>
      <c r="E476" s="50"/>
      <c r="F476" s="65"/>
      <c r="G476" s="65"/>
      <c r="H476" s="55"/>
    </row>
    <row r="477" spans="1:8" ht="15.75">
      <c r="A477" s="7"/>
      <c r="B477" s="12"/>
      <c r="C477" s="36"/>
      <c r="D477" s="24"/>
      <c r="E477" s="50"/>
      <c r="F477" s="65"/>
      <c r="G477" s="65"/>
      <c r="H477" s="55"/>
    </row>
    <row r="478" spans="1:8" ht="15.75">
      <c r="A478" s="7"/>
      <c r="B478" s="12"/>
      <c r="C478" s="36"/>
      <c r="D478" s="24"/>
      <c r="E478" s="50"/>
      <c r="F478" s="65"/>
      <c r="G478" s="65"/>
      <c r="H478" s="55"/>
    </row>
    <row r="479" spans="1:8" ht="15.75">
      <c r="A479" s="7"/>
      <c r="B479" s="12"/>
      <c r="C479" s="36"/>
      <c r="D479" s="24"/>
      <c r="E479" s="50"/>
      <c r="F479" s="65"/>
      <c r="G479" s="65"/>
      <c r="H479" s="55"/>
    </row>
    <row r="480" spans="1:8" ht="15.75">
      <c r="A480" s="7"/>
      <c r="B480" s="12"/>
      <c r="C480" s="36"/>
      <c r="D480" s="24"/>
      <c r="E480" s="50"/>
      <c r="F480" s="65"/>
      <c r="G480" s="65"/>
      <c r="H480" s="55"/>
    </row>
    <row r="481" spans="1:8" ht="15.75">
      <c r="A481" s="7"/>
      <c r="B481" s="12"/>
      <c r="C481" s="36"/>
      <c r="D481" s="24"/>
      <c r="E481" s="50"/>
      <c r="F481" s="65"/>
      <c r="G481" s="65"/>
      <c r="H481" s="55"/>
    </row>
    <row r="482" spans="1:8" ht="15.75">
      <c r="A482" s="7"/>
      <c r="B482" s="12"/>
      <c r="C482" s="36"/>
      <c r="D482" s="24"/>
      <c r="E482" s="50"/>
      <c r="F482" s="65"/>
      <c r="G482" s="65"/>
      <c r="H482" s="55"/>
    </row>
    <row r="483" spans="1:8" ht="15.75">
      <c r="A483" s="7"/>
      <c r="B483" s="12"/>
      <c r="C483" s="36"/>
      <c r="D483" s="24"/>
      <c r="E483" s="50"/>
      <c r="F483" s="65"/>
      <c r="G483" s="65"/>
      <c r="H483" s="55"/>
    </row>
    <row r="484" spans="1:8" ht="15.75">
      <c r="A484" s="7"/>
      <c r="B484" s="12"/>
      <c r="C484" s="36"/>
      <c r="D484" s="24"/>
      <c r="E484" s="50"/>
      <c r="F484" s="65"/>
      <c r="G484" s="65"/>
      <c r="H484" s="55"/>
    </row>
    <row r="485" spans="1:8" ht="15.75">
      <c r="A485" s="7"/>
      <c r="B485" s="12"/>
      <c r="C485" s="36"/>
      <c r="D485" s="24"/>
      <c r="E485" s="50"/>
      <c r="F485" s="65"/>
      <c r="G485" s="65"/>
      <c r="H485" s="55"/>
    </row>
    <row r="486" spans="1:8" ht="15.75">
      <c r="A486" s="7"/>
      <c r="B486" s="12"/>
      <c r="C486" s="36"/>
      <c r="D486" s="24"/>
      <c r="E486" s="50"/>
      <c r="F486" s="65"/>
      <c r="G486" s="65"/>
      <c r="H486" s="55"/>
    </row>
    <row r="487" spans="1:8" ht="15.75">
      <c r="A487" s="7"/>
      <c r="B487" s="12"/>
      <c r="C487" s="36"/>
      <c r="D487" s="24"/>
      <c r="E487" s="50"/>
      <c r="F487" s="65"/>
      <c r="G487" s="65"/>
      <c r="H487" s="55"/>
    </row>
    <row r="488" spans="1:8" ht="15.75">
      <c r="A488" s="7"/>
      <c r="B488" s="12"/>
      <c r="C488" s="36"/>
      <c r="D488" s="24"/>
      <c r="E488" s="50"/>
      <c r="F488" s="65"/>
      <c r="G488" s="65"/>
      <c r="H488" s="55"/>
    </row>
    <row r="489" spans="1:8" ht="15.75">
      <c r="A489" s="7"/>
      <c r="B489" s="12"/>
      <c r="C489" s="36"/>
      <c r="D489" s="24"/>
      <c r="E489" s="50"/>
      <c r="F489" s="65"/>
      <c r="G489" s="65"/>
      <c r="H489" s="55"/>
    </row>
    <row r="490" spans="1:8" ht="15.75">
      <c r="A490" s="7"/>
      <c r="B490" s="12"/>
      <c r="C490" s="36"/>
      <c r="D490" s="24"/>
      <c r="E490" s="50"/>
      <c r="F490" s="65"/>
      <c r="G490" s="65"/>
      <c r="H490" s="55"/>
    </row>
    <row r="491" spans="1:8" ht="15.75">
      <c r="A491" s="7"/>
      <c r="B491" s="12"/>
      <c r="C491" s="36"/>
      <c r="D491" s="24"/>
      <c r="E491" s="50"/>
      <c r="F491" s="65"/>
      <c r="G491" s="65"/>
      <c r="H491" s="55"/>
    </row>
    <row r="492" spans="1:8" ht="15.75">
      <c r="A492" s="7"/>
      <c r="B492" s="12"/>
      <c r="C492" s="36"/>
      <c r="D492" s="24"/>
      <c r="E492" s="50"/>
      <c r="F492" s="65"/>
      <c r="G492" s="65"/>
      <c r="H492" s="55"/>
    </row>
    <row r="493" spans="1:8" ht="15.75">
      <c r="A493" s="7"/>
      <c r="B493" s="12"/>
      <c r="C493" s="36"/>
      <c r="D493" s="24"/>
      <c r="E493" s="50"/>
      <c r="F493" s="65"/>
      <c r="G493" s="65"/>
      <c r="H493" s="55"/>
    </row>
    <row r="494" spans="1:8" ht="15.75">
      <c r="A494" s="7"/>
      <c r="B494" s="12"/>
      <c r="C494" s="36"/>
      <c r="D494" s="24"/>
      <c r="E494" s="50"/>
      <c r="F494" s="65"/>
      <c r="G494" s="65"/>
      <c r="H494" s="55"/>
    </row>
    <row r="495" spans="1:8" ht="15.75">
      <c r="A495" s="7"/>
      <c r="B495" s="12"/>
      <c r="C495" s="36"/>
      <c r="D495" s="24"/>
      <c r="E495" s="50"/>
      <c r="F495" s="65"/>
      <c r="G495" s="65"/>
      <c r="H495" s="55"/>
    </row>
    <row r="496" spans="1:8" ht="15.75">
      <c r="A496" s="7"/>
      <c r="B496" s="12"/>
      <c r="C496" s="36"/>
      <c r="D496" s="24"/>
      <c r="E496" s="50"/>
      <c r="F496" s="65"/>
      <c r="G496" s="65"/>
      <c r="H496" s="55"/>
    </row>
    <row r="497" spans="1:8" ht="15.75">
      <c r="A497" s="7"/>
      <c r="B497" s="12"/>
      <c r="C497" s="36"/>
      <c r="D497" s="24"/>
      <c r="E497" s="50"/>
      <c r="F497" s="65"/>
      <c r="G497" s="65"/>
      <c r="H497" s="55"/>
    </row>
    <row r="498" spans="1:8" ht="15.75">
      <c r="A498" s="7"/>
      <c r="B498" s="12"/>
      <c r="C498" s="36"/>
      <c r="D498" s="24"/>
      <c r="E498" s="50"/>
      <c r="F498" s="65"/>
      <c r="G498" s="65"/>
      <c r="H498" s="55"/>
    </row>
    <row r="499" spans="1:8" ht="15.75">
      <c r="A499" s="7"/>
      <c r="B499" s="12"/>
      <c r="C499" s="36"/>
      <c r="D499" s="24"/>
      <c r="E499" s="50"/>
      <c r="F499" s="65"/>
      <c r="G499" s="65"/>
      <c r="H499" s="55"/>
    </row>
    <row r="500" spans="1:8" ht="15.75">
      <c r="A500" s="7"/>
      <c r="B500" s="12"/>
      <c r="C500" s="36"/>
      <c r="D500" s="24"/>
      <c r="E500" s="50"/>
      <c r="F500" s="65"/>
      <c r="G500" s="65"/>
      <c r="H500" s="55"/>
    </row>
    <row r="501" spans="1:8" ht="15.75">
      <c r="A501" s="7"/>
      <c r="B501" s="12"/>
      <c r="C501" s="36"/>
      <c r="D501" s="24"/>
      <c r="E501" s="50"/>
      <c r="F501" s="65"/>
      <c r="G501" s="65"/>
      <c r="H501" s="55"/>
    </row>
    <row r="502" spans="1:8" ht="15.75">
      <c r="A502" s="7"/>
      <c r="B502" s="12"/>
      <c r="C502" s="36"/>
      <c r="D502" s="24"/>
      <c r="E502" s="50"/>
      <c r="F502" s="65"/>
      <c r="G502" s="65"/>
      <c r="H502" s="55"/>
    </row>
    <row r="503" spans="1:8" ht="15.75">
      <c r="A503" s="7"/>
      <c r="B503" s="12"/>
      <c r="C503" s="36"/>
      <c r="D503" s="24"/>
      <c r="E503" s="50"/>
      <c r="F503" s="65"/>
      <c r="G503" s="65"/>
      <c r="H503" s="55"/>
    </row>
    <row r="504" spans="1:8" ht="15.75">
      <c r="A504" s="7"/>
      <c r="B504" s="12"/>
      <c r="C504" s="36"/>
      <c r="D504" s="24"/>
      <c r="E504" s="50"/>
      <c r="F504" s="65"/>
      <c r="G504" s="65"/>
      <c r="H504" s="55"/>
    </row>
    <row r="505" spans="1:8" ht="15.75">
      <c r="A505" s="7"/>
      <c r="B505" s="12"/>
      <c r="C505" s="36"/>
      <c r="D505" s="24"/>
      <c r="E505" s="50"/>
      <c r="F505" s="65"/>
      <c r="G505" s="65"/>
      <c r="H505" s="55"/>
    </row>
    <row r="506" spans="1:8" ht="15.75">
      <c r="A506" s="7"/>
      <c r="B506" s="12"/>
      <c r="C506" s="36"/>
      <c r="D506" s="24"/>
      <c r="E506" s="50"/>
      <c r="F506" s="65"/>
      <c r="G506" s="65"/>
      <c r="H506" s="55"/>
    </row>
    <row r="507" spans="1:8" ht="15.75">
      <c r="A507" s="7"/>
      <c r="B507" s="12"/>
      <c r="C507" s="36"/>
      <c r="D507" s="24"/>
      <c r="E507" s="50"/>
      <c r="F507" s="65"/>
      <c r="G507" s="65"/>
      <c r="H507" s="55"/>
    </row>
    <row r="508" spans="1:8" ht="15.75">
      <c r="A508" s="7"/>
      <c r="B508" s="12"/>
      <c r="C508" s="36"/>
      <c r="D508" s="24"/>
      <c r="E508" s="50"/>
      <c r="F508" s="65"/>
      <c r="G508" s="65"/>
      <c r="H508" s="55"/>
    </row>
    <row r="509" spans="1:8" ht="15.75">
      <c r="A509" s="7"/>
      <c r="B509" s="12"/>
      <c r="C509" s="36"/>
      <c r="D509" s="24"/>
      <c r="E509" s="50"/>
      <c r="F509" s="65"/>
      <c r="G509" s="65"/>
      <c r="H509" s="55"/>
    </row>
    <row r="510" spans="1:8" ht="15.75">
      <c r="A510" s="7"/>
      <c r="B510" s="12"/>
      <c r="C510" s="36"/>
      <c r="D510" s="24"/>
      <c r="E510" s="50"/>
      <c r="F510" s="65"/>
      <c r="G510" s="65"/>
      <c r="H510" s="55"/>
    </row>
    <row r="511" spans="1:8" ht="15.75">
      <c r="A511" s="7"/>
      <c r="B511" s="12"/>
      <c r="C511" s="36"/>
      <c r="D511" s="24"/>
      <c r="E511" s="50"/>
      <c r="F511" s="65"/>
      <c r="G511" s="65"/>
      <c r="H511" s="55"/>
    </row>
    <row r="512" spans="1:8" ht="15.75">
      <c r="A512" s="7"/>
      <c r="B512" s="12"/>
      <c r="C512" s="36"/>
      <c r="D512" s="24"/>
      <c r="E512" s="50"/>
      <c r="F512" s="65"/>
      <c r="G512" s="65"/>
      <c r="H512" s="55"/>
    </row>
    <row r="513" spans="1:8" ht="15.75">
      <c r="A513" s="7"/>
      <c r="B513" s="12"/>
      <c r="C513" s="36"/>
      <c r="D513" s="24"/>
      <c r="E513" s="50"/>
      <c r="F513" s="65"/>
      <c r="G513" s="65"/>
      <c r="H513" s="55"/>
    </row>
    <row r="514" spans="1:8" ht="15.75">
      <c r="A514" s="7"/>
      <c r="B514" s="12"/>
      <c r="C514" s="36"/>
      <c r="D514" s="24"/>
      <c r="E514" s="50"/>
      <c r="F514" s="65"/>
      <c r="G514" s="65"/>
      <c r="H514" s="55"/>
    </row>
    <row r="515" spans="1:8" ht="15.75">
      <c r="A515" s="7"/>
      <c r="B515" s="12"/>
      <c r="C515" s="36"/>
      <c r="D515" s="24"/>
      <c r="E515" s="50"/>
      <c r="F515" s="65"/>
      <c r="G515" s="65"/>
      <c r="H515" s="55"/>
    </row>
    <row r="516" spans="1:8" ht="15.75">
      <c r="A516" s="7"/>
      <c r="B516" s="12"/>
      <c r="C516" s="36"/>
      <c r="D516" s="24"/>
      <c r="E516" s="50"/>
      <c r="F516" s="65"/>
      <c r="G516" s="65"/>
      <c r="H516" s="55"/>
    </row>
    <row r="517" spans="1:8" ht="15.75">
      <c r="A517" s="7"/>
      <c r="B517" s="12"/>
      <c r="C517" s="36"/>
      <c r="D517" s="24"/>
      <c r="E517" s="50"/>
      <c r="F517" s="65"/>
      <c r="G517" s="65"/>
      <c r="H517" s="55"/>
    </row>
    <row r="518" spans="1:8" ht="15.75">
      <c r="A518" s="7"/>
      <c r="B518" s="12"/>
      <c r="C518" s="36"/>
      <c r="D518" s="24"/>
      <c r="E518" s="50"/>
      <c r="F518" s="65"/>
      <c r="G518" s="65"/>
      <c r="H518" s="55"/>
    </row>
    <row r="519" spans="1:8" ht="15.75">
      <c r="A519" s="7"/>
      <c r="B519" s="12"/>
      <c r="C519" s="36"/>
      <c r="D519" s="24"/>
      <c r="E519" s="50"/>
      <c r="F519" s="65"/>
      <c r="G519" s="65"/>
      <c r="H519" s="55"/>
    </row>
    <row r="520" spans="1:8" ht="15.75">
      <c r="A520" s="7"/>
      <c r="B520" s="12"/>
      <c r="C520" s="36"/>
      <c r="D520" s="24"/>
      <c r="E520" s="50"/>
      <c r="F520" s="65"/>
      <c r="G520" s="65"/>
      <c r="H520" s="55"/>
    </row>
    <row r="521" spans="1:8" ht="15.75">
      <c r="A521" s="7"/>
      <c r="B521" s="12"/>
      <c r="C521" s="36"/>
      <c r="D521" s="24"/>
      <c r="E521" s="50"/>
      <c r="F521" s="65"/>
      <c r="G521" s="65"/>
      <c r="H521" s="55"/>
    </row>
    <row r="522" spans="1:8" ht="15.75">
      <c r="A522" s="7"/>
      <c r="B522" s="12"/>
      <c r="C522" s="36"/>
      <c r="D522" s="24"/>
      <c r="E522" s="50"/>
      <c r="F522" s="65"/>
      <c r="G522" s="65"/>
      <c r="H522" s="55"/>
    </row>
    <row r="523" spans="1:8" ht="15.75">
      <c r="A523" s="7"/>
      <c r="B523" s="12"/>
      <c r="C523" s="36"/>
      <c r="D523" s="24"/>
      <c r="E523" s="50"/>
      <c r="F523" s="65"/>
      <c r="G523" s="65"/>
      <c r="H523" s="55"/>
    </row>
    <row r="524" spans="1:8" ht="15.75">
      <c r="A524" s="7"/>
      <c r="B524" s="12"/>
      <c r="C524" s="36"/>
      <c r="D524" s="24"/>
      <c r="E524" s="50"/>
      <c r="F524" s="65"/>
      <c r="G524" s="65"/>
      <c r="H524" s="55"/>
    </row>
    <row r="525" spans="1:8" ht="15.75">
      <c r="A525" s="7"/>
      <c r="B525" s="12"/>
      <c r="C525" s="36"/>
      <c r="D525" s="24"/>
      <c r="E525" s="50"/>
      <c r="F525" s="65"/>
      <c r="G525" s="65"/>
      <c r="H525" s="55"/>
    </row>
    <row r="526" spans="1:8" ht="15.75">
      <c r="A526" s="7"/>
      <c r="B526" s="12"/>
      <c r="C526" s="36"/>
      <c r="D526" s="24"/>
      <c r="E526" s="50"/>
      <c r="F526" s="65"/>
      <c r="G526" s="65"/>
      <c r="H526" s="55"/>
    </row>
    <row r="527" spans="1:8" ht="15.75">
      <c r="A527" s="7"/>
      <c r="B527" s="12"/>
      <c r="C527" s="36"/>
      <c r="D527" s="24"/>
      <c r="E527" s="50"/>
      <c r="F527" s="65"/>
      <c r="G527" s="65"/>
      <c r="H527" s="55"/>
    </row>
    <row r="528" spans="1:8" ht="15.75">
      <c r="A528" s="7"/>
      <c r="B528" s="12"/>
      <c r="C528" s="36"/>
      <c r="D528" s="24"/>
      <c r="E528" s="50"/>
      <c r="F528" s="65"/>
      <c r="G528" s="65"/>
      <c r="H528" s="55"/>
    </row>
    <row r="529" spans="1:8" ht="15.75">
      <c r="A529" s="7"/>
      <c r="B529" s="12"/>
      <c r="C529" s="36"/>
      <c r="D529" s="24"/>
      <c r="E529" s="50"/>
      <c r="F529" s="65"/>
      <c r="G529" s="65"/>
      <c r="H529" s="55"/>
    </row>
    <row r="530" spans="1:8" ht="15.75">
      <c r="A530" s="7"/>
      <c r="B530" s="12"/>
      <c r="C530" s="36"/>
      <c r="D530" s="24"/>
      <c r="E530" s="50"/>
      <c r="F530" s="65"/>
      <c r="G530" s="65"/>
      <c r="H530" s="55"/>
    </row>
    <row r="531" spans="1:8" ht="15.75">
      <c r="A531" s="7"/>
      <c r="B531" s="12"/>
      <c r="C531" s="36"/>
      <c r="D531" s="24"/>
      <c r="E531" s="50"/>
      <c r="F531" s="65"/>
      <c r="G531" s="65"/>
      <c r="H531" s="55"/>
    </row>
    <row r="532" spans="1:8" ht="15.75">
      <c r="A532" s="7"/>
      <c r="B532" s="12"/>
      <c r="C532" s="36"/>
      <c r="D532" s="24"/>
      <c r="E532" s="50"/>
      <c r="F532" s="65"/>
      <c r="G532" s="65"/>
      <c r="H532" s="55"/>
    </row>
    <row r="533" spans="1:8" ht="15.75">
      <c r="A533" s="7"/>
      <c r="B533" s="12"/>
      <c r="C533" s="36"/>
      <c r="D533" s="24"/>
      <c r="E533" s="50"/>
      <c r="F533" s="65"/>
      <c r="G533" s="65"/>
      <c r="H533" s="55"/>
    </row>
    <row r="534" spans="1:8" ht="15.75">
      <c r="A534" s="7"/>
      <c r="B534" s="12"/>
      <c r="C534" s="36"/>
      <c r="D534" s="24"/>
      <c r="E534" s="50"/>
      <c r="F534" s="65"/>
      <c r="G534" s="65"/>
      <c r="H534" s="55"/>
    </row>
    <row r="535" spans="1:8" ht="15.75">
      <c r="A535" s="7"/>
      <c r="B535" s="12"/>
      <c r="C535" s="36"/>
      <c r="D535" s="24"/>
      <c r="E535" s="50"/>
      <c r="F535" s="65"/>
      <c r="G535" s="65"/>
      <c r="H535" s="55"/>
    </row>
    <row r="536" spans="1:8" ht="15.75">
      <c r="A536" s="7"/>
      <c r="B536" s="12"/>
      <c r="C536" s="36"/>
      <c r="D536" s="24"/>
      <c r="E536" s="50"/>
      <c r="F536" s="65"/>
      <c r="G536" s="65"/>
      <c r="H536" s="55"/>
    </row>
    <row r="537" spans="1:8" ht="15.75">
      <c r="A537" s="7"/>
      <c r="B537" s="12"/>
      <c r="C537" s="36"/>
      <c r="D537" s="24"/>
      <c r="E537" s="50"/>
      <c r="F537" s="65"/>
      <c r="G537" s="65"/>
      <c r="H537" s="55"/>
    </row>
    <row r="538" spans="1:8" ht="15.75">
      <c r="A538" s="7"/>
      <c r="B538" s="12"/>
      <c r="C538" s="36"/>
      <c r="D538" s="24"/>
      <c r="E538" s="50"/>
      <c r="F538" s="65"/>
      <c r="G538" s="65"/>
      <c r="H538" s="55"/>
    </row>
    <row r="539" spans="1:8" ht="15.75">
      <c r="A539" s="7"/>
      <c r="B539" s="12"/>
      <c r="C539" s="36"/>
      <c r="D539" s="24"/>
      <c r="E539" s="50"/>
      <c r="F539" s="65"/>
      <c r="G539" s="65"/>
      <c r="H539" s="55"/>
    </row>
    <row r="540" spans="1:8" ht="15.75">
      <c r="A540" s="7"/>
      <c r="B540" s="12"/>
      <c r="C540" s="36"/>
      <c r="D540" s="24"/>
      <c r="E540" s="50"/>
      <c r="F540" s="65"/>
      <c r="G540" s="65"/>
      <c r="H540" s="55"/>
    </row>
    <row r="541" spans="1:8" ht="15.75">
      <c r="A541" s="7"/>
      <c r="B541" s="12"/>
      <c r="C541" s="36"/>
      <c r="D541" s="24"/>
      <c r="E541" s="50"/>
      <c r="F541" s="65"/>
      <c r="G541" s="65"/>
      <c r="H541" s="55"/>
    </row>
  </sheetData>
  <sheetProtection password="CE28" sheet="1" objects="1" scenarios="1"/>
  <autoFilter ref="A4:M286"/>
  <mergeCells count="92">
    <mergeCell ref="A1:M1"/>
    <mergeCell ref="B6:B18"/>
    <mergeCell ref="A6:A18"/>
    <mergeCell ref="B87:B92"/>
    <mergeCell ref="A80:A86"/>
    <mergeCell ref="A30:A37"/>
    <mergeCell ref="B30:B37"/>
    <mergeCell ref="A38:A41"/>
    <mergeCell ref="B38:B41"/>
    <mergeCell ref="A19:A29"/>
    <mergeCell ref="B19:B29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L4:L5"/>
    <mergeCell ref="G4:G5"/>
    <mergeCell ref="J4:J5"/>
    <mergeCell ref="E4:E5"/>
    <mergeCell ref="A93:A99"/>
    <mergeCell ref="B93:B99"/>
    <mergeCell ref="A106:A112"/>
    <mergeCell ref="B106:B112"/>
    <mergeCell ref="A42:A54"/>
    <mergeCell ref="B42:B54"/>
    <mergeCell ref="A62:A73"/>
    <mergeCell ref="B62:B73"/>
    <mergeCell ref="A55:A61"/>
    <mergeCell ref="B55:B61"/>
    <mergeCell ref="A74:A79"/>
    <mergeCell ref="B74:B79"/>
    <mergeCell ref="B80:B86"/>
    <mergeCell ref="A87:A92"/>
    <mergeCell ref="A100:A105"/>
    <mergeCell ref="B113:B118"/>
    <mergeCell ref="A113:A118"/>
    <mergeCell ref="B100:B105"/>
    <mergeCell ref="A119:A124"/>
    <mergeCell ref="B119:B124"/>
    <mergeCell ref="A148:A165"/>
    <mergeCell ref="B148:B165"/>
    <mergeCell ref="A125:A139"/>
    <mergeCell ref="B125:B139"/>
    <mergeCell ref="A181:A196"/>
    <mergeCell ref="B181:B196"/>
    <mergeCell ref="B166:B180"/>
    <mergeCell ref="A166:A180"/>
    <mergeCell ref="A140:A147"/>
    <mergeCell ref="B140:B147"/>
    <mergeCell ref="A197:A204"/>
    <mergeCell ref="B197:B204"/>
    <mergeCell ref="A231:A243"/>
    <mergeCell ref="B231:B243"/>
    <mergeCell ref="A244:A247"/>
    <mergeCell ref="B244:B247"/>
    <mergeCell ref="A205:A218"/>
    <mergeCell ref="B205:B218"/>
    <mergeCell ref="A219:A230"/>
    <mergeCell ref="B219:B230"/>
    <mergeCell ref="C287:C290"/>
    <mergeCell ref="D297:D298"/>
    <mergeCell ref="G297:G298"/>
    <mergeCell ref="B269:B286"/>
    <mergeCell ref="A287:A290"/>
    <mergeCell ref="B287:B290"/>
    <mergeCell ref="H297:H298"/>
    <mergeCell ref="I297:I298"/>
    <mergeCell ref="J297:J298"/>
    <mergeCell ref="A295:M295"/>
    <mergeCell ref="L297:L298"/>
    <mergeCell ref="M297:M298"/>
    <mergeCell ref="K297:K298"/>
    <mergeCell ref="A297:A298"/>
    <mergeCell ref="B297:B298"/>
    <mergeCell ref="C297:C298"/>
    <mergeCell ref="E297:E298"/>
    <mergeCell ref="F297:F298"/>
    <mergeCell ref="A299:A340"/>
    <mergeCell ref="B299:B340"/>
    <mergeCell ref="B253:B256"/>
    <mergeCell ref="A248:A252"/>
    <mergeCell ref="B248:B252"/>
    <mergeCell ref="A269:A286"/>
    <mergeCell ref="A253:A256"/>
    <mergeCell ref="A257:A268"/>
    <mergeCell ref="B257:B268"/>
  </mergeCells>
  <printOptions/>
  <pageMargins left="0.3937007874015748" right="0.1968503937007874" top="0.2755905511811024" bottom="0.275590551181102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2018-12-10T10:34:45Z</cp:lastPrinted>
  <dcterms:created xsi:type="dcterms:W3CDTF">2011-02-09T07:28:13Z</dcterms:created>
  <dcterms:modified xsi:type="dcterms:W3CDTF">2018-12-14T09:28:42Z</dcterms:modified>
  <cp:category/>
  <cp:version/>
  <cp:contentType/>
  <cp:contentStatus/>
</cp:coreProperties>
</file>