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источникам'!$A$1:$I$153</definedName>
  </definedNames>
  <calcPr fullCalcOnLoad="1"/>
</workbook>
</file>

<file path=xl/sharedStrings.xml><?xml version="1.0" encoding="utf-8"?>
<sst xmlns="http://schemas.openxmlformats.org/spreadsheetml/2006/main" count="229" uniqueCount="131">
  <si>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</si>
  <si>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</si>
  <si>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</si>
  <si>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</si>
  <si>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</si>
  <si>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</si>
  <si>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</si>
  <si>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</si>
  <si>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</si>
  <si>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</si>
  <si>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</si>
  <si>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</si>
  <si>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</si>
  <si>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</si>
  <si>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</si>
  <si>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</si>
  <si>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</si>
  <si>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</si>
  <si>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</si>
  <si>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</si>
  <si>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</si>
  <si>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</si>
  <si>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</si>
  <si>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</si>
  <si>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</si>
  <si>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</si>
  <si>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</si>
  <si>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</si>
  <si>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</si>
  <si>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</si>
  <si>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</si>
  <si>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</si>
  <si>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</si>
  <si>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</si>
  <si>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</si>
  <si>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</si>
  <si>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</si>
  <si>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</si>
  <si>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</si>
  <si>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</si>
  <si>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</si>
  <si>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</si>
  <si>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</si>
  <si>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</si>
  <si>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</si>
  <si>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</si>
  <si>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</si>
  <si>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</si>
  <si>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</si>
  <si>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</si>
  <si>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</si>
  <si>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</si>
  <si>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</si>
  <si>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</si>
  <si>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</si>
  <si>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</si>
  <si>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</si>
  <si>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</si>
  <si>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</si>
  <si>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</si>
  <si>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</si>
  <si>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</si>
  <si>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</si>
  <si>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</si>
  <si>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</si>
  <si>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</si>
  <si>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</si>
  <si>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</si>
  <si>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</si>
  <si>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</si>
  <si>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</si>
  <si>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</si>
  <si>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</si>
  <si>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</si>
  <si>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</si>
  <si>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</si>
  <si>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</si>
  <si>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</si>
  <si>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</si>
  <si>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</si>
  <si>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</si>
  <si>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</si>
  <si>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</si>
  <si>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</si>
  <si>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</si>
  <si>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</si>
  <si>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</si>
  <si>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</si>
  <si>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</si>
  <si>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</si>
  <si>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</si>
  <si>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</si>
  <si>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</si>
  <si>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</si>
  <si>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</si>
  <si>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</si>
  <si>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</si>
  <si>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</si>
  <si>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</si>
  <si>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</si>
  <si>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</si>
  <si>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</si>
  <si>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</si>
  <si>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</si>
  <si>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</si>
  <si>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</si>
  <si>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</si>
  <si>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</si>
  <si>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</si>
  <si>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</si>
  <si>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</si>
  <si>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</si>
  <si>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</si>
  <si>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</si>
  <si>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</si>
  <si>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Ассигнования 2021 года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</si>
  <si>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</si>
  <si>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</si>
  <si>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</si>
  <si>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</si>
  <si>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</si>
  <si>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</si>
  <si>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</si>
  <si>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</si>
  <si>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</si>
  <si>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</si>
  <si>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Оперативный анализ исполнения бюджета города Перми по расходам на 1 января 2022 года</t>
  </si>
  <si>
    <t>Кассовый расход на 01.01.2022</t>
  </si>
  <si>
    <t>Кассовый план 2021 года</t>
  </si>
  <si>
    <t>% выпол-нения кассового плана 2021 года</t>
  </si>
  <si>
    <t xml:space="preserve"> *   расчётный уровень установлен исходя из 95,0 % исполнения плана по расходам за 2021 год.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</si>
</sst>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9" fontId="5" fillId="34" borderId="10" xfId="0" applyNumberFormat="1" applyFont="1" applyFill="1" applyBorder="1" applyAlignment="1">
      <alignment horizontal="right" vertical="center"/>
    </xf>
    <xf numFmtId="179" fontId="5" fillId="34" borderId="10" xfId="0" applyNumberFormat="1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/>
    </xf>
    <xf numFmtId="179" fontId="0" fillId="34" borderId="12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79" fontId="5" fillId="34" borderId="10" xfId="0" applyNumberFormat="1" applyFont="1" applyFill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9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174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179" fontId="5" fillId="0" borderId="10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left"/>
    </xf>
    <xf numFmtId="179" fontId="5" fillId="0" borderId="10" xfId="0" applyNumberFormat="1" applyFont="1" applyFill="1" applyBorder="1" applyAlignment="1">
      <alignment horizontal="right" vertical="center" wrapText="1"/>
    </xf>
    <xf numFmtId="179" fontId="21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179" fontId="18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left" vertical="center" wrapText="1"/>
    </xf>
    <xf numFmtId="179" fontId="6" fillId="35" borderId="10" xfId="0" applyNumberFormat="1" applyFont="1" applyFill="1" applyBorder="1" applyAlignment="1">
      <alignment vertical="center"/>
    </xf>
    <xf numFmtId="49" fontId="6" fillId="35" borderId="13" xfId="0" applyNumberFormat="1" applyFont="1" applyFill="1" applyBorder="1" applyAlignment="1">
      <alignment horizontal="left" vertical="center" wrapText="1"/>
    </xf>
    <xf numFmtId="49" fontId="6" fillId="35" borderId="15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2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35" borderId="10" xfId="0" applyNumberFormat="1" applyFont="1" applyFill="1" applyBorder="1" applyAlignment="1" applyProtection="1">
      <alignment horizontal="center" vertical="center" wrapText="1"/>
      <protection/>
    </xf>
    <xf numFmtId="179" fontId="22" fillId="35" borderId="10" xfId="0" applyNumberFormat="1" applyFont="1" applyFill="1" applyBorder="1" applyAlignment="1" applyProtection="1">
      <alignment horizontal="center" vertical="center" wrapText="1"/>
      <protection/>
    </xf>
    <xf numFmtId="179" fontId="0" fillId="33" borderId="0" xfId="0" applyNumberFormat="1" applyFont="1" applyFill="1" applyBorder="1" applyAlignment="1" applyProtection="1">
      <alignment/>
      <protection/>
    </xf>
    <xf numFmtId="179" fontId="64" fillId="0" borderId="10" xfId="0" applyNumberFormat="1" applyFont="1" applyFill="1" applyBorder="1" applyAlignment="1" applyProtection="1">
      <alignment horizontal="center" vertical="center" wrapText="1"/>
      <protection/>
    </xf>
    <xf numFmtId="179" fontId="21" fillId="33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33" borderId="10" xfId="0" applyNumberFormat="1" applyFont="1" applyFill="1" applyBorder="1" applyAlignment="1">
      <alignment vertical="center"/>
    </xf>
    <xf numFmtId="179" fontId="64" fillId="33" borderId="10" xfId="0" applyNumberFormat="1" applyFont="1" applyFill="1" applyBorder="1" applyAlignment="1">
      <alignment vertical="center"/>
    </xf>
    <xf numFmtId="0" fontId="65" fillId="0" borderId="0" xfId="0" applyFont="1" applyFill="1" applyAlignment="1">
      <alignment/>
    </xf>
    <xf numFmtId="0" fontId="66" fillId="33" borderId="0" xfId="0" applyFont="1" applyFill="1" applyAlignment="1">
      <alignment/>
    </xf>
    <xf numFmtId="0" fontId="66" fillId="0" borderId="0" xfId="0" applyFont="1" applyFill="1" applyAlignment="1">
      <alignment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33" borderId="0" xfId="0" applyFont="1" applyFill="1" applyBorder="1" applyAlignment="1" applyProtection="1">
      <alignment/>
      <protection/>
    </xf>
    <xf numFmtId="0" fontId="66" fillId="33" borderId="10" xfId="0" applyFont="1" applyFill="1" applyBorder="1" applyAlignment="1" applyProtection="1">
      <alignment/>
      <protection/>
    </xf>
    <xf numFmtId="179" fontId="70" fillId="34" borderId="10" xfId="0" applyNumberFormat="1" applyFont="1" applyFill="1" applyBorder="1" applyAlignment="1">
      <alignment vertical="center" wrapText="1"/>
    </xf>
    <xf numFmtId="179" fontId="69" fillId="34" borderId="10" xfId="0" applyNumberFormat="1" applyFont="1" applyFill="1" applyBorder="1" applyAlignment="1">
      <alignment vertical="center" wrapText="1"/>
    </xf>
    <xf numFmtId="179" fontId="67" fillId="33" borderId="0" xfId="0" applyNumberFormat="1" applyFont="1" applyFill="1" applyAlignment="1">
      <alignment horizontal="right"/>
    </xf>
    <xf numFmtId="179" fontId="71" fillId="0" borderId="10" xfId="0" applyNumberFormat="1" applyFont="1" applyFill="1" applyBorder="1" applyAlignment="1" applyProtection="1">
      <alignment horizontal="center" vertical="center" wrapText="1"/>
      <protection/>
    </xf>
    <xf numFmtId="179" fontId="66" fillId="33" borderId="10" xfId="0" applyNumberFormat="1" applyFont="1" applyFill="1" applyBorder="1" applyAlignment="1" applyProtection="1">
      <alignment/>
      <protection/>
    </xf>
    <xf numFmtId="179" fontId="70" fillId="34" borderId="10" xfId="0" applyNumberFormat="1" applyFont="1" applyFill="1" applyBorder="1" applyAlignment="1">
      <alignment horizontal="right" vertical="center"/>
    </xf>
    <xf numFmtId="179" fontId="66" fillId="34" borderId="12" xfId="0" applyNumberFormat="1" applyFont="1" applyFill="1" applyBorder="1" applyAlignment="1">
      <alignment horizontal="left"/>
    </xf>
    <xf numFmtId="179" fontId="70" fillId="34" borderId="10" xfId="0" applyNumberFormat="1" applyFont="1" applyFill="1" applyBorder="1" applyAlignment="1">
      <alignment horizontal="right" vertical="center" wrapText="1"/>
    </xf>
    <xf numFmtId="179" fontId="66" fillId="33" borderId="0" xfId="0" applyNumberFormat="1" applyFont="1" applyFill="1" applyBorder="1" applyAlignment="1" applyProtection="1">
      <alignment/>
      <protection/>
    </xf>
    <xf numFmtId="179" fontId="67" fillId="33" borderId="10" xfId="0" applyNumberFormat="1" applyFont="1" applyFill="1" applyBorder="1" applyAlignment="1">
      <alignment vertical="center"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21" fillId="0" borderId="10" xfId="0" applyNumberFormat="1" applyFont="1" applyFill="1" applyBorder="1" applyAlignment="1" applyProtection="1">
      <alignment horizontal="center" vertical="center" wrapText="1"/>
      <protection/>
    </xf>
    <xf numFmtId="4" fontId="2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horizontal="left"/>
    </xf>
    <xf numFmtId="0" fontId="67" fillId="33" borderId="0" xfId="0" applyFont="1" applyFill="1" applyBorder="1" applyAlignment="1">
      <alignment horizontal="left"/>
    </xf>
    <xf numFmtId="179" fontId="22" fillId="0" borderId="18" xfId="0" applyNumberFormat="1" applyFont="1" applyFill="1" applyBorder="1" applyAlignment="1" applyProtection="1">
      <alignment horizontal="center" vertical="center" wrapText="1"/>
      <protection/>
    </xf>
    <xf numFmtId="179" fontId="22" fillId="35" borderId="19" xfId="0" applyNumberFormat="1" applyFont="1" applyFill="1" applyBorder="1" applyAlignment="1">
      <alignment horizontal="center" vertical="center"/>
    </xf>
    <xf numFmtId="179" fontId="3" fillId="33" borderId="19" xfId="0" applyNumberFormat="1" applyFont="1" applyFill="1" applyBorder="1" applyAlignment="1">
      <alignment vertical="center"/>
    </xf>
    <xf numFmtId="179" fontId="22" fillId="33" borderId="19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left" vertical="center" wrapText="1"/>
    </xf>
    <xf numFmtId="179" fontId="22" fillId="35" borderId="20" xfId="0" applyNumberFormat="1" applyFont="1" applyFill="1" applyBorder="1" applyAlignment="1" applyProtection="1">
      <alignment horizontal="center" vertical="center" wrapText="1"/>
      <protection/>
    </xf>
    <xf numFmtId="179" fontId="22" fillId="35" borderId="21" xfId="0" applyNumberFormat="1" applyFont="1" applyFill="1" applyBorder="1" applyAlignment="1">
      <alignment horizontal="center" vertical="center"/>
    </xf>
    <xf numFmtId="179" fontId="69" fillId="0" borderId="14" xfId="0" applyNumberFormat="1" applyFont="1" applyFill="1" applyBorder="1" applyAlignment="1" applyProtection="1">
      <alignment horizontal="center" vertical="center" wrapText="1"/>
      <protection/>
    </xf>
    <xf numFmtId="179" fontId="67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 applyProtection="1">
      <alignment horizontal="center" vertical="center" wrapText="1"/>
      <protection/>
    </xf>
    <xf numFmtId="179" fontId="22" fillId="0" borderId="19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 applyProtection="1">
      <alignment horizontal="center" vertical="center" wrapText="1"/>
      <protection/>
    </xf>
    <xf numFmtId="17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179" fontId="4" fillId="0" borderId="22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21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6.00390625" style="5" customWidth="1"/>
    <col min="3" max="3" width="47.140625" style="5" customWidth="1"/>
    <col min="4" max="4" width="14.28125" style="5" customWidth="1"/>
    <col min="5" max="5" width="14.28125" style="105" hidden="1" customWidth="1"/>
    <col min="6" max="6" width="14.28125" style="23" customWidth="1"/>
    <col min="7" max="7" width="9.00390625" style="105" hidden="1" customWidth="1"/>
    <col min="8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0" t="s">
        <v>97</v>
      </c>
    </row>
    <row r="2" ht="13.5" customHeight="1">
      <c r="I2" s="60" t="s">
        <v>98</v>
      </c>
    </row>
    <row r="3" spans="1:9" s="1" customFormat="1" ht="20.25" customHeight="1">
      <c r="A3" s="183" t="s">
        <v>126</v>
      </c>
      <c r="B3" s="183"/>
      <c r="C3" s="183"/>
      <c r="D3" s="183"/>
      <c r="E3" s="183"/>
      <c r="F3" s="183"/>
      <c r="G3" s="183"/>
      <c r="H3" s="183"/>
      <c r="I3" s="183"/>
    </row>
    <row r="4" spans="1:9" s="1" customFormat="1" ht="15" customHeight="1">
      <c r="A4" s="15"/>
      <c r="B4" s="77"/>
      <c r="C4" s="16"/>
      <c r="D4" s="17"/>
      <c r="E4" s="114"/>
      <c r="F4" s="24"/>
      <c r="G4" s="106"/>
      <c r="H4" s="2"/>
      <c r="I4" s="67" t="s">
        <v>58</v>
      </c>
    </row>
    <row r="5" spans="1:9" s="1" customFormat="1" ht="87.75" customHeight="1">
      <c r="A5" s="62" t="s">
        <v>0</v>
      </c>
      <c r="B5" s="62" t="s">
        <v>62</v>
      </c>
      <c r="C5" s="62" t="s">
        <v>69</v>
      </c>
      <c r="D5" s="82" t="s">
        <v>115</v>
      </c>
      <c r="E5" s="123" t="s">
        <v>128</v>
      </c>
      <c r="F5" s="68" t="s">
        <v>127</v>
      </c>
      <c r="G5" s="68" t="s">
        <v>129</v>
      </c>
      <c r="H5" s="63" t="s">
        <v>113</v>
      </c>
      <c r="I5" s="64" t="s">
        <v>110</v>
      </c>
    </row>
    <row r="6" spans="1:11" s="2" customFormat="1" ht="45" customHeight="1">
      <c r="A6" s="48" t="s">
        <v>59</v>
      </c>
      <c r="B6" s="29" t="s">
        <v>73</v>
      </c>
      <c r="C6" s="29" t="s">
        <v>37</v>
      </c>
      <c r="D6" s="74">
        <f>D7+D8</f>
        <v>224586.212</v>
      </c>
      <c r="E6" s="74">
        <f>E7+E8</f>
        <v>224586.212</v>
      </c>
      <c r="F6" s="74">
        <f>F7+F8</f>
        <v>219801.448</v>
      </c>
      <c r="G6" s="74">
        <f>F6/E6*100</f>
        <v>97.86952014667757</v>
      </c>
      <c r="H6" s="74">
        <f>F6/D6*100</f>
        <v>97.86952014667757</v>
      </c>
      <c r="I6" s="100">
        <f>H6-95</f>
        <v>2.869520146677573</v>
      </c>
      <c r="J6" s="61"/>
      <c r="K6" s="61"/>
    </row>
    <row r="7" spans="1:9" s="7" customFormat="1" ht="16.5" customHeight="1">
      <c r="A7" s="152"/>
      <c r="B7" s="153"/>
      <c r="C7" s="52" t="s">
        <v>35</v>
      </c>
      <c r="D7" s="93">
        <v>198262.497</v>
      </c>
      <c r="E7" s="93">
        <v>198262.497</v>
      </c>
      <c r="F7" s="93">
        <v>195011.911</v>
      </c>
      <c r="G7" s="93">
        <f>F7/E7*100</f>
        <v>98.36046350208127</v>
      </c>
      <c r="H7" s="125">
        <f>F7/D7*100</f>
        <v>98.36046350208127</v>
      </c>
      <c r="I7" s="75">
        <f>H7-95</f>
        <v>3.3604635020812736</v>
      </c>
    </row>
    <row r="8" spans="1:9" s="12" customFormat="1" ht="27" customHeight="1">
      <c r="A8" s="154"/>
      <c r="B8" s="155"/>
      <c r="C8" s="52" t="s">
        <v>71</v>
      </c>
      <c r="D8" s="93">
        <f>31168.228-4844.513</f>
        <v>26323.715</v>
      </c>
      <c r="E8" s="93">
        <v>26323.715</v>
      </c>
      <c r="F8" s="93">
        <v>24789.537</v>
      </c>
      <c r="G8" s="93">
        <f>F8/E8*100</f>
        <v>94.17187885524515</v>
      </c>
      <c r="H8" s="93">
        <f aca="true" t="shared" si="0" ref="H8:H71">F8/D8*100</f>
        <v>94.17187885524515</v>
      </c>
      <c r="I8" s="75">
        <f aca="true" t="shared" si="1" ref="I8:I19">H8-95</f>
        <v>-0.8281211447548458</v>
      </c>
    </row>
    <row r="9" spans="1:9" s="81" customFormat="1" ht="21.75" customHeight="1">
      <c r="A9" s="156"/>
      <c r="B9" s="157"/>
      <c r="C9" s="85" t="s">
        <v>96</v>
      </c>
      <c r="D9" s="96">
        <v>13178</v>
      </c>
      <c r="E9" s="96">
        <v>13178</v>
      </c>
      <c r="F9" s="96">
        <v>13178</v>
      </c>
      <c r="G9" s="96">
        <f>F9/E9*100</f>
        <v>100</v>
      </c>
      <c r="H9" s="96">
        <f t="shared" si="0"/>
        <v>100</v>
      </c>
      <c r="I9" s="86">
        <f>H9-95</f>
        <v>5</v>
      </c>
    </row>
    <row r="10" spans="1:10" s="1" customFormat="1" ht="30" customHeight="1">
      <c r="A10" s="48" t="s">
        <v>60</v>
      </c>
      <c r="B10" s="29" t="s">
        <v>74</v>
      </c>
      <c r="C10" s="29" t="s">
        <v>61</v>
      </c>
      <c r="D10" s="74">
        <f>D11+D17+D20</f>
        <v>245888.995</v>
      </c>
      <c r="E10" s="74">
        <f>E11+E17+E20</f>
        <v>231979.879</v>
      </c>
      <c r="F10" s="74">
        <f>F11+F17+F20</f>
        <v>231879.67599999998</v>
      </c>
      <c r="G10" s="128">
        <f aca="true" t="shared" si="2" ref="G10:G71">F10/E10*100</f>
        <v>99.9568053055153</v>
      </c>
      <c r="H10" s="74">
        <f t="shared" si="0"/>
        <v>94.30258397696895</v>
      </c>
      <c r="I10" s="100">
        <f>H10-95</f>
        <v>-0.6974160230310531</v>
      </c>
      <c r="J10" s="61"/>
    </row>
    <row r="11" spans="1:10" s="1" customFormat="1" ht="27.75" customHeight="1">
      <c r="A11" s="158"/>
      <c r="B11" s="159"/>
      <c r="C11" s="84" t="s">
        <v>66</v>
      </c>
      <c r="D11" s="101">
        <f>D12+D13+D14+D15+D16</f>
        <v>231979.879</v>
      </c>
      <c r="E11" s="101">
        <f>E12+E13+E14+E15+E16</f>
        <v>231979.879</v>
      </c>
      <c r="F11" s="101">
        <f>F12+F13+F14+F15+F16</f>
        <v>231879.67599999998</v>
      </c>
      <c r="G11" s="126">
        <f t="shared" si="2"/>
        <v>99.9568053055153</v>
      </c>
      <c r="H11" s="126">
        <f>F11/D11*100</f>
        <v>99.9568053055153</v>
      </c>
      <c r="I11" s="129">
        <f>H11-95</f>
        <v>4.956805305515303</v>
      </c>
      <c r="J11" s="65"/>
    </row>
    <row r="12" spans="1:9" s="1" customFormat="1" ht="20.25" customHeight="1" hidden="1">
      <c r="A12" s="160"/>
      <c r="B12" s="161"/>
      <c r="C12" s="52" t="s">
        <v>101</v>
      </c>
      <c r="D12" s="93">
        <f>117244.648+5084.652</f>
        <v>122329.3</v>
      </c>
      <c r="E12" s="93">
        <f>117244.648+5084.652</f>
        <v>122329.3</v>
      </c>
      <c r="F12" s="93">
        <f>117243.426+5084.652</f>
        <v>122328.07800000001</v>
      </c>
      <c r="G12" s="93">
        <f t="shared" si="2"/>
        <v>99.99900105698309</v>
      </c>
      <c r="H12" s="93">
        <f t="shared" si="0"/>
        <v>99.99900105698309</v>
      </c>
      <c r="I12" s="75">
        <f t="shared" si="1"/>
        <v>4.99900105698309</v>
      </c>
    </row>
    <row r="13" spans="1:9" s="1" customFormat="1" ht="27" customHeight="1" hidden="1">
      <c r="A13" s="160"/>
      <c r="B13" s="161"/>
      <c r="C13" s="52" t="s">
        <v>105</v>
      </c>
      <c r="D13" s="93">
        <v>105326.67</v>
      </c>
      <c r="E13" s="93">
        <v>105326.67</v>
      </c>
      <c r="F13" s="93">
        <v>105227.689</v>
      </c>
      <c r="G13" s="93">
        <f t="shared" si="2"/>
        <v>99.9060247513759</v>
      </c>
      <c r="H13" s="93">
        <f>F13/D13*100</f>
        <v>99.9060247513759</v>
      </c>
      <c r="I13" s="75">
        <f t="shared" si="1"/>
        <v>4.906024751375895</v>
      </c>
    </row>
    <row r="14" spans="1:9" s="78" customFormat="1" ht="27" customHeight="1" hidden="1">
      <c r="A14" s="160"/>
      <c r="B14" s="161"/>
      <c r="C14" s="52" t="s">
        <v>114</v>
      </c>
      <c r="D14" s="107">
        <v>0</v>
      </c>
      <c r="E14" s="107">
        <v>0</v>
      </c>
      <c r="F14" s="107">
        <v>0</v>
      </c>
      <c r="G14" s="93"/>
      <c r="H14" s="93"/>
      <c r="I14" s="75">
        <f t="shared" si="1"/>
        <v>-95</v>
      </c>
    </row>
    <row r="15" spans="1:9" s="1" customFormat="1" ht="27" customHeight="1" hidden="1">
      <c r="A15" s="160"/>
      <c r="B15" s="161"/>
      <c r="C15" s="52" t="s">
        <v>102</v>
      </c>
      <c r="D15" s="93">
        <v>3430.8</v>
      </c>
      <c r="E15" s="93">
        <v>3430.8</v>
      </c>
      <c r="F15" s="93">
        <v>3430.8</v>
      </c>
      <c r="G15" s="93">
        <f t="shared" si="2"/>
        <v>100</v>
      </c>
      <c r="H15" s="93">
        <f t="shared" si="0"/>
        <v>100</v>
      </c>
      <c r="I15" s="75">
        <f t="shared" si="1"/>
        <v>5</v>
      </c>
    </row>
    <row r="16" spans="1:9" s="1" customFormat="1" ht="27" customHeight="1" hidden="1">
      <c r="A16" s="160"/>
      <c r="B16" s="161"/>
      <c r="C16" s="52" t="s">
        <v>100</v>
      </c>
      <c r="D16" s="93">
        <v>893.109</v>
      </c>
      <c r="E16" s="93">
        <v>893.109</v>
      </c>
      <c r="F16" s="93">
        <v>893.109</v>
      </c>
      <c r="G16" s="93">
        <f t="shared" si="2"/>
        <v>100</v>
      </c>
      <c r="H16" s="93">
        <f t="shared" si="0"/>
        <v>100</v>
      </c>
      <c r="I16" s="75">
        <f t="shared" si="1"/>
        <v>5</v>
      </c>
    </row>
    <row r="17" spans="1:13" s="1" customFormat="1" ht="27.75" customHeight="1">
      <c r="A17" s="160"/>
      <c r="B17" s="161"/>
      <c r="C17" s="84" t="s">
        <v>82</v>
      </c>
      <c r="D17" s="101">
        <f>D18+D19</f>
        <v>13909.116</v>
      </c>
      <c r="E17" s="101">
        <f>E18+E19</f>
        <v>0</v>
      </c>
      <c r="F17" s="101">
        <f>F18+F19</f>
        <v>0</v>
      </c>
      <c r="G17" s="93"/>
      <c r="H17" s="101">
        <f t="shared" si="0"/>
        <v>0</v>
      </c>
      <c r="I17" s="102">
        <f>H17-95</f>
        <v>-95</v>
      </c>
      <c r="M17" s="50"/>
    </row>
    <row r="18" spans="1:9" s="2" customFormat="1" ht="27.75" customHeight="1" hidden="1">
      <c r="A18" s="160"/>
      <c r="B18" s="161"/>
      <c r="C18" s="52" t="s">
        <v>104</v>
      </c>
      <c r="D18" s="93">
        <v>0</v>
      </c>
      <c r="E18" s="93">
        <v>0</v>
      </c>
      <c r="F18" s="107">
        <v>0</v>
      </c>
      <c r="G18" s="107"/>
      <c r="H18" s="108"/>
      <c r="I18" s="121">
        <f t="shared" si="1"/>
        <v>-95</v>
      </c>
    </row>
    <row r="19" spans="1:9" s="2" customFormat="1" ht="18" customHeight="1" hidden="1">
      <c r="A19" s="160"/>
      <c r="B19" s="161"/>
      <c r="C19" s="52" t="s">
        <v>103</v>
      </c>
      <c r="D19" s="93">
        <v>13909.116</v>
      </c>
      <c r="E19" s="93">
        <v>0</v>
      </c>
      <c r="F19" s="93">
        <v>0</v>
      </c>
      <c r="G19" s="107"/>
      <c r="H19" s="93">
        <f t="shared" si="0"/>
        <v>0</v>
      </c>
      <c r="I19" s="75">
        <f t="shared" si="1"/>
        <v>-95</v>
      </c>
    </row>
    <row r="20" spans="1:9" s="70" customFormat="1" ht="30" customHeight="1" hidden="1">
      <c r="A20" s="162"/>
      <c r="B20" s="163"/>
      <c r="C20" s="52" t="s">
        <v>95</v>
      </c>
      <c r="D20" s="107">
        <v>0</v>
      </c>
      <c r="E20" s="107">
        <v>0</v>
      </c>
      <c r="F20" s="107">
        <v>0</v>
      </c>
      <c r="G20" s="107"/>
      <c r="H20" s="93"/>
      <c r="I20" s="75"/>
    </row>
    <row r="21" spans="1:9" s="5" customFormat="1" ht="57" customHeight="1">
      <c r="A21" s="48" t="s">
        <v>80</v>
      </c>
      <c r="B21" s="29" t="s">
        <v>117</v>
      </c>
      <c r="C21" s="29" t="s">
        <v>81</v>
      </c>
      <c r="D21" s="74">
        <f>D22</f>
        <v>131992.259</v>
      </c>
      <c r="E21" s="74">
        <f>E22</f>
        <v>131992.259</v>
      </c>
      <c r="F21" s="74">
        <f>F22</f>
        <v>131195.75</v>
      </c>
      <c r="G21" s="74">
        <f t="shared" si="2"/>
        <v>99.39654870214775</v>
      </c>
      <c r="H21" s="74">
        <f t="shared" si="0"/>
        <v>99.39654870214775</v>
      </c>
      <c r="I21" s="100">
        <f>H21-95</f>
        <v>4.396548702147754</v>
      </c>
    </row>
    <row r="22" spans="1:9" s="2" customFormat="1" ht="17.25" customHeight="1">
      <c r="A22" s="158"/>
      <c r="B22" s="159"/>
      <c r="C22" s="49" t="s">
        <v>35</v>
      </c>
      <c r="D22" s="93">
        <v>131992.259</v>
      </c>
      <c r="E22" s="93">
        <v>131992.259</v>
      </c>
      <c r="F22" s="93">
        <v>131195.75</v>
      </c>
      <c r="G22" s="93">
        <f t="shared" si="2"/>
        <v>99.39654870214775</v>
      </c>
      <c r="H22" s="93">
        <f t="shared" si="0"/>
        <v>99.39654870214775</v>
      </c>
      <c r="I22" s="75">
        <f>H22-95</f>
        <v>4.396548702147754</v>
      </c>
    </row>
    <row r="23" spans="1:9" s="8" customFormat="1" ht="17.25" customHeight="1" hidden="1">
      <c r="A23" s="162"/>
      <c r="B23" s="163"/>
      <c r="C23" s="49" t="s">
        <v>36</v>
      </c>
      <c r="D23" s="107">
        <v>0</v>
      </c>
      <c r="E23" s="107">
        <v>0</v>
      </c>
      <c r="F23" s="107">
        <v>0</v>
      </c>
      <c r="G23" s="107" t="e">
        <f t="shared" si="2"/>
        <v>#DIV/0!</v>
      </c>
      <c r="H23" s="93" t="e">
        <f t="shared" si="0"/>
        <v>#DIV/0!</v>
      </c>
      <c r="I23" s="75" t="e">
        <f>G23-95</f>
        <v>#DIV/0!</v>
      </c>
    </row>
    <row r="24" spans="1:9" s="8" customFormat="1" ht="44.25" customHeight="1">
      <c r="A24" s="53">
        <v>910</v>
      </c>
      <c r="B24" s="54" t="s">
        <v>90</v>
      </c>
      <c r="C24" s="29" t="s">
        <v>89</v>
      </c>
      <c r="D24" s="74">
        <f>D25</f>
        <v>51587.6</v>
      </c>
      <c r="E24" s="74">
        <f>E25</f>
        <v>51581.422</v>
      </c>
      <c r="F24" s="74">
        <f>F25</f>
        <v>51581.422</v>
      </c>
      <c r="G24" s="74">
        <f t="shared" si="2"/>
        <v>100</v>
      </c>
      <c r="H24" s="128">
        <f t="shared" si="0"/>
        <v>99.98802425389047</v>
      </c>
      <c r="I24" s="100">
        <f>H24-95</f>
        <v>4.988024253890472</v>
      </c>
    </row>
    <row r="25" spans="1:9" s="8" customFormat="1" ht="18.75" customHeight="1">
      <c r="A25" s="191"/>
      <c r="B25" s="192"/>
      <c r="C25" s="49" t="s">
        <v>36</v>
      </c>
      <c r="D25" s="93">
        <v>51587.6</v>
      </c>
      <c r="E25" s="93">
        <v>51581.422</v>
      </c>
      <c r="F25" s="93">
        <v>51581.422</v>
      </c>
      <c r="G25" s="93">
        <f t="shared" si="2"/>
        <v>100</v>
      </c>
      <c r="H25" s="125">
        <f t="shared" si="0"/>
        <v>99.98802425389047</v>
      </c>
      <c r="I25" s="75">
        <f>H25-95</f>
        <v>4.988024253890472</v>
      </c>
    </row>
    <row r="26" spans="1:9" s="2" customFormat="1" ht="44.25" customHeight="1">
      <c r="A26" s="55" t="s">
        <v>1</v>
      </c>
      <c r="B26" s="56" t="s">
        <v>116</v>
      </c>
      <c r="C26" s="29" t="s">
        <v>38</v>
      </c>
      <c r="D26" s="74">
        <f>D27+D28+D29</f>
        <v>134705.353</v>
      </c>
      <c r="E26" s="74">
        <f>E27+E28+E29</f>
        <v>134705.353</v>
      </c>
      <c r="F26" s="74">
        <f>F27+F28+F29</f>
        <v>133664.54200000002</v>
      </c>
      <c r="G26" s="74">
        <f t="shared" si="2"/>
        <v>99.22734250954377</v>
      </c>
      <c r="H26" s="127">
        <f t="shared" si="0"/>
        <v>99.22734250954377</v>
      </c>
      <c r="I26" s="100">
        <f>H26-95</f>
        <v>4.227342509543774</v>
      </c>
    </row>
    <row r="27" spans="1:9" s="7" customFormat="1" ht="17.25" customHeight="1">
      <c r="A27" s="152"/>
      <c r="B27" s="153"/>
      <c r="C27" s="52" t="s">
        <v>35</v>
      </c>
      <c r="D27" s="93">
        <v>111117.725</v>
      </c>
      <c r="E27" s="93">
        <v>111117.725</v>
      </c>
      <c r="F27" s="93">
        <v>110132.546</v>
      </c>
      <c r="G27" s="93">
        <f t="shared" si="2"/>
        <v>99.11339167536052</v>
      </c>
      <c r="H27" s="93">
        <f t="shared" si="0"/>
        <v>99.11339167536052</v>
      </c>
      <c r="I27" s="75">
        <f>H27-95</f>
        <v>4.113391675360518</v>
      </c>
    </row>
    <row r="28" spans="1:9" s="28" customFormat="1" ht="17.25" customHeight="1">
      <c r="A28" s="154"/>
      <c r="B28" s="155"/>
      <c r="C28" s="52" t="s">
        <v>36</v>
      </c>
      <c r="D28" s="93">
        <v>23587.628</v>
      </c>
      <c r="E28" s="93">
        <v>23587.628</v>
      </c>
      <c r="F28" s="93">
        <v>23531.996</v>
      </c>
      <c r="G28" s="93">
        <f t="shared" si="2"/>
        <v>99.76414754378862</v>
      </c>
      <c r="H28" s="93">
        <f t="shared" si="0"/>
        <v>99.76414754378862</v>
      </c>
      <c r="I28" s="75">
        <f>H28-95</f>
        <v>4.764147543788624</v>
      </c>
    </row>
    <row r="29" spans="1:9" s="79" customFormat="1" ht="28.5" customHeight="1" hidden="1">
      <c r="A29" s="154"/>
      <c r="B29" s="155"/>
      <c r="C29" s="52" t="s">
        <v>71</v>
      </c>
      <c r="D29" s="107"/>
      <c r="E29" s="107"/>
      <c r="F29" s="107"/>
      <c r="G29" s="107" t="e">
        <f t="shared" si="2"/>
        <v>#DIV/0!</v>
      </c>
      <c r="H29" s="99" t="e">
        <f t="shared" si="0"/>
        <v>#DIV/0!</v>
      </c>
      <c r="I29" s="103" t="e">
        <f>G29-95</f>
        <v>#DIV/0!</v>
      </c>
    </row>
    <row r="30" spans="1:9" s="79" customFormat="1" ht="21.75" customHeight="1" hidden="1">
      <c r="A30" s="156"/>
      <c r="B30" s="157"/>
      <c r="C30" s="85" t="s">
        <v>96</v>
      </c>
      <c r="D30" s="108"/>
      <c r="E30" s="108"/>
      <c r="F30" s="108"/>
      <c r="G30" s="107" t="e">
        <f t="shared" si="2"/>
        <v>#DIV/0!</v>
      </c>
      <c r="H30" s="99" t="e">
        <f t="shared" si="0"/>
        <v>#DIV/0!</v>
      </c>
      <c r="I30" s="103" t="e">
        <f>G30-95</f>
        <v>#DIV/0!</v>
      </c>
    </row>
    <row r="31" spans="1:9" s="2" customFormat="1" ht="45" customHeight="1">
      <c r="A31" s="53">
        <v>924</v>
      </c>
      <c r="B31" s="54" t="s">
        <v>85</v>
      </c>
      <c r="C31" s="29" t="s">
        <v>84</v>
      </c>
      <c r="D31" s="74">
        <f>D32+D33</f>
        <v>1920610.713</v>
      </c>
      <c r="E31" s="74">
        <f>E32+E33</f>
        <v>1899110.713</v>
      </c>
      <c r="F31" s="74">
        <f>F32+F33</f>
        <v>1871614.1169999999</v>
      </c>
      <c r="G31" s="74">
        <f t="shared" si="2"/>
        <v>98.55213306882125</v>
      </c>
      <c r="H31" s="74">
        <f t="shared" si="0"/>
        <v>97.44890540970339</v>
      </c>
      <c r="I31" s="100">
        <f aca="true" t="shared" si="3" ref="I31:I62">H31-95</f>
        <v>2.4489054097033858</v>
      </c>
    </row>
    <row r="32" spans="1:9" s="2" customFormat="1" ht="16.5" customHeight="1">
      <c r="A32" s="164"/>
      <c r="B32" s="165"/>
      <c r="C32" s="52" t="s">
        <v>35</v>
      </c>
      <c r="D32" s="93">
        <v>1627160.352</v>
      </c>
      <c r="E32" s="93">
        <v>1627160.352</v>
      </c>
      <c r="F32" s="93">
        <v>1601309.802</v>
      </c>
      <c r="G32" s="93">
        <f t="shared" si="2"/>
        <v>98.4113090041663</v>
      </c>
      <c r="H32" s="125">
        <f t="shared" si="0"/>
        <v>98.4113090041663</v>
      </c>
      <c r="I32" s="75">
        <f t="shared" si="3"/>
        <v>3.4113090041662986</v>
      </c>
    </row>
    <row r="33" spans="1:9" s="2" customFormat="1" ht="27.75" customHeight="1">
      <c r="A33" s="166"/>
      <c r="B33" s="167"/>
      <c r="C33" s="57" t="s">
        <v>71</v>
      </c>
      <c r="D33" s="93">
        <v>293450.361</v>
      </c>
      <c r="E33" s="93">
        <v>271950.361</v>
      </c>
      <c r="F33" s="93">
        <v>270304.315</v>
      </c>
      <c r="G33" s="93">
        <f t="shared" si="2"/>
        <v>99.3947255690534</v>
      </c>
      <c r="H33" s="93">
        <f t="shared" si="0"/>
        <v>92.1124493010932</v>
      </c>
      <c r="I33" s="75">
        <f t="shared" si="3"/>
        <v>-2.887550698906793</v>
      </c>
    </row>
    <row r="34" spans="1:9" s="2" customFormat="1" ht="30" customHeight="1">
      <c r="A34" s="48" t="s">
        <v>2</v>
      </c>
      <c r="B34" s="29" t="s">
        <v>75</v>
      </c>
      <c r="C34" s="29" t="s">
        <v>39</v>
      </c>
      <c r="D34" s="74">
        <f>D35+D36+D37</f>
        <v>15806383.679000001</v>
      </c>
      <c r="E34" s="74">
        <f>E35+E36+E37</f>
        <v>15805841.301</v>
      </c>
      <c r="F34" s="74">
        <f>F35+F36+F37</f>
        <v>15788485.774999999</v>
      </c>
      <c r="G34" s="74">
        <f t="shared" si="2"/>
        <v>99.89019549374505</v>
      </c>
      <c r="H34" s="128">
        <f t="shared" si="0"/>
        <v>99.88676787579324</v>
      </c>
      <c r="I34" s="100">
        <f t="shared" si="3"/>
        <v>4.88676787579324</v>
      </c>
    </row>
    <row r="35" spans="1:9" s="7" customFormat="1" ht="16.5" customHeight="1">
      <c r="A35" s="152"/>
      <c r="B35" s="153"/>
      <c r="C35" s="49" t="s">
        <v>35</v>
      </c>
      <c r="D35" s="93">
        <v>4105173.335</v>
      </c>
      <c r="E35" s="93">
        <v>4105173.335</v>
      </c>
      <c r="F35" s="93">
        <v>4090849.832</v>
      </c>
      <c r="G35" s="93">
        <f t="shared" si="2"/>
        <v>99.6510865234878</v>
      </c>
      <c r="H35" s="125">
        <f t="shared" si="0"/>
        <v>99.6510865234878</v>
      </c>
      <c r="I35" s="75">
        <f t="shared" si="3"/>
        <v>4.651086523487805</v>
      </c>
    </row>
    <row r="36" spans="1:9" s="2" customFormat="1" ht="18.75" customHeight="1">
      <c r="A36" s="154"/>
      <c r="B36" s="155"/>
      <c r="C36" s="49" t="s">
        <v>36</v>
      </c>
      <c r="D36" s="93">
        <v>10407078.91</v>
      </c>
      <c r="E36" s="93">
        <v>10407078.91</v>
      </c>
      <c r="F36" s="93">
        <v>10404051.381</v>
      </c>
      <c r="G36" s="125">
        <f t="shared" si="2"/>
        <v>99.9709089454766</v>
      </c>
      <c r="H36" s="125">
        <f t="shared" si="0"/>
        <v>99.9709089454766</v>
      </c>
      <c r="I36" s="75">
        <f t="shared" si="3"/>
        <v>4.9709089454765945</v>
      </c>
    </row>
    <row r="37" spans="1:9" s="2" customFormat="1" ht="27" customHeight="1">
      <c r="A37" s="154"/>
      <c r="B37" s="155"/>
      <c r="C37" s="49" t="s">
        <v>71</v>
      </c>
      <c r="D37" s="93">
        <v>1294131.434</v>
      </c>
      <c r="E37" s="93">
        <v>1293589.056</v>
      </c>
      <c r="F37" s="93">
        <v>1293584.562</v>
      </c>
      <c r="G37" s="93">
        <f t="shared" si="2"/>
        <v>99.9996525944635</v>
      </c>
      <c r="H37" s="125">
        <f t="shared" si="0"/>
        <v>99.95774215928674</v>
      </c>
      <c r="I37" s="75">
        <f t="shared" si="3"/>
        <v>4.957742159286738</v>
      </c>
    </row>
    <row r="38" spans="1:9" s="2" customFormat="1" ht="21.75" customHeight="1">
      <c r="A38" s="156"/>
      <c r="B38" s="157"/>
      <c r="C38" s="85" t="s">
        <v>96</v>
      </c>
      <c r="D38" s="96">
        <v>411257.928</v>
      </c>
      <c r="E38" s="96">
        <v>410715.551</v>
      </c>
      <c r="F38" s="96">
        <v>410715.514</v>
      </c>
      <c r="G38" s="96">
        <f t="shared" si="2"/>
        <v>99.99999099133211</v>
      </c>
      <c r="H38" s="96">
        <f t="shared" si="0"/>
        <v>99.8681085608154</v>
      </c>
      <c r="I38" s="86">
        <f t="shared" si="3"/>
        <v>4.868108560815401</v>
      </c>
    </row>
    <row r="39" spans="1:9" s="2" customFormat="1" ht="30" customHeight="1">
      <c r="A39" s="48" t="s">
        <v>3</v>
      </c>
      <c r="B39" s="29" t="s">
        <v>4</v>
      </c>
      <c r="C39" s="29" t="s">
        <v>40</v>
      </c>
      <c r="D39" s="74">
        <f>D40+D41+D42</f>
        <v>988375.188</v>
      </c>
      <c r="E39" s="74">
        <f>E40+E41+E42</f>
        <v>933232.521</v>
      </c>
      <c r="F39" s="74">
        <f>F40+F41+F42</f>
        <v>699765.2999999999</v>
      </c>
      <c r="G39" s="74">
        <f t="shared" si="2"/>
        <v>74.98295272116862</v>
      </c>
      <c r="H39" s="74">
        <f t="shared" si="0"/>
        <v>70.7995615932034</v>
      </c>
      <c r="I39" s="100">
        <f t="shared" si="3"/>
        <v>-24.200438406796593</v>
      </c>
    </row>
    <row r="40" spans="1:9" s="7" customFormat="1" ht="16.5" customHeight="1">
      <c r="A40" s="152"/>
      <c r="B40" s="153"/>
      <c r="C40" s="58" t="s">
        <v>35</v>
      </c>
      <c r="D40" s="93">
        <v>792409.031</v>
      </c>
      <c r="E40" s="93">
        <v>792409.031</v>
      </c>
      <c r="F40" s="93">
        <v>558988.183</v>
      </c>
      <c r="G40" s="93">
        <f t="shared" si="2"/>
        <v>70.542883931367</v>
      </c>
      <c r="H40" s="93">
        <f t="shared" si="0"/>
        <v>70.542883931367</v>
      </c>
      <c r="I40" s="75">
        <f t="shared" si="3"/>
        <v>-24.457116068633</v>
      </c>
    </row>
    <row r="41" spans="1:9" s="2" customFormat="1" ht="16.5" customHeight="1">
      <c r="A41" s="154"/>
      <c r="B41" s="155"/>
      <c r="C41" s="49" t="s">
        <v>36</v>
      </c>
      <c r="D41" s="93">
        <v>2607.387</v>
      </c>
      <c r="E41" s="93">
        <v>2159.22</v>
      </c>
      <c r="F41" s="93">
        <v>2112.847</v>
      </c>
      <c r="G41" s="93">
        <f t="shared" si="2"/>
        <v>97.85232630301685</v>
      </c>
      <c r="H41" s="93">
        <f t="shared" si="0"/>
        <v>81.03311859727766</v>
      </c>
      <c r="I41" s="75">
        <f t="shared" si="3"/>
        <v>-13.966881402722336</v>
      </c>
    </row>
    <row r="42" spans="1:9" s="27" customFormat="1" ht="27" customHeight="1">
      <c r="A42" s="156"/>
      <c r="B42" s="157"/>
      <c r="C42" s="52" t="s">
        <v>71</v>
      </c>
      <c r="D42" s="93">
        <v>193358.77</v>
      </c>
      <c r="E42" s="93">
        <v>138664.27</v>
      </c>
      <c r="F42" s="93">
        <v>138664.27</v>
      </c>
      <c r="G42" s="93">
        <f t="shared" si="2"/>
        <v>100</v>
      </c>
      <c r="H42" s="93">
        <f t="shared" si="0"/>
        <v>71.71346300972023</v>
      </c>
      <c r="I42" s="75">
        <f t="shared" si="3"/>
        <v>-23.28653699027977</v>
      </c>
    </row>
    <row r="43" spans="1:10" s="2" customFormat="1" ht="30" customHeight="1">
      <c r="A43" s="48" t="s">
        <v>5</v>
      </c>
      <c r="B43" s="29" t="s">
        <v>6</v>
      </c>
      <c r="C43" s="29" t="s">
        <v>41</v>
      </c>
      <c r="D43" s="74">
        <f>D44+D45+D46</f>
        <v>704746.878</v>
      </c>
      <c r="E43" s="74">
        <f>E44+E45+E46</f>
        <v>703316.684</v>
      </c>
      <c r="F43" s="74">
        <f>F44+F45+F46</f>
        <v>699991.9689999999</v>
      </c>
      <c r="G43" s="74">
        <f>F43/E43*100</f>
        <v>99.52728051592757</v>
      </c>
      <c r="H43" s="128">
        <f t="shared" si="0"/>
        <v>99.32530258048193</v>
      </c>
      <c r="I43" s="100">
        <f t="shared" si="3"/>
        <v>4.325302580481932</v>
      </c>
      <c r="J43" s="61"/>
    </row>
    <row r="44" spans="1:9" s="7" customFormat="1" ht="16.5" customHeight="1">
      <c r="A44" s="152"/>
      <c r="B44" s="153"/>
      <c r="C44" s="49" t="s">
        <v>35</v>
      </c>
      <c r="D44" s="93">
        <v>585422.61</v>
      </c>
      <c r="E44" s="93">
        <v>585422.61</v>
      </c>
      <c r="F44" s="93">
        <v>582102.894</v>
      </c>
      <c r="G44" s="93">
        <f>F44/E44*100</f>
        <v>99.43293683173596</v>
      </c>
      <c r="H44" s="125">
        <f t="shared" si="0"/>
        <v>99.43293683173596</v>
      </c>
      <c r="I44" s="75">
        <f t="shared" si="3"/>
        <v>4.432936831735958</v>
      </c>
    </row>
    <row r="45" spans="1:9" s="2" customFormat="1" ht="16.5" customHeight="1">
      <c r="A45" s="154"/>
      <c r="B45" s="155"/>
      <c r="C45" s="49" t="s">
        <v>36</v>
      </c>
      <c r="D45" s="93">
        <v>9346.109</v>
      </c>
      <c r="E45" s="93">
        <f>7997.974-82.059</f>
        <v>7915.915</v>
      </c>
      <c r="F45" s="93">
        <v>7910.916</v>
      </c>
      <c r="G45" s="93">
        <f t="shared" si="2"/>
        <v>99.93684874079624</v>
      </c>
      <c r="H45" s="93">
        <f t="shared" si="0"/>
        <v>84.64395183064953</v>
      </c>
      <c r="I45" s="75">
        <f t="shared" si="3"/>
        <v>-10.356048169350473</v>
      </c>
    </row>
    <row r="46" spans="1:9" s="27" customFormat="1" ht="27" customHeight="1">
      <c r="A46" s="156"/>
      <c r="B46" s="157"/>
      <c r="C46" s="52" t="s">
        <v>71</v>
      </c>
      <c r="D46" s="93">
        <v>109978.159</v>
      </c>
      <c r="E46" s="93">
        <v>109978.159</v>
      </c>
      <c r="F46" s="93">
        <v>109978.159</v>
      </c>
      <c r="G46" s="93">
        <f t="shared" si="2"/>
        <v>100</v>
      </c>
      <c r="H46" s="93">
        <f t="shared" si="0"/>
        <v>100</v>
      </c>
      <c r="I46" s="75">
        <f t="shared" si="3"/>
        <v>5</v>
      </c>
    </row>
    <row r="47" spans="1:9" s="2" customFormat="1" ht="30" customHeight="1">
      <c r="A47" s="48" t="s">
        <v>7</v>
      </c>
      <c r="B47" s="29" t="s">
        <v>8</v>
      </c>
      <c r="C47" s="29" t="s">
        <v>42</v>
      </c>
      <c r="D47" s="74">
        <f>D48+D49+D50</f>
        <v>646429.224</v>
      </c>
      <c r="E47" s="74">
        <f>E48+E49+E50</f>
        <v>645279.585</v>
      </c>
      <c r="F47" s="74">
        <f>F48+F49+F50</f>
        <v>636447.742</v>
      </c>
      <c r="G47" s="74">
        <f t="shared" si="2"/>
        <v>98.63131529257973</v>
      </c>
      <c r="H47" s="74">
        <f t="shared" si="0"/>
        <v>98.45590489578484</v>
      </c>
      <c r="I47" s="100">
        <f t="shared" si="3"/>
        <v>3.4559048957848404</v>
      </c>
    </row>
    <row r="48" spans="1:9" s="7" customFormat="1" ht="16.5" customHeight="1">
      <c r="A48" s="152"/>
      <c r="B48" s="153"/>
      <c r="C48" s="49" t="s">
        <v>35</v>
      </c>
      <c r="D48" s="93">
        <v>498913.877</v>
      </c>
      <c r="E48" s="93">
        <v>498913.877</v>
      </c>
      <c r="F48" s="93">
        <v>490084.537</v>
      </c>
      <c r="G48" s="93">
        <f t="shared" si="2"/>
        <v>98.23028774964303</v>
      </c>
      <c r="H48" s="93">
        <f t="shared" si="0"/>
        <v>98.23028774964303</v>
      </c>
      <c r="I48" s="75">
        <f t="shared" si="3"/>
        <v>3.2302877496430256</v>
      </c>
    </row>
    <row r="49" spans="1:9" s="2" customFormat="1" ht="16.5" customHeight="1">
      <c r="A49" s="154"/>
      <c r="B49" s="155"/>
      <c r="C49" s="49" t="s">
        <v>36</v>
      </c>
      <c r="D49" s="93">
        <v>8188.552</v>
      </c>
      <c r="E49" s="93">
        <f>7860.823-240.32</f>
        <v>7620.503000000001</v>
      </c>
      <c r="F49" s="93">
        <v>7618</v>
      </c>
      <c r="G49" s="125">
        <f t="shared" si="2"/>
        <v>99.96715439912562</v>
      </c>
      <c r="H49" s="93">
        <f t="shared" si="0"/>
        <v>93.03232122113899</v>
      </c>
      <c r="I49" s="75">
        <f t="shared" si="3"/>
        <v>-1.9676787788610142</v>
      </c>
    </row>
    <row r="50" spans="1:9" s="27" customFormat="1" ht="27.75" customHeight="1">
      <c r="A50" s="156"/>
      <c r="B50" s="157"/>
      <c r="C50" s="52" t="s">
        <v>71</v>
      </c>
      <c r="D50" s="93">
        <v>139326.795</v>
      </c>
      <c r="E50" s="93">
        <v>138745.205</v>
      </c>
      <c r="F50" s="93">
        <v>138745.205</v>
      </c>
      <c r="G50" s="93">
        <f t="shared" si="2"/>
        <v>100</v>
      </c>
      <c r="H50" s="93">
        <f t="shared" si="0"/>
        <v>99.5825713209006</v>
      </c>
      <c r="I50" s="75">
        <f t="shared" si="3"/>
        <v>4.582571320900598</v>
      </c>
    </row>
    <row r="51" spans="1:10" s="2" customFormat="1" ht="30" customHeight="1">
      <c r="A51" s="48" t="s">
        <v>9</v>
      </c>
      <c r="B51" s="29" t="s">
        <v>10</v>
      </c>
      <c r="C51" s="29" t="s">
        <v>46</v>
      </c>
      <c r="D51" s="74">
        <f>D52+D53+D54</f>
        <v>660404.395</v>
      </c>
      <c r="E51" s="74">
        <f>E52+E53+E54</f>
        <v>659302.737</v>
      </c>
      <c r="F51" s="74">
        <f>F52+F53+F54</f>
        <v>655880.478</v>
      </c>
      <c r="G51" s="74">
        <f t="shared" si="2"/>
        <v>99.48092753026143</v>
      </c>
      <c r="H51" s="128">
        <f t="shared" si="0"/>
        <v>99.31497775692422</v>
      </c>
      <c r="I51" s="100">
        <f t="shared" si="3"/>
        <v>4.314977756924222</v>
      </c>
      <c r="J51" s="61"/>
    </row>
    <row r="52" spans="1:9" s="7" customFormat="1" ht="16.5" customHeight="1">
      <c r="A52" s="152"/>
      <c r="B52" s="153"/>
      <c r="C52" s="49" t="s">
        <v>35</v>
      </c>
      <c r="D52" s="93">
        <v>429505.662</v>
      </c>
      <c r="E52" s="93">
        <v>429505.662</v>
      </c>
      <c r="F52" s="93">
        <v>426118.689</v>
      </c>
      <c r="G52" s="93">
        <f t="shared" si="2"/>
        <v>99.21142529664719</v>
      </c>
      <c r="H52" s="93">
        <f t="shared" si="0"/>
        <v>99.21142529664719</v>
      </c>
      <c r="I52" s="75">
        <f t="shared" si="3"/>
        <v>4.211425296647192</v>
      </c>
    </row>
    <row r="53" spans="1:9" s="2" customFormat="1" ht="16.5" customHeight="1">
      <c r="A53" s="154"/>
      <c r="B53" s="155"/>
      <c r="C53" s="49" t="s">
        <v>36</v>
      </c>
      <c r="D53" s="93">
        <v>7454.139</v>
      </c>
      <c r="E53" s="93">
        <v>6352.48</v>
      </c>
      <c r="F53" s="93">
        <v>6317.417</v>
      </c>
      <c r="G53" s="93">
        <f t="shared" si="2"/>
        <v>99.44804233936983</v>
      </c>
      <c r="H53" s="93">
        <f t="shared" si="0"/>
        <v>84.75045877196548</v>
      </c>
      <c r="I53" s="75">
        <f t="shared" si="3"/>
        <v>-10.249541228034516</v>
      </c>
    </row>
    <row r="54" spans="1:10" s="27" customFormat="1" ht="28.5" customHeight="1">
      <c r="A54" s="156"/>
      <c r="B54" s="157"/>
      <c r="C54" s="52" t="s">
        <v>71</v>
      </c>
      <c r="D54" s="93">
        <v>223444.594</v>
      </c>
      <c r="E54" s="93">
        <v>223444.595</v>
      </c>
      <c r="F54" s="93">
        <v>223444.372</v>
      </c>
      <c r="G54" s="93">
        <f t="shared" si="2"/>
        <v>99.99990019897326</v>
      </c>
      <c r="H54" s="93">
        <f t="shared" si="0"/>
        <v>99.99990064651105</v>
      </c>
      <c r="I54" s="75">
        <f t="shared" si="3"/>
        <v>4.999900646511051</v>
      </c>
      <c r="J54" s="2"/>
    </row>
    <row r="55" spans="1:10" s="2" customFormat="1" ht="30" customHeight="1">
      <c r="A55" s="48" t="s">
        <v>11</v>
      </c>
      <c r="B55" s="29" t="s">
        <v>12</v>
      </c>
      <c r="C55" s="29" t="s">
        <v>45</v>
      </c>
      <c r="D55" s="74">
        <f>D56+D57+D58</f>
        <v>470872.446</v>
      </c>
      <c r="E55" s="74">
        <f>E56+E57+E58</f>
        <v>469606.679</v>
      </c>
      <c r="F55" s="74">
        <f>F56+F57+F58</f>
        <v>464331.086</v>
      </c>
      <c r="G55" s="74">
        <f t="shared" si="2"/>
        <v>98.87659327775447</v>
      </c>
      <c r="H55" s="74">
        <f t="shared" si="0"/>
        <v>98.61080000421177</v>
      </c>
      <c r="I55" s="100">
        <f t="shared" si="3"/>
        <v>3.610800004211768</v>
      </c>
      <c r="J55" s="61"/>
    </row>
    <row r="56" spans="1:9" s="7" customFormat="1" ht="16.5" customHeight="1">
      <c r="A56" s="152"/>
      <c r="B56" s="153"/>
      <c r="C56" s="49" t="s">
        <v>35</v>
      </c>
      <c r="D56" s="93">
        <v>355618.636</v>
      </c>
      <c r="E56" s="93">
        <v>355618.636</v>
      </c>
      <c r="F56" s="93">
        <v>350343.068</v>
      </c>
      <c r="G56" s="93">
        <f t="shared" si="2"/>
        <v>98.51650969157872</v>
      </c>
      <c r="H56" s="93">
        <f t="shared" si="0"/>
        <v>98.51650969157872</v>
      </c>
      <c r="I56" s="75">
        <f t="shared" si="3"/>
        <v>3.516509691578719</v>
      </c>
    </row>
    <row r="57" spans="1:9" s="2" customFormat="1" ht="16.5" customHeight="1">
      <c r="A57" s="154"/>
      <c r="B57" s="155"/>
      <c r="C57" s="49" t="s">
        <v>36</v>
      </c>
      <c r="D57" s="93">
        <v>7674.861</v>
      </c>
      <c r="E57" s="93">
        <f>6428.52-19.426</f>
        <v>6409.094</v>
      </c>
      <c r="F57" s="93">
        <v>6409.069</v>
      </c>
      <c r="G57" s="93">
        <f t="shared" si="2"/>
        <v>99.99960992926614</v>
      </c>
      <c r="H57" s="93">
        <f t="shared" si="0"/>
        <v>83.50729739600496</v>
      </c>
      <c r="I57" s="75">
        <f t="shared" si="3"/>
        <v>-11.492702603995042</v>
      </c>
    </row>
    <row r="58" spans="1:9" s="27" customFormat="1" ht="28.5" customHeight="1">
      <c r="A58" s="156"/>
      <c r="B58" s="157"/>
      <c r="C58" s="52" t="s">
        <v>71</v>
      </c>
      <c r="D58" s="93">
        <v>107578.949</v>
      </c>
      <c r="E58" s="93">
        <v>107578.949</v>
      </c>
      <c r="F58" s="93">
        <v>107578.949</v>
      </c>
      <c r="G58" s="93">
        <f>F58/E58*100</f>
        <v>100</v>
      </c>
      <c r="H58" s="93">
        <f t="shared" si="0"/>
        <v>100</v>
      </c>
      <c r="I58" s="75">
        <f t="shared" si="3"/>
        <v>5</v>
      </c>
    </row>
    <row r="59" spans="1:10" s="2" customFormat="1" ht="30" customHeight="1">
      <c r="A59" s="48" t="s">
        <v>13</v>
      </c>
      <c r="B59" s="29" t="s">
        <v>14</v>
      </c>
      <c r="C59" s="29" t="s">
        <v>44</v>
      </c>
      <c r="D59" s="74">
        <f>D60+D61+D62</f>
        <v>498538.06500000006</v>
      </c>
      <c r="E59" s="74">
        <f>E60+E61+E62</f>
        <v>496409.53300000005</v>
      </c>
      <c r="F59" s="74">
        <f>F60+F61+F62</f>
        <v>495295.338</v>
      </c>
      <c r="G59" s="74">
        <f t="shared" si="2"/>
        <v>99.77554923386211</v>
      </c>
      <c r="H59" s="128">
        <f t="shared" si="0"/>
        <v>99.34955277687772</v>
      </c>
      <c r="I59" s="100">
        <f t="shared" si="3"/>
        <v>4.349552776877715</v>
      </c>
      <c r="J59" s="61"/>
    </row>
    <row r="60" spans="1:9" s="7" customFormat="1" ht="16.5" customHeight="1">
      <c r="A60" s="152"/>
      <c r="B60" s="153"/>
      <c r="C60" s="49" t="s">
        <v>35</v>
      </c>
      <c r="D60" s="93">
        <v>360444.69</v>
      </c>
      <c r="E60" s="93">
        <v>360444.69</v>
      </c>
      <c r="F60" s="93">
        <v>359344.079</v>
      </c>
      <c r="G60" s="93">
        <f t="shared" si="2"/>
        <v>99.69465190345849</v>
      </c>
      <c r="H60" s="125">
        <f t="shared" si="0"/>
        <v>99.69465190345849</v>
      </c>
      <c r="I60" s="75">
        <f t="shared" si="3"/>
        <v>4.694651903458492</v>
      </c>
    </row>
    <row r="61" spans="1:9" s="2" customFormat="1" ht="16.5" customHeight="1">
      <c r="A61" s="154"/>
      <c r="B61" s="155"/>
      <c r="C61" s="49" t="s">
        <v>36</v>
      </c>
      <c r="D61" s="93">
        <v>8351.639</v>
      </c>
      <c r="E61" s="93">
        <v>6237.107</v>
      </c>
      <c r="F61" s="93">
        <v>6223.523</v>
      </c>
      <c r="G61" s="93">
        <f t="shared" si="2"/>
        <v>99.78220671859566</v>
      </c>
      <c r="H61" s="93">
        <f t="shared" si="0"/>
        <v>74.51858252014965</v>
      </c>
      <c r="I61" s="75">
        <f t="shared" si="3"/>
        <v>-20.48141747985035</v>
      </c>
    </row>
    <row r="62" spans="1:9" s="27" customFormat="1" ht="28.5" customHeight="1">
      <c r="A62" s="156"/>
      <c r="B62" s="157"/>
      <c r="C62" s="52" t="s">
        <v>71</v>
      </c>
      <c r="D62" s="93">
        <v>129741.736</v>
      </c>
      <c r="E62" s="93">
        <v>129727.736</v>
      </c>
      <c r="F62" s="93">
        <v>129727.736</v>
      </c>
      <c r="G62" s="93">
        <f t="shared" si="2"/>
        <v>100</v>
      </c>
      <c r="H62" s="125">
        <f>F62/D62*100</f>
        <v>99.98920933199167</v>
      </c>
      <c r="I62" s="75">
        <f t="shared" si="3"/>
        <v>4.989209331991674</v>
      </c>
    </row>
    <row r="63" spans="1:10" s="2" customFormat="1" ht="30" customHeight="1">
      <c r="A63" s="48" t="s">
        <v>15</v>
      </c>
      <c r="B63" s="29" t="s">
        <v>16</v>
      </c>
      <c r="C63" s="29" t="s">
        <v>68</v>
      </c>
      <c r="D63" s="74">
        <f>D64+D65+D66</f>
        <v>528065.251</v>
      </c>
      <c r="E63" s="74">
        <f>E64+E65+E66</f>
        <v>527751.478</v>
      </c>
      <c r="F63" s="74">
        <f>F64+F65+F66</f>
        <v>524025.5090000001</v>
      </c>
      <c r="G63" s="74">
        <f t="shared" si="2"/>
        <v>99.29399174510698</v>
      </c>
      <c r="H63" s="127">
        <f t="shared" si="0"/>
        <v>99.23499188928832</v>
      </c>
      <c r="I63" s="100">
        <f aca="true" t="shared" si="4" ref="I63:I94">H63-95</f>
        <v>4.234991889288324</v>
      </c>
      <c r="J63" s="61"/>
    </row>
    <row r="64" spans="1:9" s="7" customFormat="1" ht="16.5" customHeight="1">
      <c r="A64" s="152"/>
      <c r="B64" s="153"/>
      <c r="C64" s="49" t="s">
        <v>35</v>
      </c>
      <c r="D64" s="93">
        <v>389446.499</v>
      </c>
      <c r="E64" s="93">
        <v>389446.499</v>
      </c>
      <c r="F64" s="93">
        <v>385720.53</v>
      </c>
      <c r="G64" s="93">
        <f t="shared" si="2"/>
        <v>99.04326550384525</v>
      </c>
      <c r="H64" s="93">
        <f t="shared" si="0"/>
        <v>99.04326550384525</v>
      </c>
      <c r="I64" s="75">
        <f t="shared" si="4"/>
        <v>4.043265503845248</v>
      </c>
    </row>
    <row r="65" spans="1:9" s="2" customFormat="1" ht="16.5" customHeight="1">
      <c r="A65" s="154"/>
      <c r="B65" s="155"/>
      <c r="C65" s="49" t="s">
        <v>36</v>
      </c>
      <c r="D65" s="93">
        <v>5685.95</v>
      </c>
      <c r="E65" s="93">
        <v>5372.177</v>
      </c>
      <c r="F65" s="93">
        <v>5372.177</v>
      </c>
      <c r="G65" s="93">
        <f t="shared" si="2"/>
        <v>100</v>
      </c>
      <c r="H65" s="93">
        <f t="shared" si="0"/>
        <v>94.48160817453547</v>
      </c>
      <c r="I65" s="75">
        <f t="shared" si="4"/>
        <v>-0.5183918254645334</v>
      </c>
    </row>
    <row r="66" spans="1:9" s="2" customFormat="1" ht="28.5" customHeight="1">
      <c r="A66" s="156"/>
      <c r="B66" s="157"/>
      <c r="C66" s="52" t="s">
        <v>71</v>
      </c>
      <c r="D66" s="93">
        <v>132932.802</v>
      </c>
      <c r="E66" s="93">
        <v>132932.802</v>
      </c>
      <c r="F66" s="93">
        <v>132932.802</v>
      </c>
      <c r="G66" s="93">
        <f t="shared" si="2"/>
        <v>100</v>
      </c>
      <c r="H66" s="93">
        <f t="shared" si="0"/>
        <v>100</v>
      </c>
      <c r="I66" s="75">
        <f t="shared" si="4"/>
        <v>5</v>
      </c>
    </row>
    <row r="67" spans="1:9" s="2" customFormat="1" ht="30" customHeight="1">
      <c r="A67" s="48" t="s">
        <v>17</v>
      </c>
      <c r="B67" s="29" t="s">
        <v>18</v>
      </c>
      <c r="C67" s="29" t="s">
        <v>43</v>
      </c>
      <c r="D67" s="74">
        <f>D68+D69+D70</f>
        <v>91811.176</v>
      </c>
      <c r="E67" s="74">
        <f>E68+E69+E70</f>
        <v>91811.176</v>
      </c>
      <c r="F67" s="74">
        <f>F68+F69+F70</f>
        <v>91737.98400000001</v>
      </c>
      <c r="G67" s="74">
        <f t="shared" si="2"/>
        <v>99.9202798578683</v>
      </c>
      <c r="H67" s="128">
        <f t="shared" si="0"/>
        <v>99.9202798578683</v>
      </c>
      <c r="I67" s="100">
        <f t="shared" si="4"/>
        <v>4.9202798578682945</v>
      </c>
    </row>
    <row r="68" spans="1:9" s="7" customFormat="1" ht="16.5" customHeight="1">
      <c r="A68" s="152"/>
      <c r="B68" s="153"/>
      <c r="C68" s="49" t="s">
        <v>35</v>
      </c>
      <c r="D68" s="93">
        <v>72352.374</v>
      </c>
      <c r="E68" s="93">
        <v>72352.374</v>
      </c>
      <c r="F68" s="93">
        <v>72279.182</v>
      </c>
      <c r="G68" s="93">
        <f t="shared" si="2"/>
        <v>99.89883953220388</v>
      </c>
      <c r="H68" s="93">
        <f t="shared" si="0"/>
        <v>99.89883953220388</v>
      </c>
      <c r="I68" s="75">
        <f t="shared" si="4"/>
        <v>4.89883953220388</v>
      </c>
    </row>
    <row r="69" spans="1:9" s="2" customFormat="1" ht="16.5" customHeight="1">
      <c r="A69" s="154"/>
      <c r="B69" s="155"/>
      <c r="C69" s="49" t="s">
        <v>36</v>
      </c>
      <c r="D69" s="93">
        <v>590.6</v>
      </c>
      <c r="E69" s="93">
        <v>590.6</v>
      </c>
      <c r="F69" s="93">
        <v>590.6</v>
      </c>
      <c r="G69" s="93">
        <f>F69/E69*100</f>
        <v>100</v>
      </c>
      <c r="H69" s="93">
        <f t="shared" si="0"/>
        <v>100</v>
      </c>
      <c r="I69" s="75">
        <f t="shared" si="4"/>
        <v>5</v>
      </c>
    </row>
    <row r="70" spans="1:9" s="2" customFormat="1" ht="28.5" customHeight="1">
      <c r="A70" s="156"/>
      <c r="B70" s="157"/>
      <c r="C70" s="52" t="s">
        <v>71</v>
      </c>
      <c r="D70" s="93">
        <v>18868.202</v>
      </c>
      <c r="E70" s="93">
        <v>18868.202</v>
      </c>
      <c r="F70" s="93">
        <v>18868.202</v>
      </c>
      <c r="G70" s="93">
        <f t="shared" si="2"/>
        <v>100</v>
      </c>
      <c r="H70" s="93">
        <f t="shared" si="0"/>
        <v>100</v>
      </c>
      <c r="I70" s="75">
        <f t="shared" si="4"/>
        <v>5</v>
      </c>
    </row>
    <row r="71" spans="1:9" s="2" customFormat="1" ht="45" customHeight="1">
      <c r="A71" s="48" t="s">
        <v>86</v>
      </c>
      <c r="B71" s="29" t="s">
        <v>88</v>
      </c>
      <c r="C71" s="29" t="s">
        <v>87</v>
      </c>
      <c r="D71" s="74">
        <f>D72+D73+D74</f>
        <v>1125713.597</v>
      </c>
      <c r="E71" s="74">
        <f>E72+E73+E74</f>
        <v>1125713.597</v>
      </c>
      <c r="F71" s="74">
        <f>F72+F73+F74</f>
        <v>1092208.409</v>
      </c>
      <c r="G71" s="74">
        <f t="shared" si="2"/>
        <v>97.02364899124515</v>
      </c>
      <c r="H71" s="74">
        <f t="shared" si="0"/>
        <v>97.02364899124515</v>
      </c>
      <c r="I71" s="100">
        <f t="shared" si="4"/>
        <v>2.023648991245153</v>
      </c>
    </row>
    <row r="72" spans="1:9" s="2" customFormat="1" ht="16.5" customHeight="1">
      <c r="A72" s="158"/>
      <c r="B72" s="159"/>
      <c r="C72" s="52" t="s">
        <v>35</v>
      </c>
      <c r="D72" s="93">
        <v>547912.688</v>
      </c>
      <c r="E72" s="93">
        <f>547912.697-0.009</f>
        <v>547912.6880000001</v>
      </c>
      <c r="F72" s="93">
        <v>524018.393</v>
      </c>
      <c r="G72" s="93">
        <f aca="true" t="shared" si="5" ref="G72:G139">F72/E72*100</f>
        <v>95.63903236349218</v>
      </c>
      <c r="H72" s="93">
        <f aca="true" t="shared" si="6" ref="H72:H139">F72/D72*100</f>
        <v>95.63903236349219</v>
      </c>
      <c r="I72" s="75">
        <f t="shared" si="4"/>
        <v>0.6390323634921913</v>
      </c>
    </row>
    <row r="73" spans="1:9" s="10" customFormat="1" ht="16.5" customHeight="1">
      <c r="A73" s="160"/>
      <c r="B73" s="161"/>
      <c r="C73" s="52" t="s">
        <v>36</v>
      </c>
      <c r="D73" s="122">
        <v>4364.565</v>
      </c>
      <c r="E73" s="122">
        <v>4364.565</v>
      </c>
      <c r="F73" s="93">
        <v>581.093</v>
      </c>
      <c r="G73" s="93">
        <f t="shared" si="5"/>
        <v>13.313881222985566</v>
      </c>
      <c r="H73" s="93">
        <f t="shared" si="6"/>
        <v>13.313881222985566</v>
      </c>
      <c r="I73" s="75">
        <f t="shared" si="4"/>
        <v>-81.68611877701443</v>
      </c>
    </row>
    <row r="74" spans="1:9" s="83" customFormat="1" ht="27.75" customHeight="1">
      <c r="A74" s="160"/>
      <c r="B74" s="161"/>
      <c r="C74" s="52" t="s">
        <v>71</v>
      </c>
      <c r="D74" s="93">
        <v>573436.344</v>
      </c>
      <c r="E74" s="93">
        <v>573436.344</v>
      </c>
      <c r="F74" s="93">
        <v>567608.923</v>
      </c>
      <c r="G74" s="93">
        <f t="shared" si="5"/>
        <v>98.98377194592325</v>
      </c>
      <c r="H74" s="93">
        <f t="shared" si="6"/>
        <v>98.98377194592325</v>
      </c>
      <c r="I74" s="75">
        <f t="shared" si="4"/>
        <v>3.9837719459232517</v>
      </c>
    </row>
    <row r="75" spans="1:10" s="27" customFormat="1" ht="21" customHeight="1" hidden="1">
      <c r="A75" s="162"/>
      <c r="B75" s="163"/>
      <c r="C75" s="87" t="s">
        <v>96</v>
      </c>
      <c r="D75" s="96">
        <v>0</v>
      </c>
      <c r="E75" s="96">
        <v>0</v>
      </c>
      <c r="F75" s="96">
        <v>0</v>
      </c>
      <c r="G75" s="96"/>
      <c r="H75" s="96"/>
      <c r="I75" s="86">
        <f t="shared" si="4"/>
        <v>-95</v>
      </c>
      <c r="J75" s="65"/>
    </row>
    <row r="76" spans="1:9" s="2" customFormat="1" ht="44.25" customHeight="1">
      <c r="A76" s="55" t="s">
        <v>92</v>
      </c>
      <c r="B76" s="56" t="s">
        <v>93</v>
      </c>
      <c r="C76" s="29" t="s">
        <v>91</v>
      </c>
      <c r="D76" s="74">
        <f>D77+D78</f>
        <v>2523812.788</v>
      </c>
      <c r="E76" s="74">
        <f>E77+E78</f>
        <v>2467748.2709999997</v>
      </c>
      <c r="F76" s="74">
        <f>F77+F78</f>
        <v>2341867.167</v>
      </c>
      <c r="G76" s="74">
        <f t="shared" si="5"/>
        <v>94.89894875100087</v>
      </c>
      <c r="H76" s="74">
        <f t="shared" si="6"/>
        <v>92.7908432089298</v>
      </c>
      <c r="I76" s="100">
        <f t="shared" si="4"/>
        <v>-2.2091567910701997</v>
      </c>
    </row>
    <row r="77" spans="1:9" s="2" customFormat="1" ht="16.5" customHeight="1">
      <c r="A77" s="158"/>
      <c r="B77" s="159"/>
      <c r="C77" s="52" t="s">
        <v>35</v>
      </c>
      <c r="D77" s="93">
        <v>1225295.195</v>
      </c>
      <c r="E77" s="93">
        <v>1225295.195</v>
      </c>
      <c r="F77" s="93">
        <v>1111497.937</v>
      </c>
      <c r="G77" s="93">
        <f t="shared" si="5"/>
        <v>90.71266593843126</v>
      </c>
      <c r="H77" s="93">
        <f t="shared" si="6"/>
        <v>90.71266593843126</v>
      </c>
      <c r="I77" s="75">
        <f t="shared" si="4"/>
        <v>-4.2873340615687425</v>
      </c>
    </row>
    <row r="78" spans="1:9" s="27" customFormat="1" ht="28.5" customHeight="1">
      <c r="A78" s="160"/>
      <c r="B78" s="161"/>
      <c r="C78" s="52" t="s">
        <v>71</v>
      </c>
      <c r="D78" s="93">
        <v>1298517.593</v>
      </c>
      <c r="E78" s="93">
        <v>1242453.076</v>
      </c>
      <c r="F78" s="93">
        <v>1230369.23</v>
      </c>
      <c r="G78" s="93">
        <f t="shared" si="5"/>
        <v>99.02742033213012</v>
      </c>
      <c r="H78" s="93">
        <f t="shared" si="6"/>
        <v>94.75183367808248</v>
      </c>
      <c r="I78" s="75">
        <f t="shared" si="4"/>
        <v>-0.2481663219175232</v>
      </c>
    </row>
    <row r="79" spans="1:10" s="27" customFormat="1" ht="21" customHeight="1">
      <c r="A79" s="160"/>
      <c r="B79" s="161"/>
      <c r="C79" s="88" t="s">
        <v>96</v>
      </c>
      <c r="D79" s="96">
        <v>2446406.653</v>
      </c>
      <c r="E79" s="96">
        <v>2390342.137</v>
      </c>
      <c r="F79" s="96">
        <v>2265706.285</v>
      </c>
      <c r="G79" s="96">
        <f t="shared" si="5"/>
        <v>94.78585721806235</v>
      </c>
      <c r="H79" s="96">
        <f>F79/D79*100</f>
        <v>92.61364140837301</v>
      </c>
      <c r="I79" s="86">
        <f t="shared" si="4"/>
        <v>-2.386358591626987</v>
      </c>
      <c r="J79" s="66"/>
    </row>
    <row r="80" spans="1:9" s="2" customFormat="1" ht="45" customHeight="1">
      <c r="A80" s="48" t="s">
        <v>19</v>
      </c>
      <c r="B80" s="29" t="s">
        <v>111</v>
      </c>
      <c r="C80" s="29" t="s">
        <v>47</v>
      </c>
      <c r="D80" s="74">
        <f>D82+D83+D84</f>
        <v>9034324.539</v>
      </c>
      <c r="E80" s="74">
        <f>E82+E83+E84</f>
        <v>5795371.799000001</v>
      </c>
      <c r="F80" s="74">
        <f>F82+F83+F84</f>
        <v>5317484.184</v>
      </c>
      <c r="G80" s="74">
        <f t="shared" si="5"/>
        <v>91.75397831969192</v>
      </c>
      <c r="H80" s="74">
        <f t="shared" si="6"/>
        <v>58.85868014863883</v>
      </c>
      <c r="I80" s="100">
        <f>H80-95</f>
        <v>-36.14131985136117</v>
      </c>
    </row>
    <row r="81" spans="1:9" s="2" customFormat="1" ht="45" customHeight="1">
      <c r="A81" s="152"/>
      <c r="B81" s="153"/>
      <c r="C81" s="29" t="s">
        <v>124</v>
      </c>
      <c r="D81" s="74">
        <f>D82+D83+D85</f>
        <v>6571828.153000001</v>
      </c>
      <c r="E81" s="74">
        <f>E82+E83+E85</f>
        <v>5795371.799000001</v>
      </c>
      <c r="F81" s="74">
        <f>F82+F83+F85</f>
        <v>5317484.184</v>
      </c>
      <c r="G81" s="74">
        <f>F81/E81*100</f>
        <v>91.75397831969192</v>
      </c>
      <c r="H81" s="74">
        <f>F81/D81*100</f>
        <v>80.91331757621508</v>
      </c>
      <c r="I81" s="100">
        <f>H81-95</f>
        <v>-14.086682423784922</v>
      </c>
    </row>
    <row r="82" spans="1:9" s="7" customFormat="1" ht="16.5" customHeight="1">
      <c r="A82" s="154"/>
      <c r="B82" s="155"/>
      <c r="C82" s="49" t="s">
        <v>35</v>
      </c>
      <c r="D82" s="93">
        <v>3286774.264</v>
      </c>
      <c r="E82" s="93">
        <v>3286774.264</v>
      </c>
      <c r="F82" s="93">
        <v>3084305.36</v>
      </c>
      <c r="G82" s="93">
        <f t="shared" si="5"/>
        <v>93.83989018602101</v>
      </c>
      <c r="H82" s="93">
        <f t="shared" si="6"/>
        <v>93.83989018602101</v>
      </c>
      <c r="I82" s="75">
        <f t="shared" si="4"/>
        <v>-1.1601098139789912</v>
      </c>
    </row>
    <row r="83" spans="1:9" s="7" customFormat="1" ht="16.5" customHeight="1">
      <c r="A83" s="154"/>
      <c r="B83" s="155"/>
      <c r="C83" s="49" t="s">
        <v>36</v>
      </c>
      <c r="D83" s="93">
        <v>9480.2</v>
      </c>
      <c r="E83" s="93">
        <v>9480.2</v>
      </c>
      <c r="F83" s="93">
        <v>9448.601</v>
      </c>
      <c r="G83" s="93">
        <f t="shared" si="5"/>
        <v>99.66668424716778</v>
      </c>
      <c r="H83" s="93">
        <f t="shared" si="6"/>
        <v>99.66668424716778</v>
      </c>
      <c r="I83" s="75">
        <f t="shared" si="4"/>
        <v>4.66668424716778</v>
      </c>
    </row>
    <row r="84" spans="1:9" s="2" customFormat="1" ht="28.5" customHeight="1">
      <c r="A84" s="154"/>
      <c r="B84" s="155"/>
      <c r="C84" s="49" t="s">
        <v>71</v>
      </c>
      <c r="D84" s="93">
        <v>5738070.075</v>
      </c>
      <c r="E84" s="93">
        <v>2499117.335</v>
      </c>
      <c r="F84" s="93">
        <v>2223730.223</v>
      </c>
      <c r="G84" s="93">
        <f t="shared" si="5"/>
        <v>88.98062495332978</v>
      </c>
      <c r="H84" s="93">
        <f t="shared" si="6"/>
        <v>38.75397466281379</v>
      </c>
      <c r="I84" s="75">
        <f>H84-95</f>
        <v>-56.24602533718621</v>
      </c>
    </row>
    <row r="85" spans="1:9" s="2" customFormat="1" ht="52.5" customHeight="1">
      <c r="A85" s="154"/>
      <c r="B85" s="155"/>
      <c r="C85" s="49" t="s">
        <v>125</v>
      </c>
      <c r="D85" s="93">
        <f>D84-2462496.386</f>
        <v>3275573.6890000002</v>
      </c>
      <c r="E85" s="93">
        <f>E84</f>
        <v>2499117.335</v>
      </c>
      <c r="F85" s="93">
        <f>F84</f>
        <v>2223730.223</v>
      </c>
      <c r="G85" s="93">
        <f>F85/E85*100</f>
        <v>88.98062495332978</v>
      </c>
      <c r="H85" s="93">
        <f>F85/D85*100</f>
        <v>67.88826734283859</v>
      </c>
      <c r="I85" s="75">
        <f>H85-95</f>
        <v>-27.11173265716141</v>
      </c>
    </row>
    <row r="86" spans="1:10" s="2" customFormat="1" ht="21" customHeight="1">
      <c r="A86" s="154"/>
      <c r="B86" s="155"/>
      <c r="C86" s="85" t="s">
        <v>96</v>
      </c>
      <c r="D86" s="96">
        <v>4830571.091</v>
      </c>
      <c r="E86" s="96">
        <v>2010074.078</v>
      </c>
      <c r="F86" s="96">
        <v>1776447.817</v>
      </c>
      <c r="G86" s="96">
        <f t="shared" si="5"/>
        <v>88.37723128928387</v>
      </c>
      <c r="H86" s="96">
        <f>F86/D86*100</f>
        <v>36.775109682367784</v>
      </c>
      <c r="I86" s="86">
        <f t="shared" si="4"/>
        <v>-58.224890317632216</v>
      </c>
      <c r="J86" s="65"/>
    </row>
    <row r="87" spans="1:10" s="2" customFormat="1" ht="42.75" customHeight="1">
      <c r="A87" s="156"/>
      <c r="B87" s="157"/>
      <c r="C87" s="85" t="s">
        <v>123</v>
      </c>
      <c r="D87" s="96">
        <f>D86-2462496.386</f>
        <v>2368074.705</v>
      </c>
      <c r="E87" s="96">
        <f>E86</f>
        <v>2010074.078</v>
      </c>
      <c r="F87" s="96">
        <f>F86</f>
        <v>1776447.817</v>
      </c>
      <c r="G87" s="96">
        <f>F87/E87*100</f>
        <v>88.37723128928387</v>
      </c>
      <c r="H87" s="96">
        <f>F87/D87*100</f>
        <v>75.0165445899647</v>
      </c>
      <c r="I87" s="86">
        <f>H87-95</f>
        <v>-19.983455410035305</v>
      </c>
      <c r="J87" s="65"/>
    </row>
    <row r="88" spans="1:9" s="2" customFormat="1" ht="30.75" customHeight="1">
      <c r="A88" s="48" t="s">
        <v>20</v>
      </c>
      <c r="B88" s="29" t="s">
        <v>112</v>
      </c>
      <c r="C88" s="29" t="s">
        <v>48</v>
      </c>
      <c r="D88" s="74">
        <f>D89+D90+D91</f>
        <v>7048117.348999999</v>
      </c>
      <c r="E88" s="74">
        <f>E89+E90+E91</f>
        <v>6988981.583</v>
      </c>
      <c r="F88" s="74">
        <f>F89+F90+F91</f>
        <v>6256853.328</v>
      </c>
      <c r="G88" s="74">
        <f t="shared" si="5"/>
        <v>89.52453592407757</v>
      </c>
      <c r="H88" s="74">
        <f t="shared" si="6"/>
        <v>88.77339888342998</v>
      </c>
      <c r="I88" s="100">
        <f t="shared" si="4"/>
        <v>-6.2266011165700235</v>
      </c>
    </row>
    <row r="89" spans="1:9" s="7" customFormat="1" ht="16.5" customHeight="1">
      <c r="A89" s="152"/>
      <c r="B89" s="153"/>
      <c r="C89" s="59" t="s">
        <v>35</v>
      </c>
      <c r="D89" s="93">
        <v>6466720.527</v>
      </c>
      <c r="E89" s="93">
        <f>6407584.761+59135.766</f>
        <v>6466720.527</v>
      </c>
      <c r="F89" s="93">
        <v>6037178.063</v>
      </c>
      <c r="G89" s="93">
        <f t="shared" si="5"/>
        <v>93.35764608650452</v>
      </c>
      <c r="H89" s="93">
        <f t="shared" si="6"/>
        <v>93.35764608650452</v>
      </c>
      <c r="I89" s="75">
        <f t="shared" si="4"/>
        <v>-1.6423539134954837</v>
      </c>
    </row>
    <row r="90" spans="1:9" s="2" customFormat="1" ht="16.5" customHeight="1">
      <c r="A90" s="154"/>
      <c r="B90" s="155"/>
      <c r="C90" s="52" t="s">
        <v>36</v>
      </c>
      <c r="D90" s="93">
        <v>249189.523</v>
      </c>
      <c r="E90" s="93">
        <v>249189.523</v>
      </c>
      <c r="F90" s="93">
        <v>197746.431</v>
      </c>
      <c r="G90" s="93">
        <f t="shared" si="5"/>
        <v>79.35583672191548</v>
      </c>
      <c r="H90" s="93">
        <f t="shared" si="6"/>
        <v>79.35583672191548</v>
      </c>
      <c r="I90" s="75">
        <f t="shared" si="4"/>
        <v>-15.64416327808452</v>
      </c>
    </row>
    <row r="91" spans="1:9" s="2" customFormat="1" ht="27" customHeight="1">
      <c r="A91" s="156"/>
      <c r="B91" s="157"/>
      <c r="C91" s="52" t="s">
        <v>71</v>
      </c>
      <c r="D91" s="93">
        <v>332207.299</v>
      </c>
      <c r="E91" s="93">
        <v>273071.533</v>
      </c>
      <c r="F91" s="93">
        <v>21928.834</v>
      </c>
      <c r="G91" s="93">
        <f t="shared" si="5"/>
        <v>8.030435746665692</v>
      </c>
      <c r="H91" s="93">
        <f t="shared" si="6"/>
        <v>6.600948885232048</v>
      </c>
      <c r="I91" s="75">
        <f t="shared" si="4"/>
        <v>-88.39905111476796</v>
      </c>
    </row>
    <row r="92" spans="1:9" s="2" customFormat="1" ht="30" customHeight="1">
      <c r="A92" s="55" t="s">
        <v>107</v>
      </c>
      <c r="B92" s="56" t="s">
        <v>109</v>
      </c>
      <c r="C92" s="76" t="s">
        <v>108</v>
      </c>
      <c r="D92" s="74">
        <f>D93+D94</f>
        <v>106078.782</v>
      </c>
      <c r="E92" s="74">
        <f>E93+E94</f>
        <v>106078.782</v>
      </c>
      <c r="F92" s="74">
        <f>F93+F94</f>
        <v>106029.043</v>
      </c>
      <c r="G92" s="128">
        <f t="shared" si="5"/>
        <v>99.95311126404147</v>
      </c>
      <c r="H92" s="128">
        <f t="shared" si="6"/>
        <v>99.95311126404147</v>
      </c>
      <c r="I92" s="100">
        <f t="shared" si="4"/>
        <v>4.953111264041468</v>
      </c>
    </row>
    <row r="93" spans="1:9" s="2" customFormat="1" ht="16.5" customHeight="1">
      <c r="A93" s="152"/>
      <c r="B93" s="153"/>
      <c r="C93" s="52" t="s">
        <v>35</v>
      </c>
      <c r="D93" s="93">
        <v>106048.782</v>
      </c>
      <c r="E93" s="93">
        <f>106048.78155+0.00045</f>
        <v>106048.782</v>
      </c>
      <c r="F93" s="93">
        <v>105999.043</v>
      </c>
      <c r="G93" s="125">
        <f t="shared" si="5"/>
        <v>99.95309799974883</v>
      </c>
      <c r="H93" s="125">
        <f t="shared" si="6"/>
        <v>99.95309799974883</v>
      </c>
      <c r="I93" s="75">
        <f t="shared" si="4"/>
        <v>4.9530979997488345</v>
      </c>
    </row>
    <row r="94" spans="1:9" s="2" customFormat="1" ht="16.5" customHeight="1">
      <c r="A94" s="156"/>
      <c r="B94" s="157"/>
      <c r="C94" s="52" t="s">
        <v>36</v>
      </c>
      <c r="D94" s="93">
        <v>30</v>
      </c>
      <c r="E94" s="93">
        <v>30</v>
      </c>
      <c r="F94" s="93">
        <v>30</v>
      </c>
      <c r="G94" s="93">
        <f t="shared" si="5"/>
        <v>100</v>
      </c>
      <c r="H94" s="93">
        <f t="shared" si="6"/>
        <v>100</v>
      </c>
      <c r="I94" s="75">
        <f t="shared" si="4"/>
        <v>5</v>
      </c>
    </row>
    <row r="95" spans="1:9" s="2" customFormat="1" ht="43.5" customHeight="1">
      <c r="A95" s="91" t="s">
        <v>21</v>
      </c>
      <c r="B95" s="92" t="s">
        <v>119</v>
      </c>
      <c r="C95" s="29" t="s">
        <v>49</v>
      </c>
      <c r="D95" s="74">
        <f>D96</f>
        <v>76282.307</v>
      </c>
      <c r="E95" s="74">
        <f>E96</f>
        <v>76282.307</v>
      </c>
      <c r="F95" s="74">
        <f>F96</f>
        <v>76232.467</v>
      </c>
      <c r="G95" s="74">
        <f t="shared" si="5"/>
        <v>99.93466374843646</v>
      </c>
      <c r="H95" s="128">
        <f t="shared" si="6"/>
        <v>99.93466374843646</v>
      </c>
      <c r="I95" s="100">
        <f>H95-95</f>
        <v>4.9346637484364635</v>
      </c>
    </row>
    <row r="96" spans="1:9" s="7" customFormat="1" ht="18" customHeight="1">
      <c r="A96" s="152"/>
      <c r="B96" s="153"/>
      <c r="C96" s="49" t="s">
        <v>35</v>
      </c>
      <c r="D96" s="93">
        <v>76282.307</v>
      </c>
      <c r="E96" s="93">
        <v>76282.307</v>
      </c>
      <c r="F96" s="93">
        <v>76232.467</v>
      </c>
      <c r="G96" s="93">
        <f t="shared" si="5"/>
        <v>99.93466374843646</v>
      </c>
      <c r="H96" s="125">
        <f t="shared" si="6"/>
        <v>99.93466374843646</v>
      </c>
      <c r="I96" s="75">
        <f>H96-95</f>
        <v>4.9346637484364635</v>
      </c>
    </row>
    <row r="97" spans="1:9" s="27" customFormat="1" ht="27" customHeight="1" hidden="1">
      <c r="A97" s="156"/>
      <c r="B97" s="157"/>
      <c r="C97" s="49" t="s">
        <v>71</v>
      </c>
      <c r="D97" s="107">
        <v>0</v>
      </c>
      <c r="E97" s="107">
        <v>0</v>
      </c>
      <c r="F97" s="107">
        <v>0</v>
      </c>
      <c r="G97" s="107" t="e">
        <f t="shared" si="5"/>
        <v>#DIV/0!</v>
      </c>
      <c r="H97" s="99" t="e">
        <f t="shared" si="6"/>
        <v>#DIV/0!</v>
      </c>
      <c r="I97" s="103" t="e">
        <f>G97-95</f>
        <v>#DIV/0!</v>
      </c>
    </row>
    <row r="98" spans="1:9" s="2" customFormat="1" ht="43.5" customHeight="1">
      <c r="A98" s="55" t="s">
        <v>22</v>
      </c>
      <c r="B98" s="56" t="s">
        <v>94</v>
      </c>
      <c r="C98" s="29" t="s">
        <v>50</v>
      </c>
      <c r="D98" s="74">
        <f>D99+D100</f>
        <v>545848.166</v>
      </c>
      <c r="E98" s="74">
        <f>E99+E100</f>
        <v>545848.166</v>
      </c>
      <c r="F98" s="74">
        <f>F99+F100</f>
        <v>516493.043</v>
      </c>
      <c r="G98" s="74">
        <f t="shared" si="5"/>
        <v>94.62210833918971</v>
      </c>
      <c r="H98" s="74">
        <f t="shared" si="6"/>
        <v>94.62210833918971</v>
      </c>
      <c r="I98" s="100">
        <f aca="true" t="shared" si="7" ref="I98:I103">H98-95</f>
        <v>-0.3778916608102918</v>
      </c>
    </row>
    <row r="99" spans="1:9" s="7" customFormat="1" ht="16.5" customHeight="1">
      <c r="A99" s="152"/>
      <c r="B99" s="153"/>
      <c r="C99" s="52" t="s">
        <v>35</v>
      </c>
      <c r="D99" s="93">
        <v>347845.166</v>
      </c>
      <c r="E99" s="93">
        <v>347845.166</v>
      </c>
      <c r="F99" s="93">
        <v>347424.62</v>
      </c>
      <c r="G99" s="93">
        <f t="shared" si="5"/>
        <v>99.87909965665584</v>
      </c>
      <c r="H99" s="125">
        <f t="shared" si="6"/>
        <v>99.87909965665584</v>
      </c>
      <c r="I99" s="75">
        <f t="shared" si="7"/>
        <v>4.879099656655839</v>
      </c>
    </row>
    <row r="100" spans="1:9" s="14" customFormat="1" ht="16.5" customHeight="1">
      <c r="A100" s="154"/>
      <c r="B100" s="155"/>
      <c r="C100" s="52" t="s">
        <v>36</v>
      </c>
      <c r="D100" s="93">
        <f>201678-3675</f>
        <v>198003</v>
      </c>
      <c r="E100" s="93">
        <v>198003</v>
      </c>
      <c r="F100" s="93">
        <v>169068.423</v>
      </c>
      <c r="G100" s="93">
        <f t="shared" si="5"/>
        <v>85.38679868486841</v>
      </c>
      <c r="H100" s="93">
        <f t="shared" si="6"/>
        <v>85.38679868486841</v>
      </c>
      <c r="I100" s="75">
        <f t="shared" si="7"/>
        <v>-9.61320131513159</v>
      </c>
    </row>
    <row r="101" spans="1:9" s="27" customFormat="1" ht="29.25" customHeight="1" hidden="1">
      <c r="A101" s="156"/>
      <c r="B101" s="157"/>
      <c r="C101" s="52" t="s">
        <v>71</v>
      </c>
      <c r="D101" s="107">
        <v>0</v>
      </c>
      <c r="E101" s="107">
        <v>0</v>
      </c>
      <c r="F101" s="107">
        <v>0</v>
      </c>
      <c r="G101" s="107" t="e">
        <f t="shared" si="5"/>
        <v>#DIV/0!</v>
      </c>
      <c r="H101" s="99" t="e">
        <f t="shared" si="6"/>
        <v>#DIV/0!</v>
      </c>
      <c r="I101" s="75" t="e">
        <f t="shared" si="7"/>
        <v>#DIV/0!</v>
      </c>
    </row>
    <row r="102" spans="1:9" s="2" customFormat="1" ht="43.5" customHeight="1">
      <c r="A102" s="48" t="s">
        <v>23</v>
      </c>
      <c r="B102" s="29" t="s">
        <v>76</v>
      </c>
      <c r="C102" s="29" t="s">
        <v>51</v>
      </c>
      <c r="D102" s="74">
        <f>D103+D104+D105</f>
        <v>194916.102</v>
      </c>
      <c r="E102" s="74">
        <f>E103+E104+E105</f>
        <v>194669.226</v>
      </c>
      <c r="F102" s="74">
        <f>F103+F104+F105</f>
        <v>194645.148</v>
      </c>
      <c r="G102" s="128">
        <f t="shared" si="5"/>
        <v>99.98763132699771</v>
      </c>
      <c r="H102" s="128">
        <f t="shared" si="6"/>
        <v>99.86098942200269</v>
      </c>
      <c r="I102" s="100">
        <f t="shared" si="7"/>
        <v>4.860989422002689</v>
      </c>
    </row>
    <row r="103" spans="1:9" s="7" customFormat="1" ht="16.5" customHeight="1">
      <c r="A103" s="152"/>
      <c r="B103" s="153"/>
      <c r="C103" s="52" t="s">
        <v>35</v>
      </c>
      <c r="D103" s="93">
        <v>193008.602</v>
      </c>
      <c r="E103" s="93">
        <v>193008.602</v>
      </c>
      <c r="F103" s="93">
        <v>192984.524</v>
      </c>
      <c r="G103" s="125">
        <f t="shared" si="5"/>
        <v>99.98752490834579</v>
      </c>
      <c r="H103" s="125">
        <f t="shared" si="6"/>
        <v>99.98752490834579</v>
      </c>
      <c r="I103" s="75">
        <f t="shared" si="7"/>
        <v>4.98752490834579</v>
      </c>
    </row>
    <row r="104" spans="1:9" s="7" customFormat="1" ht="16.5" customHeight="1">
      <c r="A104" s="154"/>
      <c r="B104" s="155"/>
      <c r="C104" s="49" t="s">
        <v>36</v>
      </c>
      <c r="D104" s="93">
        <v>450.7</v>
      </c>
      <c r="E104" s="93">
        <v>203.824</v>
      </c>
      <c r="F104" s="93">
        <v>203.824</v>
      </c>
      <c r="G104" s="93">
        <f t="shared" si="5"/>
        <v>100</v>
      </c>
      <c r="H104" s="93">
        <f>F104/D104*100</f>
        <v>45.223873973818506</v>
      </c>
      <c r="I104" s="75">
        <f aca="true" t="shared" si="8" ref="I104:I109">H104-95</f>
        <v>-49.776126026181494</v>
      </c>
    </row>
    <row r="105" spans="1:12" s="7" customFormat="1" ht="27" customHeight="1">
      <c r="A105" s="154"/>
      <c r="B105" s="155"/>
      <c r="C105" s="49" t="s">
        <v>71</v>
      </c>
      <c r="D105" s="93">
        <v>1456.8</v>
      </c>
      <c r="E105" s="93">
        <v>1456.8</v>
      </c>
      <c r="F105" s="93">
        <v>1456.8</v>
      </c>
      <c r="G105" s="93">
        <f t="shared" si="5"/>
        <v>100</v>
      </c>
      <c r="H105" s="93">
        <f t="shared" si="6"/>
        <v>100</v>
      </c>
      <c r="I105" s="75">
        <f t="shared" si="8"/>
        <v>5</v>
      </c>
      <c r="L105" s="51"/>
    </row>
    <row r="106" spans="1:9" s="11" customFormat="1" ht="21" customHeight="1">
      <c r="A106" s="156"/>
      <c r="B106" s="157"/>
      <c r="C106" s="85" t="s">
        <v>96</v>
      </c>
      <c r="D106" s="96">
        <v>10415.889</v>
      </c>
      <c r="E106" s="96">
        <v>10415.889</v>
      </c>
      <c r="F106" s="96">
        <v>10415.888</v>
      </c>
      <c r="G106" s="96">
        <f>F106/E106*100</f>
        <v>99.99999039928326</v>
      </c>
      <c r="H106" s="96">
        <f t="shared" si="6"/>
        <v>99.99999039928326</v>
      </c>
      <c r="I106" s="86">
        <f t="shared" si="8"/>
        <v>4.999990399283263</v>
      </c>
    </row>
    <row r="107" spans="1:9" s="2" customFormat="1" ht="21.75" customHeight="1">
      <c r="A107" s="48" t="s">
        <v>24</v>
      </c>
      <c r="B107" s="29" t="s">
        <v>25</v>
      </c>
      <c r="C107" s="29" t="s">
        <v>52</v>
      </c>
      <c r="D107" s="74">
        <f>D108+D109+D110</f>
        <v>685759.8080000001</v>
      </c>
      <c r="E107" s="74">
        <f>E108+E109+E110</f>
        <v>685759.8080000001</v>
      </c>
      <c r="F107" s="74">
        <f>F108+F109+F110</f>
        <v>677489.5739999999</v>
      </c>
      <c r="G107" s="74">
        <f t="shared" si="5"/>
        <v>98.79400427036981</v>
      </c>
      <c r="H107" s="74">
        <f t="shared" si="6"/>
        <v>98.79400427036981</v>
      </c>
      <c r="I107" s="100">
        <f>H107-95</f>
        <v>3.794004270369811</v>
      </c>
    </row>
    <row r="108" spans="1:9" s="7" customFormat="1" ht="17.25" customHeight="1">
      <c r="A108" s="152"/>
      <c r="B108" s="153"/>
      <c r="C108" s="52" t="s">
        <v>35</v>
      </c>
      <c r="D108" s="93">
        <v>683726.506</v>
      </c>
      <c r="E108" s="93">
        <v>683726.506</v>
      </c>
      <c r="F108" s="93">
        <v>675456.271</v>
      </c>
      <c r="G108" s="93">
        <f t="shared" si="5"/>
        <v>98.79041767030748</v>
      </c>
      <c r="H108" s="93">
        <f t="shared" si="6"/>
        <v>98.79041767030748</v>
      </c>
      <c r="I108" s="75">
        <f>H108-95</f>
        <v>3.790417670307477</v>
      </c>
    </row>
    <row r="109" spans="1:9" s="27" customFormat="1" ht="16.5" customHeight="1" hidden="1">
      <c r="A109" s="154"/>
      <c r="B109" s="155"/>
      <c r="C109" s="52" t="s">
        <v>36</v>
      </c>
      <c r="D109" s="107">
        <v>0</v>
      </c>
      <c r="E109" s="107">
        <v>0</v>
      </c>
      <c r="F109" s="93">
        <v>0</v>
      </c>
      <c r="G109" s="93" t="e">
        <f t="shared" si="5"/>
        <v>#DIV/0!</v>
      </c>
      <c r="H109" s="99" t="e">
        <f t="shared" si="6"/>
        <v>#DIV/0!</v>
      </c>
      <c r="I109" s="75" t="e">
        <f t="shared" si="8"/>
        <v>#DIV/0!</v>
      </c>
    </row>
    <row r="110" spans="1:9" s="2" customFormat="1" ht="27.75" customHeight="1">
      <c r="A110" s="156"/>
      <c r="B110" s="157"/>
      <c r="C110" s="52" t="s">
        <v>71</v>
      </c>
      <c r="D110" s="93">
        <f>180+250+1603.302</f>
        <v>2033.302</v>
      </c>
      <c r="E110" s="93">
        <f>180+250+1603.302</f>
        <v>2033.302</v>
      </c>
      <c r="F110" s="93">
        <v>2033.303</v>
      </c>
      <c r="G110" s="93">
        <f t="shared" si="5"/>
        <v>100.00004918108576</v>
      </c>
      <c r="H110" s="93">
        <f t="shared" si="6"/>
        <v>100.00004918108576</v>
      </c>
      <c r="I110" s="75">
        <f aca="true" t="shared" si="9" ref="I110:I117">H110-95</f>
        <v>5.000049181085757</v>
      </c>
    </row>
    <row r="111" spans="1:9" s="2" customFormat="1" ht="43.5" customHeight="1">
      <c r="A111" s="55" t="s">
        <v>26</v>
      </c>
      <c r="B111" s="56" t="s">
        <v>77</v>
      </c>
      <c r="C111" s="29" t="s">
        <v>53</v>
      </c>
      <c r="D111" s="74">
        <f>D112+D113+D114</f>
        <v>949583.276</v>
      </c>
      <c r="E111" s="74">
        <f>E112+E113+E114</f>
        <v>949571.289</v>
      </c>
      <c r="F111" s="74">
        <f>F112+F113+F114</f>
        <v>937564.738</v>
      </c>
      <c r="G111" s="74">
        <f t="shared" si="5"/>
        <v>98.73558192638237</v>
      </c>
      <c r="H111" s="74">
        <f t="shared" si="6"/>
        <v>98.73433554446889</v>
      </c>
      <c r="I111" s="100">
        <f t="shared" si="9"/>
        <v>3.734335544468891</v>
      </c>
    </row>
    <row r="112" spans="1:9" s="7" customFormat="1" ht="16.5" customHeight="1">
      <c r="A112" s="152"/>
      <c r="B112" s="153"/>
      <c r="C112" s="52" t="s">
        <v>35</v>
      </c>
      <c r="D112" s="93">
        <v>940843.845</v>
      </c>
      <c r="E112" s="93">
        <v>940843.845</v>
      </c>
      <c r="F112" s="93">
        <v>928939.462</v>
      </c>
      <c r="G112" s="93">
        <f t="shared" si="5"/>
        <v>98.73471213493458</v>
      </c>
      <c r="H112" s="93">
        <f t="shared" si="6"/>
        <v>98.73471213493458</v>
      </c>
      <c r="I112" s="75">
        <f t="shared" si="9"/>
        <v>3.7347121349345827</v>
      </c>
    </row>
    <row r="113" spans="1:9" s="9" customFormat="1" ht="17.25" customHeight="1" hidden="1">
      <c r="A113" s="154"/>
      <c r="B113" s="155"/>
      <c r="C113" s="52" t="s">
        <v>36</v>
      </c>
      <c r="D113" s="93"/>
      <c r="E113" s="93"/>
      <c r="F113" s="93"/>
      <c r="G113" s="93" t="e">
        <f t="shared" si="5"/>
        <v>#DIV/0!</v>
      </c>
      <c r="H113" s="93" t="e">
        <f t="shared" si="6"/>
        <v>#DIV/0!</v>
      </c>
      <c r="I113" s="75" t="e">
        <f t="shared" si="9"/>
        <v>#DIV/0!</v>
      </c>
    </row>
    <row r="114" spans="1:9" s="2" customFormat="1" ht="27" customHeight="1">
      <c r="A114" s="154"/>
      <c r="B114" s="155"/>
      <c r="C114" s="52" t="s">
        <v>71</v>
      </c>
      <c r="D114" s="93">
        <v>8739.431</v>
      </c>
      <c r="E114" s="93">
        <v>8727.444</v>
      </c>
      <c r="F114" s="93">
        <v>8625.276</v>
      </c>
      <c r="G114" s="93">
        <f t="shared" si="5"/>
        <v>98.82934797404602</v>
      </c>
      <c r="H114" s="93">
        <f t="shared" si="6"/>
        <v>98.69379368061834</v>
      </c>
      <c r="I114" s="75">
        <f t="shared" si="9"/>
        <v>3.6937936806183416</v>
      </c>
    </row>
    <row r="115" spans="1:12" s="2" customFormat="1" ht="21" customHeight="1">
      <c r="A115" s="156"/>
      <c r="B115" s="157"/>
      <c r="C115" s="87" t="s">
        <v>96</v>
      </c>
      <c r="D115" s="96">
        <v>4699.8</v>
      </c>
      <c r="E115" s="96">
        <v>4699.8</v>
      </c>
      <c r="F115" s="96">
        <v>4699.8</v>
      </c>
      <c r="G115" s="96">
        <f t="shared" si="5"/>
        <v>100</v>
      </c>
      <c r="H115" s="96">
        <f t="shared" si="6"/>
        <v>100</v>
      </c>
      <c r="I115" s="86">
        <f t="shared" si="9"/>
        <v>5</v>
      </c>
      <c r="J115" s="65"/>
      <c r="K115" s="65"/>
      <c r="L115" s="65"/>
    </row>
    <row r="116" spans="1:9" s="2" customFormat="1" ht="30" customHeight="1">
      <c r="A116" s="48" t="s">
        <v>27</v>
      </c>
      <c r="B116" s="29" t="s">
        <v>28</v>
      </c>
      <c r="C116" s="29" t="s">
        <v>54</v>
      </c>
      <c r="D116" s="74">
        <f>D117</f>
        <v>44643.8</v>
      </c>
      <c r="E116" s="74">
        <f>E117</f>
        <v>44643.8</v>
      </c>
      <c r="F116" s="74">
        <f>F117</f>
        <v>44642.515</v>
      </c>
      <c r="G116" s="127">
        <f t="shared" si="5"/>
        <v>99.99712166079051</v>
      </c>
      <c r="H116" s="74">
        <f t="shared" si="6"/>
        <v>99.99712166079051</v>
      </c>
      <c r="I116" s="100">
        <f t="shared" si="9"/>
        <v>4.997121660790512</v>
      </c>
    </row>
    <row r="117" spans="1:9" s="7" customFormat="1" ht="18" customHeight="1">
      <c r="A117" s="152"/>
      <c r="B117" s="153"/>
      <c r="C117" s="52" t="s">
        <v>35</v>
      </c>
      <c r="D117" s="93">
        <v>44643.8</v>
      </c>
      <c r="E117" s="93">
        <v>44643.8</v>
      </c>
      <c r="F117" s="93">
        <v>44642.515</v>
      </c>
      <c r="G117" s="124">
        <f t="shared" si="5"/>
        <v>99.99712166079051</v>
      </c>
      <c r="H117" s="93">
        <f t="shared" si="6"/>
        <v>99.99712166079051</v>
      </c>
      <c r="I117" s="75">
        <f t="shared" si="9"/>
        <v>4.997121660790512</v>
      </c>
    </row>
    <row r="118" spans="1:9" s="11" customFormat="1" ht="28.5" customHeight="1" hidden="1">
      <c r="A118" s="156"/>
      <c r="B118" s="157"/>
      <c r="C118" s="52" t="s">
        <v>71</v>
      </c>
      <c r="D118" s="107">
        <v>0</v>
      </c>
      <c r="E118" s="107">
        <v>0</v>
      </c>
      <c r="F118" s="93">
        <v>0</v>
      </c>
      <c r="G118" s="107" t="e">
        <f t="shared" si="5"/>
        <v>#DIV/0!</v>
      </c>
      <c r="H118" s="99" t="e">
        <f t="shared" si="6"/>
        <v>#DIV/0!</v>
      </c>
      <c r="I118" s="103" t="e">
        <f>G118-95</f>
        <v>#DIV/0!</v>
      </c>
    </row>
    <row r="119" spans="1:9" s="2" customFormat="1" ht="30" customHeight="1">
      <c r="A119" s="48" t="s">
        <v>29</v>
      </c>
      <c r="B119" s="29" t="s">
        <v>30</v>
      </c>
      <c r="C119" s="29" t="s">
        <v>55</v>
      </c>
      <c r="D119" s="74">
        <f>D120</f>
        <v>75032.3</v>
      </c>
      <c r="E119" s="74">
        <f>E120</f>
        <v>75032.3</v>
      </c>
      <c r="F119" s="74">
        <f>F120</f>
        <v>75032.107</v>
      </c>
      <c r="G119" s="74">
        <f t="shared" si="5"/>
        <v>99.99974277744384</v>
      </c>
      <c r="H119" s="74">
        <f t="shared" si="6"/>
        <v>99.99974277744384</v>
      </c>
      <c r="I119" s="100">
        <f>H119-95</f>
        <v>4.999742777443842</v>
      </c>
    </row>
    <row r="120" spans="1:9" s="7" customFormat="1" ht="18" customHeight="1">
      <c r="A120" s="201"/>
      <c r="B120" s="170"/>
      <c r="C120" s="49" t="s">
        <v>35</v>
      </c>
      <c r="D120" s="93">
        <v>75032.3</v>
      </c>
      <c r="E120" s="93">
        <v>75032.3</v>
      </c>
      <c r="F120" s="93">
        <v>75032.107</v>
      </c>
      <c r="G120" s="93">
        <f t="shared" si="5"/>
        <v>99.99974277744384</v>
      </c>
      <c r="H120" s="93">
        <f t="shared" si="6"/>
        <v>99.99974277744384</v>
      </c>
      <c r="I120" s="75">
        <f>H120-95</f>
        <v>4.999742777443842</v>
      </c>
    </row>
    <row r="121" spans="1:9" s="2" customFormat="1" ht="21" customHeight="1">
      <c r="A121" s="48" t="s">
        <v>31</v>
      </c>
      <c r="B121" s="29" t="s">
        <v>32</v>
      </c>
      <c r="C121" s="29" t="s">
        <v>83</v>
      </c>
      <c r="D121" s="74">
        <f>D122+D123</f>
        <v>203242.22</v>
      </c>
      <c r="E121" s="74">
        <f>E122+E123</f>
        <v>203242.22</v>
      </c>
      <c r="F121" s="74">
        <f>F122+F123</f>
        <v>197494.142</v>
      </c>
      <c r="G121" s="74">
        <f t="shared" si="5"/>
        <v>97.1718090857303</v>
      </c>
      <c r="H121" s="74">
        <f t="shared" si="6"/>
        <v>97.1718090857303</v>
      </c>
      <c r="I121" s="100">
        <f>H121-95</f>
        <v>2.1718090857303025</v>
      </c>
    </row>
    <row r="122" spans="1:9" s="7" customFormat="1" ht="18" customHeight="1">
      <c r="A122" s="152"/>
      <c r="B122" s="153"/>
      <c r="C122" s="49" t="s">
        <v>35</v>
      </c>
      <c r="D122" s="93">
        <v>203242.22</v>
      </c>
      <c r="E122" s="93">
        <v>203242.22</v>
      </c>
      <c r="F122" s="93">
        <v>197494.142</v>
      </c>
      <c r="G122" s="93">
        <f t="shared" si="5"/>
        <v>97.1718090857303</v>
      </c>
      <c r="H122" s="93">
        <f t="shared" si="6"/>
        <v>97.1718090857303</v>
      </c>
      <c r="I122" s="75">
        <f>H122-95</f>
        <v>2.1718090857303025</v>
      </c>
    </row>
    <row r="123" spans="1:9" s="80" customFormat="1" ht="27" customHeight="1" hidden="1">
      <c r="A123" s="156"/>
      <c r="B123" s="157"/>
      <c r="C123" s="49" t="s">
        <v>71</v>
      </c>
      <c r="D123" s="107">
        <v>0</v>
      </c>
      <c r="E123" s="107">
        <v>0</v>
      </c>
      <c r="F123" s="107">
        <v>0</v>
      </c>
      <c r="G123" s="107" t="e">
        <f t="shared" si="5"/>
        <v>#DIV/0!</v>
      </c>
      <c r="H123" s="99" t="e">
        <f t="shared" si="6"/>
        <v>#DIV/0!</v>
      </c>
      <c r="I123" s="103" t="e">
        <f>G123-95</f>
        <v>#DIV/0!</v>
      </c>
    </row>
    <row r="124" spans="1:9" s="3" customFormat="1" ht="43.5" customHeight="1">
      <c r="A124" s="48" t="s">
        <v>33</v>
      </c>
      <c r="B124" s="29" t="s">
        <v>78</v>
      </c>
      <c r="C124" s="29" t="s">
        <v>57</v>
      </c>
      <c r="D124" s="74">
        <f>D125+D126+D127</f>
        <v>4065279.542</v>
      </c>
      <c r="E124" s="74">
        <f>E125+E126+E127</f>
        <v>3852305.208</v>
      </c>
      <c r="F124" s="74">
        <f>F125+F126+F127</f>
        <v>2885298.7060000002</v>
      </c>
      <c r="G124" s="74">
        <f t="shared" si="5"/>
        <v>74.89797796935098</v>
      </c>
      <c r="H124" s="74">
        <f t="shared" si="6"/>
        <v>70.9741772045648</v>
      </c>
      <c r="I124" s="100">
        <f aca="true" t="shared" si="10" ref="I124:I132">H124-95</f>
        <v>-24.025822795435204</v>
      </c>
    </row>
    <row r="125" spans="1:9" s="7" customFormat="1" ht="17.25" customHeight="1">
      <c r="A125" s="152"/>
      <c r="B125" s="153"/>
      <c r="C125" s="52" t="s">
        <v>35</v>
      </c>
      <c r="D125" s="93">
        <v>1143653.068</v>
      </c>
      <c r="E125" s="93">
        <v>1143653.068</v>
      </c>
      <c r="F125" s="93">
        <v>926213.281</v>
      </c>
      <c r="G125" s="93">
        <f t="shared" si="5"/>
        <v>80.98725976573867</v>
      </c>
      <c r="H125" s="93">
        <f t="shared" si="6"/>
        <v>80.98725976573867</v>
      </c>
      <c r="I125" s="75">
        <f t="shared" si="10"/>
        <v>-14.01274023426133</v>
      </c>
    </row>
    <row r="126" spans="1:9" s="2" customFormat="1" ht="17.25" customHeight="1">
      <c r="A126" s="154"/>
      <c r="B126" s="155"/>
      <c r="C126" s="52" t="s">
        <v>36</v>
      </c>
      <c r="D126" s="93">
        <v>329250.056</v>
      </c>
      <c r="E126" s="93">
        <v>164107.281</v>
      </c>
      <c r="F126" s="93">
        <v>90882.668</v>
      </c>
      <c r="G126" s="93">
        <f t="shared" si="5"/>
        <v>55.380033991301104</v>
      </c>
      <c r="H126" s="93">
        <f t="shared" si="6"/>
        <v>27.60293167573524</v>
      </c>
      <c r="I126" s="75">
        <f t="shared" si="10"/>
        <v>-67.39706832426477</v>
      </c>
    </row>
    <row r="127" spans="1:9" s="2" customFormat="1" ht="27" customHeight="1">
      <c r="A127" s="154"/>
      <c r="B127" s="155"/>
      <c r="C127" s="52" t="s">
        <v>71</v>
      </c>
      <c r="D127" s="93">
        <v>2592376.418</v>
      </c>
      <c r="E127" s="93">
        <v>2544544.859</v>
      </c>
      <c r="F127" s="93">
        <v>1868202.757</v>
      </c>
      <c r="G127" s="93">
        <f t="shared" si="5"/>
        <v>73.41991831632313</v>
      </c>
      <c r="H127" s="93">
        <f t="shared" si="6"/>
        <v>72.06525811715665</v>
      </c>
      <c r="I127" s="75">
        <f t="shared" si="10"/>
        <v>-22.934741882843355</v>
      </c>
    </row>
    <row r="128" spans="1:10" s="2" customFormat="1" ht="21" customHeight="1">
      <c r="A128" s="156"/>
      <c r="B128" s="157"/>
      <c r="C128" s="87" t="s">
        <v>96</v>
      </c>
      <c r="D128" s="96">
        <v>3615954.929</v>
      </c>
      <c r="E128" s="96">
        <v>3487573.866</v>
      </c>
      <c r="F128" s="96">
        <v>2532577.795</v>
      </c>
      <c r="G128" s="96">
        <f>F128/E128*100</f>
        <v>72.61718008870984</v>
      </c>
      <c r="H128" s="96">
        <f>F128/D128*100</f>
        <v>70.03897572640348</v>
      </c>
      <c r="I128" s="86">
        <f t="shared" si="10"/>
        <v>-24.96102427359652</v>
      </c>
      <c r="J128" s="65"/>
    </row>
    <row r="129" spans="1:9" s="2" customFormat="1" ht="43.5" customHeight="1">
      <c r="A129" s="55" t="s">
        <v>34</v>
      </c>
      <c r="B129" s="56" t="s">
        <v>79</v>
      </c>
      <c r="C129" s="29" t="s">
        <v>56</v>
      </c>
      <c r="D129" s="74">
        <f>D130+D131</f>
        <v>850659.9519999999</v>
      </c>
      <c r="E129" s="74">
        <f>E130+E131</f>
        <v>637626.727</v>
      </c>
      <c r="F129" s="74">
        <f>F130+F131</f>
        <v>503800.777</v>
      </c>
      <c r="G129" s="94">
        <f t="shared" si="5"/>
        <v>79.01186629524707</v>
      </c>
      <c r="H129" s="74">
        <f t="shared" si="6"/>
        <v>59.22469675638381</v>
      </c>
      <c r="I129" s="100">
        <f t="shared" si="10"/>
        <v>-35.77530324361619</v>
      </c>
    </row>
    <row r="130" spans="1:9" s="7" customFormat="1" ht="18" customHeight="1">
      <c r="A130" s="152"/>
      <c r="B130" s="153"/>
      <c r="C130" s="52" t="s">
        <v>35</v>
      </c>
      <c r="D130" s="93">
        <v>204341.107</v>
      </c>
      <c r="E130" s="93">
        <v>204341.107</v>
      </c>
      <c r="F130" s="93">
        <v>142508.075</v>
      </c>
      <c r="G130" s="93">
        <f t="shared" si="5"/>
        <v>69.74028725409617</v>
      </c>
      <c r="H130" s="93">
        <f t="shared" si="6"/>
        <v>69.74028725409617</v>
      </c>
      <c r="I130" s="75">
        <f t="shared" si="10"/>
        <v>-25.259712745903826</v>
      </c>
    </row>
    <row r="131" spans="1:9" s="7" customFormat="1" ht="27.75" customHeight="1">
      <c r="A131" s="154"/>
      <c r="B131" s="155"/>
      <c r="C131" s="52" t="s">
        <v>71</v>
      </c>
      <c r="D131" s="93">
        <v>646318.845</v>
      </c>
      <c r="E131" s="93">
        <v>433285.62</v>
      </c>
      <c r="F131" s="93">
        <v>361292.702</v>
      </c>
      <c r="G131" s="93">
        <f t="shared" si="5"/>
        <v>83.38442018915838</v>
      </c>
      <c r="H131" s="93">
        <f t="shared" si="6"/>
        <v>55.90007235515467</v>
      </c>
      <c r="I131" s="75">
        <f t="shared" si="10"/>
        <v>-39.09992764484533</v>
      </c>
    </row>
    <row r="132" spans="1:9" s="7" customFormat="1" ht="21" customHeight="1" thickBot="1">
      <c r="A132" s="156"/>
      <c r="B132" s="157"/>
      <c r="C132" s="87" t="s">
        <v>96</v>
      </c>
      <c r="D132" s="96">
        <v>288787.725</v>
      </c>
      <c r="E132" s="96">
        <v>75754.5</v>
      </c>
      <c r="F132" s="96">
        <v>75754.5</v>
      </c>
      <c r="G132" s="96">
        <f t="shared" si="5"/>
        <v>100</v>
      </c>
      <c r="H132" s="96">
        <f>F132/D132*100</f>
        <v>26.231897494950662</v>
      </c>
      <c r="I132" s="86">
        <f t="shared" si="10"/>
        <v>-68.76810250504934</v>
      </c>
    </row>
    <row r="133" spans="1:9" s="70" customFormat="1" ht="18" customHeight="1" hidden="1">
      <c r="A133" s="156" t="s">
        <v>72</v>
      </c>
      <c r="B133" s="189"/>
      <c r="C133" s="170"/>
      <c r="D133" s="109">
        <v>0</v>
      </c>
      <c r="E133" s="109" t="s">
        <v>67</v>
      </c>
      <c r="F133" s="109" t="s">
        <v>67</v>
      </c>
      <c r="G133" s="107" t="e">
        <f t="shared" si="5"/>
        <v>#VALUE!</v>
      </c>
      <c r="H133" s="93"/>
      <c r="I133" s="75"/>
    </row>
    <row r="134" spans="1:9" s="70" customFormat="1" ht="27.75" customHeight="1" hidden="1">
      <c r="A134" s="154" t="s">
        <v>106</v>
      </c>
      <c r="B134" s="190"/>
      <c r="C134" s="153"/>
      <c r="D134" s="139">
        <v>0</v>
      </c>
      <c r="E134" s="139">
        <v>0</v>
      </c>
      <c r="F134" s="139">
        <v>0</v>
      </c>
      <c r="G134" s="140" t="e">
        <f t="shared" si="5"/>
        <v>#DIV/0!</v>
      </c>
      <c r="H134" s="141"/>
      <c r="I134" s="142"/>
    </row>
    <row r="135" spans="1:11" s="1" customFormat="1" ht="20.25" customHeight="1">
      <c r="A135" s="196" t="s">
        <v>65</v>
      </c>
      <c r="B135" s="197"/>
      <c r="C135" s="198"/>
      <c r="D135" s="145">
        <f>D138+D139+D140</f>
        <v>50620382.846</v>
      </c>
      <c r="E135" s="145">
        <f>E138+E139+E140</f>
        <v>46755382.615</v>
      </c>
      <c r="F135" s="145">
        <f>F138+F139+F140</f>
        <v>43918833.484</v>
      </c>
      <c r="G135" s="145">
        <f t="shared" si="5"/>
        <v>93.93321373421936</v>
      </c>
      <c r="H135" s="145">
        <f t="shared" si="6"/>
        <v>86.76116420852088</v>
      </c>
      <c r="I135" s="148">
        <f>H135-95</f>
        <v>-8.238835791479119</v>
      </c>
      <c r="J135" s="61"/>
      <c r="K135" s="61"/>
    </row>
    <row r="136" spans="1:11" s="1" customFormat="1" ht="28.5" customHeight="1">
      <c r="A136" s="168" t="s">
        <v>120</v>
      </c>
      <c r="B136" s="169"/>
      <c r="C136" s="170"/>
      <c r="D136" s="94">
        <f>D138+D139+D141</f>
        <v>48157886.46</v>
      </c>
      <c r="E136" s="94">
        <f>E138+E139+E141</f>
        <v>46755382.615</v>
      </c>
      <c r="F136" s="94">
        <f>F138+F139+F141</f>
        <v>43918833.484</v>
      </c>
      <c r="G136" s="94">
        <f>F136/E136*100</f>
        <v>93.93321373421936</v>
      </c>
      <c r="H136" s="94">
        <f>F136/D136*100</f>
        <v>91.19759340036452</v>
      </c>
      <c r="I136" s="146">
        <f>H136-95</f>
        <v>-3.802406599635475</v>
      </c>
      <c r="J136" s="61"/>
      <c r="K136" s="61"/>
    </row>
    <row r="137" spans="1:9" s="1" customFormat="1" ht="15.75" customHeight="1">
      <c r="A137" s="171"/>
      <c r="B137" s="153"/>
      <c r="C137" s="29" t="s">
        <v>63</v>
      </c>
      <c r="D137" s="109"/>
      <c r="E137" s="109"/>
      <c r="F137" s="94"/>
      <c r="G137" s="93"/>
      <c r="H137" s="93"/>
      <c r="I137" s="149"/>
    </row>
    <row r="138" spans="1:9" s="1" customFormat="1" ht="20.25" customHeight="1">
      <c r="A138" s="172"/>
      <c r="B138" s="155"/>
      <c r="C138" s="29" t="s">
        <v>35</v>
      </c>
      <c r="D138" s="94">
        <f>D7+D11+D22+D27+D32+D35+D40+D44+D48+D52+D56+D60+D64+D68+D72+D77+D82+D93+D89+D96+D99+D103+D108+D112+D117+D120+D122+D125+D130</f>
        <v>25435169.803000003</v>
      </c>
      <c r="E138" s="94">
        <f>E7+E11+E22+E27+E32+E35+E40+E44+E48+E52+E56+E60+E64+E68+E72+E77+E82+E89+E93+E96+E99+E103+E108+E112+E117+E120+E122+E125+E130</f>
        <v>25435169.803000007</v>
      </c>
      <c r="F138" s="94">
        <f>F7+F11+F22+F27+F32+F35+F40+F44+F48+F52+F56+F60+F64+F68+F72+F77+F82+F89+F93+F96+F99+F103+F108+F112+F117+F120+F122+F125+F130</f>
        <v>24055286.939000003</v>
      </c>
      <c r="G138" s="94">
        <f t="shared" si="5"/>
        <v>94.57490209545504</v>
      </c>
      <c r="H138" s="94">
        <f t="shared" si="6"/>
        <v>94.57490209545506</v>
      </c>
      <c r="I138" s="146">
        <f aca="true" t="shared" si="11" ref="I138:I143">H138-95</f>
        <v>-0.42509790454494123</v>
      </c>
    </row>
    <row r="139" spans="1:9" s="1" customFormat="1" ht="20.25" customHeight="1">
      <c r="A139" s="172"/>
      <c r="B139" s="155"/>
      <c r="C139" s="29" t="s">
        <v>36</v>
      </c>
      <c r="D139" s="94">
        <f>D25+D28+D36+D41+D45+D49+D53+D57+D61+D65+D69+D73+D83+D90+D100+D104+D126+D94</f>
        <v>11322921.418999996</v>
      </c>
      <c r="E139" s="94">
        <f>E25+E28+E36+E41+E45+E49+E53+E57+E61+E65+E69+E73+E83+E90+E100+E104+E126+E94</f>
        <v>11150283.449</v>
      </c>
      <c r="F139" s="94">
        <f>F25+F28+F36+F41+F45+F49+F53+F57+F61+F65+F69+F73+F83+F90+F100+F104+F126+F94</f>
        <v>10989680.387999995</v>
      </c>
      <c r="G139" s="94">
        <f t="shared" si="5"/>
        <v>98.55965041844378</v>
      </c>
      <c r="H139" s="94">
        <f t="shared" si="6"/>
        <v>97.0569341721226</v>
      </c>
      <c r="I139" s="146">
        <f t="shared" si="11"/>
        <v>2.0569341721225953</v>
      </c>
    </row>
    <row r="140" spans="1:9" s="1" customFormat="1" ht="28.5" customHeight="1">
      <c r="A140" s="172"/>
      <c r="B140" s="155"/>
      <c r="C140" s="29" t="s">
        <v>71</v>
      </c>
      <c r="D140" s="94">
        <f>D8+D29+D33+D37+D42+D46+D50+D54+D58+D62+D66+D70+D74+D78+D84+D91+D105+D110+D114+D123+D127+D131+D133</f>
        <v>13862291.624</v>
      </c>
      <c r="E140" s="94">
        <f>E8+E29+E33+E37+E42+E46+E50+E54+E58+E62+E66+E70+E74+E78+E84+E91+E105+E110+E114+E123+E127+E131</f>
        <v>10169929.363</v>
      </c>
      <c r="F140" s="94">
        <f>F8+F29+F33+F37+F42+F46+F50+F54+F58+F62+F66+F70+F74+F78+F84+F91+F105+F114+F123+F127+F131+F110</f>
        <v>8873866.156999998</v>
      </c>
      <c r="G140" s="94">
        <f aca="true" t="shared" si="12" ref="G140:G147">F140/E140*100</f>
        <v>87.25592715800653</v>
      </c>
      <c r="H140" s="94">
        <f aca="true" t="shared" si="13" ref="H140:H147">F140/D140*100</f>
        <v>64.0144241492982</v>
      </c>
      <c r="I140" s="146">
        <f t="shared" si="11"/>
        <v>-30.985575850701807</v>
      </c>
    </row>
    <row r="141" spans="1:9" s="104" customFormat="1" ht="56.25" customHeight="1" thickBot="1">
      <c r="A141" s="173"/>
      <c r="B141" s="174"/>
      <c r="C141" s="147" t="s">
        <v>122</v>
      </c>
      <c r="D141" s="143">
        <f>D140-2462496.386</f>
        <v>11399795.238</v>
      </c>
      <c r="E141" s="143">
        <f>E140</f>
        <v>10169929.363</v>
      </c>
      <c r="F141" s="143">
        <f>F140</f>
        <v>8873866.156999998</v>
      </c>
      <c r="G141" s="143">
        <f>F141/E141*100</f>
        <v>87.25592715800653</v>
      </c>
      <c r="H141" s="143">
        <f>F141/D141*100</f>
        <v>77.84232937289885</v>
      </c>
      <c r="I141" s="150">
        <f t="shared" si="11"/>
        <v>-17.157670627101155</v>
      </c>
    </row>
    <row r="142" spans="1:13" s="1" customFormat="1" ht="26.25" customHeight="1">
      <c r="A142" s="187" t="s">
        <v>64</v>
      </c>
      <c r="B142" s="188"/>
      <c r="C142" s="188"/>
      <c r="D142" s="132">
        <f>D145+D146+D147</f>
        <v>50634291.962</v>
      </c>
      <c r="E142" s="132">
        <f>E145+E146+E147</f>
        <v>46755382.615</v>
      </c>
      <c r="F142" s="132">
        <f>F145+F146+F147</f>
        <v>43918833.484</v>
      </c>
      <c r="G142" s="132">
        <f t="shared" si="12"/>
        <v>93.93321373421936</v>
      </c>
      <c r="H142" s="132">
        <f t="shared" si="13"/>
        <v>86.73733112918846</v>
      </c>
      <c r="I142" s="151">
        <f t="shared" si="11"/>
        <v>-8.262668870811538</v>
      </c>
      <c r="K142" s="90"/>
      <c r="L142" s="90"/>
      <c r="M142" s="90"/>
    </row>
    <row r="143" spans="1:13" s="1" customFormat="1" ht="36.75" customHeight="1">
      <c r="A143" s="175" t="s">
        <v>121</v>
      </c>
      <c r="B143" s="176"/>
      <c r="C143" s="176"/>
      <c r="D143" s="95">
        <f>D145+D146+D148</f>
        <v>48171795.576</v>
      </c>
      <c r="E143" s="95">
        <f>E145+E146+E148</f>
        <v>46755382.615</v>
      </c>
      <c r="F143" s="95">
        <f>F145+F146+F148</f>
        <v>43918833.484</v>
      </c>
      <c r="G143" s="95">
        <f>F143/E143*100</f>
        <v>93.93321373421936</v>
      </c>
      <c r="H143" s="95">
        <f>F143/D143*100</f>
        <v>91.17126102287352</v>
      </c>
      <c r="I143" s="144">
        <f t="shared" si="11"/>
        <v>-3.828738977126477</v>
      </c>
      <c r="K143" s="90"/>
      <c r="L143" s="90"/>
      <c r="M143" s="90"/>
    </row>
    <row r="144" spans="1:9" s="1" customFormat="1" ht="15.75" customHeight="1">
      <c r="A144" s="177"/>
      <c r="B144" s="178"/>
      <c r="C144" s="47" t="s">
        <v>63</v>
      </c>
      <c r="D144" s="115"/>
      <c r="E144" s="115"/>
      <c r="F144" s="122"/>
      <c r="G144" s="107"/>
      <c r="H144" s="93"/>
      <c r="I144" s="134"/>
    </row>
    <row r="145" spans="1:13" s="1" customFormat="1" ht="30.75" customHeight="1">
      <c r="A145" s="179"/>
      <c r="B145" s="180"/>
      <c r="C145" s="30" t="s">
        <v>70</v>
      </c>
      <c r="D145" s="95">
        <f>D138+D17</f>
        <v>25449078.919000003</v>
      </c>
      <c r="E145" s="95">
        <f>E138+E17</f>
        <v>25435169.803000007</v>
      </c>
      <c r="F145" s="95">
        <f>F138+F17</f>
        <v>24055286.939000003</v>
      </c>
      <c r="G145" s="95">
        <f t="shared" si="12"/>
        <v>94.57490209545504</v>
      </c>
      <c r="H145" s="95">
        <f t="shared" si="13"/>
        <v>94.52321247289068</v>
      </c>
      <c r="I145" s="135">
        <f aca="true" t="shared" si="14" ref="I145:I150">H145-95</f>
        <v>-0.47678752710932315</v>
      </c>
      <c r="K145" s="90"/>
      <c r="L145" s="90"/>
      <c r="M145" s="90"/>
    </row>
    <row r="146" spans="1:13" s="1" customFormat="1" ht="20.25" customHeight="1">
      <c r="A146" s="179"/>
      <c r="B146" s="180"/>
      <c r="C146" s="30" t="s">
        <v>36</v>
      </c>
      <c r="D146" s="95">
        <f aca="true" t="shared" si="15" ref="D146:F148">D139</f>
        <v>11322921.418999996</v>
      </c>
      <c r="E146" s="95">
        <f t="shared" si="15"/>
        <v>11150283.449</v>
      </c>
      <c r="F146" s="95">
        <f t="shared" si="15"/>
        <v>10989680.387999995</v>
      </c>
      <c r="G146" s="95">
        <f t="shared" si="12"/>
        <v>98.55965041844378</v>
      </c>
      <c r="H146" s="95">
        <f t="shared" si="13"/>
        <v>97.0569341721226</v>
      </c>
      <c r="I146" s="135">
        <f t="shared" si="14"/>
        <v>2.0569341721225953</v>
      </c>
      <c r="K146" s="90"/>
      <c r="L146" s="90"/>
      <c r="M146" s="90"/>
    </row>
    <row r="147" spans="1:13" s="1" customFormat="1" ht="31.5" customHeight="1">
      <c r="A147" s="179"/>
      <c r="B147" s="180"/>
      <c r="C147" s="31" t="s">
        <v>71</v>
      </c>
      <c r="D147" s="95">
        <f t="shared" si="15"/>
        <v>13862291.624</v>
      </c>
      <c r="E147" s="95">
        <f t="shared" si="15"/>
        <v>10169929.363</v>
      </c>
      <c r="F147" s="95">
        <f t="shared" si="15"/>
        <v>8873866.156999998</v>
      </c>
      <c r="G147" s="95">
        <f t="shared" si="12"/>
        <v>87.25592715800653</v>
      </c>
      <c r="H147" s="95">
        <f t="shared" si="13"/>
        <v>64.0144241492982</v>
      </c>
      <c r="I147" s="135">
        <f t="shared" si="14"/>
        <v>-30.985575850701807</v>
      </c>
      <c r="K147" s="90"/>
      <c r="L147" s="90"/>
      <c r="M147" s="90"/>
    </row>
    <row r="148" spans="1:13" s="1" customFormat="1" ht="56.25" customHeight="1" hidden="1">
      <c r="A148" s="179"/>
      <c r="B148" s="180"/>
      <c r="C148" s="31" t="s">
        <v>122</v>
      </c>
      <c r="D148" s="95">
        <f t="shared" si="15"/>
        <v>11399795.238</v>
      </c>
      <c r="E148" s="95">
        <f t="shared" si="15"/>
        <v>10169929.363</v>
      </c>
      <c r="F148" s="95">
        <f t="shared" si="15"/>
        <v>8873866.156999998</v>
      </c>
      <c r="G148" s="95">
        <f>F148/E148*100</f>
        <v>87.25592715800653</v>
      </c>
      <c r="H148" s="95">
        <f>F148/D148*100</f>
        <v>77.84232937289885</v>
      </c>
      <c r="I148" s="135">
        <f t="shared" si="14"/>
        <v>-17.157670627101155</v>
      </c>
      <c r="K148" s="90"/>
      <c r="L148" s="90"/>
      <c r="M148" s="90"/>
    </row>
    <row r="149" spans="1:13" s="2" customFormat="1" ht="21.75" customHeight="1">
      <c r="A149" s="179"/>
      <c r="B149" s="180"/>
      <c r="C149" s="89" t="s">
        <v>96</v>
      </c>
      <c r="D149" s="97">
        <f>D9+D30+D38+D75+D79+D86+D106+D115+D128+D132</f>
        <v>11621272.015</v>
      </c>
      <c r="E149" s="97">
        <f>E9+E30+E38+E75+E79+E86+E106+E115+E128+E132</f>
        <v>8402753.821</v>
      </c>
      <c r="F149" s="97">
        <f>F9+F30+F38+F75+F79+F86+F106+F115+F128+F132</f>
        <v>7089495.599</v>
      </c>
      <c r="G149" s="97">
        <f>F149/E149*100</f>
        <v>84.37109726197225</v>
      </c>
      <c r="H149" s="97">
        <f>F149/D149*100</f>
        <v>61.00447171229904</v>
      </c>
      <c r="I149" s="133">
        <f t="shared" si="14"/>
        <v>-33.99552828770096</v>
      </c>
      <c r="K149" s="90"/>
      <c r="L149" s="90"/>
      <c r="M149" s="90"/>
    </row>
    <row r="150" spans="1:13" s="2" customFormat="1" ht="45" customHeight="1" thickBot="1">
      <c r="A150" s="181"/>
      <c r="B150" s="182"/>
      <c r="C150" s="136" t="s">
        <v>123</v>
      </c>
      <c r="D150" s="137">
        <f>D149-D86+D87</f>
        <v>9158775.629</v>
      </c>
      <c r="E150" s="137">
        <f>E149-E86+E87</f>
        <v>8402753.821</v>
      </c>
      <c r="F150" s="137">
        <f>F149-F86+F87</f>
        <v>7089495.599</v>
      </c>
      <c r="G150" s="137">
        <f>F150/E150*100</f>
        <v>84.37109726197225</v>
      </c>
      <c r="H150" s="137">
        <f>F150/D150*100</f>
        <v>77.40658671178808</v>
      </c>
      <c r="I150" s="138">
        <f t="shared" si="14"/>
        <v>-17.59341328821192</v>
      </c>
      <c r="K150" s="90"/>
      <c r="L150" s="90"/>
      <c r="M150" s="90"/>
    </row>
    <row r="151" spans="1:8" ht="12" customHeight="1">
      <c r="A151" s="45"/>
      <c r="B151" s="46" t="s">
        <v>99</v>
      </c>
      <c r="C151" s="46"/>
      <c r="D151" s="130"/>
      <c r="E151" s="131"/>
      <c r="F151" s="25"/>
      <c r="G151" s="131"/>
      <c r="H151" s="46"/>
    </row>
    <row r="152" spans="1:9" s="13" customFormat="1" ht="27.75" customHeight="1" hidden="1">
      <c r="A152" s="199" t="s">
        <v>118</v>
      </c>
      <c r="B152" s="200"/>
      <c r="C152" s="200"/>
      <c r="D152" s="200"/>
      <c r="E152" s="200"/>
      <c r="F152" s="200"/>
      <c r="G152" s="200"/>
      <c r="H152" s="200"/>
      <c r="I152" s="3"/>
    </row>
    <row r="153" spans="1:8" s="6" customFormat="1" ht="17.25" customHeight="1">
      <c r="A153" s="194" t="s">
        <v>130</v>
      </c>
      <c r="B153" s="195"/>
      <c r="C153" s="195"/>
      <c r="D153" s="195"/>
      <c r="E153" s="195"/>
      <c r="F153" s="195"/>
      <c r="G153" s="195"/>
      <c r="H153" s="195"/>
    </row>
    <row r="154" spans="1:9" s="4" customFormat="1" ht="12.75">
      <c r="A154" s="20"/>
      <c r="B154" s="21"/>
      <c r="C154" s="21"/>
      <c r="D154" s="19"/>
      <c r="E154" s="110"/>
      <c r="F154" s="26"/>
      <c r="G154" s="110"/>
      <c r="H154" s="19"/>
      <c r="I154" s="69"/>
    </row>
    <row r="155" spans="1:9" s="4" customFormat="1" ht="12.75" hidden="1">
      <c r="A155" s="20"/>
      <c r="B155" s="21"/>
      <c r="C155" s="21"/>
      <c r="D155" s="19"/>
      <c r="E155" s="110"/>
      <c r="F155" s="26"/>
      <c r="G155" s="110"/>
      <c r="H155" s="19"/>
      <c r="I155" s="69"/>
    </row>
    <row r="156" spans="1:9" s="4" customFormat="1" ht="12.75" hidden="1">
      <c r="A156" s="40"/>
      <c r="B156" s="41"/>
      <c r="C156" s="41"/>
      <c r="D156" s="42"/>
      <c r="E156" s="111"/>
      <c r="F156" s="43"/>
      <c r="G156" s="111"/>
      <c r="H156" s="44"/>
      <c r="I156" s="69"/>
    </row>
    <row r="157" spans="1:9" s="4" customFormat="1" ht="32.25" customHeight="1" hidden="1">
      <c r="A157" s="18" t="s">
        <v>0</v>
      </c>
      <c r="B157" s="18" t="s">
        <v>62</v>
      </c>
      <c r="C157" s="18" t="s">
        <v>69</v>
      </c>
      <c r="D157" s="44"/>
      <c r="E157" s="116"/>
      <c r="F157" s="43"/>
      <c r="G157" s="111"/>
      <c r="H157" s="44"/>
      <c r="I157" s="69"/>
    </row>
    <row r="158" spans="1:9" s="4" customFormat="1" ht="15.75" hidden="1">
      <c r="A158" s="184" t="s">
        <v>64</v>
      </c>
      <c r="B158" s="185"/>
      <c r="C158" s="186"/>
      <c r="D158" s="32">
        <f>D160+D161+D162</f>
        <v>24525968.417999998</v>
      </c>
      <c r="E158" s="117">
        <f>E160+E161+E162</f>
        <v>21619356.084</v>
      </c>
      <c r="F158" s="71">
        <f>F160+F161+F162</f>
        <v>20841969.650000002</v>
      </c>
      <c r="G158" s="112">
        <f>F158/E158*100</f>
        <v>96.40421097196635</v>
      </c>
      <c r="H158" s="33">
        <f>F158/D158*100</f>
        <v>84.97919142187165</v>
      </c>
      <c r="I158" s="69"/>
    </row>
    <row r="159" spans="1:9" s="4" customFormat="1" ht="13.5" hidden="1">
      <c r="A159" s="193"/>
      <c r="B159" s="193"/>
      <c r="C159" s="34" t="s">
        <v>63</v>
      </c>
      <c r="D159" s="35"/>
      <c r="E159" s="118"/>
      <c r="F159" s="72"/>
      <c r="G159" s="113"/>
      <c r="H159" s="36"/>
      <c r="I159" s="69"/>
    </row>
    <row r="160" spans="1:9" s="4" customFormat="1" ht="27" hidden="1">
      <c r="A160" s="193"/>
      <c r="B160" s="193"/>
      <c r="C160" s="37" t="s">
        <v>70</v>
      </c>
      <c r="D160" s="38">
        <v>14805057.912999997</v>
      </c>
      <c r="E160" s="119">
        <v>13268979.204</v>
      </c>
      <c r="F160" s="73">
        <v>12716245.471</v>
      </c>
      <c r="G160" s="112">
        <v>95.83439144411821</v>
      </c>
      <c r="H160" s="33">
        <v>85.89122410547374</v>
      </c>
      <c r="I160" s="69"/>
    </row>
    <row r="161" spans="1:9" s="4" customFormat="1" ht="13.5" hidden="1">
      <c r="A161" s="193"/>
      <c r="B161" s="193"/>
      <c r="C161" s="37" t="s">
        <v>36</v>
      </c>
      <c r="D161" s="38">
        <v>7926615.303999999</v>
      </c>
      <c r="E161" s="119">
        <v>7092166.329999999</v>
      </c>
      <c r="F161" s="73">
        <v>6886598.409</v>
      </c>
      <c r="G161" s="112">
        <v>97.10147913296332</v>
      </c>
      <c r="H161" s="33">
        <v>86.87943270723412</v>
      </c>
      <c r="I161" s="69"/>
    </row>
    <row r="162" spans="1:9" s="4" customFormat="1" ht="27" hidden="1">
      <c r="A162" s="193"/>
      <c r="B162" s="193"/>
      <c r="C162" s="39" t="s">
        <v>71</v>
      </c>
      <c r="D162" s="38">
        <v>1794295.2010000001</v>
      </c>
      <c r="E162" s="119">
        <v>1258210.55</v>
      </c>
      <c r="F162" s="73">
        <v>1239125.77</v>
      </c>
      <c r="G162" s="112">
        <v>98.4831807363243</v>
      </c>
      <c r="H162" s="33">
        <v>69.05919211673798</v>
      </c>
      <c r="I162" s="69"/>
    </row>
    <row r="163" spans="1:9" s="4" customFormat="1" ht="12.75" hidden="1">
      <c r="A163" s="20"/>
      <c r="B163" s="21"/>
      <c r="C163" s="21"/>
      <c r="D163" s="19"/>
      <c r="E163" s="110"/>
      <c r="F163" s="26"/>
      <c r="G163" s="110"/>
      <c r="H163" s="19"/>
      <c r="I163" s="69"/>
    </row>
    <row r="164" spans="1:9" s="4" customFormat="1" ht="12.75" hidden="1">
      <c r="A164" s="20"/>
      <c r="B164" s="21"/>
      <c r="C164" s="21"/>
      <c r="D164" s="19"/>
      <c r="E164" s="110"/>
      <c r="F164" s="26"/>
      <c r="G164" s="110"/>
      <c r="H164" s="19"/>
      <c r="I164" s="69"/>
    </row>
    <row r="165" spans="1:9" s="4" customFormat="1" ht="12.75" hidden="1">
      <c r="A165" s="20"/>
      <c r="B165" s="21"/>
      <c r="C165" s="21"/>
      <c r="D165" s="19"/>
      <c r="E165" s="110"/>
      <c r="F165" s="26"/>
      <c r="G165" s="110"/>
      <c r="H165" s="19"/>
      <c r="I165" s="69"/>
    </row>
    <row r="166" spans="1:9" s="4" customFormat="1" ht="12.75" hidden="1">
      <c r="A166" s="20"/>
      <c r="B166" s="21"/>
      <c r="C166" s="21"/>
      <c r="D166" s="19"/>
      <c r="E166" s="110"/>
      <c r="F166" s="26"/>
      <c r="G166" s="110"/>
      <c r="H166" s="19"/>
      <c r="I166" s="69"/>
    </row>
    <row r="167" spans="1:9" s="4" customFormat="1" ht="12.75">
      <c r="A167" s="20"/>
      <c r="B167" s="21"/>
      <c r="C167" s="21"/>
      <c r="D167" s="98"/>
      <c r="E167" s="120"/>
      <c r="F167" s="98"/>
      <c r="G167" s="110"/>
      <c r="H167" s="19"/>
      <c r="I167" s="69"/>
    </row>
    <row r="168" spans="1:9" s="4" customFormat="1" ht="12.75">
      <c r="A168" s="20"/>
      <c r="B168" s="21"/>
      <c r="C168" s="21"/>
      <c r="D168" s="19"/>
      <c r="E168" s="110"/>
      <c r="F168" s="26"/>
      <c r="G168" s="110"/>
      <c r="H168" s="19"/>
      <c r="I168" s="69"/>
    </row>
    <row r="169" spans="1:9" s="4" customFormat="1" ht="12.75">
      <c r="A169" s="20"/>
      <c r="B169" s="21"/>
      <c r="C169" s="21"/>
      <c r="D169" s="19"/>
      <c r="E169" s="110"/>
      <c r="F169" s="26"/>
      <c r="G169" s="110"/>
      <c r="H169" s="19"/>
      <c r="I169" s="69"/>
    </row>
    <row r="170" spans="1:9" s="4" customFormat="1" ht="12.75">
      <c r="A170" s="20"/>
      <c r="B170" s="21"/>
      <c r="C170" s="21"/>
      <c r="D170" s="19"/>
      <c r="E170" s="110"/>
      <c r="F170" s="26"/>
      <c r="G170" s="110"/>
      <c r="H170" s="19"/>
      <c r="I170" s="69"/>
    </row>
    <row r="171" spans="1:9" s="4" customFormat="1" ht="12.75">
      <c r="A171" s="20"/>
      <c r="B171" s="21"/>
      <c r="C171" s="21"/>
      <c r="D171" s="19"/>
      <c r="E171" s="110"/>
      <c r="F171" s="26"/>
      <c r="G171" s="110"/>
      <c r="H171" s="19"/>
      <c r="I171" s="69"/>
    </row>
    <row r="172" spans="1:9" s="4" customFormat="1" ht="12.75">
      <c r="A172" s="20"/>
      <c r="B172" s="21"/>
      <c r="C172" s="21"/>
      <c r="D172" s="19"/>
      <c r="E172" s="110"/>
      <c r="F172" s="26"/>
      <c r="G172" s="110"/>
      <c r="H172" s="19"/>
      <c r="I172" s="69"/>
    </row>
    <row r="173" spans="1:9" s="4" customFormat="1" ht="12.75">
      <c r="A173" s="20"/>
      <c r="B173" s="21"/>
      <c r="C173" s="21"/>
      <c r="D173" s="19"/>
      <c r="E173" s="110"/>
      <c r="F173" s="26"/>
      <c r="G173" s="110"/>
      <c r="H173" s="19"/>
      <c r="I173" s="69"/>
    </row>
    <row r="174" spans="1:9" s="4" customFormat="1" ht="12.75">
      <c r="A174" s="20"/>
      <c r="B174" s="21"/>
      <c r="C174" s="21"/>
      <c r="D174" s="19"/>
      <c r="E174" s="110"/>
      <c r="F174" s="26"/>
      <c r="G174" s="110"/>
      <c r="H174" s="19"/>
      <c r="I174" s="69"/>
    </row>
    <row r="175" spans="1:9" s="4" customFormat="1" ht="12.75">
      <c r="A175" s="20"/>
      <c r="B175" s="21"/>
      <c r="C175" s="21"/>
      <c r="D175" s="19"/>
      <c r="E175" s="110"/>
      <c r="F175" s="26"/>
      <c r="G175" s="110"/>
      <c r="H175" s="19"/>
      <c r="I175" s="69"/>
    </row>
    <row r="176" spans="1:9" s="4" customFormat="1" ht="12.75">
      <c r="A176" s="20"/>
      <c r="B176" s="21"/>
      <c r="C176" s="21"/>
      <c r="D176" s="19"/>
      <c r="E176" s="110"/>
      <c r="F176" s="26"/>
      <c r="G176" s="110"/>
      <c r="H176" s="19"/>
      <c r="I176" s="69"/>
    </row>
    <row r="177" spans="1:9" s="4" customFormat="1" ht="12.75">
      <c r="A177" s="20"/>
      <c r="B177" s="21"/>
      <c r="C177" s="21"/>
      <c r="D177" s="19"/>
      <c r="E177" s="110"/>
      <c r="F177" s="26"/>
      <c r="G177" s="110"/>
      <c r="H177" s="19"/>
      <c r="I177" s="69"/>
    </row>
    <row r="178" spans="1:9" s="4" customFormat="1" ht="12.75">
      <c r="A178" s="20"/>
      <c r="B178" s="21"/>
      <c r="C178" s="21"/>
      <c r="D178" s="19"/>
      <c r="E178" s="110"/>
      <c r="F178" s="26"/>
      <c r="G178" s="110"/>
      <c r="H178" s="19"/>
      <c r="I178" s="69"/>
    </row>
    <row r="179" spans="1:9" s="4" customFormat="1" ht="12.75">
      <c r="A179" s="20"/>
      <c r="B179" s="21"/>
      <c r="C179" s="21"/>
      <c r="D179" s="19"/>
      <c r="E179" s="110"/>
      <c r="F179" s="26"/>
      <c r="G179" s="110"/>
      <c r="H179" s="19"/>
      <c r="I179" s="69"/>
    </row>
    <row r="180" spans="1:9" s="4" customFormat="1" ht="12.75">
      <c r="A180" s="20"/>
      <c r="B180" s="21"/>
      <c r="C180" s="21"/>
      <c r="D180" s="19"/>
      <c r="E180" s="110"/>
      <c r="F180" s="26"/>
      <c r="G180" s="110"/>
      <c r="H180" s="19"/>
      <c r="I180" s="69"/>
    </row>
    <row r="181" spans="1:9" s="4" customFormat="1" ht="12.75">
      <c r="A181" s="20"/>
      <c r="B181" s="21"/>
      <c r="C181" s="21"/>
      <c r="D181" s="19"/>
      <c r="E181" s="110"/>
      <c r="F181" s="26"/>
      <c r="G181" s="110"/>
      <c r="H181" s="19"/>
      <c r="I181" s="69"/>
    </row>
    <row r="182" spans="1:9" s="4" customFormat="1" ht="12.75">
      <c r="A182" s="20"/>
      <c r="B182" s="21"/>
      <c r="C182" s="21"/>
      <c r="D182" s="19"/>
      <c r="E182" s="110"/>
      <c r="F182" s="26"/>
      <c r="G182" s="110"/>
      <c r="H182" s="19"/>
      <c r="I182" s="69"/>
    </row>
    <row r="183" spans="1:9" s="4" customFormat="1" ht="12.75">
      <c r="A183" s="20"/>
      <c r="B183" s="21"/>
      <c r="C183" s="21"/>
      <c r="D183" s="19"/>
      <c r="E183" s="110"/>
      <c r="F183" s="26"/>
      <c r="G183" s="110"/>
      <c r="H183" s="19"/>
      <c r="I183" s="69"/>
    </row>
    <row r="184" spans="1:9" s="4" customFormat="1" ht="12.75">
      <c r="A184" s="20"/>
      <c r="B184" s="21"/>
      <c r="C184" s="21"/>
      <c r="D184" s="19"/>
      <c r="E184" s="110"/>
      <c r="F184" s="26"/>
      <c r="G184" s="110"/>
      <c r="H184" s="19"/>
      <c r="I184" s="69"/>
    </row>
    <row r="185" spans="1:9" s="4" customFormat="1" ht="12.75">
      <c r="A185" s="20"/>
      <c r="B185" s="21"/>
      <c r="C185" s="21"/>
      <c r="D185" s="19"/>
      <c r="E185" s="110"/>
      <c r="F185" s="26"/>
      <c r="G185" s="110"/>
      <c r="H185" s="19"/>
      <c r="I185" s="69"/>
    </row>
    <row r="186" spans="1:9" s="4" customFormat="1" ht="12.75">
      <c r="A186" s="20"/>
      <c r="B186" s="21"/>
      <c r="C186" s="21"/>
      <c r="D186" s="19"/>
      <c r="E186" s="110"/>
      <c r="F186" s="26"/>
      <c r="G186" s="110"/>
      <c r="H186" s="19"/>
      <c r="I186" s="69"/>
    </row>
    <row r="187" spans="1:9" s="4" customFormat="1" ht="12.75">
      <c r="A187" s="20"/>
      <c r="B187" s="21"/>
      <c r="C187" s="21"/>
      <c r="D187" s="19"/>
      <c r="E187" s="110"/>
      <c r="F187" s="26"/>
      <c r="G187" s="110"/>
      <c r="H187" s="19"/>
      <c r="I187" s="69"/>
    </row>
    <row r="188" spans="1:9" s="4" customFormat="1" ht="12.75">
      <c r="A188" s="20"/>
      <c r="B188" s="21"/>
      <c r="C188" s="21"/>
      <c r="D188" s="19"/>
      <c r="E188" s="110"/>
      <c r="F188" s="26"/>
      <c r="G188" s="110"/>
      <c r="H188" s="19"/>
      <c r="I188" s="69"/>
    </row>
    <row r="189" spans="1:9" s="4" customFormat="1" ht="12.75">
      <c r="A189" s="20"/>
      <c r="B189" s="21"/>
      <c r="C189" s="21"/>
      <c r="D189" s="19"/>
      <c r="E189" s="110"/>
      <c r="F189" s="26"/>
      <c r="G189" s="110"/>
      <c r="H189" s="19"/>
      <c r="I189" s="69"/>
    </row>
    <row r="190" spans="1:9" s="4" customFormat="1" ht="12.75">
      <c r="A190" s="20"/>
      <c r="B190" s="21"/>
      <c r="C190" s="21"/>
      <c r="D190" s="19"/>
      <c r="E190" s="110"/>
      <c r="F190" s="26"/>
      <c r="G190" s="110"/>
      <c r="H190" s="19"/>
      <c r="I190" s="69"/>
    </row>
    <row r="191" spans="1:9" s="4" customFormat="1" ht="12.75">
      <c r="A191" s="20"/>
      <c r="B191" s="21"/>
      <c r="C191" s="21"/>
      <c r="D191" s="19"/>
      <c r="E191" s="110"/>
      <c r="F191" s="26"/>
      <c r="G191" s="110"/>
      <c r="H191" s="19"/>
      <c r="I191" s="69"/>
    </row>
    <row r="192" spans="1:9" s="4" customFormat="1" ht="12.75">
      <c r="A192" s="20"/>
      <c r="B192" s="21"/>
      <c r="C192" s="21"/>
      <c r="D192" s="19"/>
      <c r="E192" s="110"/>
      <c r="F192" s="26"/>
      <c r="G192" s="110"/>
      <c r="H192" s="19"/>
      <c r="I192" s="69"/>
    </row>
    <row r="193" spans="1:9" s="4" customFormat="1" ht="12.75">
      <c r="A193" s="20"/>
      <c r="B193" s="21"/>
      <c r="C193" s="21"/>
      <c r="D193" s="19"/>
      <c r="E193" s="110"/>
      <c r="F193" s="26"/>
      <c r="G193" s="110"/>
      <c r="H193" s="19"/>
      <c r="I193" s="69"/>
    </row>
    <row r="194" spans="1:9" s="4" customFormat="1" ht="12.75">
      <c r="A194" s="20"/>
      <c r="B194" s="21"/>
      <c r="C194" s="21"/>
      <c r="D194" s="19"/>
      <c r="E194" s="110"/>
      <c r="F194" s="26"/>
      <c r="G194" s="110"/>
      <c r="H194" s="19"/>
      <c r="I194" s="69"/>
    </row>
    <row r="195" spans="1:9" s="4" customFormat="1" ht="12.75">
      <c r="A195" s="20"/>
      <c r="B195" s="21"/>
      <c r="C195" s="21"/>
      <c r="D195" s="19"/>
      <c r="E195" s="110"/>
      <c r="F195" s="26"/>
      <c r="G195" s="110"/>
      <c r="H195" s="19"/>
      <c r="I195" s="69"/>
    </row>
    <row r="196" spans="1:9" s="4" customFormat="1" ht="12.75">
      <c r="A196" s="20"/>
      <c r="B196" s="21"/>
      <c r="C196" s="21"/>
      <c r="D196" s="19"/>
      <c r="E196" s="110"/>
      <c r="F196" s="26"/>
      <c r="G196" s="110"/>
      <c r="H196" s="19"/>
      <c r="I196" s="69"/>
    </row>
    <row r="197" spans="1:9" s="4" customFormat="1" ht="12.75">
      <c r="A197" s="20"/>
      <c r="B197" s="21"/>
      <c r="C197" s="21"/>
      <c r="D197" s="19"/>
      <c r="E197" s="110"/>
      <c r="F197" s="26"/>
      <c r="G197" s="110"/>
      <c r="H197" s="19"/>
      <c r="I197" s="69"/>
    </row>
    <row r="198" spans="1:9" s="4" customFormat="1" ht="12.75">
      <c r="A198" s="20"/>
      <c r="B198" s="21"/>
      <c r="C198" s="21"/>
      <c r="D198" s="19"/>
      <c r="E198" s="110"/>
      <c r="F198" s="26"/>
      <c r="G198" s="110"/>
      <c r="H198" s="19"/>
      <c r="I198" s="69"/>
    </row>
    <row r="199" spans="1:9" s="4" customFormat="1" ht="12.75">
      <c r="A199" s="20"/>
      <c r="B199" s="21"/>
      <c r="C199" s="21"/>
      <c r="D199" s="19"/>
      <c r="E199" s="110"/>
      <c r="F199" s="26"/>
      <c r="G199" s="110"/>
      <c r="H199" s="19"/>
      <c r="I199" s="69"/>
    </row>
    <row r="200" spans="1:9" s="4" customFormat="1" ht="12.75">
      <c r="A200" s="20"/>
      <c r="B200" s="21"/>
      <c r="C200" s="21"/>
      <c r="D200" s="19"/>
      <c r="E200" s="110"/>
      <c r="F200" s="26"/>
      <c r="G200" s="110"/>
      <c r="H200" s="19"/>
      <c r="I200" s="69"/>
    </row>
    <row r="201" spans="1:9" s="4" customFormat="1" ht="12.75">
      <c r="A201" s="20"/>
      <c r="B201" s="21"/>
      <c r="C201" s="21"/>
      <c r="D201" s="19"/>
      <c r="E201" s="110"/>
      <c r="F201" s="26"/>
      <c r="G201" s="110"/>
      <c r="H201" s="19"/>
      <c r="I201" s="69"/>
    </row>
    <row r="202" spans="1:9" s="4" customFormat="1" ht="12.75">
      <c r="A202" s="20"/>
      <c r="B202" s="21"/>
      <c r="C202" s="21"/>
      <c r="D202" s="19"/>
      <c r="E202" s="110"/>
      <c r="F202" s="26"/>
      <c r="G202" s="110"/>
      <c r="H202" s="19"/>
      <c r="I202" s="69"/>
    </row>
    <row r="203" spans="1:9" s="4" customFormat="1" ht="12.75">
      <c r="A203" s="20"/>
      <c r="B203" s="21"/>
      <c r="C203" s="21"/>
      <c r="D203" s="19"/>
      <c r="E203" s="110"/>
      <c r="F203" s="26"/>
      <c r="G203" s="110"/>
      <c r="H203" s="19"/>
      <c r="I203" s="69"/>
    </row>
    <row r="204" spans="1:9" s="4" customFormat="1" ht="12.75">
      <c r="A204" s="20"/>
      <c r="B204" s="21"/>
      <c r="C204" s="21"/>
      <c r="D204" s="19"/>
      <c r="E204" s="110"/>
      <c r="F204" s="26"/>
      <c r="G204" s="110"/>
      <c r="H204" s="19"/>
      <c r="I204" s="69"/>
    </row>
    <row r="205" spans="1:9" s="4" customFormat="1" ht="12.75">
      <c r="A205" s="20"/>
      <c r="B205" s="21"/>
      <c r="C205" s="21"/>
      <c r="D205" s="19"/>
      <c r="E205" s="110"/>
      <c r="F205" s="26"/>
      <c r="G205" s="110"/>
      <c r="H205" s="19"/>
      <c r="I205" s="69"/>
    </row>
    <row r="206" spans="1:9" s="4" customFormat="1" ht="12.75">
      <c r="A206" s="20"/>
      <c r="B206" s="21"/>
      <c r="C206" s="21"/>
      <c r="D206" s="19"/>
      <c r="E206" s="110"/>
      <c r="F206" s="26"/>
      <c r="G206" s="110"/>
      <c r="H206" s="19"/>
      <c r="I206" s="69"/>
    </row>
    <row r="207" spans="1:9" s="4" customFormat="1" ht="12.75">
      <c r="A207" s="20"/>
      <c r="B207" s="21"/>
      <c r="C207" s="21"/>
      <c r="D207" s="19"/>
      <c r="E207" s="110"/>
      <c r="F207" s="26"/>
      <c r="G207" s="110"/>
      <c r="H207" s="19"/>
      <c r="I207" s="69"/>
    </row>
    <row r="208" spans="1:9" s="4" customFormat="1" ht="12.75">
      <c r="A208" s="20"/>
      <c r="B208" s="21"/>
      <c r="C208" s="21"/>
      <c r="D208" s="19"/>
      <c r="E208" s="110"/>
      <c r="F208" s="26"/>
      <c r="G208" s="110"/>
      <c r="H208" s="19"/>
      <c r="I208" s="69"/>
    </row>
    <row r="209" spans="1:9" s="4" customFormat="1" ht="12.75">
      <c r="A209" s="20"/>
      <c r="B209" s="21"/>
      <c r="C209" s="21"/>
      <c r="D209" s="19"/>
      <c r="E209" s="110"/>
      <c r="F209" s="26"/>
      <c r="G209" s="110"/>
      <c r="H209" s="19"/>
      <c r="I209" s="69"/>
    </row>
    <row r="210" spans="4:8" ht="12.75">
      <c r="D210" s="19"/>
      <c r="E210" s="110"/>
      <c r="F210" s="26"/>
      <c r="G210" s="110"/>
      <c r="H210" s="19"/>
    </row>
    <row r="211" spans="1:8" ht="12.75">
      <c r="A211" s="22"/>
      <c r="B211" s="22"/>
      <c r="C211" s="22"/>
      <c r="D211" s="19"/>
      <c r="E211" s="110"/>
      <c r="F211" s="26"/>
      <c r="G211" s="110"/>
      <c r="H211" s="19"/>
    </row>
    <row r="212" spans="1:8" ht="12.75">
      <c r="A212" s="22"/>
      <c r="B212" s="22"/>
      <c r="C212" s="22"/>
      <c r="D212" s="19"/>
      <c r="E212" s="110"/>
      <c r="F212" s="26"/>
      <c r="G212" s="110"/>
      <c r="H212" s="19"/>
    </row>
    <row r="213" spans="1:8" ht="12.75">
      <c r="A213" s="22"/>
      <c r="B213" s="22"/>
      <c r="C213" s="22"/>
      <c r="D213" s="19"/>
      <c r="E213" s="110"/>
      <c r="F213" s="26"/>
      <c r="G213" s="110"/>
      <c r="H213" s="19"/>
    </row>
    <row r="214" spans="1:8" ht="12.75">
      <c r="A214" s="22"/>
      <c r="B214" s="22"/>
      <c r="C214" s="22"/>
      <c r="D214" s="19"/>
      <c r="E214" s="110"/>
      <c r="F214" s="26"/>
      <c r="G214" s="110"/>
      <c r="H214" s="19"/>
    </row>
    <row r="215" spans="1:8" ht="12.75">
      <c r="A215" s="22"/>
      <c r="B215" s="22"/>
      <c r="C215" s="22"/>
      <c r="D215" s="19"/>
      <c r="E215" s="110"/>
      <c r="F215" s="26"/>
      <c r="G215" s="110"/>
      <c r="H215" s="19"/>
    </row>
    <row r="216" spans="1:8" ht="12.75">
      <c r="A216" s="22"/>
      <c r="B216" s="22"/>
      <c r="C216" s="22"/>
      <c r="D216" s="19"/>
      <c r="E216" s="110"/>
      <c r="F216" s="26"/>
      <c r="G216" s="110"/>
      <c r="H216" s="19"/>
    </row>
  </sheetData>
  <sheetProtection password="CE2E" sheet="1" objects="1" scenarios="1"/>
  <autoFilter ref="A5:I5"/>
  <mergeCells count="43">
    <mergeCell ref="A112:B115"/>
    <mergeCell ref="A130:B132"/>
    <mergeCell ref="A125:B128"/>
    <mergeCell ref="A117:B118"/>
    <mergeCell ref="A159:B162"/>
    <mergeCell ref="A153:H153"/>
    <mergeCell ref="A135:C135"/>
    <mergeCell ref="A152:H152"/>
    <mergeCell ref="A120:B120"/>
    <mergeCell ref="A122:B123"/>
    <mergeCell ref="A136:C136"/>
    <mergeCell ref="A137:B141"/>
    <mergeCell ref="A143:C143"/>
    <mergeCell ref="A144:B150"/>
    <mergeCell ref="A3:I3"/>
    <mergeCell ref="A158:C158"/>
    <mergeCell ref="A142:C142"/>
    <mergeCell ref="A133:C133"/>
    <mergeCell ref="A134:C134"/>
    <mergeCell ref="A25:B25"/>
    <mergeCell ref="A77:B79"/>
    <mergeCell ref="A108:B110"/>
    <mergeCell ref="A99:B101"/>
    <mergeCell ref="A96:B97"/>
    <mergeCell ref="A93:B94"/>
    <mergeCell ref="A89:B91"/>
    <mergeCell ref="A103:B106"/>
    <mergeCell ref="A81:B87"/>
    <mergeCell ref="A72:B75"/>
    <mergeCell ref="A68:B70"/>
    <mergeCell ref="A64:B66"/>
    <mergeCell ref="A60:B62"/>
    <mergeCell ref="A56:B58"/>
    <mergeCell ref="A52:B54"/>
    <mergeCell ref="A48:B50"/>
    <mergeCell ref="A11:B20"/>
    <mergeCell ref="A7:B9"/>
    <mergeCell ref="A44:B46"/>
    <mergeCell ref="A40:B42"/>
    <mergeCell ref="A35:B38"/>
    <mergeCell ref="A32:B33"/>
    <mergeCell ref="A27:B30"/>
    <mergeCell ref="A22:B23"/>
  </mergeCells>
  <printOptions/>
  <pageMargins left="0.3937007874015748" right="0.2755905511811024" top="0.3937007874015748" bottom="0.3937007874015748" header="0.1968503937007874" footer="0.1968503937007874"/>
  <pageSetup fitToHeight="0" fitToWidth="1" orientation="portrait" paperSize="9" scale="77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2022-01-20T11:58:09Z</cp:lastPrinted>
  <dcterms:created xsi:type="dcterms:W3CDTF">2002-03-11T10:22:12Z</dcterms:created>
  <dcterms:modified xsi:type="dcterms:W3CDTF">2022-01-24T16:01:42Z</dcterms:modified>
  <cp:category/>
  <cp:version/>
  <cp:contentType/>
  <cp:contentStatus/>
</cp:coreProperties>
</file>