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61" yWindow="1275" windowWidth="15825" windowHeight="10860" tabRatio="607" activeTab="0"/>
  </bookViews>
  <sheets>
    <sheet name="По ГРБС и источникам" sheetId="1" r:id="rId1"/>
  </sheets>
  <definedNames>
    <definedName name="_xlnm.Print_Titles" localSheetId="0">'По ГРБС и источникам'!$5:$5</definedName>
    <definedName name="_xlnm.Print_Area" localSheetId="0">'По ГРБС и источникам'!$A$1:$I$144</definedName>
  </definedNames>
  <calcPr fullCalcOnLoad="1"/>
</workbook>
</file>

<file path=xl/sharedStrings.xml><?xml version="1.0" encoding="utf-8"?>
<sst xmlns="http://schemas.openxmlformats.org/spreadsheetml/2006/main" count="250" uniqueCount="125">
  <si>
    <t>КВСР</t>
  </si>
  <si>
    <t>915</t>
  </si>
  <si>
    <t>930</t>
  </si>
  <si>
    <t>931</t>
  </si>
  <si>
    <t>Администрация Ленинского района</t>
  </si>
  <si>
    <t>932</t>
  </si>
  <si>
    <t>Администрация Свердловского района</t>
  </si>
  <si>
    <t>933</t>
  </si>
  <si>
    <t>Администрация Мотовилихинского района</t>
  </si>
  <si>
    <t>934</t>
  </si>
  <si>
    <t>Администрация Дзержинского района</t>
  </si>
  <si>
    <t>935</t>
  </si>
  <si>
    <t>Администрация Индустриального района</t>
  </si>
  <si>
    <t>936</t>
  </si>
  <si>
    <t>Администрация Кировского района</t>
  </si>
  <si>
    <t>937</t>
  </si>
  <si>
    <t>Администрация Орджоникидзевского района</t>
  </si>
  <si>
    <t>938</t>
  </si>
  <si>
    <t>Администрация поселка Новые Ляды</t>
  </si>
  <si>
    <t>944</t>
  </si>
  <si>
    <t>945</t>
  </si>
  <si>
    <t>951</t>
  </si>
  <si>
    <t>955</t>
  </si>
  <si>
    <t>964</t>
  </si>
  <si>
    <t>975</t>
  </si>
  <si>
    <t>Администрация города Перми</t>
  </si>
  <si>
    <t>976</t>
  </si>
  <si>
    <t>977</t>
  </si>
  <si>
    <t>Контрольно-счетная палата города Перми</t>
  </si>
  <si>
    <t>978</t>
  </si>
  <si>
    <t>Городская избирательная комиссия города Перми</t>
  </si>
  <si>
    <t>985</t>
  </si>
  <si>
    <t>Пермская городская Дума</t>
  </si>
  <si>
    <t>991</t>
  </si>
  <si>
    <t>992</t>
  </si>
  <si>
    <t>расходы местного бюджета</t>
  </si>
  <si>
    <t>расходы по выполнению госполномочий</t>
  </si>
  <si>
    <t>Итого по КВСР 163 в т.ч.:</t>
  </si>
  <si>
    <t>Итого по КВСР 915 в т.ч.:</t>
  </si>
  <si>
    <t>Итого по КВСР 930 в т.ч.:</t>
  </si>
  <si>
    <t>Итого по КВСР 931 в т.ч.:</t>
  </si>
  <si>
    <t>Итого по КВСР 932 в т.ч.:</t>
  </si>
  <si>
    <t>Итого по КВСР 933 в т.ч.:</t>
  </si>
  <si>
    <t>Итого по КВСР 938 в т.ч.:</t>
  </si>
  <si>
    <t>Итого по КВСР 936 в т.ч.:</t>
  </si>
  <si>
    <t>Итого по КВСР 935 в т.ч.:</t>
  </si>
  <si>
    <t>Итого по КВСР 934 в т.ч.:</t>
  </si>
  <si>
    <t>Итого по КВСР 944 в т.ч.:</t>
  </si>
  <si>
    <t>Итого по КВСР 945 в т.ч.:</t>
  </si>
  <si>
    <t>Итого по КВСР 951 в т.ч.:</t>
  </si>
  <si>
    <t>Итого по КВСР 955 в т.ч.:</t>
  </si>
  <si>
    <t>Итого по КВСР 964 в т.ч.:</t>
  </si>
  <si>
    <t>Итого по КВСР 975 в т.ч.:</t>
  </si>
  <si>
    <t>Итого по КВСР 976 в т.ч.:</t>
  </si>
  <si>
    <t>Итого по КВСР 977 в т.ч.:</t>
  </si>
  <si>
    <t>Итого по КВСР 978 в т.ч.:</t>
  </si>
  <si>
    <t>Итого по КВСР 992 в т.ч.:</t>
  </si>
  <si>
    <t>Итого по КВСР 991 в т.ч.:</t>
  </si>
  <si>
    <t>тыс.руб.</t>
  </si>
  <si>
    <t>163</t>
  </si>
  <si>
    <t>902</t>
  </si>
  <si>
    <t>Итого по КВСР 902 в т.ч.:</t>
  </si>
  <si>
    <t>Наименование ГРБС</t>
  </si>
  <si>
    <t>в том числе:</t>
  </si>
  <si>
    <t>ВСЕГО РАСХОДОВ</t>
  </si>
  <si>
    <t>Всего расходов без учета зарезервированных средств</t>
  </si>
  <si>
    <t>расходы местного бюджета без учета зарезервированных средств</t>
  </si>
  <si>
    <t>х</t>
  </si>
  <si>
    <t>Итого по КВСР 937 в т.ч.:</t>
  </si>
  <si>
    <t>Источники финансирования</t>
  </si>
  <si>
    <t>расходы  местного бюджета с учетом зарезервированных средств</t>
  </si>
  <si>
    <t>расходы, переданные из краевого бюджета на выполнение полномочий городского округа</t>
  </si>
  <si>
    <t xml:space="preserve">Нераспределенные МБТ </t>
  </si>
  <si>
    <t>Департамент имущественных отношений администрации г.Перми</t>
  </si>
  <si>
    <t>Департамент финансов администрации г. Перми</t>
  </si>
  <si>
    <t>Департамент образования администрации г.Перми</t>
  </si>
  <si>
    <t>Департамент общественной безопасности администрации г.Перми</t>
  </si>
  <si>
    <t>Комитет по физической культуре и спорту администрации г. Перми</t>
  </si>
  <si>
    <t>Управление жилищных отношений администрации г.Перми</t>
  </si>
  <si>
    <t>Департамент земельных отношений администрации г. Перми</t>
  </si>
  <si>
    <t>903</t>
  </si>
  <si>
    <t>Итого по КВСР 903 в т.ч.:</t>
  </si>
  <si>
    <t>расходы местного бюджета по зарезервированным средствам</t>
  </si>
  <si>
    <t>Итого по КВСР 985 в т.ч.:</t>
  </si>
  <si>
    <t>Итого по КВСР 924 в т.ч.:</t>
  </si>
  <si>
    <t>Департамент культуры и молодежной политики администрации города Перми</t>
  </si>
  <si>
    <t>940</t>
  </si>
  <si>
    <t>Итого по КВСР 940 в т.ч.:</t>
  </si>
  <si>
    <t>Департамент жилищно-коммунального хозяйства администрации города Перми</t>
  </si>
  <si>
    <t xml:space="preserve">    * -  годовые ассигнования и кассовый план ГРБС в части расходов за счет средств краевого бюджета, передаваемых на выполнение гос.полномочий и полномочий городского округа, будут уточняться. </t>
  </si>
  <si>
    <t>Итого по КВСР 910 в т.ч.:</t>
  </si>
  <si>
    <t>Управление записи актов гражданского состояния администрации города Перми</t>
  </si>
  <si>
    <t>Итого по КВСР 942 в т.ч.:</t>
  </si>
  <si>
    <t>942</t>
  </si>
  <si>
    <t>Управление капитального строительства администрации г.Перми</t>
  </si>
  <si>
    <t>Департамент социальной политики администрации г.Перми</t>
  </si>
  <si>
    <t>Расходы, переданные из краевого бюджета на выполнение полномочий городского округа</t>
  </si>
  <si>
    <t>справочно: бюджетные инвестиции</t>
  </si>
  <si>
    <t>Приложение 2</t>
  </si>
  <si>
    <t>к пояснительной записке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</si>
  <si>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</si>
  <si>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%  выпол-нения годовых  ассигно-ваний</t>
  </si>
  <si>
    <t>Исполнение обязательств по обслуживанию муниципального долга</t>
  </si>
  <si>
    <t>Функциональные органы администрации города Перми</t>
  </si>
  <si>
    <t>Мероприятия в сфере применения информационных технологий</t>
  </si>
  <si>
    <t>Резервный фонд администрации города Перми</t>
  </si>
  <si>
    <t>Средства на исполнение судебных актов, вступивших в законную силу</t>
  </si>
  <si>
    <t>Конвертация данных для централизации учета</t>
  </si>
  <si>
    <t>Обеспечение деятельности (оказание услуг, выполнение работ) муницип.учреждений (организаций)- МКУ ЦБ</t>
  </si>
  <si>
    <t>Cофинансирование проекта инициативного бюджетирования                                                                                                                         (расходы за счет безвозмездных поступлений от физических лиц)</t>
  </si>
  <si>
    <t>950</t>
  </si>
  <si>
    <t>Итого по КВСР 950 в т.ч.:</t>
  </si>
  <si>
    <t>Контрольный департамент администрации г.Перми</t>
  </si>
  <si>
    <t>Отклонение от установ-ленного уровня выполнения плана (95%)*</t>
  </si>
  <si>
    <t>Департамент градостроительства                и архитектуры администрации города Перми</t>
  </si>
  <si>
    <t>Управление по экологии        и природопользованию администрации г. Перми</t>
  </si>
  <si>
    <t>Департамент дорог                        и благоустройства администрации г.Перми</t>
  </si>
  <si>
    <t>Департамент транспорта администрации г.Перми</t>
  </si>
  <si>
    <t>Департамент экономики         и промышленной политики администрации г.Перми</t>
  </si>
  <si>
    <t>Ассигнования 2020 года</t>
  </si>
  <si>
    <t>Кассовый план января 2020 года</t>
  </si>
  <si>
    <t>Кассовый расход на 01.02.2020</t>
  </si>
  <si>
    <t>% выпол-нения кассового плана января 2020 года</t>
  </si>
  <si>
    <t xml:space="preserve"> *   расчётный уровень установлен исходя из 95,0 % исполнения кассового плана по расходам за январь 2020 года.</t>
  </si>
  <si>
    <t>Оперативный анализ исполнения бюджета города Перми по расходам на 1 февраля 2020 года</t>
  </si>
</sst>
</file>

<file path=xl/styles.xml><?xml version="1.0" encoding="utf-8"?>
<styleSheet xmlns="http://schemas.openxmlformats.org/spreadsheetml/2006/main">
  <numFmts count="5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  <numFmt numFmtId="173" formatCode="0.000"/>
    <numFmt numFmtId="174" formatCode="0.0"/>
    <numFmt numFmtId="175" formatCode="0.0000000"/>
    <numFmt numFmtId="176" formatCode="0.000000"/>
    <numFmt numFmtId="177" formatCode="0.00000"/>
    <numFmt numFmtId="178" formatCode="#,##0.000"/>
    <numFmt numFmtId="179" formatCode="#,##0.0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00"/>
    <numFmt numFmtId="185" formatCode="#,##0.00000"/>
    <numFmt numFmtId="186" formatCode="0.000%"/>
    <numFmt numFmtId="187" formatCode="0.0000%"/>
    <numFmt numFmtId="188" formatCode="0.00000%"/>
    <numFmt numFmtId="189" formatCode="_-* #,##0.000&quot;р.&quot;_-;\-* #,##0.000&quot;р.&quot;_-;_-* &quot;-&quot;??&quot;р.&quot;_-;_-@_-"/>
    <numFmt numFmtId="190" formatCode="_-* #,##0.0000&quot;р.&quot;_-;\-* #,##0.0000&quot;р.&quot;_-;_-* &quot;-&quot;??&quot;р.&quot;_-;_-@_-"/>
    <numFmt numFmtId="191" formatCode="#,##0.00_ ;\-#,##0.00\ "/>
    <numFmt numFmtId="192" formatCode="#,##0.000_ ;\-#,##0.000\ "/>
    <numFmt numFmtId="193" formatCode="#,##0.0_ ;\-#,##0.0\ "/>
    <numFmt numFmtId="194" formatCode="0.0%"/>
    <numFmt numFmtId="195" formatCode="_-* #,##0.0&quot;р.&quot;_-;\-* #,##0.0&quot;р.&quot;_-;_-* &quot;-&quot;??&quot;р.&quot;_-;_-@_-"/>
    <numFmt numFmtId="196" formatCode="_-* #,##0.00[$р.-419]_-;\-* #,##0.00[$р.-419]_-;_-* &quot;-&quot;??[$р.-419]_-;_-@_-"/>
    <numFmt numFmtId="197" formatCode="_-* #,##0.0[$р.-419]_-;\-* #,##0.0[$р.-419]_-;_-* &quot;-&quot;??[$р.-419]_-;_-@_-"/>
    <numFmt numFmtId="198" formatCode="_-* #,##0[$р.-419]_-;\-* #,##0[$р.-419]_-;_-* &quot;-&quot;??[$р.-419]_-;_-@_-"/>
    <numFmt numFmtId="199" formatCode="0.000000%"/>
    <numFmt numFmtId="200" formatCode="#,##0.000000"/>
    <numFmt numFmtId="201" formatCode="#,##0.0000000"/>
    <numFmt numFmtId="202" formatCode="#,##0.00000000"/>
    <numFmt numFmtId="203" formatCode="#,##0.000000000"/>
    <numFmt numFmtId="204" formatCode="#,##0.0000000000"/>
    <numFmt numFmtId="205" formatCode="0.00000000"/>
    <numFmt numFmtId="206" formatCode="_-* #,##0.0_р_._-;\-* #,##0.0_р_._-;_-* &quot;-&quot;??_р_._-;_-@_-"/>
  </numFmts>
  <fonts count="7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8"/>
      <name val="Arial"/>
      <family val="2"/>
    </font>
    <font>
      <b/>
      <i/>
      <sz val="12"/>
      <name val="Times New Roman"/>
      <family val="1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color indexed="60"/>
      <name val="Times New Roman"/>
      <family val="1"/>
    </font>
    <font>
      <sz val="10"/>
      <color indexed="60"/>
      <name val="Arial"/>
      <family val="2"/>
    </font>
    <font>
      <sz val="10"/>
      <color indexed="30"/>
      <name val="Arial"/>
      <family val="2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0"/>
      <color indexed="30"/>
      <name val="Times New Roman"/>
      <family val="1"/>
    </font>
    <font>
      <b/>
      <sz val="10"/>
      <color indexed="10"/>
      <name val="Arial"/>
      <family val="2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b/>
      <sz val="9"/>
      <name val="Times New Roman"/>
      <family val="1"/>
    </font>
    <font>
      <i/>
      <sz val="10"/>
      <name val="Arial"/>
      <family val="2"/>
    </font>
    <font>
      <i/>
      <sz val="10"/>
      <color indexed="10"/>
      <name val="Arial"/>
      <family val="2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i/>
      <sz val="11"/>
      <color indexed="60"/>
      <name val="Times New Roman"/>
      <family val="1"/>
    </font>
    <font>
      <i/>
      <sz val="11"/>
      <color indexed="6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i/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0499799996614456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236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33" borderId="0" xfId="0" applyFont="1" applyFill="1" applyAlignment="1">
      <alignment/>
    </xf>
    <xf numFmtId="0" fontId="3" fillId="0" borderId="0" xfId="0" applyNumberFormat="1" applyFont="1" applyAlignment="1">
      <alignment/>
    </xf>
    <xf numFmtId="0" fontId="11" fillId="0" borderId="0" xfId="0" applyFont="1" applyFill="1" applyAlignment="1">
      <alignment/>
    </xf>
    <xf numFmtId="0" fontId="12" fillId="33" borderId="0" xfId="0" applyFont="1" applyFill="1" applyAlignment="1">
      <alignment/>
    </xf>
    <xf numFmtId="0" fontId="14" fillId="33" borderId="0" xfId="0" applyFont="1" applyFill="1" applyAlignment="1">
      <alignment/>
    </xf>
    <xf numFmtId="0" fontId="12" fillId="0" borderId="0" xfId="0" applyFont="1" applyFill="1" applyAlignment="1">
      <alignment/>
    </xf>
    <xf numFmtId="0" fontId="12" fillId="33" borderId="0" xfId="0" applyFont="1" applyFill="1" applyAlignment="1">
      <alignment/>
    </xf>
    <xf numFmtId="0" fontId="12" fillId="0" borderId="0" xfId="0" applyFont="1" applyFill="1" applyAlignment="1">
      <alignment/>
    </xf>
    <xf numFmtId="0" fontId="12" fillId="0" borderId="0" xfId="0" applyFont="1" applyAlignment="1">
      <alignment/>
    </xf>
    <xf numFmtId="0" fontId="15" fillId="0" borderId="0" xfId="0" applyFont="1" applyFill="1" applyAlignment="1">
      <alignment/>
    </xf>
    <xf numFmtId="49" fontId="3" fillId="33" borderId="0" xfId="0" applyNumberFormat="1" applyFont="1" applyFill="1" applyAlignment="1">
      <alignment/>
    </xf>
    <xf numFmtId="0" fontId="3" fillId="33" borderId="0" xfId="0" applyFont="1" applyFill="1" applyAlignment="1">
      <alignment/>
    </xf>
    <xf numFmtId="179" fontId="3" fillId="33" borderId="0" xfId="0" applyNumberFormat="1" applyFont="1" applyFill="1" applyAlignment="1">
      <alignment horizontal="right"/>
    </xf>
    <xf numFmtId="49" fontId="4" fillId="33" borderId="10" xfId="0" applyNumberFormat="1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left"/>
    </xf>
    <xf numFmtId="179" fontId="3" fillId="33" borderId="11" xfId="0" applyNumberFormat="1" applyFont="1" applyFill="1" applyBorder="1" applyAlignment="1">
      <alignment horizontal="left"/>
    </xf>
    <xf numFmtId="0" fontId="0" fillId="33" borderId="0" xfId="0" applyFont="1" applyFill="1" applyBorder="1" applyAlignment="1" applyProtection="1">
      <alignment/>
      <protection/>
    </xf>
    <xf numFmtId="49" fontId="3" fillId="33" borderId="0" xfId="0" applyNumberFormat="1" applyFont="1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ill="1" applyAlignment="1">
      <alignment/>
    </xf>
    <xf numFmtId="179" fontId="0" fillId="0" borderId="0" xfId="0" applyNumberFormat="1" applyFont="1" applyFill="1" applyBorder="1" applyAlignment="1">
      <alignment/>
    </xf>
    <xf numFmtId="179" fontId="3" fillId="0" borderId="0" xfId="0" applyNumberFormat="1" applyFont="1" applyFill="1" applyBorder="1" applyAlignment="1">
      <alignment/>
    </xf>
    <xf numFmtId="179" fontId="3" fillId="0" borderId="0" xfId="0" applyNumberFormat="1" applyFont="1" applyFill="1" applyBorder="1" applyAlignment="1">
      <alignment horizontal="left"/>
    </xf>
    <xf numFmtId="179" fontId="0" fillId="0" borderId="0" xfId="0" applyNumberFormat="1" applyFont="1" applyFill="1" applyBorder="1" applyAlignment="1" applyProtection="1">
      <alignment/>
      <protection/>
    </xf>
    <xf numFmtId="0" fontId="12" fillId="0" borderId="0" xfId="0" applyFont="1" applyFill="1" applyAlignment="1">
      <alignment/>
    </xf>
    <xf numFmtId="0" fontId="19" fillId="0" borderId="0" xfId="0" applyFont="1" applyFill="1" applyAlignment="1">
      <alignment/>
    </xf>
    <xf numFmtId="49" fontId="4" fillId="0" borderId="10" xfId="0" applyNumberFormat="1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left" vertical="center" wrapText="1"/>
    </xf>
    <xf numFmtId="49" fontId="7" fillId="0" borderId="10" xfId="0" applyNumberFormat="1" applyFont="1" applyFill="1" applyBorder="1" applyAlignment="1">
      <alignment horizontal="left" vertical="center" wrapText="1"/>
    </xf>
    <xf numFmtId="49" fontId="7" fillId="0" borderId="10" xfId="0" applyNumberFormat="1" applyFont="1" applyFill="1" applyBorder="1" applyAlignment="1">
      <alignment horizontal="left" vertical="center" wrapText="1"/>
    </xf>
    <xf numFmtId="179" fontId="7" fillId="34" borderId="10" xfId="0" applyNumberFormat="1" applyFont="1" applyFill="1" applyBorder="1" applyAlignment="1">
      <alignment horizontal="right" vertical="center"/>
    </xf>
    <xf numFmtId="179" fontId="7" fillId="34" borderId="10" xfId="0" applyNumberFormat="1" applyFont="1" applyFill="1" applyBorder="1" applyAlignment="1">
      <alignment vertical="center" wrapText="1"/>
    </xf>
    <xf numFmtId="0" fontId="7" fillId="34" borderId="12" xfId="0" applyFont="1" applyFill="1" applyBorder="1" applyAlignment="1">
      <alignment horizontal="left"/>
    </xf>
    <xf numFmtId="179" fontId="0" fillId="34" borderId="13" xfId="0" applyNumberFormat="1" applyFont="1" applyFill="1" applyBorder="1" applyAlignment="1">
      <alignment horizontal="left"/>
    </xf>
    <xf numFmtId="179" fontId="4" fillId="34" borderId="10" xfId="0" applyNumberFormat="1" applyFont="1" applyFill="1" applyBorder="1" applyAlignment="1">
      <alignment vertical="center" wrapText="1"/>
    </xf>
    <xf numFmtId="49" fontId="7" fillId="34" borderId="10" xfId="0" applyNumberFormat="1" applyFont="1" applyFill="1" applyBorder="1" applyAlignment="1">
      <alignment horizontal="left" vertical="center" wrapText="1"/>
    </xf>
    <xf numFmtId="179" fontId="7" fillId="34" borderId="10" xfId="0" applyNumberFormat="1" applyFont="1" applyFill="1" applyBorder="1" applyAlignment="1">
      <alignment horizontal="right" vertical="center" wrapText="1"/>
    </xf>
    <xf numFmtId="49" fontId="7" fillId="34" borderId="10" xfId="0" applyNumberFormat="1" applyFont="1" applyFill="1" applyBorder="1" applyAlignment="1">
      <alignment horizontal="left" vertical="center" wrapText="1"/>
    </xf>
    <xf numFmtId="49" fontId="3" fillId="33" borderId="10" xfId="0" applyNumberFormat="1" applyFont="1" applyFill="1" applyBorder="1" applyAlignment="1">
      <alignment/>
    </xf>
    <xf numFmtId="0" fontId="0" fillId="33" borderId="10" xfId="0" applyFont="1" applyFill="1" applyBorder="1" applyAlignment="1">
      <alignment/>
    </xf>
    <xf numFmtId="179" fontId="0" fillId="33" borderId="10" xfId="0" applyNumberFormat="1" applyFont="1" applyFill="1" applyBorder="1" applyAlignment="1" applyProtection="1">
      <alignment/>
      <protection/>
    </xf>
    <xf numFmtId="179" fontId="0" fillId="0" borderId="10" xfId="0" applyNumberFormat="1" applyFont="1" applyFill="1" applyBorder="1" applyAlignment="1" applyProtection="1">
      <alignment/>
      <protection/>
    </xf>
    <xf numFmtId="0" fontId="0" fillId="33" borderId="10" xfId="0" applyFont="1" applyFill="1" applyBorder="1" applyAlignment="1" applyProtection="1">
      <alignment/>
      <protection/>
    </xf>
    <xf numFmtId="49" fontId="3" fillId="33" borderId="0" xfId="0" applyNumberFormat="1" applyFont="1" applyFill="1" applyBorder="1" applyAlignment="1">
      <alignment horizontal="left"/>
    </xf>
    <xf numFmtId="0" fontId="3" fillId="33" borderId="0" xfId="0" applyFont="1" applyFill="1" applyBorder="1" applyAlignment="1">
      <alignment horizontal="left"/>
    </xf>
    <xf numFmtId="0" fontId="7" fillId="0" borderId="10" xfId="0" applyFont="1" applyFill="1" applyBorder="1" applyAlignment="1">
      <alignment horizontal="left"/>
    </xf>
    <xf numFmtId="49" fontId="20" fillId="0" borderId="14" xfId="0" applyNumberFormat="1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vertical="center" wrapText="1"/>
    </xf>
    <xf numFmtId="49" fontId="3" fillId="0" borderId="10" xfId="0" applyNumberFormat="1" applyFont="1" applyFill="1" applyBorder="1" applyAlignment="1">
      <alignment horizontal="left" vertical="center" wrapText="1"/>
    </xf>
    <xf numFmtId="49" fontId="3" fillId="0" borderId="0" xfId="0" applyNumberFormat="1" applyFont="1" applyFill="1" applyBorder="1" applyAlignment="1">
      <alignment vertical="center" wrapText="1"/>
    </xf>
    <xf numFmtId="179" fontId="0" fillId="0" borderId="0" xfId="0" applyNumberFormat="1" applyFill="1" applyAlignment="1">
      <alignment/>
    </xf>
    <xf numFmtId="179" fontId="11" fillId="0" borderId="0" xfId="0" applyNumberFormat="1" applyFont="1" applyFill="1" applyAlignment="1">
      <alignment/>
    </xf>
    <xf numFmtId="49" fontId="4" fillId="0" borderId="15" xfId="0" applyNumberFormat="1" applyFont="1" applyFill="1" applyBorder="1" applyAlignment="1">
      <alignment horizontal="center" vertical="center" wrapText="1"/>
    </xf>
    <xf numFmtId="49" fontId="4" fillId="0" borderId="16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left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49" fontId="3" fillId="0" borderId="17" xfId="0" applyNumberFormat="1" applyFont="1" applyFill="1" applyBorder="1" applyAlignment="1">
      <alignment horizontal="center" vertical="center" wrapText="1"/>
    </xf>
    <xf numFmtId="49" fontId="3" fillId="0" borderId="18" xfId="0" applyNumberFormat="1" applyFont="1" applyFill="1" applyBorder="1" applyAlignment="1">
      <alignment horizontal="center" vertical="center" wrapText="1"/>
    </xf>
    <xf numFmtId="49" fontId="4" fillId="0" borderId="17" xfId="0" applyNumberFormat="1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49" fontId="4" fillId="0" borderId="19" xfId="0" applyNumberFormat="1" applyFont="1" applyFill="1" applyBorder="1" applyAlignment="1">
      <alignment horizontal="center" vertical="center" wrapText="1"/>
    </xf>
    <xf numFmtId="49" fontId="4" fillId="0" borderId="19" xfId="0" applyNumberFormat="1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vertical="center" wrapText="1"/>
    </xf>
    <xf numFmtId="0" fontId="3" fillId="0" borderId="16" xfId="0" applyFont="1" applyFill="1" applyBorder="1" applyAlignment="1">
      <alignment vertical="center" wrapText="1"/>
    </xf>
    <xf numFmtId="0" fontId="3" fillId="0" borderId="17" xfId="0" applyFont="1" applyFill="1" applyBorder="1" applyAlignment="1">
      <alignment vertical="center" wrapText="1"/>
    </xf>
    <xf numFmtId="0" fontId="3" fillId="0" borderId="18" xfId="0" applyFont="1" applyFill="1" applyBorder="1" applyAlignment="1">
      <alignment vertical="center" wrapText="1"/>
    </xf>
    <xf numFmtId="49" fontId="3" fillId="0" borderId="16" xfId="0" applyNumberFormat="1" applyFont="1" applyFill="1" applyBorder="1" applyAlignment="1">
      <alignment horizontal="left" vertical="center" wrapText="1"/>
    </xf>
    <xf numFmtId="49" fontId="4" fillId="0" borderId="18" xfId="0" applyNumberFormat="1" applyFont="1" applyFill="1" applyBorder="1" applyAlignment="1">
      <alignment horizontal="center" vertical="center" wrapText="1"/>
    </xf>
    <xf numFmtId="49" fontId="3" fillId="0" borderId="20" xfId="0" applyNumberFormat="1" applyFont="1" applyFill="1" applyBorder="1" applyAlignment="1">
      <alignment horizontal="left" vertical="center" wrapText="1"/>
    </xf>
    <xf numFmtId="49" fontId="16" fillId="0" borderId="17" xfId="0" applyNumberFormat="1" applyFont="1" applyFill="1" applyBorder="1" applyAlignment="1">
      <alignment horizontal="center" vertical="center" wrapText="1"/>
    </xf>
    <xf numFmtId="49" fontId="16" fillId="0" borderId="18" xfId="0" applyNumberFormat="1" applyFont="1" applyFill="1" applyBorder="1" applyAlignment="1">
      <alignment horizontal="center" vertical="center" wrapText="1"/>
    </xf>
    <xf numFmtId="49" fontId="4" fillId="0" borderId="17" xfId="0" applyNumberFormat="1" applyFont="1" applyFill="1" applyBorder="1" applyAlignment="1">
      <alignment vertical="center" wrapText="1"/>
    </xf>
    <xf numFmtId="49" fontId="4" fillId="0" borderId="18" xfId="0" applyNumberFormat="1" applyFont="1" applyFill="1" applyBorder="1" applyAlignment="1">
      <alignment vertical="center" wrapText="1"/>
    </xf>
    <xf numFmtId="49" fontId="3" fillId="0" borderId="21" xfId="0" applyNumberFormat="1" applyFont="1" applyFill="1" applyBorder="1" applyAlignment="1">
      <alignment horizontal="left" vertical="center" wrapText="1"/>
    </xf>
    <xf numFmtId="49" fontId="3" fillId="0" borderId="17" xfId="0" applyNumberFormat="1" applyFont="1" applyFill="1" applyBorder="1" applyAlignment="1">
      <alignment vertical="center" wrapText="1"/>
    </xf>
    <xf numFmtId="49" fontId="3" fillId="0" borderId="18" xfId="0" applyNumberFormat="1" applyFont="1" applyFill="1" applyBorder="1" applyAlignment="1">
      <alignment vertical="center" wrapText="1"/>
    </xf>
    <xf numFmtId="49" fontId="3" fillId="0" borderId="22" xfId="0" applyNumberFormat="1" applyFont="1" applyFill="1" applyBorder="1" applyAlignment="1">
      <alignment horizontal="center" vertical="center" wrapText="1"/>
    </xf>
    <xf numFmtId="49" fontId="3" fillId="0" borderId="21" xfId="0" applyNumberFormat="1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6" fillId="0" borderId="22" xfId="0" applyFont="1" applyFill="1" applyBorder="1" applyAlignment="1">
      <alignment horizontal="center" vertical="center" wrapText="1"/>
    </xf>
    <xf numFmtId="0" fontId="12" fillId="0" borderId="21" xfId="0" applyFont="1" applyFill="1" applyBorder="1" applyAlignment="1">
      <alignment horizontal="center" vertical="center" wrapText="1"/>
    </xf>
    <xf numFmtId="49" fontId="16" fillId="0" borderId="10" xfId="0" applyNumberFormat="1" applyFont="1" applyFill="1" applyBorder="1" applyAlignment="1">
      <alignment horizontal="left" vertical="center" wrapText="1"/>
    </xf>
    <xf numFmtId="0" fontId="18" fillId="0" borderId="17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49" fontId="13" fillId="0" borderId="17" xfId="0" applyNumberFormat="1" applyFont="1" applyFill="1" applyBorder="1" applyAlignment="1">
      <alignment horizontal="center" vertical="center" wrapText="1"/>
    </xf>
    <xf numFmtId="49" fontId="13" fillId="0" borderId="18" xfId="0" applyNumberFormat="1" applyFont="1" applyFill="1" applyBorder="1" applyAlignment="1">
      <alignment horizontal="center" vertical="center" wrapText="1"/>
    </xf>
    <xf numFmtId="0" fontId="17" fillId="0" borderId="22" xfId="0" applyFont="1" applyFill="1" applyBorder="1" applyAlignment="1">
      <alignment horizontal="center" vertical="center" wrapText="1"/>
    </xf>
    <xf numFmtId="0" fontId="12" fillId="0" borderId="21" xfId="0" applyFont="1" applyFill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vertical="center" wrapText="1"/>
    </xf>
    <xf numFmtId="49" fontId="4" fillId="0" borderId="16" xfId="0" applyNumberFormat="1" applyFont="1" applyFill="1" applyBorder="1" applyAlignment="1">
      <alignment vertical="center" wrapText="1"/>
    </xf>
    <xf numFmtId="49" fontId="3" fillId="0" borderId="22" xfId="0" applyNumberFormat="1" applyFont="1" applyFill="1" applyBorder="1" applyAlignment="1">
      <alignment vertical="center" wrapText="1"/>
    </xf>
    <xf numFmtId="49" fontId="3" fillId="0" borderId="21" xfId="0" applyNumberFormat="1" applyFont="1" applyFill="1" applyBorder="1" applyAlignment="1">
      <alignment vertical="center" wrapText="1"/>
    </xf>
    <xf numFmtId="0" fontId="23" fillId="33" borderId="0" xfId="0" applyFont="1" applyFill="1" applyAlignment="1">
      <alignment horizontal="right"/>
    </xf>
    <xf numFmtId="0" fontId="24" fillId="0" borderId="0" xfId="0" applyFont="1" applyFill="1" applyAlignment="1">
      <alignment/>
    </xf>
    <xf numFmtId="49" fontId="25" fillId="33" borderId="10" xfId="0" applyNumberFormat="1" applyFont="1" applyFill="1" applyBorder="1" applyAlignment="1">
      <alignment horizontal="center" vertical="center" wrapText="1"/>
    </xf>
    <xf numFmtId="174" fontId="25" fillId="33" borderId="10" xfId="0" applyNumberFormat="1" applyFont="1" applyFill="1" applyBorder="1" applyAlignment="1">
      <alignment horizontal="center" vertical="center" wrapText="1"/>
    </xf>
    <xf numFmtId="0" fontId="25" fillId="33" borderId="10" xfId="0" applyFont="1" applyFill="1" applyBorder="1" applyAlignment="1">
      <alignment horizontal="center" vertical="center" wrapText="1"/>
    </xf>
    <xf numFmtId="49" fontId="8" fillId="35" borderId="10" xfId="0" applyNumberFormat="1" applyFont="1" applyFill="1" applyBorder="1" applyAlignment="1">
      <alignment horizontal="left" vertical="center" wrapText="1"/>
    </xf>
    <xf numFmtId="0" fontId="26" fillId="0" borderId="0" xfId="0" applyFont="1" applyFill="1" applyAlignment="1">
      <alignment/>
    </xf>
    <xf numFmtId="0" fontId="27" fillId="0" borderId="0" xfId="0" applyFont="1" applyFill="1" applyAlignment="1">
      <alignment/>
    </xf>
    <xf numFmtId="0" fontId="3" fillId="33" borderId="0" xfId="0" applyFont="1" applyFill="1" applyAlignment="1">
      <alignment horizontal="center" vertical="center"/>
    </xf>
    <xf numFmtId="174" fontId="25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49" fontId="4" fillId="0" borderId="22" xfId="0" applyNumberFormat="1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 wrapText="1"/>
    </xf>
    <xf numFmtId="49" fontId="17" fillId="0" borderId="22" xfId="0" applyNumberFormat="1" applyFont="1" applyFill="1" applyBorder="1" applyAlignment="1">
      <alignment horizontal="center" vertical="center" wrapText="1"/>
    </xf>
    <xf numFmtId="49" fontId="16" fillId="0" borderId="21" xfId="0" applyNumberFormat="1" applyFont="1" applyFill="1" applyBorder="1" applyAlignment="1">
      <alignment horizontal="center" vertical="center" wrapText="1"/>
    </xf>
    <xf numFmtId="49" fontId="16" fillId="0" borderId="14" xfId="0" applyNumberFormat="1" applyFont="1" applyFill="1" applyBorder="1" applyAlignment="1">
      <alignment horizontal="left" vertical="center" wrapText="1"/>
    </xf>
    <xf numFmtId="0" fontId="12" fillId="0" borderId="0" xfId="0" applyFont="1" applyFill="1" applyAlignment="1">
      <alignment/>
    </xf>
    <xf numFmtId="49" fontId="17" fillId="0" borderId="17" xfId="0" applyNumberFormat="1" applyFont="1" applyFill="1" applyBorder="1" applyAlignment="1">
      <alignment horizontal="center" vertical="center" wrapText="1"/>
    </xf>
    <xf numFmtId="49" fontId="17" fillId="0" borderId="18" xfId="0" applyNumberFormat="1" applyFont="1" applyFill="1" applyBorder="1" applyAlignment="1">
      <alignment horizontal="center" vertical="center" wrapText="1"/>
    </xf>
    <xf numFmtId="179" fontId="25" fillId="33" borderId="10" xfId="0" applyNumberFormat="1" applyFont="1" applyFill="1" applyBorder="1" applyAlignment="1">
      <alignment horizontal="center" vertical="center" wrapText="1"/>
    </xf>
    <xf numFmtId="179" fontId="13" fillId="0" borderId="10" xfId="0" applyNumberFormat="1" applyFont="1" applyFill="1" applyBorder="1" applyAlignment="1" applyProtection="1">
      <alignment horizontal="center" vertical="center" wrapText="1"/>
      <protection/>
    </xf>
    <xf numFmtId="179" fontId="13" fillId="33" borderId="10" xfId="0" applyNumberFormat="1" applyFont="1" applyFill="1" applyBorder="1" applyAlignment="1">
      <alignment vertical="center"/>
    </xf>
    <xf numFmtId="179" fontId="13" fillId="35" borderId="10" xfId="0" applyNumberFormat="1" applyFont="1" applyFill="1" applyBorder="1" applyAlignment="1" applyProtection="1">
      <alignment horizontal="center" vertical="center" wrapText="1"/>
      <protection/>
    </xf>
    <xf numFmtId="179" fontId="13" fillId="35" borderId="10" xfId="0" applyNumberFormat="1" applyFont="1" applyFill="1" applyBorder="1" applyAlignment="1">
      <alignment vertical="center"/>
    </xf>
    <xf numFmtId="179" fontId="7" fillId="0" borderId="10" xfId="0" applyNumberFormat="1" applyFont="1" applyFill="1" applyBorder="1" applyAlignment="1">
      <alignment horizontal="right" vertical="center"/>
    </xf>
    <xf numFmtId="179" fontId="0" fillId="0" borderId="13" xfId="0" applyNumberFormat="1" applyFont="1" applyFill="1" applyBorder="1" applyAlignment="1">
      <alignment horizontal="left"/>
    </xf>
    <xf numFmtId="179" fontId="7" fillId="0" borderId="10" xfId="0" applyNumberFormat="1" applyFont="1" applyFill="1" applyBorder="1" applyAlignment="1">
      <alignment horizontal="right" vertical="center" wrapText="1"/>
    </xf>
    <xf numFmtId="179" fontId="3" fillId="0" borderId="10" xfId="0" applyNumberFormat="1" applyFont="1" applyFill="1" applyBorder="1" applyAlignment="1" applyProtection="1">
      <alignment horizontal="center" vertical="center" wrapText="1"/>
      <protection/>
    </xf>
    <xf numFmtId="179" fontId="28" fillId="0" borderId="10" xfId="0" applyNumberFormat="1" applyFont="1" applyFill="1" applyBorder="1" applyAlignment="1" applyProtection="1">
      <alignment horizontal="center" vertical="center" wrapText="1"/>
      <protection/>
    </xf>
    <xf numFmtId="179" fontId="8" fillId="0" borderId="10" xfId="0" applyNumberFormat="1" applyFont="1" applyFill="1" applyBorder="1" applyAlignment="1" applyProtection="1">
      <alignment horizontal="center" vertical="center" wrapText="1"/>
      <protection/>
    </xf>
    <xf numFmtId="179" fontId="29" fillId="0" borderId="10" xfId="0" applyNumberFormat="1" applyFont="1" applyFill="1" applyBorder="1" applyAlignment="1" applyProtection="1">
      <alignment horizontal="center" vertical="center" wrapText="1"/>
      <protection/>
    </xf>
    <xf numFmtId="179" fontId="4" fillId="0" borderId="10" xfId="0" applyNumberFormat="1" applyFont="1" applyFill="1" applyBorder="1" applyAlignment="1" applyProtection="1">
      <alignment horizontal="center" vertical="center" wrapText="1"/>
      <protection/>
    </xf>
    <xf numFmtId="179" fontId="28" fillId="0" borderId="10" xfId="0" applyNumberFormat="1" applyFont="1" applyFill="1" applyBorder="1" applyAlignment="1">
      <alignment horizontal="center" vertical="center"/>
    </xf>
    <xf numFmtId="179" fontId="3" fillId="33" borderId="10" xfId="0" applyNumberFormat="1" applyFont="1" applyFill="1" applyBorder="1" applyAlignment="1">
      <alignment vertical="center"/>
    </xf>
    <xf numFmtId="179" fontId="28" fillId="33" borderId="10" xfId="0" applyNumberFormat="1" applyFont="1" applyFill="1" applyBorder="1" applyAlignment="1">
      <alignment vertical="center"/>
    </xf>
    <xf numFmtId="179" fontId="4" fillId="33" borderId="10" xfId="0" applyNumberFormat="1" applyFont="1" applyFill="1" applyBorder="1" applyAlignment="1">
      <alignment vertical="center"/>
    </xf>
    <xf numFmtId="179" fontId="29" fillId="33" borderId="10" xfId="0" applyNumberFormat="1" applyFont="1" applyFill="1" applyBorder="1" applyAlignment="1">
      <alignment vertical="center"/>
    </xf>
    <xf numFmtId="179" fontId="3" fillId="0" borderId="10" xfId="0" applyNumberFormat="1" applyFont="1" applyFill="1" applyBorder="1" applyAlignment="1">
      <alignment vertical="center"/>
    </xf>
    <xf numFmtId="179" fontId="16" fillId="0" borderId="10" xfId="0" applyNumberFormat="1" applyFont="1" applyFill="1" applyBorder="1" applyAlignment="1" applyProtection="1">
      <alignment horizontal="center" vertical="center" wrapText="1"/>
      <protection/>
    </xf>
    <xf numFmtId="179" fontId="16" fillId="33" borderId="10" xfId="0" applyNumberFormat="1" applyFont="1" applyFill="1" applyBorder="1" applyAlignment="1">
      <alignment vertical="center"/>
    </xf>
    <xf numFmtId="49" fontId="17" fillId="0" borderId="17" xfId="0" applyNumberFormat="1" applyFont="1" applyFill="1" applyBorder="1" applyAlignment="1">
      <alignment horizontal="center" vertical="center" wrapText="1"/>
    </xf>
    <xf numFmtId="49" fontId="16" fillId="0" borderId="18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49" fontId="16" fillId="0" borderId="22" xfId="0" applyNumberFormat="1" applyFont="1" applyFill="1" applyBorder="1" applyAlignment="1">
      <alignment horizontal="center" vertical="center" wrapText="1"/>
    </xf>
    <xf numFmtId="49" fontId="16" fillId="0" borderId="21" xfId="0" applyNumberFormat="1" applyFont="1" applyFill="1" applyBorder="1" applyAlignment="1">
      <alignment horizontal="center" vertical="center" wrapText="1"/>
    </xf>
    <xf numFmtId="179" fontId="16" fillId="0" borderId="10" xfId="0" applyNumberFormat="1" applyFont="1" applyFill="1" applyBorder="1" applyAlignment="1">
      <alignment vertical="center"/>
    </xf>
    <xf numFmtId="3" fontId="25" fillId="0" borderId="10" xfId="0" applyNumberFormat="1" applyFont="1" applyFill="1" applyBorder="1" applyAlignment="1">
      <alignment horizontal="center" vertical="center" wrapText="1"/>
    </xf>
    <xf numFmtId="179" fontId="30" fillId="0" borderId="10" xfId="0" applyNumberFormat="1" applyFont="1" applyFill="1" applyBorder="1" applyAlignment="1" applyProtection="1">
      <alignment horizontal="center" vertical="center" wrapText="1"/>
      <protection/>
    </xf>
    <xf numFmtId="179" fontId="31" fillId="33" borderId="10" xfId="0" applyNumberFormat="1" applyFont="1" applyFill="1" applyBorder="1" applyAlignment="1">
      <alignment vertical="center"/>
    </xf>
    <xf numFmtId="49" fontId="8" fillId="0" borderId="14" xfId="0" applyNumberFormat="1" applyFont="1" applyFill="1" applyBorder="1" applyAlignment="1">
      <alignment horizontal="left" vertical="center" wrapText="1"/>
    </xf>
    <xf numFmtId="179" fontId="8" fillId="0" borderId="10" xfId="0" applyNumberFormat="1" applyFont="1" applyFill="1" applyBorder="1" applyAlignment="1">
      <alignment vertical="center"/>
    </xf>
    <xf numFmtId="179" fontId="4" fillId="0" borderId="10" xfId="0" applyNumberFormat="1" applyFont="1" applyFill="1" applyBorder="1" applyAlignment="1">
      <alignment vertical="center"/>
    </xf>
    <xf numFmtId="49" fontId="4" fillId="0" borderId="14" xfId="0" applyNumberFormat="1" applyFont="1" applyFill="1" applyBorder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left" vertical="center" wrapText="1"/>
    </xf>
    <xf numFmtId="179" fontId="8" fillId="36" borderId="10" xfId="0" applyNumberFormat="1" applyFont="1" applyFill="1" applyBorder="1" applyAlignment="1" applyProtection="1">
      <alignment horizontal="center" vertical="center" wrapText="1"/>
      <protection/>
    </xf>
    <xf numFmtId="49" fontId="8" fillId="36" borderId="10" xfId="0" applyNumberFormat="1" applyFont="1" applyFill="1" applyBorder="1" applyAlignment="1">
      <alignment horizontal="left" vertical="center" wrapText="1"/>
    </xf>
    <xf numFmtId="179" fontId="8" fillId="36" borderId="10" xfId="0" applyNumberFormat="1" applyFont="1" applyFill="1" applyBorder="1" applyAlignment="1">
      <alignment vertical="center"/>
    </xf>
    <xf numFmtId="49" fontId="21" fillId="36" borderId="14" xfId="0" applyNumberFormat="1" applyFont="1" applyFill="1" applyBorder="1" applyAlignment="1">
      <alignment horizontal="left" vertical="center" wrapText="1"/>
    </xf>
    <xf numFmtId="49" fontId="21" fillId="36" borderId="16" xfId="0" applyNumberFormat="1" applyFont="1" applyFill="1" applyBorder="1" applyAlignment="1">
      <alignment horizontal="left" vertical="center" wrapText="1"/>
    </xf>
    <xf numFmtId="49" fontId="8" fillId="36" borderId="14" xfId="0" applyNumberFormat="1" applyFont="1" applyFill="1" applyBorder="1" applyAlignment="1">
      <alignment horizontal="left" vertical="center" wrapText="1"/>
    </xf>
    <xf numFmtId="49" fontId="7" fillId="36" borderId="10" xfId="0" applyNumberFormat="1" applyFont="1" applyFill="1" applyBorder="1" applyAlignment="1">
      <alignment horizontal="left" vertical="center" wrapText="1"/>
    </xf>
    <xf numFmtId="179" fontId="29" fillId="36" borderId="10" xfId="0" applyNumberFormat="1" applyFont="1" applyFill="1" applyBorder="1" applyAlignment="1" applyProtection="1">
      <alignment horizontal="center" vertical="center" wrapText="1"/>
      <protection/>
    </xf>
    <xf numFmtId="179" fontId="29" fillId="36" borderId="10" xfId="0" applyNumberFormat="1" applyFont="1" applyFill="1" applyBorder="1" applyAlignment="1">
      <alignment vertical="center"/>
    </xf>
    <xf numFmtId="0" fontId="4" fillId="33" borderId="0" xfId="0" applyFont="1" applyFill="1" applyAlignment="1">
      <alignment/>
    </xf>
    <xf numFmtId="179" fontId="67" fillId="0" borderId="10" xfId="0" applyNumberFormat="1" applyFont="1" applyFill="1" applyBorder="1" applyAlignment="1" applyProtection="1">
      <alignment horizontal="center" vertical="center" wrapText="1"/>
      <protection/>
    </xf>
    <xf numFmtId="179" fontId="68" fillId="0" borderId="10" xfId="0" applyNumberFormat="1" applyFont="1" applyFill="1" applyBorder="1" applyAlignment="1" applyProtection="1">
      <alignment horizontal="center" vertical="center" wrapText="1"/>
      <protection/>
    </xf>
    <xf numFmtId="179" fontId="69" fillId="0" borderId="10" xfId="0" applyNumberFormat="1" applyFont="1" applyFill="1" applyBorder="1" applyAlignment="1" applyProtection="1">
      <alignment horizontal="center" vertical="center" wrapText="1"/>
      <protection/>
    </xf>
    <xf numFmtId="0" fontId="11" fillId="0" borderId="18" xfId="0" applyFont="1" applyFill="1" applyBorder="1" applyAlignment="1">
      <alignment horizontal="center" vertical="center" wrapText="1"/>
    </xf>
    <xf numFmtId="179" fontId="23" fillId="0" borderId="10" xfId="0" applyNumberFormat="1" applyFont="1" applyFill="1" applyBorder="1" applyAlignment="1" applyProtection="1">
      <alignment horizontal="center" vertical="center" wrapText="1"/>
      <protection/>
    </xf>
    <xf numFmtId="179" fontId="68" fillId="36" borderId="10" xfId="0" applyNumberFormat="1" applyFont="1" applyFill="1" applyBorder="1" applyAlignment="1" applyProtection="1">
      <alignment horizontal="center" vertical="center" wrapText="1"/>
      <protection/>
    </xf>
    <xf numFmtId="49" fontId="67" fillId="0" borderId="17" xfId="0" applyNumberFormat="1" applyFont="1" applyFill="1" applyBorder="1" applyAlignment="1">
      <alignment horizontal="center" vertical="center" wrapText="1"/>
    </xf>
    <xf numFmtId="49" fontId="67" fillId="0" borderId="18" xfId="0" applyNumberFormat="1" applyFont="1" applyFill="1" applyBorder="1" applyAlignment="1">
      <alignment horizontal="center" vertical="center" wrapText="1"/>
    </xf>
    <xf numFmtId="49" fontId="67" fillId="0" borderId="14" xfId="0" applyNumberFormat="1" applyFont="1" applyFill="1" applyBorder="1" applyAlignment="1">
      <alignment horizontal="left" vertical="center" wrapText="1"/>
    </xf>
    <xf numFmtId="179" fontId="67" fillId="0" borderId="10" xfId="0" applyNumberFormat="1" applyFont="1" applyFill="1" applyBorder="1" applyAlignment="1">
      <alignment vertical="center"/>
    </xf>
    <xf numFmtId="0" fontId="70" fillId="0" borderId="0" xfId="0" applyFont="1" applyFill="1" applyAlignment="1">
      <alignment/>
    </xf>
    <xf numFmtId="49" fontId="69" fillId="0" borderId="22" xfId="0" applyNumberFormat="1" applyFont="1" applyFill="1" applyBorder="1" applyAlignment="1">
      <alignment horizontal="center" vertical="center" wrapText="1"/>
    </xf>
    <xf numFmtId="49" fontId="69" fillId="0" borderId="21" xfId="0" applyNumberFormat="1" applyFont="1" applyFill="1" applyBorder="1" applyAlignment="1">
      <alignment horizontal="center" vertical="center" wrapText="1"/>
    </xf>
    <xf numFmtId="49" fontId="67" fillId="0" borderId="10" xfId="0" applyNumberFormat="1" applyFont="1" applyFill="1" applyBorder="1" applyAlignment="1">
      <alignment horizontal="left" vertical="center" wrapText="1"/>
    </xf>
    <xf numFmtId="179" fontId="67" fillId="33" borderId="10" xfId="0" applyNumberFormat="1" applyFont="1" applyFill="1" applyBorder="1" applyAlignment="1">
      <alignment vertical="center"/>
    </xf>
    <xf numFmtId="0" fontId="71" fillId="0" borderId="0" xfId="0" applyFont="1" applyFill="1" applyAlignment="1">
      <alignment/>
    </xf>
    <xf numFmtId="0" fontId="69" fillId="0" borderId="17" xfId="0" applyFont="1" applyFill="1" applyBorder="1" applyAlignment="1">
      <alignment horizontal="center" vertical="center" wrapText="1"/>
    </xf>
    <xf numFmtId="0" fontId="70" fillId="0" borderId="18" xfId="0" applyFont="1" applyFill="1" applyBorder="1" applyAlignment="1">
      <alignment horizontal="center" vertical="center" wrapText="1"/>
    </xf>
    <xf numFmtId="0" fontId="70" fillId="33" borderId="0" xfId="0" applyFont="1" applyFill="1" applyAlignment="1">
      <alignment/>
    </xf>
    <xf numFmtId="49" fontId="68" fillId="36" borderId="10" xfId="0" applyNumberFormat="1" applyFont="1" applyFill="1" applyBorder="1" applyAlignment="1">
      <alignment horizontal="left" vertical="center" wrapText="1"/>
    </xf>
    <xf numFmtId="179" fontId="68" fillId="36" borderId="10" xfId="0" applyNumberFormat="1" applyFont="1" applyFill="1" applyBorder="1" applyAlignment="1">
      <alignment vertical="center"/>
    </xf>
    <xf numFmtId="0" fontId="70" fillId="0" borderId="0" xfId="0" applyFont="1" applyFill="1" applyAlignment="1">
      <alignment/>
    </xf>
    <xf numFmtId="0" fontId="4" fillId="0" borderId="20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left" vertical="center" wrapText="1"/>
    </xf>
    <xf numFmtId="49" fontId="69" fillId="0" borderId="17" xfId="0" applyNumberFormat="1" applyFont="1" applyFill="1" applyBorder="1" applyAlignment="1">
      <alignment horizontal="center" vertical="center" wrapText="1"/>
    </xf>
    <xf numFmtId="49" fontId="69" fillId="0" borderId="18" xfId="0" applyNumberFormat="1" applyFont="1" applyFill="1" applyBorder="1" applyAlignment="1">
      <alignment horizontal="center" vertical="center" wrapText="1"/>
    </xf>
    <xf numFmtId="4" fontId="29" fillId="36" borderId="10" xfId="0" applyNumberFormat="1" applyFont="1" applyFill="1" applyBorder="1" applyAlignment="1" applyProtection="1">
      <alignment horizontal="center" vertical="center" wrapText="1"/>
      <protection/>
    </xf>
    <xf numFmtId="0" fontId="7" fillId="34" borderId="10" xfId="0" applyFont="1" applyFill="1" applyBorder="1" applyAlignment="1">
      <alignment horizontal="center"/>
    </xf>
    <xf numFmtId="49" fontId="4" fillId="0" borderId="15" xfId="0" applyNumberFormat="1" applyFont="1" applyFill="1" applyBorder="1" applyAlignment="1">
      <alignment horizontal="center" vertical="center" wrapText="1"/>
    </xf>
    <xf numFmtId="49" fontId="4" fillId="0" borderId="16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11" fillId="0" borderId="16" xfId="0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center" wrapText="1"/>
    </xf>
    <xf numFmtId="49" fontId="5" fillId="0" borderId="14" xfId="0" applyNumberFormat="1" applyFont="1" applyFill="1" applyBorder="1" applyAlignment="1">
      <alignment horizontal="center" vertical="center" wrapText="1"/>
    </xf>
    <xf numFmtId="0" fontId="16" fillId="0" borderId="0" xfId="0" applyNumberFormat="1" applyFont="1" applyBorder="1" applyAlignment="1">
      <alignment horizontal="left" wrapText="1"/>
    </xf>
    <xf numFmtId="0" fontId="12" fillId="0" borderId="0" xfId="0" applyFont="1" applyAlignment="1">
      <alignment horizontal="left" wrapText="1"/>
    </xf>
    <xf numFmtId="49" fontId="3" fillId="0" borderId="15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49" fontId="17" fillId="0" borderId="22" xfId="0" applyNumberFormat="1" applyFont="1" applyFill="1" applyBorder="1" applyAlignment="1">
      <alignment horizontal="center" vertical="center" wrapText="1"/>
    </xf>
    <xf numFmtId="49" fontId="17" fillId="0" borderId="23" xfId="0" applyNumberFormat="1" applyFont="1" applyFill="1" applyBorder="1" applyAlignment="1">
      <alignment horizontal="center" vertical="center" wrapText="1"/>
    </xf>
    <xf numFmtId="49" fontId="17" fillId="0" borderId="14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49" fontId="3" fillId="0" borderId="17" xfId="0" applyNumberFormat="1" applyFont="1" applyFill="1" applyBorder="1" applyAlignment="1">
      <alignment horizontal="center" vertical="center" wrapText="1"/>
    </xf>
    <xf numFmtId="49" fontId="3" fillId="0" borderId="18" xfId="0" applyNumberFormat="1" applyFont="1" applyFill="1" applyBorder="1" applyAlignment="1">
      <alignment horizontal="center" vertical="center" wrapText="1"/>
    </xf>
    <xf numFmtId="49" fontId="16" fillId="0" borderId="22" xfId="0" applyNumberFormat="1" applyFont="1" applyFill="1" applyBorder="1" applyAlignment="1">
      <alignment horizontal="center" vertical="center" wrapText="1"/>
    </xf>
    <xf numFmtId="49" fontId="16" fillId="0" borderId="21" xfId="0" applyNumberFormat="1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/>
    </xf>
    <xf numFmtId="49" fontId="10" fillId="34" borderId="12" xfId="0" applyNumberFormat="1" applyFont="1" applyFill="1" applyBorder="1" applyAlignment="1">
      <alignment horizontal="center" vertical="center" wrapText="1"/>
    </xf>
    <xf numFmtId="49" fontId="10" fillId="34" borderId="13" xfId="0" applyNumberFormat="1" applyFont="1" applyFill="1" applyBorder="1" applyAlignment="1">
      <alignment horizontal="center" vertical="center" wrapText="1"/>
    </xf>
    <xf numFmtId="49" fontId="10" fillId="34" borderId="14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/>
    </xf>
    <xf numFmtId="49" fontId="17" fillId="0" borderId="17" xfId="0" applyNumberFormat="1" applyFont="1" applyFill="1" applyBorder="1" applyAlignment="1">
      <alignment horizontal="center" vertical="center" wrapText="1"/>
    </xf>
    <xf numFmtId="49" fontId="17" fillId="0" borderId="18" xfId="0" applyNumberFormat="1" applyFont="1" applyFill="1" applyBorder="1" applyAlignment="1">
      <alignment horizontal="center" vertical="center" wrapText="1"/>
    </xf>
    <xf numFmtId="49" fontId="17" fillId="0" borderId="22" xfId="0" applyNumberFormat="1" applyFont="1" applyFill="1" applyBorder="1" applyAlignment="1">
      <alignment horizontal="center" vertical="center" wrapText="1"/>
    </xf>
    <xf numFmtId="49" fontId="17" fillId="0" borderId="2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49" fontId="3" fillId="0" borderId="22" xfId="0" applyNumberFormat="1" applyFont="1" applyFill="1" applyBorder="1" applyAlignment="1">
      <alignment horizontal="center" vertical="center" wrapText="1"/>
    </xf>
    <xf numFmtId="49" fontId="3" fillId="0" borderId="21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07"/>
  <sheetViews>
    <sheetView tabSelected="1" zoomScaleSheetLayoutView="91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4" sqref="A4"/>
      <selection pane="bottomRight" activeCell="B4" sqref="B4"/>
    </sheetView>
  </sheetViews>
  <sheetFormatPr defaultColWidth="9.140625" defaultRowHeight="12.75"/>
  <cols>
    <col min="1" max="1" width="7.28125" style="15" customWidth="1"/>
    <col min="2" max="2" width="25.140625" style="5" customWidth="1"/>
    <col min="3" max="3" width="47.140625" style="5" customWidth="1"/>
    <col min="4" max="4" width="14.00390625" style="5" customWidth="1"/>
    <col min="5" max="5" width="13.00390625" style="5" customWidth="1"/>
    <col min="6" max="6" width="13.00390625" style="25" customWidth="1"/>
    <col min="7" max="7" width="8.7109375" style="5" customWidth="1"/>
    <col min="8" max="8" width="7.7109375" style="5" customWidth="1"/>
    <col min="9" max="9" width="10.57421875" style="3" customWidth="1"/>
    <col min="13" max="13" width="11.7109375" style="0" bestFit="1" customWidth="1"/>
  </cols>
  <sheetData>
    <row r="1" ht="13.5" customHeight="1">
      <c r="I1" s="103" t="s">
        <v>98</v>
      </c>
    </row>
    <row r="2" ht="13.5" customHeight="1">
      <c r="I2" s="103" t="s">
        <v>99</v>
      </c>
    </row>
    <row r="3" spans="1:9" s="1" customFormat="1" ht="19.5" customHeight="1">
      <c r="A3" s="218" t="s">
        <v>124</v>
      </c>
      <c r="B3" s="218"/>
      <c r="C3" s="218"/>
      <c r="D3" s="218"/>
      <c r="E3" s="218"/>
      <c r="F3" s="218"/>
      <c r="G3" s="218"/>
      <c r="H3" s="218"/>
      <c r="I3" s="218"/>
    </row>
    <row r="4" spans="1:9" s="1" customFormat="1" ht="15" customHeight="1">
      <c r="A4" s="15"/>
      <c r="B4" s="167"/>
      <c r="C4" s="16"/>
      <c r="D4" s="17"/>
      <c r="E4" s="17"/>
      <c r="F4" s="26"/>
      <c r="G4" s="2"/>
      <c r="H4" s="2"/>
      <c r="I4" s="111" t="s">
        <v>58</v>
      </c>
    </row>
    <row r="5" spans="1:9" s="1" customFormat="1" ht="84.75" customHeight="1">
      <c r="A5" s="105" t="s">
        <v>0</v>
      </c>
      <c r="B5" s="105" t="s">
        <v>62</v>
      </c>
      <c r="C5" s="105" t="s">
        <v>69</v>
      </c>
      <c r="D5" s="122" t="s">
        <v>119</v>
      </c>
      <c r="E5" s="150" t="s">
        <v>120</v>
      </c>
      <c r="F5" s="112" t="s">
        <v>121</v>
      </c>
      <c r="G5" s="112" t="s">
        <v>122</v>
      </c>
      <c r="H5" s="106" t="s">
        <v>101</v>
      </c>
      <c r="I5" s="107" t="s">
        <v>113</v>
      </c>
    </row>
    <row r="6" spans="1:11" s="2" customFormat="1" ht="42.75" customHeight="1">
      <c r="A6" s="52" t="s">
        <v>59</v>
      </c>
      <c r="B6" s="31" t="s">
        <v>73</v>
      </c>
      <c r="C6" s="31" t="s">
        <v>37</v>
      </c>
      <c r="D6" s="131">
        <f>D7+D8</f>
        <v>629143.1</v>
      </c>
      <c r="E6" s="131">
        <f>E7+E8</f>
        <v>7996.552</v>
      </c>
      <c r="F6" s="131">
        <f>F7+F8</f>
        <v>6406.644</v>
      </c>
      <c r="G6" s="131">
        <f>F6/E6*100</f>
        <v>80.11758067727192</v>
      </c>
      <c r="H6" s="131">
        <f>F6/D6*100</f>
        <v>1.0183126859374283</v>
      </c>
      <c r="I6" s="135" t="s">
        <v>67</v>
      </c>
      <c r="J6" s="104"/>
      <c r="K6" s="104"/>
    </row>
    <row r="7" spans="1:9" s="7" customFormat="1" ht="16.5" customHeight="1">
      <c r="A7" s="58"/>
      <c r="B7" s="59"/>
      <c r="C7" s="60" t="s">
        <v>35</v>
      </c>
      <c r="D7" s="130">
        <v>395643.1</v>
      </c>
      <c r="E7" s="130">
        <v>7996.552</v>
      </c>
      <c r="F7" s="130">
        <v>6406.644</v>
      </c>
      <c r="G7" s="130">
        <f>F7/E7*100</f>
        <v>80.11758067727192</v>
      </c>
      <c r="H7" s="130">
        <f aca="true" t="shared" si="0" ref="H7:H72">F7/D7*100</f>
        <v>1.6192988074352872</v>
      </c>
      <c r="I7" s="136">
        <f>G7-95</f>
        <v>-14.882419322728083</v>
      </c>
    </row>
    <row r="8" spans="1:9" s="12" customFormat="1" ht="27" customHeight="1">
      <c r="A8" s="228"/>
      <c r="B8" s="229"/>
      <c r="C8" s="60" t="s">
        <v>71</v>
      </c>
      <c r="D8" s="130">
        <v>233500</v>
      </c>
      <c r="E8" s="130">
        <v>0</v>
      </c>
      <c r="F8" s="130">
        <v>0</v>
      </c>
      <c r="G8" s="130"/>
      <c r="H8" s="130">
        <f t="shared" si="0"/>
        <v>0</v>
      </c>
      <c r="I8" s="136">
        <f>G8-95</f>
        <v>-95</v>
      </c>
    </row>
    <row r="9" spans="1:9" s="189" customFormat="1" ht="21.75" customHeight="1" hidden="1">
      <c r="A9" s="230"/>
      <c r="B9" s="231"/>
      <c r="C9" s="187" t="s">
        <v>97</v>
      </c>
      <c r="D9" s="169">
        <v>0</v>
      </c>
      <c r="E9" s="169">
        <v>0</v>
      </c>
      <c r="F9" s="169">
        <v>0</v>
      </c>
      <c r="G9" s="173" t="e">
        <f>F9/E9*100</f>
        <v>#DIV/0!</v>
      </c>
      <c r="H9" s="173" t="e">
        <f t="shared" si="0"/>
        <v>#DIV/0!</v>
      </c>
      <c r="I9" s="188" t="e">
        <f>G9-95</f>
        <v>#DIV/0!</v>
      </c>
    </row>
    <row r="10" spans="1:10" s="1" customFormat="1" ht="28.5" customHeight="1">
      <c r="A10" s="52" t="s">
        <v>60</v>
      </c>
      <c r="B10" s="31" t="s">
        <v>74</v>
      </c>
      <c r="C10" s="31" t="s">
        <v>61</v>
      </c>
      <c r="D10" s="131">
        <f>D11+D17+D20</f>
        <v>340492.08400000003</v>
      </c>
      <c r="E10" s="131">
        <f>E11+E17+E20-0.001</f>
        <v>11279.677</v>
      </c>
      <c r="F10" s="131">
        <f>F11+F17+F20</f>
        <v>10632.564999999999</v>
      </c>
      <c r="G10" s="131">
        <f aca="true" t="shared" si="1" ref="G10:G41">F10/E10*100</f>
        <v>94.26302721257</v>
      </c>
      <c r="H10" s="131">
        <f t="shared" si="0"/>
        <v>3.1227054899755022</v>
      </c>
      <c r="I10" s="135" t="s">
        <v>67</v>
      </c>
      <c r="J10" s="104"/>
    </row>
    <row r="11" spans="1:10" s="1" customFormat="1" ht="27.75" customHeight="1">
      <c r="A11" s="206"/>
      <c r="B11" s="207"/>
      <c r="C11" s="153" t="s">
        <v>66</v>
      </c>
      <c r="D11" s="132">
        <f>D12+D15+D13+D14+D16</f>
        <v>223426.5</v>
      </c>
      <c r="E11" s="132">
        <f>E12+E15+E13+E14+E16</f>
        <v>10786.778</v>
      </c>
      <c r="F11" s="132">
        <f>F12+F15+F13+F14+F16</f>
        <v>10141.336</v>
      </c>
      <c r="G11" s="132">
        <f t="shared" si="1"/>
        <v>94.01635965809251</v>
      </c>
      <c r="H11" s="132">
        <f t="shared" si="0"/>
        <v>4.539003206871163</v>
      </c>
      <c r="I11" s="154">
        <f aca="true" t="shared" si="2" ref="I11:I20">G11-95</f>
        <v>-0.9836403419074884</v>
      </c>
      <c r="J11" s="109"/>
    </row>
    <row r="12" spans="1:9" s="1" customFormat="1" ht="20.25" customHeight="1" hidden="1">
      <c r="A12" s="63"/>
      <c r="B12" s="64"/>
      <c r="C12" s="60" t="s">
        <v>103</v>
      </c>
      <c r="D12" s="130">
        <f>116504.2+6655</f>
        <v>123159.2</v>
      </c>
      <c r="E12" s="130">
        <f>7895+69.586</f>
        <v>7964.586</v>
      </c>
      <c r="F12" s="130">
        <f>7264.735+59.477</f>
        <v>7324.2119999999995</v>
      </c>
      <c r="G12" s="130">
        <f t="shared" si="1"/>
        <v>91.95973274693749</v>
      </c>
      <c r="H12" s="130">
        <f t="shared" si="0"/>
        <v>5.946946716120274</v>
      </c>
      <c r="I12" s="140">
        <f t="shared" si="2"/>
        <v>-3.0402672530625097</v>
      </c>
    </row>
    <row r="13" spans="1:9" s="1" customFormat="1" ht="27" customHeight="1" hidden="1">
      <c r="A13" s="63"/>
      <c r="B13" s="64"/>
      <c r="C13" s="60" t="s">
        <v>108</v>
      </c>
      <c r="D13" s="130">
        <v>81879.6</v>
      </c>
      <c r="E13" s="130">
        <v>2822.192</v>
      </c>
      <c r="F13" s="130">
        <v>2817.124</v>
      </c>
      <c r="G13" s="130">
        <f t="shared" si="1"/>
        <v>99.82042327382403</v>
      </c>
      <c r="H13" s="130">
        <f>F13/D13*100</f>
        <v>3.4405688352165855</v>
      </c>
      <c r="I13" s="140">
        <f>G13-95</f>
        <v>4.820423273824034</v>
      </c>
    </row>
    <row r="14" spans="1:9" s="178" customFormat="1" ht="17.25" customHeight="1" hidden="1">
      <c r="A14" s="174"/>
      <c r="B14" s="175"/>
      <c r="C14" s="176" t="s">
        <v>107</v>
      </c>
      <c r="D14" s="168">
        <v>0</v>
      </c>
      <c r="E14" s="168">
        <v>0</v>
      </c>
      <c r="F14" s="168">
        <v>0</v>
      </c>
      <c r="G14" s="168" t="e">
        <f t="shared" si="1"/>
        <v>#DIV/0!</v>
      </c>
      <c r="H14" s="168" t="e">
        <f>F14/D14*100</f>
        <v>#DIV/0!</v>
      </c>
      <c r="I14" s="177" t="e">
        <f>G14-95</f>
        <v>#DIV/0!</v>
      </c>
    </row>
    <row r="15" spans="1:9" s="1" customFormat="1" ht="27" customHeight="1" hidden="1">
      <c r="A15" s="63"/>
      <c r="B15" s="64"/>
      <c r="C15" s="60" t="s">
        <v>104</v>
      </c>
      <c r="D15" s="130">
        <v>13137.9</v>
      </c>
      <c r="E15" s="130">
        <v>0</v>
      </c>
      <c r="F15" s="130">
        <v>0</v>
      </c>
      <c r="G15" s="130"/>
      <c r="H15" s="130">
        <f>F15/D15*100</f>
        <v>0</v>
      </c>
      <c r="I15" s="140">
        <f>G15-95</f>
        <v>-95</v>
      </c>
    </row>
    <row r="16" spans="1:9" s="1" customFormat="1" ht="27" customHeight="1" hidden="1">
      <c r="A16" s="63"/>
      <c r="B16" s="64"/>
      <c r="C16" s="60" t="s">
        <v>102</v>
      </c>
      <c r="D16" s="130">
        <v>5249.8</v>
      </c>
      <c r="E16" s="130">
        <v>0</v>
      </c>
      <c r="F16" s="130">
        <v>0</v>
      </c>
      <c r="G16" s="130"/>
      <c r="H16" s="130">
        <f>F16/D16*100</f>
        <v>0</v>
      </c>
      <c r="I16" s="140">
        <f>G16-95</f>
        <v>-95</v>
      </c>
    </row>
    <row r="17" spans="1:13" s="1" customFormat="1" ht="27.75" customHeight="1">
      <c r="A17" s="63"/>
      <c r="B17" s="64"/>
      <c r="C17" s="153" t="s">
        <v>82</v>
      </c>
      <c r="D17" s="132">
        <f>D18+D19</f>
        <v>117065.584</v>
      </c>
      <c r="E17" s="132">
        <f>E18+E19</f>
        <v>492.9</v>
      </c>
      <c r="F17" s="132">
        <f>F18+F19</f>
        <v>491.229</v>
      </c>
      <c r="G17" s="132">
        <f t="shared" si="1"/>
        <v>99.66098600121728</v>
      </c>
      <c r="H17" s="132">
        <f t="shared" si="0"/>
        <v>0.4196186301859648</v>
      </c>
      <c r="I17" s="154">
        <f t="shared" si="2"/>
        <v>4.660986001217282</v>
      </c>
      <c r="M17" s="56"/>
    </row>
    <row r="18" spans="1:9" s="2" customFormat="1" ht="27.75" customHeight="1" hidden="1">
      <c r="A18" s="65"/>
      <c r="B18" s="64"/>
      <c r="C18" s="60" t="s">
        <v>106</v>
      </c>
      <c r="D18" s="130">
        <v>21970.503</v>
      </c>
      <c r="E18" s="130">
        <v>492.9</v>
      </c>
      <c r="F18" s="130">
        <v>491.229</v>
      </c>
      <c r="G18" s="130">
        <f t="shared" si="1"/>
        <v>99.66098600121728</v>
      </c>
      <c r="H18" s="130">
        <f t="shared" si="0"/>
        <v>2.235856866818206</v>
      </c>
      <c r="I18" s="140">
        <f t="shared" si="2"/>
        <v>4.660986001217282</v>
      </c>
    </row>
    <row r="19" spans="1:9" s="2" customFormat="1" ht="18" customHeight="1" hidden="1">
      <c r="A19" s="65"/>
      <c r="B19" s="64"/>
      <c r="C19" s="60" t="s">
        <v>105</v>
      </c>
      <c r="D19" s="130">
        <v>95095.081</v>
      </c>
      <c r="E19" s="130">
        <v>0</v>
      </c>
      <c r="F19" s="130">
        <v>0</v>
      </c>
      <c r="G19" s="130"/>
      <c r="H19" s="130">
        <f t="shared" si="0"/>
        <v>0</v>
      </c>
      <c r="I19" s="140">
        <f t="shared" si="2"/>
        <v>-95</v>
      </c>
    </row>
    <row r="20" spans="1:9" s="119" customFormat="1" ht="30" customHeight="1" hidden="1">
      <c r="A20" s="116"/>
      <c r="B20" s="117"/>
      <c r="C20" s="118" t="s">
        <v>96</v>
      </c>
      <c r="D20" s="168">
        <v>0</v>
      </c>
      <c r="E20" s="168">
        <v>0</v>
      </c>
      <c r="F20" s="168">
        <v>0</v>
      </c>
      <c r="G20" s="123" t="e">
        <f t="shared" si="1"/>
        <v>#DIV/0!</v>
      </c>
      <c r="H20" s="123" t="e">
        <f t="shared" si="0"/>
        <v>#DIV/0!</v>
      </c>
      <c r="I20" s="124" t="e">
        <f t="shared" si="2"/>
        <v>#DIV/0!</v>
      </c>
    </row>
    <row r="21" spans="1:9" s="5" customFormat="1" ht="66.75" customHeight="1">
      <c r="A21" s="52" t="s">
        <v>80</v>
      </c>
      <c r="B21" s="31" t="s">
        <v>114</v>
      </c>
      <c r="C21" s="31" t="s">
        <v>81</v>
      </c>
      <c r="D21" s="131">
        <f>D22</f>
        <v>160873</v>
      </c>
      <c r="E21" s="131">
        <f>E22</f>
        <v>4328.013</v>
      </c>
      <c r="F21" s="131">
        <f>F22</f>
        <v>2882.22</v>
      </c>
      <c r="G21" s="131">
        <f t="shared" si="1"/>
        <v>66.5945319480325</v>
      </c>
      <c r="H21" s="131">
        <f t="shared" si="0"/>
        <v>1.7916120169326113</v>
      </c>
      <c r="I21" s="135" t="s">
        <v>67</v>
      </c>
    </row>
    <row r="22" spans="1:9" s="2" customFormat="1" ht="17.25" customHeight="1">
      <c r="A22" s="61"/>
      <c r="B22" s="62"/>
      <c r="C22" s="54" t="s">
        <v>35</v>
      </c>
      <c r="D22" s="130">
        <v>160873</v>
      </c>
      <c r="E22" s="130">
        <v>4328.013</v>
      </c>
      <c r="F22" s="130">
        <v>2882.22</v>
      </c>
      <c r="G22" s="130">
        <f t="shared" si="1"/>
        <v>66.5945319480325</v>
      </c>
      <c r="H22" s="130">
        <f t="shared" si="0"/>
        <v>1.7916120169326113</v>
      </c>
      <c r="I22" s="136">
        <f>G22-95</f>
        <v>-28.405468051967503</v>
      </c>
    </row>
    <row r="23" spans="1:9" s="8" customFormat="1" ht="17.25" customHeight="1" hidden="1">
      <c r="A23" s="66"/>
      <c r="B23" s="67"/>
      <c r="C23" s="54" t="s">
        <v>36</v>
      </c>
      <c r="D23" s="168">
        <v>0</v>
      </c>
      <c r="E23" s="168">
        <v>0</v>
      </c>
      <c r="F23" s="168">
        <v>0</v>
      </c>
      <c r="G23" s="123" t="e">
        <f t="shared" si="1"/>
        <v>#DIV/0!</v>
      </c>
      <c r="H23" s="123" t="e">
        <f t="shared" si="0"/>
        <v>#DIV/0!</v>
      </c>
      <c r="I23" s="124" t="e">
        <f>G23-95</f>
        <v>#DIV/0!</v>
      </c>
    </row>
    <row r="24" spans="1:9" s="8" customFormat="1" ht="54.75" customHeight="1">
      <c r="A24" s="68">
        <v>910</v>
      </c>
      <c r="B24" s="69" t="s">
        <v>91</v>
      </c>
      <c r="C24" s="31" t="s">
        <v>90</v>
      </c>
      <c r="D24" s="131">
        <f>D25</f>
        <v>52887.4</v>
      </c>
      <c r="E24" s="131">
        <f>E25</f>
        <v>0</v>
      </c>
      <c r="F24" s="131">
        <f>F25</f>
        <v>0</v>
      </c>
      <c r="G24" s="131"/>
      <c r="H24" s="131">
        <f t="shared" si="0"/>
        <v>0</v>
      </c>
      <c r="I24" s="135" t="s">
        <v>67</v>
      </c>
    </row>
    <row r="25" spans="1:9" s="8" customFormat="1" ht="18.75" customHeight="1">
      <c r="A25" s="212"/>
      <c r="B25" s="213"/>
      <c r="C25" s="54" t="s">
        <v>36</v>
      </c>
      <c r="D25" s="130">
        <v>52887.4</v>
      </c>
      <c r="E25" s="130">
        <v>0</v>
      </c>
      <c r="F25" s="130">
        <v>0</v>
      </c>
      <c r="G25" s="130"/>
      <c r="H25" s="130">
        <f t="shared" si="0"/>
        <v>0</v>
      </c>
      <c r="I25" s="136">
        <f>G25-95</f>
        <v>-95</v>
      </c>
    </row>
    <row r="26" spans="1:9" s="2" customFormat="1" ht="40.5" customHeight="1">
      <c r="A26" s="70" t="s">
        <v>1</v>
      </c>
      <c r="B26" s="71" t="s">
        <v>115</v>
      </c>
      <c r="C26" s="31" t="s">
        <v>38</v>
      </c>
      <c r="D26" s="131">
        <f>D27+D28+D29</f>
        <v>109499.893</v>
      </c>
      <c r="E26" s="131">
        <f>E27+E28+E29</f>
        <v>4468.962</v>
      </c>
      <c r="F26" s="131">
        <f>F27+F28+F29</f>
        <v>3930.995</v>
      </c>
      <c r="G26" s="131">
        <f t="shared" si="1"/>
        <v>87.96214870477752</v>
      </c>
      <c r="H26" s="131">
        <f t="shared" si="0"/>
        <v>3.589953279680374</v>
      </c>
      <c r="I26" s="135" t="s">
        <v>67</v>
      </c>
    </row>
    <row r="27" spans="1:9" s="7" customFormat="1" ht="17.25" customHeight="1">
      <c r="A27" s="58"/>
      <c r="B27" s="59"/>
      <c r="C27" s="60" t="s">
        <v>35</v>
      </c>
      <c r="D27" s="130">
        <v>96664.493</v>
      </c>
      <c r="E27" s="130">
        <v>4468.962</v>
      </c>
      <c r="F27" s="130">
        <v>3930.995</v>
      </c>
      <c r="G27" s="130">
        <f t="shared" si="1"/>
        <v>87.96214870477752</v>
      </c>
      <c r="H27" s="130">
        <f t="shared" si="0"/>
        <v>4.066637994987466</v>
      </c>
      <c r="I27" s="136">
        <f>G27-95</f>
        <v>-7.037851295222481</v>
      </c>
    </row>
    <row r="28" spans="1:9" s="30" customFormat="1" ht="17.25" customHeight="1">
      <c r="A28" s="120"/>
      <c r="B28" s="121"/>
      <c r="C28" s="60" t="s">
        <v>36</v>
      </c>
      <c r="D28" s="130">
        <v>12835.4</v>
      </c>
      <c r="E28" s="130">
        <v>0</v>
      </c>
      <c r="F28" s="130">
        <v>0</v>
      </c>
      <c r="G28" s="130"/>
      <c r="H28" s="130">
        <f t="shared" si="0"/>
        <v>0</v>
      </c>
      <c r="I28" s="136">
        <f>G28-95</f>
        <v>-95</v>
      </c>
    </row>
    <row r="29" spans="1:9" s="183" customFormat="1" ht="28.5" customHeight="1" hidden="1">
      <c r="A29" s="192"/>
      <c r="B29" s="193"/>
      <c r="C29" s="176" t="s">
        <v>71</v>
      </c>
      <c r="D29" s="168">
        <v>0</v>
      </c>
      <c r="E29" s="168">
        <v>0</v>
      </c>
      <c r="F29" s="168">
        <v>0</v>
      </c>
      <c r="G29" s="168" t="e">
        <f t="shared" si="1"/>
        <v>#DIV/0!</v>
      </c>
      <c r="H29" s="168" t="e">
        <f>F29/D29*100</f>
        <v>#DIV/0!</v>
      </c>
      <c r="I29" s="182" t="e">
        <f>G29-95</f>
        <v>#DIV/0!</v>
      </c>
    </row>
    <row r="30" spans="1:9" s="183" customFormat="1" ht="21.75" customHeight="1">
      <c r="A30" s="179"/>
      <c r="B30" s="180"/>
      <c r="C30" s="159" t="s">
        <v>97</v>
      </c>
      <c r="D30" s="158">
        <v>637.663</v>
      </c>
      <c r="E30" s="158">
        <v>0</v>
      </c>
      <c r="F30" s="158">
        <v>0</v>
      </c>
      <c r="G30" s="158"/>
      <c r="H30" s="158">
        <f>F30/D30*100</f>
        <v>0</v>
      </c>
      <c r="I30" s="160">
        <f>G30-95</f>
        <v>-95</v>
      </c>
    </row>
    <row r="31" spans="1:9" s="2" customFormat="1" ht="54.75" customHeight="1">
      <c r="A31" s="190">
        <v>924</v>
      </c>
      <c r="B31" s="191" t="s">
        <v>85</v>
      </c>
      <c r="C31" s="31" t="s">
        <v>84</v>
      </c>
      <c r="D31" s="131">
        <f>D32+D33</f>
        <v>1531425.526</v>
      </c>
      <c r="E31" s="131">
        <f>E32+E33</f>
        <v>86148.885</v>
      </c>
      <c r="F31" s="131">
        <f>F32+F33</f>
        <v>66623.997</v>
      </c>
      <c r="G31" s="131">
        <f t="shared" si="1"/>
        <v>77.33587846203697</v>
      </c>
      <c r="H31" s="131">
        <f t="shared" si="0"/>
        <v>4.350456216700152</v>
      </c>
      <c r="I31" s="135" t="s">
        <v>67</v>
      </c>
    </row>
    <row r="32" spans="1:9" s="2" customFormat="1" ht="16.5" customHeight="1">
      <c r="A32" s="72"/>
      <c r="B32" s="73"/>
      <c r="C32" s="60" t="s">
        <v>35</v>
      </c>
      <c r="D32" s="130">
        <v>1472214.61</v>
      </c>
      <c r="E32" s="130">
        <v>86148.885</v>
      </c>
      <c r="F32" s="130">
        <v>66623.997</v>
      </c>
      <c r="G32" s="130">
        <f t="shared" si="1"/>
        <v>77.33587846203697</v>
      </c>
      <c r="H32" s="130">
        <f t="shared" si="0"/>
        <v>4.525426968830312</v>
      </c>
      <c r="I32" s="136">
        <f>G32-95</f>
        <v>-17.664121537963027</v>
      </c>
    </row>
    <row r="33" spans="1:9" s="2" customFormat="1" ht="27.75" customHeight="1">
      <c r="A33" s="74"/>
      <c r="B33" s="75"/>
      <c r="C33" s="76" t="s">
        <v>71</v>
      </c>
      <c r="D33" s="130">
        <v>59210.916</v>
      </c>
      <c r="E33" s="130">
        <v>0</v>
      </c>
      <c r="F33" s="130">
        <v>0</v>
      </c>
      <c r="G33" s="130"/>
      <c r="H33" s="130">
        <f t="shared" si="0"/>
        <v>0</v>
      </c>
      <c r="I33" s="136">
        <f>G33-95</f>
        <v>-95</v>
      </c>
    </row>
    <row r="34" spans="1:9" s="2" customFormat="1" ht="28.5" customHeight="1">
      <c r="A34" s="52" t="s">
        <v>2</v>
      </c>
      <c r="B34" s="31" t="s">
        <v>75</v>
      </c>
      <c r="C34" s="31" t="s">
        <v>39</v>
      </c>
      <c r="D34" s="131">
        <f>D35+D36+D37</f>
        <v>12555534.957999999</v>
      </c>
      <c r="E34" s="131">
        <f>E35+E36+E37</f>
        <v>679603.6460000001</v>
      </c>
      <c r="F34" s="131">
        <f>F35+F36+F37</f>
        <v>675774.614</v>
      </c>
      <c r="G34" s="131">
        <f t="shared" si="1"/>
        <v>99.43657865543585</v>
      </c>
      <c r="H34" s="131">
        <f t="shared" si="0"/>
        <v>5.382284516434859</v>
      </c>
      <c r="I34" s="135" t="s">
        <v>67</v>
      </c>
    </row>
    <row r="35" spans="1:9" s="7" customFormat="1" ht="16.5" customHeight="1">
      <c r="A35" s="81"/>
      <c r="B35" s="53"/>
      <c r="C35" s="54" t="s">
        <v>35</v>
      </c>
      <c r="D35" s="130">
        <v>3759694.358</v>
      </c>
      <c r="E35" s="130">
        <v>348693.646</v>
      </c>
      <c r="F35" s="130">
        <v>345498.966</v>
      </c>
      <c r="G35" s="130">
        <f t="shared" si="1"/>
        <v>99.08381467897468</v>
      </c>
      <c r="H35" s="130">
        <f t="shared" si="0"/>
        <v>9.18954928516559</v>
      </c>
      <c r="I35" s="136">
        <f>G35-95</f>
        <v>4.083814678974676</v>
      </c>
    </row>
    <row r="36" spans="1:9" s="2" customFormat="1" ht="16.5" customHeight="1">
      <c r="A36" s="84"/>
      <c r="B36" s="55"/>
      <c r="C36" s="54" t="s">
        <v>36</v>
      </c>
      <c r="D36" s="130">
        <v>8721532.2</v>
      </c>
      <c r="E36" s="130">
        <v>322629.4</v>
      </c>
      <c r="F36" s="130">
        <v>321995.068</v>
      </c>
      <c r="G36" s="130">
        <f t="shared" si="1"/>
        <v>99.80338679611963</v>
      </c>
      <c r="H36" s="130">
        <f t="shared" si="0"/>
        <v>3.6919552736387313</v>
      </c>
      <c r="I36" s="136">
        <f>G36-95</f>
        <v>4.803386796119625</v>
      </c>
    </row>
    <row r="37" spans="1:9" s="2" customFormat="1" ht="27" customHeight="1">
      <c r="A37" s="84"/>
      <c r="B37" s="55"/>
      <c r="C37" s="54" t="s">
        <v>71</v>
      </c>
      <c r="D37" s="130">
        <v>74308.4</v>
      </c>
      <c r="E37" s="130">
        <v>8280.6</v>
      </c>
      <c r="F37" s="130">
        <v>8280.58</v>
      </c>
      <c r="G37" s="130">
        <f t="shared" si="1"/>
        <v>99.99975847160833</v>
      </c>
      <c r="H37" s="130">
        <f t="shared" si="0"/>
        <v>11.143531552287495</v>
      </c>
      <c r="I37" s="136">
        <f>G37-95</f>
        <v>4.999758471608331</v>
      </c>
    </row>
    <row r="38" spans="1:9" s="2" customFormat="1" ht="21.75" customHeight="1">
      <c r="A38" s="84"/>
      <c r="B38" s="55"/>
      <c r="C38" s="159" t="s">
        <v>97</v>
      </c>
      <c r="D38" s="158">
        <v>37430.8</v>
      </c>
      <c r="E38" s="158">
        <v>0</v>
      </c>
      <c r="F38" s="158">
        <v>0</v>
      </c>
      <c r="G38" s="158"/>
      <c r="H38" s="158">
        <f t="shared" si="0"/>
        <v>0</v>
      </c>
      <c r="I38" s="160">
        <f>G38-95</f>
        <v>-95</v>
      </c>
    </row>
    <row r="39" spans="1:9" s="2" customFormat="1" ht="28.5" customHeight="1">
      <c r="A39" s="52" t="s">
        <v>3</v>
      </c>
      <c r="B39" s="31" t="s">
        <v>4</v>
      </c>
      <c r="C39" s="31" t="s">
        <v>40</v>
      </c>
      <c r="D39" s="131">
        <f>D40+D41+D42</f>
        <v>532601.79</v>
      </c>
      <c r="E39" s="131">
        <f>E40+E41+E42</f>
        <v>42145.341</v>
      </c>
      <c r="F39" s="131">
        <f>F40+F41+F42</f>
        <v>41241.459</v>
      </c>
      <c r="G39" s="131">
        <f t="shared" si="1"/>
        <v>97.85532165939766</v>
      </c>
      <c r="H39" s="131">
        <f t="shared" si="0"/>
        <v>7.743394741500962</v>
      </c>
      <c r="I39" s="135" t="s">
        <v>67</v>
      </c>
    </row>
    <row r="40" spans="1:9" s="7" customFormat="1" ht="16.5" customHeight="1">
      <c r="A40" s="65"/>
      <c r="B40" s="77"/>
      <c r="C40" s="78" t="s">
        <v>35</v>
      </c>
      <c r="D40" s="130">
        <v>445586.09</v>
      </c>
      <c r="E40" s="130">
        <v>42044.941</v>
      </c>
      <c r="F40" s="130">
        <v>41241.459</v>
      </c>
      <c r="G40" s="130">
        <f t="shared" si="1"/>
        <v>98.0889924426342</v>
      </c>
      <c r="H40" s="130">
        <f t="shared" si="0"/>
        <v>9.255553511555982</v>
      </c>
      <c r="I40" s="136">
        <f>G40-95</f>
        <v>3.0889924426341935</v>
      </c>
    </row>
    <row r="41" spans="1:9" s="2" customFormat="1" ht="16.5" customHeight="1">
      <c r="A41" s="63"/>
      <c r="B41" s="64"/>
      <c r="C41" s="54" t="s">
        <v>36</v>
      </c>
      <c r="D41" s="130">
        <v>1585.3</v>
      </c>
      <c r="E41" s="130">
        <v>100.4</v>
      </c>
      <c r="F41" s="130">
        <v>0</v>
      </c>
      <c r="G41" s="130">
        <f t="shared" si="1"/>
        <v>0</v>
      </c>
      <c r="H41" s="130">
        <f t="shared" si="0"/>
        <v>0</v>
      </c>
      <c r="I41" s="136">
        <f>G41-95</f>
        <v>-95</v>
      </c>
    </row>
    <row r="42" spans="1:9" s="29" customFormat="1" ht="27" customHeight="1">
      <c r="A42" s="79"/>
      <c r="B42" s="80"/>
      <c r="C42" s="60" t="s">
        <v>71</v>
      </c>
      <c r="D42" s="130">
        <v>85430.4</v>
      </c>
      <c r="E42" s="130">
        <v>0</v>
      </c>
      <c r="F42" s="130">
        <v>0</v>
      </c>
      <c r="G42" s="130"/>
      <c r="H42" s="130">
        <f t="shared" si="0"/>
        <v>0</v>
      </c>
      <c r="I42" s="136">
        <f>G42-95</f>
        <v>-95</v>
      </c>
    </row>
    <row r="43" spans="1:10" s="2" customFormat="1" ht="28.5" customHeight="1">
      <c r="A43" s="52" t="s">
        <v>5</v>
      </c>
      <c r="B43" s="31" t="s">
        <v>6</v>
      </c>
      <c r="C43" s="31" t="s">
        <v>41</v>
      </c>
      <c r="D43" s="131">
        <f>D44+D45+D46</f>
        <v>569795.151</v>
      </c>
      <c r="E43" s="131">
        <f>E44+E45+E46</f>
        <v>25249.493</v>
      </c>
      <c r="F43" s="131">
        <f>F44+F45+F46</f>
        <v>24644.384</v>
      </c>
      <c r="G43" s="131">
        <f>F43/E43*100</f>
        <v>97.60348059265982</v>
      </c>
      <c r="H43" s="131">
        <f t="shared" si="0"/>
        <v>4.325130523969658</v>
      </c>
      <c r="I43" s="135" t="s">
        <v>67</v>
      </c>
      <c r="J43" s="104"/>
    </row>
    <row r="44" spans="1:9" s="7" customFormat="1" ht="16.5" customHeight="1">
      <c r="A44" s="58"/>
      <c r="B44" s="59"/>
      <c r="C44" s="54" t="s">
        <v>35</v>
      </c>
      <c r="D44" s="130">
        <v>500959.351</v>
      </c>
      <c r="E44" s="130">
        <v>24809.493</v>
      </c>
      <c r="F44" s="130">
        <v>24644.384</v>
      </c>
      <c r="G44" s="130">
        <f>F44/E44*100</f>
        <v>99.3344926476329</v>
      </c>
      <c r="H44" s="130">
        <f t="shared" si="0"/>
        <v>4.9194378647300665</v>
      </c>
      <c r="I44" s="136">
        <f>G44-95</f>
        <v>4.334492647632899</v>
      </c>
    </row>
    <row r="45" spans="1:9" s="2" customFormat="1" ht="16.5" customHeight="1">
      <c r="A45" s="63"/>
      <c r="B45" s="64"/>
      <c r="C45" s="54" t="s">
        <v>36</v>
      </c>
      <c r="D45" s="130">
        <v>6217.1</v>
      </c>
      <c r="E45" s="130">
        <v>440</v>
      </c>
      <c r="F45" s="130">
        <v>0</v>
      </c>
      <c r="G45" s="130">
        <f>F45/E45*100</f>
        <v>0</v>
      </c>
      <c r="H45" s="130">
        <f t="shared" si="0"/>
        <v>0</v>
      </c>
      <c r="I45" s="136">
        <f>G45-95</f>
        <v>-95</v>
      </c>
    </row>
    <row r="46" spans="1:9" s="29" customFormat="1" ht="27" customHeight="1">
      <c r="A46" s="79"/>
      <c r="B46" s="80"/>
      <c r="C46" s="60" t="s">
        <v>71</v>
      </c>
      <c r="D46" s="130">
        <v>62618.7</v>
      </c>
      <c r="E46" s="130">
        <v>0</v>
      </c>
      <c r="F46" s="130">
        <v>0</v>
      </c>
      <c r="G46" s="130"/>
      <c r="H46" s="130">
        <f t="shared" si="0"/>
        <v>0</v>
      </c>
      <c r="I46" s="136">
        <f>G46-95</f>
        <v>-95</v>
      </c>
    </row>
    <row r="47" spans="1:9" s="2" customFormat="1" ht="28.5" customHeight="1">
      <c r="A47" s="52" t="s">
        <v>7</v>
      </c>
      <c r="B47" s="31" t="s">
        <v>8</v>
      </c>
      <c r="C47" s="31" t="s">
        <v>42</v>
      </c>
      <c r="D47" s="131">
        <f>D48+D49+D50</f>
        <v>503886.73000000004</v>
      </c>
      <c r="E47" s="131">
        <f>E48+E49+E50</f>
        <v>26997.852</v>
      </c>
      <c r="F47" s="131">
        <f>F48+F49+F50</f>
        <v>23468.854</v>
      </c>
      <c r="G47" s="131">
        <f aca="true" t="shared" si="3" ref="G47:G57">F47/E47*100</f>
        <v>86.92859713432017</v>
      </c>
      <c r="H47" s="131">
        <f t="shared" si="0"/>
        <v>4.6575654016528665</v>
      </c>
      <c r="I47" s="135" t="s">
        <v>67</v>
      </c>
    </row>
    <row r="48" spans="1:9" s="7" customFormat="1" ht="16.5" customHeight="1">
      <c r="A48" s="58"/>
      <c r="B48" s="59"/>
      <c r="C48" s="54" t="s">
        <v>35</v>
      </c>
      <c r="D48" s="130">
        <v>446483.03</v>
      </c>
      <c r="E48" s="130">
        <v>26565.837</v>
      </c>
      <c r="F48" s="130">
        <v>23468.854</v>
      </c>
      <c r="G48" s="130">
        <f t="shared" si="3"/>
        <v>88.34223442686937</v>
      </c>
      <c r="H48" s="130">
        <f t="shared" si="0"/>
        <v>5.2563820846673615</v>
      </c>
      <c r="I48" s="136">
        <f>G48-95</f>
        <v>-6.657765573130632</v>
      </c>
    </row>
    <row r="49" spans="1:9" s="2" customFormat="1" ht="16.5" customHeight="1">
      <c r="A49" s="63"/>
      <c r="B49" s="64"/>
      <c r="C49" s="54" t="s">
        <v>36</v>
      </c>
      <c r="D49" s="130">
        <v>6011.9</v>
      </c>
      <c r="E49" s="130">
        <v>432.015</v>
      </c>
      <c r="F49" s="130">
        <v>0</v>
      </c>
      <c r="G49" s="130">
        <f t="shared" si="3"/>
        <v>0</v>
      </c>
      <c r="H49" s="130">
        <f t="shared" si="0"/>
        <v>0</v>
      </c>
      <c r="I49" s="136">
        <f>G49-95</f>
        <v>-95</v>
      </c>
    </row>
    <row r="50" spans="1:9" s="29" customFormat="1" ht="27.75" customHeight="1">
      <c r="A50" s="79"/>
      <c r="B50" s="80"/>
      <c r="C50" s="60" t="s">
        <v>71</v>
      </c>
      <c r="D50" s="130">
        <v>51391.8</v>
      </c>
      <c r="E50" s="130">
        <v>0</v>
      </c>
      <c r="F50" s="130">
        <v>0</v>
      </c>
      <c r="G50" s="130"/>
      <c r="H50" s="130">
        <f t="shared" si="0"/>
        <v>0</v>
      </c>
      <c r="I50" s="136">
        <f>G50-95</f>
        <v>-95</v>
      </c>
    </row>
    <row r="51" spans="1:10" s="2" customFormat="1" ht="28.5" customHeight="1">
      <c r="A51" s="52" t="s">
        <v>9</v>
      </c>
      <c r="B51" s="31" t="s">
        <v>10</v>
      </c>
      <c r="C51" s="31" t="s">
        <v>46</v>
      </c>
      <c r="D51" s="131">
        <f>D52+D53+D54</f>
        <v>564823.27</v>
      </c>
      <c r="E51" s="131">
        <f>E52+E53+E54</f>
        <v>3701.993</v>
      </c>
      <c r="F51" s="131">
        <f>F52+F53+F54</f>
        <v>1783.344</v>
      </c>
      <c r="G51" s="131">
        <f t="shared" si="3"/>
        <v>48.17253841376794</v>
      </c>
      <c r="H51" s="131">
        <f t="shared" si="0"/>
        <v>0.3157348669434246</v>
      </c>
      <c r="I51" s="135" t="s">
        <v>67</v>
      </c>
      <c r="J51" s="104"/>
    </row>
    <row r="52" spans="1:9" s="7" customFormat="1" ht="16.5" customHeight="1">
      <c r="A52" s="58"/>
      <c r="B52" s="59"/>
      <c r="C52" s="54" t="s">
        <v>35</v>
      </c>
      <c r="D52" s="130">
        <v>357926.87</v>
      </c>
      <c r="E52" s="130">
        <v>3701.993</v>
      </c>
      <c r="F52" s="130">
        <v>1783.344</v>
      </c>
      <c r="G52" s="130">
        <f t="shared" si="3"/>
        <v>48.17253841376794</v>
      </c>
      <c r="H52" s="130">
        <f t="shared" si="0"/>
        <v>0.4982425599955656</v>
      </c>
      <c r="I52" s="136">
        <f>G52-95</f>
        <v>-46.82746158623206</v>
      </c>
    </row>
    <row r="53" spans="1:9" s="2" customFormat="1" ht="16.5" customHeight="1">
      <c r="A53" s="63"/>
      <c r="B53" s="64"/>
      <c r="C53" s="54" t="s">
        <v>36</v>
      </c>
      <c r="D53" s="130">
        <v>5162.6</v>
      </c>
      <c r="E53" s="130">
        <v>0</v>
      </c>
      <c r="F53" s="130">
        <v>0</v>
      </c>
      <c r="G53" s="130"/>
      <c r="H53" s="130">
        <f t="shared" si="0"/>
        <v>0</v>
      </c>
      <c r="I53" s="136">
        <f>G53-95</f>
        <v>-95</v>
      </c>
    </row>
    <row r="54" spans="1:9" s="29" customFormat="1" ht="27.75" customHeight="1">
      <c r="A54" s="79"/>
      <c r="B54" s="80"/>
      <c r="C54" s="60" t="s">
        <v>71</v>
      </c>
      <c r="D54" s="130">
        <v>201733.8</v>
      </c>
      <c r="E54" s="130">
        <v>0</v>
      </c>
      <c r="F54" s="130">
        <v>0</v>
      </c>
      <c r="G54" s="130"/>
      <c r="H54" s="130">
        <f t="shared" si="0"/>
        <v>0</v>
      </c>
      <c r="I54" s="136">
        <f>G54-95</f>
        <v>-95</v>
      </c>
    </row>
    <row r="55" spans="1:10" s="2" customFormat="1" ht="28.5" customHeight="1">
      <c r="A55" s="52" t="s">
        <v>11</v>
      </c>
      <c r="B55" s="31" t="s">
        <v>12</v>
      </c>
      <c r="C55" s="31" t="s">
        <v>45</v>
      </c>
      <c r="D55" s="131">
        <f>D56+D57+D58</f>
        <v>570087.8670000001</v>
      </c>
      <c r="E55" s="131">
        <f>E56+E57+E58</f>
        <v>4188.646</v>
      </c>
      <c r="F55" s="131">
        <f>F56+F57+F58</f>
        <v>3450.047</v>
      </c>
      <c r="G55" s="131">
        <f t="shared" si="3"/>
        <v>82.3666406757697</v>
      </c>
      <c r="H55" s="131">
        <f t="shared" si="0"/>
        <v>0.6051781137099694</v>
      </c>
      <c r="I55" s="135" t="s">
        <v>67</v>
      </c>
      <c r="J55" s="104"/>
    </row>
    <row r="56" spans="1:9" s="7" customFormat="1" ht="16.5" customHeight="1">
      <c r="A56" s="58"/>
      <c r="B56" s="59"/>
      <c r="C56" s="54" t="s">
        <v>35</v>
      </c>
      <c r="D56" s="130">
        <v>326123.667</v>
      </c>
      <c r="E56" s="130">
        <v>3805.435</v>
      </c>
      <c r="F56" s="130">
        <v>3450.047</v>
      </c>
      <c r="G56" s="130">
        <f t="shared" si="3"/>
        <v>90.66104137897507</v>
      </c>
      <c r="H56" s="130">
        <f t="shared" si="0"/>
        <v>1.057895316748048</v>
      </c>
      <c r="I56" s="136">
        <f>G56-95</f>
        <v>-4.338958621024929</v>
      </c>
    </row>
    <row r="57" spans="1:9" s="2" customFormat="1" ht="16.5" customHeight="1">
      <c r="A57" s="63"/>
      <c r="B57" s="64"/>
      <c r="C57" s="54" t="s">
        <v>36</v>
      </c>
      <c r="D57" s="130">
        <v>5117.5</v>
      </c>
      <c r="E57" s="130">
        <v>383.211</v>
      </c>
      <c r="F57" s="130">
        <v>0</v>
      </c>
      <c r="G57" s="130">
        <f t="shared" si="3"/>
        <v>0</v>
      </c>
      <c r="H57" s="130">
        <f t="shared" si="0"/>
        <v>0</v>
      </c>
      <c r="I57" s="136">
        <f>G57-95</f>
        <v>-95</v>
      </c>
    </row>
    <row r="58" spans="1:9" s="29" customFormat="1" ht="27" customHeight="1">
      <c r="A58" s="147"/>
      <c r="B58" s="148"/>
      <c r="C58" s="60" t="s">
        <v>71</v>
      </c>
      <c r="D58" s="130">
        <v>238846.7</v>
      </c>
      <c r="E58" s="130">
        <v>0</v>
      </c>
      <c r="F58" s="130">
        <v>0</v>
      </c>
      <c r="G58" s="130"/>
      <c r="H58" s="130">
        <f t="shared" si="0"/>
        <v>0</v>
      </c>
      <c r="I58" s="136">
        <f>G58-95</f>
        <v>-95</v>
      </c>
    </row>
    <row r="59" spans="1:10" s="2" customFormat="1" ht="28.5" customHeight="1">
      <c r="A59" s="52" t="s">
        <v>13</v>
      </c>
      <c r="B59" s="31" t="s">
        <v>14</v>
      </c>
      <c r="C59" s="31" t="s">
        <v>44</v>
      </c>
      <c r="D59" s="131">
        <f>D60+D61+D62</f>
        <v>353544.55</v>
      </c>
      <c r="E59" s="131">
        <f>E60+E61+E62</f>
        <v>3975.3109999999997</v>
      </c>
      <c r="F59" s="131">
        <f>F60+F61+F62</f>
        <v>3402.392</v>
      </c>
      <c r="G59" s="131">
        <f>F59/E59*100</f>
        <v>85.58807097105107</v>
      </c>
      <c r="H59" s="131">
        <f t="shared" si="0"/>
        <v>0.9623658461147258</v>
      </c>
      <c r="I59" s="135" t="s">
        <v>67</v>
      </c>
      <c r="J59" s="104"/>
    </row>
    <row r="60" spans="1:9" s="7" customFormat="1" ht="16.5" customHeight="1">
      <c r="A60" s="58"/>
      <c r="B60" s="59"/>
      <c r="C60" s="54" t="s">
        <v>35</v>
      </c>
      <c r="D60" s="130">
        <v>301962.65</v>
      </c>
      <c r="E60" s="130">
        <v>3577.095</v>
      </c>
      <c r="F60" s="130">
        <v>3402.392</v>
      </c>
      <c r="G60" s="130">
        <f>F60/E60*100</f>
        <v>95.1160648515066</v>
      </c>
      <c r="H60" s="130">
        <f t="shared" si="0"/>
        <v>1.1267592200558578</v>
      </c>
      <c r="I60" s="136">
        <f>G60-95</f>
        <v>0.11606485150659296</v>
      </c>
    </row>
    <row r="61" spans="1:9" s="2" customFormat="1" ht="16.5" customHeight="1">
      <c r="A61" s="63"/>
      <c r="B61" s="64"/>
      <c r="C61" s="54" t="s">
        <v>36</v>
      </c>
      <c r="D61" s="130">
        <v>4970.6</v>
      </c>
      <c r="E61" s="130">
        <v>398.216</v>
      </c>
      <c r="F61" s="130">
        <v>0</v>
      </c>
      <c r="G61" s="130">
        <f>F61/E61*100</f>
        <v>0</v>
      </c>
      <c r="H61" s="130">
        <f t="shared" si="0"/>
        <v>0</v>
      </c>
      <c r="I61" s="136">
        <f>G61-95</f>
        <v>-95</v>
      </c>
    </row>
    <row r="62" spans="1:9" s="29" customFormat="1" ht="27" customHeight="1">
      <c r="A62" s="79"/>
      <c r="B62" s="80"/>
      <c r="C62" s="60" t="s">
        <v>71</v>
      </c>
      <c r="D62" s="130">
        <v>46611.3</v>
      </c>
      <c r="E62" s="130">
        <v>0</v>
      </c>
      <c r="F62" s="130">
        <v>0</v>
      </c>
      <c r="G62" s="130"/>
      <c r="H62" s="130">
        <f t="shared" si="0"/>
        <v>0</v>
      </c>
      <c r="I62" s="136">
        <f>G62-95</f>
        <v>-95</v>
      </c>
    </row>
    <row r="63" spans="1:10" s="2" customFormat="1" ht="29.25" customHeight="1">
      <c r="A63" s="52" t="s">
        <v>15</v>
      </c>
      <c r="B63" s="31" t="s">
        <v>16</v>
      </c>
      <c r="C63" s="31" t="s">
        <v>68</v>
      </c>
      <c r="D63" s="131">
        <f>D64+D65+D66</f>
        <v>478251.56</v>
      </c>
      <c r="E63" s="131">
        <f>E64+E65+E66</f>
        <v>9838.967</v>
      </c>
      <c r="F63" s="131">
        <f>F64+F65+F66</f>
        <v>9452.587</v>
      </c>
      <c r="G63" s="131">
        <f aca="true" t="shared" si="4" ref="G63:G97">F63/E63*100</f>
        <v>96.07296172453876</v>
      </c>
      <c r="H63" s="131">
        <f t="shared" si="0"/>
        <v>1.9764884823376214</v>
      </c>
      <c r="I63" s="135" t="s">
        <v>67</v>
      </c>
      <c r="J63" s="104"/>
    </row>
    <row r="64" spans="1:9" s="7" customFormat="1" ht="16.5" customHeight="1">
      <c r="A64" s="58"/>
      <c r="B64" s="59"/>
      <c r="C64" s="54" t="s">
        <v>35</v>
      </c>
      <c r="D64" s="130">
        <v>327743.86</v>
      </c>
      <c r="E64" s="130">
        <v>9604.467</v>
      </c>
      <c r="F64" s="130">
        <v>9452.587</v>
      </c>
      <c r="G64" s="130">
        <f t="shared" si="4"/>
        <v>98.4186524874311</v>
      </c>
      <c r="H64" s="130">
        <f t="shared" si="0"/>
        <v>2.8841385464856613</v>
      </c>
      <c r="I64" s="136">
        <f>G64-95</f>
        <v>3.4186524874311033</v>
      </c>
    </row>
    <row r="65" spans="1:9" s="2" customFormat="1" ht="16.5" customHeight="1">
      <c r="A65" s="63"/>
      <c r="B65" s="64"/>
      <c r="C65" s="54" t="s">
        <v>36</v>
      </c>
      <c r="D65" s="130">
        <v>3893.2</v>
      </c>
      <c r="E65" s="130">
        <v>234.5</v>
      </c>
      <c r="F65" s="130">
        <v>0</v>
      </c>
      <c r="G65" s="130">
        <f t="shared" si="4"/>
        <v>0</v>
      </c>
      <c r="H65" s="130">
        <f t="shared" si="0"/>
        <v>0</v>
      </c>
      <c r="I65" s="136">
        <f>G65-95</f>
        <v>-95</v>
      </c>
    </row>
    <row r="66" spans="1:9" s="2" customFormat="1" ht="27.75" customHeight="1">
      <c r="A66" s="63"/>
      <c r="B66" s="64"/>
      <c r="C66" s="60" t="s">
        <v>71</v>
      </c>
      <c r="D66" s="130">
        <v>146614.5</v>
      </c>
      <c r="E66" s="130">
        <v>0</v>
      </c>
      <c r="F66" s="130">
        <v>0</v>
      </c>
      <c r="G66" s="130"/>
      <c r="H66" s="130">
        <f t="shared" si="0"/>
        <v>0</v>
      </c>
      <c r="I66" s="136">
        <f>G66-95</f>
        <v>-95</v>
      </c>
    </row>
    <row r="67" spans="1:9" s="2" customFormat="1" ht="28.5" customHeight="1">
      <c r="A67" s="52" t="s">
        <v>17</v>
      </c>
      <c r="B67" s="31" t="s">
        <v>18</v>
      </c>
      <c r="C67" s="31" t="s">
        <v>43</v>
      </c>
      <c r="D67" s="131">
        <f>D68+D69+D70</f>
        <v>104684.20000000001</v>
      </c>
      <c r="E67" s="131">
        <f>E68+E69+E70</f>
        <v>564.047</v>
      </c>
      <c r="F67" s="131">
        <f>F68+F69+F70</f>
        <v>434.352</v>
      </c>
      <c r="G67" s="131">
        <f t="shared" si="4"/>
        <v>77.00634876171665</v>
      </c>
      <c r="H67" s="131">
        <f t="shared" si="0"/>
        <v>0.41491648214343707</v>
      </c>
      <c r="I67" s="135" t="s">
        <v>67</v>
      </c>
    </row>
    <row r="68" spans="1:9" s="7" customFormat="1" ht="16.5" customHeight="1">
      <c r="A68" s="58"/>
      <c r="B68" s="59"/>
      <c r="C68" s="54" t="s">
        <v>35</v>
      </c>
      <c r="D68" s="130">
        <v>70947.8</v>
      </c>
      <c r="E68" s="130">
        <v>564.047</v>
      </c>
      <c r="F68" s="130">
        <v>434.352</v>
      </c>
      <c r="G68" s="130">
        <f t="shared" si="4"/>
        <v>77.00634876171665</v>
      </c>
      <c r="H68" s="130">
        <f t="shared" si="0"/>
        <v>0.6122134865351708</v>
      </c>
      <c r="I68" s="136">
        <f>G68-95</f>
        <v>-17.99365123828335</v>
      </c>
    </row>
    <row r="69" spans="1:9" s="2" customFormat="1" ht="16.5" customHeight="1">
      <c r="A69" s="63"/>
      <c r="B69" s="64"/>
      <c r="C69" s="54" t="s">
        <v>36</v>
      </c>
      <c r="D69" s="130">
        <v>553.1</v>
      </c>
      <c r="E69" s="130">
        <v>0</v>
      </c>
      <c r="F69" s="130">
        <v>0</v>
      </c>
      <c r="G69" s="130"/>
      <c r="H69" s="130">
        <f t="shared" si="0"/>
        <v>0</v>
      </c>
      <c r="I69" s="136">
        <f>G69-95</f>
        <v>-95</v>
      </c>
    </row>
    <row r="70" spans="1:9" s="2" customFormat="1" ht="27.75" customHeight="1">
      <c r="A70" s="63"/>
      <c r="B70" s="64"/>
      <c r="C70" s="60" t="s">
        <v>71</v>
      </c>
      <c r="D70" s="130">
        <v>33183.3</v>
      </c>
      <c r="E70" s="130">
        <v>0</v>
      </c>
      <c r="F70" s="130">
        <v>0</v>
      </c>
      <c r="G70" s="130"/>
      <c r="H70" s="130">
        <f t="shared" si="0"/>
        <v>0</v>
      </c>
      <c r="I70" s="136">
        <f>G70-95</f>
        <v>-95</v>
      </c>
    </row>
    <row r="71" spans="1:9" s="2" customFormat="1" ht="54" customHeight="1">
      <c r="A71" s="52" t="s">
        <v>86</v>
      </c>
      <c r="B71" s="31" t="s">
        <v>88</v>
      </c>
      <c r="C71" s="31" t="s">
        <v>87</v>
      </c>
      <c r="D71" s="131">
        <f>D72+D73+D74</f>
        <v>519516.984</v>
      </c>
      <c r="E71" s="131">
        <f>E72+E73+E74</f>
        <v>12306.356</v>
      </c>
      <c r="F71" s="131">
        <f>F72+F73+F74</f>
        <v>9414.664</v>
      </c>
      <c r="G71" s="131">
        <f t="shared" si="4"/>
        <v>76.50245125364488</v>
      </c>
      <c r="H71" s="131">
        <f t="shared" si="0"/>
        <v>1.8121956143786053</v>
      </c>
      <c r="I71" s="135" t="s">
        <v>67</v>
      </c>
    </row>
    <row r="72" spans="1:9" s="2" customFormat="1" ht="16.5" customHeight="1">
      <c r="A72" s="206"/>
      <c r="B72" s="207"/>
      <c r="C72" s="60" t="s">
        <v>35</v>
      </c>
      <c r="D72" s="130">
        <v>516378.084</v>
      </c>
      <c r="E72" s="130">
        <v>12306.356</v>
      </c>
      <c r="F72" s="130">
        <v>9414.664</v>
      </c>
      <c r="G72" s="130">
        <f t="shared" si="4"/>
        <v>76.50245125364488</v>
      </c>
      <c r="H72" s="130">
        <f t="shared" si="0"/>
        <v>1.8232113816821092</v>
      </c>
      <c r="I72" s="136">
        <f>G72-95</f>
        <v>-18.497548746355122</v>
      </c>
    </row>
    <row r="73" spans="1:9" s="10" customFormat="1" ht="16.5" customHeight="1">
      <c r="A73" s="65"/>
      <c r="B73" s="64"/>
      <c r="C73" s="60" t="s">
        <v>36</v>
      </c>
      <c r="D73" s="130">
        <v>3138.9</v>
      </c>
      <c r="E73" s="130">
        <v>0</v>
      </c>
      <c r="F73" s="130">
        <v>0</v>
      </c>
      <c r="G73" s="130"/>
      <c r="H73" s="130">
        <f aca="true" t="shared" si="5" ref="H73:H140">F73/D73*100</f>
        <v>0</v>
      </c>
      <c r="I73" s="136">
        <f>G73-95</f>
        <v>-95</v>
      </c>
    </row>
    <row r="74" spans="1:9" s="119" customFormat="1" ht="27.75" customHeight="1" hidden="1">
      <c r="A74" s="143"/>
      <c r="B74" s="144"/>
      <c r="C74" s="118" t="s">
        <v>71</v>
      </c>
      <c r="D74" s="168">
        <v>0</v>
      </c>
      <c r="E74" s="168">
        <v>0</v>
      </c>
      <c r="F74" s="168">
        <v>0</v>
      </c>
      <c r="G74" s="141"/>
      <c r="H74" s="141" t="e">
        <f>F74/D74*100</f>
        <v>#DIV/0!</v>
      </c>
      <c r="I74" s="142">
        <f>G74-95</f>
        <v>-95</v>
      </c>
    </row>
    <row r="75" spans="1:10" s="29" customFormat="1" ht="21" customHeight="1">
      <c r="A75" s="216"/>
      <c r="B75" s="217"/>
      <c r="C75" s="161" t="s">
        <v>97</v>
      </c>
      <c r="D75" s="158">
        <v>9847.7</v>
      </c>
      <c r="E75" s="158">
        <v>0</v>
      </c>
      <c r="F75" s="158">
        <v>0</v>
      </c>
      <c r="G75" s="158"/>
      <c r="H75" s="158">
        <f t="shared" si="5"/>
        <v>0</v>
      </c>
      <c r="I75" s="160">
        <f>G75-95</f>
        <v>-95</v>
      </c>
      <c r="J75" s="110"/>
    </row>
    <row r="76" spans="1:9" s="2" customFormat="1" ht="41.25" customHeight="1">
      <c r="A76" s="70" t="s">
        <v>93</v>
      </c>
      <c r="B76" s="71" t="s">
        <v>94</v>
      </c>
      <c r="C76" s="31" t="s">
        <v>92</v>
      </c>
      <c r="D76" s="131">
        <f>D77+D78</f>
        <v>2455194.197</v>
      </c>
      <c r="E76" s="131">
        <f>E77+E78</f>
        <v>27218.443</v>
      </c>
      <c r="F76" s="131">
        <f>F77+F78</f>
        <v>11835.649</v>
      </c>
      <c r="G76" s="131">
        <f t="shared" si="4"/>
        <v>43.48393109774869</v>
      </c>
      <c r="H76" s="131">
        <f t="shared" si="5"/>
        <v>0.482065696247652</v>
      </c>
      <c r="I76" s="135" t="s">
        <v>67</v>
      </c>
    </row>
    <row r="77" spans="1:9" s="2" customFormat="1" ht="16.5" customHeight="1">
      <c r="A77" s="206"/>
      <c r="B77" s="207"/>
      <c r="C77" s="60" t="s">
        <v>35</v>
      </c>
      <c r="D77" s="130">
        <v>1662598.297</v>
      </c>
      <c r="E77" s="130">
        <v>27218.443</v>
      </c>
      <c r="F77" s="130">
        <v>11835.649</v>
      </c>
      <c r="G77" s="130">
        <f t="shared" si="4"/>
        <v>43.48393109774869</v>
      </c>
      <c r="H77" s="130">
        <f t="shared" si="5"/>
        <v>0.7118766464128046</v>
      </c>
      <c r="I77" s="136">
        <f>G77-95</f>
        <v>-51.51606890225131</v>
      </c>
    </row>
    <row r="78" spans="1:9" s="29" customFormat="1" ht="27" customHeight="1">
      <c r="A78" s="214"/>
      <c r="B78" s="215"/>
      <c r="C78" s="51" t="s">
        <v>71</v>
      </c>
      <c r="D78" s="130">
        <v>792595.9</v>
      </c>
      <c r="E78" s="130">
        <v>0</v>
      </c>
      <c r="F78" s="130">
        <v>0</v>
      </c>
      <c r="G78" s="130"/>
      <c r="H78" s="130">
        <f t="shared" si="5"/>
        <v>0</v>
      </c>
      <c r="I78" s="136">
        <f>G78-95</f>
        <v>-95</v>
      </c>
    </row>
    <row r="79" spans="1:10" s="29" customFormat="1" ht="21" customHeight="1">
      <c r="A79" s="214"/>
      <c r="B79" s="215"/>
      <c r="C79" s="162" t="s">
        <v>97</v>
      </c>
      <c r="D79" s="158">
        <v>2365390.356</v>
      </c>
      <c r="E79" s="158">
        <v>15227.825</v>
      </c>
      <c r="F79" s="158">
        <v>0</v>
      </c>
      <c r="G79" s="158">
        <f t="shared" si="4"/>
        <v>0</v>
      </c>
      <c r="H79" s="158">
        <f t="shared" si="5"/>
        <v>0</v>
      </c>
      <c r="I79" s="160">
        <f>G79-95</f>
        <v>-95</v>
      </c>
      <c r="J79" s="110"/>
    </row>
    <row r="80" spans="1:9" s="2" customFormat="1" ht="41.25" customHeight="1">
      <c r="A80" s="52" t="s">
        <v>19</v>
      </c>
      <c r="B80" s="31" t="s">
        <v>116</v>
      </c>
      <c r="C80" s="31" t="s">
        <v>47</v>
      </c>
      <c r="D80" s="131">
        <f>D81+D82+D83</f>
        <v>7414632.243</v>
      </c>
      <c r="E80" s="131">
        <f>E81+E82+E83</f>
        <v>142552.183</v>
      </c>
      <c r="F80" s="131">
        <f>F81+F82+F83</f>
        <v>132666.84</v>
      </c>
      <c r="G80" s="131">
        <f t="shared" si="4"/>
        <v>93.06545659844437</v>
      </c>
      <c r="H80" s="131">
        <f t="shared" si="5"/>
        <v>1.7892571829877066</v>
      </c>
      <c r="I80" s="135" t="s">
        <v>67</v>
      </c>
    </row>
    <row r="81" spans="1:9" s="7" customFormat="1" ht="16.5" customHeight="1">
      <c r="A81" s="81"/>
      <c r="B81" s="53"/>
      <c r="C81" s="54" t="s">
        <v>35</v>
      </c>
      <c r="D81" s="130">
        <v>3100426.283</v>
      </c>
      <c r="E81" s="130">
        <v>142538.383</v>
      </c>
      <c r="F81" s="130">
        <v>132666.84</v>
      </c>
      <c r="G81" s="130">
        <f t="shared" si="4"/>
        <v>93.07446682624426</v>
      </c>
      <c r="H81" s="130">
        <f t="shared" si="5"/>
        <v>4.27898707759729</v>
      </c>
      <c r="I81" s="136">
        <f>G81-95</f>
        <v>-1.9255331737557384</v>
      </c>
    </row>
    <row r="82" spans="1:9" s="7" customFormat="1" ht="16.5" customHeight="1">
      <c r="A82" s="81"/>
      <c r="B82" s="53"/>
      <c r="C82" s="54" t="s">
        <v>36</v>
      </c>
      <c r="D82" s="130">
        <v>913</v>
      </c>
      <c r="E82" s="130">
        <v>13.8</v>
      </c>
      <c r="F82" s="130">
        <v>0</v>
      </c>
      <c r="G82" s="130">
        <f t="shared" si="4"/>
        <v>0</v>
      </c>
      <c r="H82" s="130">
        <f t="shared" si="5"/>
        <v>0</v>
      </c>
      <c r="I82" s="136">
        <f>G82-95</f>
        <v>-95</v>
      </c>
    </row>
    <row r="83" spans="1:9" s="2" customFormat="1" ht="27" customHeight="1">
      <c r="A83" s="84"/>
      <c r="B83" s="55"/>
      <c r="C83" s="54" t="s">
        <v>71</v>
      </c>
      <c r="D83" s="130">
        <v>4313292.96</v>
      </c>
      <c r="E83" s="130">
        <v>0</v>
      </c>
      <c r="F83" s="130">
        <v>0</v>
      </c>
      <c r="G83" s="130"/>
      <c r="H83" s="130">
        <f t="shared" si="5"/>
        <v>0</v>
      </c>
      <c r="I83" s="136">
        <f>G83-95</f>
        <v>-95</v>
      </c>
    </row>
    <row r="84" spans="1:10" s="2" customFormat="1" ht="21" customHeight="1">
      <c r="A84" s="84"/>
      <c r="B84" s="55"/>
      <c r="C84" s="159" t="s">
        <v>97</v>
      </c>
      <c r="D84" s="158">
        <v>4935183.46</v>
      </c>
      <c r="E84" s="158">
        <v>6276.691</v>
      </c>
      <c r="F84" s="158">
        <v>667.906</v>
      </c>
      <c r="G84" s="158">
        <f t="shared" si="4"/>
        <v>10.641052745785956</v>
      </c>
      <c r="H84" s="158">
        <f t="shared" si="5"/>
        <v>0.013533559702763308</v>
      </c>
      <c r="I84" s="160">
        <f>G84-95</f>
        <v>-84.35894725421404</v>
      </c>
      <c r="J84" s="109"/>
    </row>
    <row r="85" spans="1:9" s="2" customFormat="1" ht="28.5" customHeight="1">
      <c r="A85" s="52" t="s">
        <v>20</v>
      </c>
      <c r="B85" s="31" t="s">
        <v>117</v>
      </c>
      <c r="C85" s="31" t="s">
        <v>48</v>
      </c>
      <c r="D85" s="131">
        <f>D86+D87+D88</f>
        <v>5038616.623</v>
      </c>
      <c r="E85" s="131">
        <f>E86+E87+E88</f>
        <v>183000.521</v>
      </c>
      <c r="F85" s="131">
        <f>F86+F87+F88</f>
        <v>133157.782</v>
      </c>
      <c r="G85" s="131">
        <f t="shared" si="4"/>
        <v>72.76360814295168</v>
      </c>
      <c r="H85" s="131">
        <f t="shared" si="5"/>
        <v>2.6427448635835615</v>
      </c>
      <c r="I85" s="135" t="s">
        <v>67</v>
      </c>
    </row>
    <row r="86" spans="1:9" s="7" customFormat="1" ht="16.5" customHeight="1">
      <c r="A86" s="81"/>
      <c r="B86" s="82"/>
      <c r="C86" s="83" t="s">
        <v>35</v>
      </c>
      <c r="D86" s="130">
        <v>4793607.175</v>
      </c>
      <c r="E86" s="130">
        <v>183000.521</v>
      </c>
      <c r="F86" s="130">
        <v>133157.782</v>
      </c>
      <c r="G86" s="130">
        <f t="shared" si="4"/>
        <v>72.76360814295168</v>
      </c>
      <c r="H86" s="130">
        <f t="shared" si="5"/>
        <v>2.7778200661592596</v>
      </c>
      <c r="I86" s="136">
        <f>G86-95</f>
        <v>-22.236391857048318</v>
      </c>
    </row>
    <row r="87" spans="1:9" s="2" customFormat="1" ht="16.5" customHeight="1">
      <c r="A87" s="84"/>
      <c r="B87" s="85"/>
      <c r="C87" s="60" t="s">
        <v>36</v>
      </c>
      <c r="D87" s="130">
        <v>222627.648</v>
      </c>
      <c r="E87" s="130">
        <v>0</v>
      </c>
      <c r="F87" s="130">
        <v>0</v>
      </c>
      <c r="G87" s="130"/>
      <c r="H87" s="130">
        <f t="shared" si="5"/>
        <v>0</v>
      </c>
      <c r="I87" s="136">
        <f>G87-95</f>
        <v>-95</v>
      </c>
    </row>
    <row r="88" spans="1:9" s="2" customFormat="1" ht="27" customHeight="1">
      <c r="A88" s="86"/>
      <c r="B88" s="87"/>
      <c r="C88" s="60" t="s">
        <v>71</v>
      </c>
      <c r="D88" s="130">
        <v>22381.8</v>
      </c>
      <c r="E88" s="130">
        <v>0</v>
      </c>
      <c r="F88" s="130">
        <v>0</v>
      </c>
      <c r="G88" s="130"/>
      <c r="H88" s="130">
        <f t="shared" si="5"/>
        <v>0</v>
      </c>
      <c r="I88" s="136">
        <f>G88-95</f>
        <v>-95</v>
      </c>
    </row>
    <row r="89" spans="1:9" s="2" customFormat="1" ht="28.5" customHeight="1">
      <c r="A89" s="52" t="s">
        <v>110</v>
      </c>
      <c r="B89" s="31" t="s">
        <v>112</v>
      </c>
      <c r="C89" s="156" t="s">
        <v>111</v>
      </c>
      <c r="D89" s="134">
        <f>D90</f>
        <v>106747.2</v>
      </c>
      <c r="E89" s="134">
        <f>E90</f>
        <v>1909.046</v>
      </c>
      <c r="F89" s="134">
        <f>F90</f>
        <v>1743.689</v>
      </c>
      <c r="G89" s="134">
        <f>G90</f>
        <v>91.33823909952929</v>
      </c>
      <c r="H89" s="134">
        <f>H90</f>
        <v>1.6334751637513678</v>
      </c>
      <c r="I89" s="131" t="s">
        <v>67</v>
      </c>
    </row>
    <row r="90" spans="1:9" s="2" customFormat="1" ht="18" customHeight="1">
      <c r="A90" s="145"/>
      <c r="B90" s="157"/>
      <c r="C90" s="54" t="s">
        <v>35</v>
      </c>
      <c r="D90" s="130">
        <v>106747.2</v>
      </c>
      <c r="E90" s="130">
        <v>1909.046</v>
      </c>
      <c r="F90" s="130">
        <v>1743.689</v>
      </c>
      <c r="G90" s="130">
        <f t="shared" si="4"/>
        <v>91.33823909952929</v>
      </c>
      <c r="H90" s="130">
        <f t="shared" si="5"/>
        <v>1.6334751637513678</v>
      </c>
      <c r="I90" s="136">
        <f>G90-95</f>
        <v>-3.6617609004707106</v>
      </c>
    </row>
    <row r="91" spans="1:9" s="2" customFormat="1" ht="42" customHeight="1">
      <c r="A91" s="52" t="s">
        <v>21</v>
      </c>
      <c r="B91" s="31" t="s">
        <v>118</v>
      </c>
      <c r="C91" s="31" t="s">
        <v>49</v>
      </c>
      <c r="D91" s="131">
        <f>D92</f>
        <v>118333.5</v>
      </c>
      <c r="E91" s="131">
        <f>E92</f>
        <v>4143.103</v>
      </c>
      <c r="F91" s="131">
        <f>F92</f>
        <v>3030.418</v>
      </c>
      <c r="G91" s="131">
        <f t="shared" si="4"/>
        <v>73.14367999057711</v>
      </c>
      <c r="H91" s="131">
        <f t="shared" si="5"/>
        <v>2.5609130127985735</v>
      </c>
      <c r="I91" s="135" t="s">
        <v>67</v>
      </c>
    </row>
    <row r="92" spans="1:9" s="7" customFormat="1" ht="18" customHeight="1">
      <c r="A92" s="58"/>
      <c r="B92" s="88"/>
      <c r="C92" s="54" t="s">
        <v>35</v>
      </c>
      <c r="D92" s="130">
        <v>118333.5</v>
      </c>
      <c r="E92" s="130">
        <v>4143.103</v>
      </c>
      <c r="F92" s="130">
        <v>3030.418</v>
      </c>
      <c r="G92" s="130">
        <f t="shared" si="4"/>
        <v>73.14367999057711</v>
      </c>
      <c r="H92" s="130">
        <f t="shared" si="5"/>
        <v>2.5609130127985735</v>
      </c>
      <c r="I92" s="136">
        <f>G92-95</f>
        <v>-21.856320009422888</v>
      </c>
    </row>
    <row r="93" spans="1:9" s="29" customFormat="1" ht="27" customHeight="1" hidden="1">
      <c r="A93" s="89"/>
      <c r="B93" s="90"/>
      <c r="C93" s="91" t="s">
        <v>71</v>
      </c>
      <c r="D93" s="168">
        <v>0</v>
      </c>
      <c r="E93" s="168">
        <v>0</v>
      </c>
      <c r="F93" s="168">
        <v>0</v>
      </c>
      <c r="G93" s="123" t="e">
        <f t="shared" si="4"/>
        <v>#DIV/0!</v>
      </c>
      <c r="H93" s="123" t="e">
        <f t="shared" si="5"/>
        <v>#DIV/0!</v>
      </c>
      <c r="I93" s="124" t="e">
        <f>G93-95</f>
        <v>#DIV/0!</v>
      </c>
    </row>
    <row r="94" spans="1:9" s="2" customFormat="1" ht="41.25" customHeight="1">
      <c r="A94" s="70" t="s">
        <v>22</v>
      </c>
      <c r="B94" s="71" t="s">
        <v>95</v>
      </c>
      <c r="C94" s="31" t="s">
        <v>50</v>
      </c>
      <c r="D94" s="131">
        <f>D95+D96</f>
        <v>466373</v>
      </c>
      <c r="E94" s="131">
        <f>E95+E96</f>
        <v>18416.055</v>
      </c>
      <c r="F94" s="131">
        <f>F95+F96</f>
        <v>18306.251</v>
      </c>
      <c r="G94" s="131">
        <f t="shared" si="4"/>
        <v>99.4037593827777</v>
      </c>
      <c r="H94" s="131">
        <f t="shared" si="5"/>
        <v>3.9252381677326946</v>
      </c>
      <c r="I94" s="135" t="s">
        <v>67</v>
      </c>
    </row>
    <row r="95" spans="1:9" s="7" customFormat="1" ht="16.5" customHeight="1">
      <c r="A95" s="58"/>
      <c r="B95" s="59"/>
      <c r="C95" s="60" t="s">
        <v>35</v>
      </c>
      <c r="D95" s="130">
        <v>272846.7</v>
      </c>
      <c r="E95" s="130">
        <v>18133.4</v>
      </c>
      <c r="F95" s="130">
        <v>18078.532</v>
      </c>
      <c r="G95" s="130">
        <f t="shared" si="4"/>
        <v>99.69742023007268</v>
      </c>
      <c r="H95" s="130">
        <f t="shared" si="5"/>
        <v>6.62589358786454</v>
      </c>
      <c r="I95" s="136">
        <f>G95-95</f>
        <v>4.69742023007268</v>
      </c>
    </row>
    <row r="96" spans="1:9" s="14" customFormat="1" ht="16.5" customHeight="1">
      <c r="A96" s="92"/>
      <c r="B96" s="93"/>
      <c r="C96" s="60" t="s">
        <v>36</v>
      </c>
      <c r="D96" s="130">
        <v>193526.3</v>
      </c>
      <c r="E96" s="130">
        <v>282.655</v>
      </c>
      <c r="F96" s="130">
        <v>227.719</v>
      </c>
      <c r="G96" s="130">
        <f t="shared" si="4"/>
        <v>80.56429215828484</v>
      </c>
      <c r="H96" s="130">
        <f t="shared" si="5"/>
        <v>0.11766824457451004</v>
      </c>
      <c r="I96" s="136">
        <f>G96-95</f>
        <v>-14.435707841715157</v>
      </c>
    </row>
    <row r="97" spans="1:9" s="29" customFormat="1" ht="29.25" customHeight="1" hidden="1">
      <c r="A97" s="89"/>
      <c r="B97" s="90"/>
      <c r="C97" s="51" t="s">
        <v>71</v>
      </c>
      <c r="D97" s="168">
        <v>0</v>
      </c>
      <c r="E97" s="168">
        <v>0</v>
      </c>
      <c r="F97" s="168">
        <v>0</v>
      </c>
      <c r="G97" s="123" t="e">
        <f t="shared" si="4"/>
        <v>#DIV/0!</v>
      </c>
      <c r="H97" s="123" t="e">
        <f t="shared" si="5"/>
        <v>#DIV/0!</v>
      </c>
      <c r="I97" s="124" t="e">
        <f>G97-95</f>
        <v>#DIV/0!</v>
      </c>
    </row>
    <row r="98" spans="1:9" s="2" customFormat="1" ht="41.25" customHeight="1">
      <c r="A98" s="52" t="s">
        <v>23</v>
      </c>
      <c r="B98" s="31" t="s">
        <v>76</v>
      </c>
      <c r="C98" s="31" t="s">
        <v>51</v>
      </c>
      <c r="D98" s="131">
        <f>D99+D100+D101</f>
        <v>186751.7</v>
      </c>
      <c r="E98" s="131">
        <f>E99+E100+E101</f>
        <v>7652.79</v>
      </c>
      <c r="F98" s="131">
        <f>F99+F100+F101</f>
        <v>7444.805</v>
      </c>
      <c r="G98" s="131">
        <f aca="true" t="shared" si="6" ref="G98:G131">F98/E98*100</f>
        <v>97.28223301567141</v>
      </c>
      <c r="H98" s="131">
        <f t="shared" si="5"/>
        <v>3.986472412299326</v>
      </c>
      <c r="I98" s="135" t="s">
        <v>67</v>
      </c>
    </row>
    <row r="99" spans="1:9" s="7" customFormat="1" ht="16.5" customHeight="1">
      <c r="A99" s="196"/>
      <c r="B99" s="197"/>
      <c r="C99" s="60" t="s">
        <v>35</v>
      </c>
      <c r="D99" s="130">
        <v>184907.5</v>
      </c>
      <c r="E99" s="130">
        <v>7652.79</v>
      </c>
      <c r="F99" s="130">
        <v>7444.805</v>
      </c>
      <c r="G99" s="130">
        <f t="shared" si="6"/>
        <v>97.28223301567141</v>
      </c>
      <c r="H99" s="130">
        <f t="shared" si="5"/>
        <v>4.026232034936387</v>
      </c>
      <c r="I99" s="136">
        <f>G99-95</f>
        <v>2.282233015671409</v>
      </c>
    </row>
    <row r="100" spans="1:9" s="7" customFormat="1" ht="16.5" customHeight="1">
      <c r="A100" s="65"/>
      <c r="B100" s="94"/>
      <c r="C100" s="54" t="s">
        <v>36</v>
      </c>
      <c r="D100" s="130">
        <v>401.1</v>
      </c>
      <c r="E100" s="130">
        <v>0</v>
      </c>
      <c r="F100" s="130">
        <v>0</v>
      </c>
      <c r="G100" s="130"/>
      <c r="H100" s="130">
        <f t="shared" si="5"/>
        <v>0</v>
      </c>
      <c r="I100" s="136">
        <f>G100-95</f>
        <v>-95</v>
      </c>
    </row>
    <row r="101" spans="1:12" s="7" customFormat="1" ht="27" customHeight="1">
      <c r="A101" s="65"/>
      <c r="B101" s="94"/>
      <c r="C101" s="54" t="s">
        <v>71</v>
      </c>
      <c r="D101" s="130">
        <v>1443.1</v>
      </c>
      <c r="E101" s="130">
        <v>0</v>
      </c>
      <c r="F101" s="130">
        <v>0</v>
      </c>
      <c r="G101" s="130"/>
      <c r="H101" s="130">
        <f t="shared" si="5"/>
        <v>0</v>
      </c>
      <c r="I101" s="136">
        <f>G101-95</f>
        <v>-95</v>
      </c>
      <c r="L101" s="57"/>
    </row>
    <row r="102" spans="1:9" s="11" customFormat="1" ht="21" customHeight="1" hidden="1">
      <c r="A102" s="66"/>
      <c r="B102" s="67"/>
      <c r="C102" s="108" t="s">
        <v>97</v>
      </c>
      <c r="D102" s="169">
        <v>0</v>
      </c>
      <c r="E102" s="169">
        <v>0</v>
      </c>
      <c r="F102" s="169">
        <v>0</v>
      </c>
      <c r="G102" s="125" t="e">
        <f t="shared" si="6"/>
        <v>#DIV/0!</v>
      </c>
      <c r="H102" s="125" t="e">
        <f t="shared" si="5"/>
        <v>#DIV/0!</v>
      </c>
      <c r="I102" s="126" t="e">
        <f>G102-95</f>
        <v>#DIV/0!</v>
      </c>
    </row>
    <row r="103" spans="1:9" s="2" customFormat="1" ht="28.5" customHeight="1">
      <c r="A103" s="52" t="s">
        <v>24</v>
      </c>
      <c r="B103" s="31" t="s">
        <v>25</v>
      </c>
      <c r="C103" s="31" t="s">
        <v>52</v>
      </c>
      <c r="D103" s="131">
        <f>D104+D105+D106</f>
        <v>662326.37</v>
      </c>
      <c r="E103" s="131">
        <f>E104+E105+E106</f>
        <v>28239.035</v>
      </c>
      <c r="F103" s="131">
        <f>F104+F105+F106</f>
        <v>27440.114</v>
      </c>
      <c r="G103" s="131">
        <f t="shared" si="6"/>
        <v>97.17086295618813</v>
      </c>
      <c r="H103" s="131">
        <f t="shared" si="5"/>
        <v>4.14298980727583</v>
      </c>
      <c r="I103" s="135" t="s">
        <v>67</v>
      </c>
    </row>
    <row r="104" spans="1:9" s="7" customFormat="1" ht="17.25" customHeight="1">
      <c r="A104" s="232"/>
      <c r="B104" s="233"/>
      <c r="C104" s="60" t="s">
        <v>35</v>
      </c>
      <c r="D104" s="130">
        <v>662326.37</v>
      </c>
      <c r="E104" s="130">
        <v>28239.035</v>
      </c>
      <c r="F104" s="130">
        <v>27440.114</v>
      </c>
      <c r="G104" s="130">
        <f t="shared" si="6"/>
        <v>97.17086295618813</v>
      </c>
      <c r="H104" s="130">
        <f t="shared" si="5"/>
        <v>4.14298980727583</v>
      </c>
      <c r="I104" s="136">
        <f>G104-95</f>
        <v>2.170862956188131</v>
      </c>
    </row>
    <row r="105" spans="1:9" s="29" customFormat="1" ht="16.5" customHeight="1" hidden="1">
      <c r="A105" s="214"/>
      <c r="B105" s="215"/>
      <c r="C105" s="51" t="s">
        <v>36</v>
      </c>
      <c r="D105" s="168">
        <v>0</v>
      </c>
      <c r="E105" s="168">
        <v>0</v>
      </c>
      <c r="F105" s="168">
        <v>0</v>
      </c>
      <c r="G105" s="130" t="e">
        <f t="shared" si="6"/>
        <v>#DIV/0!</v>
      </c>
      <c r="H105" s="130" t="e">
        <f t="shared" si="5"/>
        <v>#DIV/0!</v>
      </c>
      <c r="I105" s="136" t="e">
        <f>G105-95</f>
        <v>#DIV/0!</v>
      </c>
    </row>
    <row r="106" spans="1:9" s="2" customFormat="1" ht="27.75" customHeight="1" hidden="1">
      <c r="A106" s="234"/>
      <c r="B106" s="235"/>
      <c r="C106" s="60" t="s">
        <v>71</v>
      </c>
      <c r="D106" s="168">
        <v>0</v>
      </c>
      <c r="E106" s="168">
        <v>0</v>
      </c>
      <c r="F106" s="168">
        <v>0</v>
      </c>
      <c r="G106" s="130" t="e">
        <f t="shared" si="6"/>
        <v>#DIV/0!</v>
      </c>
      <c r="H106" s="130" t="e">
        <f t="shared" si="5"/>
        <v>#DIV/0!</v>
      </c>
      <c r="I106" s="136" t="e">
        <f>G106-95</f>
        <v>#DIV/0!</v>
      </c>
    </row>
    <row r="107" spans="1:9" s="2" customFormat="1" ht="41.25" customHeight="1">
      <c r="A107" s="70" t="s">
        <v>26</v>
      </c>
      <c r="B107" s="71" t="s">
        <v>77</v>
      </c>
      <c r="C107" s="31" t="s">
        <v>53</v>
      </c>
      <c r="D107" s="131">
        <f>D108+D109+D110</f>
        <v>899110.846</v>
      </c>
      <c r="E107" s="131">
        <f>E108+E109+E110</f>
        <v>77166.711</v>
      </c>
      <c r="F107" s="131">
        <f>F108+F109+F110</f>
        <v>66795.718</v>
      </c>
      <c r="G107" s="131">
        <f>F107/E107*100</f>
        <v>86.56027597185009</v>
      </c>
      <c r="H107" s="131">
        <f t="shared" si="5"/>
        <v>7.429086001705289</v>
      </c>
      <c r="I107" s="135" t="s">
        <v>67</v>
      </c>
    </row>
    <row r="108" spans="1:9" s="7" customFormat="1" ht="16.5" customHeight="1">
      <c r="A108" s="58"/>
      <c r="B108" s="59"/>
      <c r="C108" s="60" t="s">
        <v>35</v>
      </c>
      <c r="D108" s="172">
        <v>886399.993</v>
      </c>
      <c r="E108" s="130">
        <v>77166.711</v>
      </c>
      <c r="F108" s="130">
        <v>66795.718</v>
      </c>
      <c r="G108" s="130">
        <f t="shared" si="6"/>
        <v>86.56027597185009</v>
      </c>
      <c r="H108" s="130">
        <f t="shared" si="5"/>
        <v>7.535618064924781</v>
      </c>
      <c r="I108" s="136">
        <f>G108-95</f>
        <v>-8.43972402814991</v>
      </c>
    </row>
    <row r="109" spans="1:9" s="9" customFormat="1" ht="17.25" customHeight="1" hidden="1">
      <c r="A109" s="95"/>
      <c r="B109" s="96"/>
      <c r="C109" s="60" t="s">
        <v>36</v>
      </c>
      <c r="D109" s="168">
        <v>0</v>
      </c>
      <c r="E109" s="168">
        <v>0</v>
      </c>
      <c r="F109" s="168">
        <v>0</v>
      </c>
      <c r="G109" s="130" t="e">
        <f t="shared" si="6"/>
        <v>#DIV/0!</v>
      </c>
      <c r="H109" s="130" t="e">
        <f t="shared" si="5"/>
        <v>#DIV/0!</v>
      </c>
      <c r="I109" s="136" t="e">
        <f>G109-95</f>
        <v>#DIV/0!</v>
      </c>
    </row>
    <row r="110" spans="1:9" s="2" customFormat="1" ht="27" customHeight="1">
      <c r="A110" s="223"/>
      <c r="B110" s="224"/>
      <c r="C110" s="60" t="s">
        <v>71</v>
      </c>
      <c r="D110" s="130">
        <v>12710.853</v>
      </c>
      <c r="E110" s="130">
        <v>0</v>
      </c>
      <c r="F110" s="130">
        <v>0</v>
      </c>
      <c r="G110" s="130"/>
      <c r="H110" s="130">
        <f t="shared" si="5"/>
        <v>0</v>
      </c>
      <c r="I110" s="136">
        <f>G110-95</f>
        <v>-95</v>
      </c>
    </row>
    <row r="111" spans="1:12" s="2" customFormat="1" ht="21" customHeight="1" hidden="1">
      <c r="A111" s="225"/>
      <c r="B111" s="226"/>
      <c r="C111" s="163" t="s">
        <v>97</v>
      </c>
      <c r="D111" s="173">
        <v>0</v>
      </c>
      <c r="E111" s="173">
        <v>0</v>
      </c>
      <c r="F111" s="173">
        <v>0</v>
      </c>
      <c r="G111" s="158"/>
      <c r="H111" s="158"/>
      <c r="I111" s="160">
        <f>G111-95</f>
        <v>-95</v>
      </c>
      <c r="J111" s="109"/>
      <c r="K111" s="109"/>
      <c r="L111" s="109"/>
    </row>
    <row r="112" spans="1:9" s="2" customFormat="1" ht="28.5" customHeight="1">
      <c r="A112" s="52" t="s">
        <v>27</v>
      </c>
      <c r="B112" s="31" t="s">
        <v>28</v>
      </c>
      <c r="C112" s="31" t="s">
        <v>54</v>
      </c>
      <c r="D112" s="131">
        <f>D113</f>
        <v>44237.8</v>
      </c>
      <c r="E112" s="131">
        <f>E113</f>
        <v>1442.7</v>
      </c>
      <c r="F112" s="131">
        <f>F113</f>
        <v>665.734</v>
      </c>
      <c r="G112" s="131">
        <f t="shared" si="6"/>
        <v>46.14500589173078</v>
      </c>
      <c r="H112" s="131">
        <f t="shared" si="5"/>
        <v>1.50489852569522</v>
      </c>
      <c r="I112" s="135" t="s">
        <v>67</v>
      </c>
    </row>
    <row r="113" spans="1:9" s="7" customFormat="1" ht="18" customHeight="1">
      <c r="A113" s="145"/>
      <c r="B113" s="146"/>
      <c r="C113" s="60" t="s">
        <v>35</v>
      </c>
      <c r="D113" s="130">
        <v>44237.8</v>
      </c>
      <c r="E113" s="130">
        <v>1442.7</v>
      </c>
      <c r="F113" s="130">
        <v>665.734</v>
      </c>
      <c r="G113" s="130">
        <f t="shared" si="6"/>
        <v>46.14500589173078</v>
      </c>
      <c r="H113" s="130">
        <f t="shared" si="5"/>
        <v>1.50489852569522</v>
      </c>
      <c r="I113" s="136">
        <f>G113-95</f>
        <v>-48.85499410826922</v>
      </c>
    </row>
    <row r="114" spans="1:9" s="11" customFormat="1" ht="28.5" customHeight="1" hidden="1">
      <c r="A114" s="97"/>
      <c r="B114" s="98"/>
      <c r="C114" s="60" t="s">
        <v>71</v>
      </c>
      <c r="D114" s="168">
        <v>0</v>
      </c>
      <c r="E114" s="168">
        <v>0</v>
      </c>
      <c r="F114" s="168">
        <v>0</v>
      </c>
      <c r="G114" s="130" t="e">
        <f t="shared" si="6"/>
        <v>#DIV/0!</v>
      </c>
      <c r="H114" s="130" t="e">
        <f t="shared" si="5"/>
        <v>#DIV/0!</v>
      </c>
      <c r="I114" s="136" t="e">
        <f>G114-95</f>
        <v>#DIV/0!</v>
      </c>
    </row>
    <row r="115" spans="1:9" s="2" customFormat="1" ht="29.25" customHeight="1">
      <c r="A115" s="52" t="s">
        <v>29</v>
      </c>
      <c r="B115" s="31" t="s">
        <v>30</v>
      </c>
      <c r="C115" s="31" t="s">
        <v>55</v>
      </c>
      <c r="D115" s="131">
        <f>D116</f>
        <v>10155.3</v>
      </c>
      <c r="E115" s="131">
        <f>E116</f>
        <v>783.6</v>
      </c>
      <c r="F115" s="131">
        <f>F116</f>
        <v>607.483</v>
      </c>
      <c r="G115" s="131">
        <f t="shared" si="6"/>
        <v>77.52462991322102</v>
      </c>
      <c r="H115" s="131">
        <f t="shared" si="5"/>
        <v>5.981930617510069</v>
      </c>
      <c r="I115" s="135" t="s">
        <v>67</v>
      </c>
    </row>
    <row r="116" spans="1:9" s="7" customFormat="1" ht="18" customHeight="1">
      <c r="A116" s="58"/>
      <c r="B116" s="59"/>
      <c r="C116" s="54" t="s">
        <v>35</v>
      </c>
      <c r="D116" s="130">
        <v>10155.3</v>
      </c>
      <c r="E116" s="130">
        <v>783.6</v>
      </c>
      <c r="F116" s="130">
        <v>607.483</v>
      </c>
      <c r="G116" s="130">
        <f t="shared" si="6"/>
        <v>77.52462991322102</v>
      </c>
      <c r="H116" s="130">
        <f t="shared" si="5"/>
        <v>5.981930617510069</v>
      </c>
      <c r="I116" s="136">
        <f>G116-95</f>
        <v>-17.47537008677898</v>
      </c>
    </row>
    <row r="117" spans="1:9" s="2" customFormat="1" ht="25.5" customHeight="1">
      <c r="A117" s="52" t="s">
        <v>31</v>
      </c>
      <c r="B117" s="31" t="s">
        <v>32</v>
      </c>
      <c r="C117" s="31" t="s">
        <v>83</v>
      </c>
      <c r="D117" s="131">
        <f>D118+D119</f>
        <v>204248.8</v>
      </c>
      <c r="E117" s="131">
        <f>E118+E119</f>
        <v>4443.87</v>
      </c>
      <c r="F117" s="131">
        <f>F118+F119</f>
        <v>2489.432</v>
      </c>
      <c r="G117" s="131">
        <f t="shared" si="6"/>
        <v>56.01946051527159</v>
      </c>
      <c r="H117" s="131">
        <f t="shared" si="5"/>
        <v>1.2188233174442151</v>
      </c>
      <c r="I117" s="135" t="s">
        <v>67</v>
      </c>
    </row>
    <row r="118" spans="1:9" s="7" customFormat="1" ht="18" customHeight="1">
      <c r="A118" s="65"/>
      <c r="B118" s="77"/>
      <c r="C118" s="54" t="s">
        <v>35</v>
      </c>
      <c r="D118" s="130">
        <v>204248.8</v>
      </c>
      <c r="E118" s="130">
        <v>4443.87</v>
      </c>
      <c r="F118" s="130">
        <v>2489.432</v>
      </c>
      <c r="G118" s="130">
        <f t="shared" si="6"/>
        <v>56.01946051527159</v>
      </c>
      <c r="H118" s="130">
        <f t="shared" si="5"/>
        <v>1.2188233174442151</v>
      </c>
      <c r="I118" s="136">
        <f>G118-95</f>
        <v>-38.98053948472841</v>
      </c>
    </row>
    <row r="119" spans="1:9" s="186" customFormat="1" ht="27" customHeight="1" hidden="1">
      <c r="A119" s="184"/>
      <c r="B119" s="185"/>
      <c r="C119" s="181" t="s">
        <v>71</v>
      </c>
      <c r="D119" s="168">
        <v>0</v>
      </c>
      <c r="E119" s="168">
        <v>0</v>
      </c>
      <c r="F119" s="168">
        <v>0</v>
      </c>
      <c r="G119" s="168" t="e">
        <f t="shared" si="6"/>
        <v>#DIV/0!</v>
      </c>
      <c r="H119" s="168" t="e">
        <f t="shared" si="5"/>
        <v>#DIV/0!</v>
      </c>
      <c r="I119" s="182" t="e">
        <f>G119-95</f>
        <v>#DIV/0!</v>
      </c>
    </row>
    <row r="120" spans="1:9" s="3" customFormat="1" ht="42" customHeight="1">
      <c r="A120" s="52" t="s">
        <v>33</v>
      </c>
      <c r="B120" s="31" t="s">
        <v>78</v>
      </c>
      <c r="C120" s="31" t="s">
        <v>57</v>
      </c>
      <c r="D120" s="131">
        <f>D121+D122+D123</f>
        <v>2617377.183</v>
      </c>
      <c r="E120" s="131">
        <f>E121+E122+E123</f>
        <v>4684.17</v>
      </c>
      <c r="F120" s="131">
        <f>F121+F122+F123</f>
        <v>4580.562</v>
      </c>
      <c r="G120" s="131">
        <f t="shared" si="6"/>
        <v>97.78812468377535</v>
      </c>
      <c r="H120" s="131">
        <f t="shared" si="5"/>
        <v>0.17500580465631727</v>
      </c>
      <c r="I120" s="135" t="s">
        <v>67</v>
      </c>
    </row>
    <row r="121" spans="1:9" s="7" customFormat="1" ht="17.25" customHeight="1">
      <c r="A121" s="99"/>
      <c r="B121" s="100"/>
      <c r="C121" s="60" t="s">
        <v>35</v>
      </c>
      <c r="D121" s="130">
        <v>665576.65</v>
      </c>
      <c r="E121" s="130">
        <v>4684.17</v>
      </c>
      <c r="F121" s="130">
        <v>4580.562</v>
      </c>
      <c r="G121" s="130">
        <f t="shared" si="6"/>
        <v>97.78812468377535</v>
      </c>
      <c r="H121" s="130">
        <f t="shared" si="5"/>
        <v>0.6882095398028161</v>
      </c>
      <c r="I121" s="136">
        <f>G121-95</f>
        <v>2.788124683775351</v>
      </c>
    </row>
    <row r="122" spans="1:9" s="2" customFormat="1" ht="17.25" customHeight="1">
      <c r="A122" s="84"/>
      <c r="B122" s="85"/>
      <c r="C122" s="60" t="s">
        <v>36</v>
      </c>
      <c r="D122" s="130">
        <v>300737.051</v>
      </c>
      <c r="E122" s="130">
        <v>0</v>
      </c>
      <c r="F122" s="130">
        <v>0</v>
      </c>
      <c r="G122" s="130"/>
      <c r="H122" s="130">
        <f t="shared" si="5"/>
        <v>0</v>
      </c>
      <c r="I122" s="136">
        <f>G122-95</f>
        <v>-95</v>
      </c>
    </row>
    <row r="123" spans="1:9" s="2" customFormat="1" ht="27" customHeight="1">
      <c r="A123" s="84"/>
      <c r="B123" s="85"/>
      <c r="C123" s="60" t="s">
        <v>71</v>
      </c>
      <c r="D123" s="130">
        <v>1651063.482</v>
      </c>
      <c r="E123" s="130">
        <v>0</v>
      </c>
      <c r="F123" s="130">
        <v>0</v>
      </c>
      <c r="G123" s="130"/>
      <c r="H123" s="130">
        <f t="shared" si="5"/>
        <v>0</v>
      </c>
      <c r="I123" s="136">
        <f>G123-95</f>
        <v>-95</v>
      </c>
    </row>
    <row r="124" spans="1:10" s="2" customFormat="1" ht="21" customHeight="1">
      <c r="A124" s="101"/>
      <c r="B124" s="102"/>
      <c r="C124" s="163" t="s">
        <v>97</v>
      </c>
      <c r="D124" s="158">
        <v>2121049.737</v>
      </c>
      <c r="E124" s="158">
        <v>0</v>
      </c>
      <c r="F124" s="158">
        <v>0</v>
      </c>
      <c r="G124" s="158"/>
      <c r="H124" s="158">
        <f t="shared" si="5"/>
        <v>0</v>
      </c>
      <c r="I124" s="160">
        <f>G124-95</f>
        <v>-95</v>
      </c>
      <c r="J124" s="109"/>
    </row>
    <row r="125" spans="1:9" s="2" customFormat="1" ht="41.25" customHeight="1">
      <c r="A125" s="70" t="s">
        <v>34</v>
      </c>
      <c r="B125" s="71" t="s">
        <v>79</v>
      </c>
      <c r="C125" s="31" t="s">
        <v>56</v>
      </c>
      <c r="D125" s="131">
        <f>D126+D127</f>
        <v>386122.885</v>
      </c>
      <c r="E125" s="131">
        <f>E126+E127</f>
        <v>6731.385</v>
      </c>
      <c r="F125" s="131">
        <f>F126+F127</f>
        <v>6415.365</v>
      </c>
      <c r="G125" s="131">
        <f t="shared" si="6"/>
        <v>95.30527521453608</v>
      </c>
      <c r="H125" s="131">
        <f t="shared" si="5"/>
        <v>1.6614827168299022</v>
      </c>
      <c r="I125" s="135" t="s">
        <v>67</v>
      </c>
    </row>
    <row r="126" spans="1:9" s="7" customFormat="1" ht="18" customHeight="1">
      <c r="A126" s="196"/>
      <c r="B126" s="200"/>
      <c r="C126" s="60" t="s">
        <v>35</v>
      </c>
      <c r="D126" s="130">
        <v>173322.885</v>
      </c>
      <c r="E126" s="130">
        <v>6731.385</v>
      </c>
      <c r="F126" s="130">
        <v>6415.365</v>
      </c>
      <c r="G126" s="130">
        <f t="shared" si="6"/>
        <v>95.30527521453608</v>
      </c>
      <c r="H126" s="130">
        <f t="shared" si="5"/>
        <v>3.7013952312183123</v>
      </c>
      <c r="I126" s="136">
        <f aca="true" t="shared" si="7" ref="I126:I141">G126-95</f>
        <v>0.3052752145360813</v>
      </c>
    </row>
    <row r="127" spans="1:9" s="7" customFormat="1" ht="27.75" customHeight="1">
      <c r="A127" s="65"/>
      <c r="B127" s="171"/>
      <c r="C127" s="60" t="s">
        <v>71</v>
      </c>
      <c r="D127" s="130">
        <v>212800</v>
      </c>
      <c r="E127" s="130">
        <v>0</v>
      </c>
      <c r="F127" s="130">
        <v>0</v>
      </c>
      <c r="G127" s="130"/>
      <c r="H127" s="130">
        <f>F127/D127*100</f>
        <v>0</v>
      </c>
      <c r="I127" s="140">
        <f>G127-95</f>
        <v>-95</v>
      </c>
    </row>
    <row r="128" spans="1:9" s="7" customFormat="1" ht="21" customHeight="1">
      <c r="A128" s="114"/>
      <c r="B128" s="115"/>
      <c r="C128" s="163" t="s">
        <v>97</v>
      </c>
      <c r="D128" s="158">
        <v>283733.4</v>
      </c>
      <c r="E128" s="158">
        <v>0</v>
      </c>
      <c r="F128" s="158">
        <v>0</v>
      </c>
      <c r="G128" s="158"/>
      <c r="H128" s="158">
        <f>F128/D128*100</f>
        <v>0</v>
      </c>
      <c r="I128" s="160">
        <f>G128-95</f>
        <v>-95</v>
      </c>
    </row>
    <row r="129" spans="1:9" s="119" customFormat="1" ht="18" customHeight="1" hidden="1">
      <c r="A129" s="209" t="s">
        <v>72</v>
      </c>
      <c r="B129" s="210"/>
      <c r="C129" s="211"/>
      <c r="D129" s="170">
        <v>0</v>
      </c>
      <c r="E129" s="170" t="s">
        <v>67</v>
      </c>
      <c r="F129" s="170" t="s">
        <v>67</v>
      </c>
      <c r="G129" s="130"/>
      <c r="H129" s="130"/>
      <c r="I129" s="140">
        <f>G129-95</f>
        <v>-95</v>
      </c>
    </row>
    <row r="130" spans="1:9" s="119" customFormat="1" ht="27.75" customHeight="1" hidden="1">
      <c r="A130" s="209" t="s">
        <v>109</v>
      </c>
      <c r="B130" s="210"/>
      <c r="C130" s="211"/>
      <c r="D130" s="170">
        <v>349.35</v>
      </c>
      <c r="E130" s="170">
        <v>0</v>
      </c>
      <c r="F130" s="170">
        <v>0</v>
      </c>
      <c r="G130" s="141"/>
      <c r="H130" s="141">
        <f>F130/D130*100</f>
        <v>0</v>
      </c>
      <c r="I130" s="149">
        <f>G130-95</f>
        <v>-95</v>
      </c>
    </row>
    <row r="131" spans="1:11" s="1" customFormat="1" ht="26.25" customHeight="1">
      <c r="A131" s="201" t="s">
        <v>65</v>
      </c>
      <c r="B131" s="202"/>
      <c r="C131" s="203"/>
      <c r="D131" s="131">
        <f>D133+D134+D135</f>
        <v>40070210.126</v>
      </c>
      <c r="E131" s="131">
        <f>E133+E134+E135</f>
        <v>1430684.4540000004</v>
      </c>
      <c r="F131" s="131">
        <f>F133+F134+F135</f>
        <v>1300231.7310000001</v>
      </c>
      <c r="G131" s="131">
        <f t="shared" si="6"/>
        <v>90.8817962874153</v>
      </c>
      <c r="H131" s="131">
        <f t="shared" si="5"/>
        <v>3.244883735102578</v>
      </c>
      <c r="I131" s="137">
        <f t="shared" si="7"/>
        <v>-4.118203712584702</v>
      </c>
      <c r="J131" s="104"/>
      <c r="K131" s="104"/>
    </row>
    <row r="132" spans="1:9" s="1" customFormat="1" ht="15.75" customHeight="1">
      <c r="A132" s="208"/>
      <c r="B132" s="208"/>
      <c r="C132" s="31" t="s">
        <v>63</v>
      </c>
      <c r="D132" s="134"/>
      <c r="E132" s="134"/>
      <c r="F132" s="134"/>
      <c r="G132" s="134"/>
      <c r="H132" s="134"/>
      <c r="I132" s="136"/>
    </row>
    <row r="133" spans="1:9" s="1" customFormat="1" ht="20.25" customHeight="1">
      <c r="A133" s="208"/>
      <c r="B133" s="208"/>
      <c r="C133" s="31" t="s">
        <v>35</v>
      </c>
      <c r="D133" s="134">
        <f>D7+D11+D22+D27+D32+D35+D40+D44+D48+D52+D56+D60+D64+D68+D72+D77+D81+D90+D86+D92+D95+D99+D104+D108+D113+D116+D118+D121+D126</f>
        <v>22288361.916000005</v>
      </c>
      <c r="E133" s="134">
        <f>E7+E11+E22+E27+E32+E35+E40+E44+E48+E52+E56+E60+E64+E68+E72+E77+E81+E86+E90+E92+E95+E99+E104+E108+E113+E116+E118+E121+E126</f>
        <v>1097489.6570000001</v>
      </c>
      <c r="F133" s="134">
        <f>F7+F11+F22+F27+F32+F35+F40+F44+F48+F52+F56+F60+F64+F68+F72+F77+F81+F86+F90+F92+F95+F99+F104+F108+F113+F116+F118+F121+F126</f>
        <v>969728.3640000002</v>
      </c>
      <c r="G133" s="134">
        <f>F133/E133*100</f>
        <v>88.35877020023707</v>
      </c>
      <c r="H133" s="134">
        <f t="shared" si="5"/>
        <v>4.35082832760297</v>
      </c>
      <c r="I133" s="138">
        <f t="shared" si="7"/>
        <v>-6.641229799762925</v>
      </c>
    </row>
    <row r="134" spans="1:9" s="1" customFormat="1" ht="20.25" customHeight="1">
      <c r="A134" s="208"/>
      <c r="B134" s="208"/>
      <c r="C134" s="31" t="s">
        <v>36</v>
      </c>
      <c r="D134" s="134">
        <f>D25+D28+D36+D41+D45+D49+D53+D57+D61+D65+D69+D73+D82+D87+D96+D100+D122</f>
        <v>9542110.298999999</v>
      </c>
      <c r="E134" s="134">
        <f>E25+E28+E36+E41+E45+E49+E53+E57+E61+E65+E69+E73+E82+E87+E96+E100+E122</f>
        <v>324914.1970000001</v>
      </c>
      <c r="F134" s="134">
        <f>F25+F28+F36+F41+F45+F49+F53+F57+F61+F65+F69+F73+F82+F87+F96+F100+F122</f>
        <v>322222.787</v>
      </c>
      <c r="G134" s="134">
        <f>F134/E134*100</f>
        <v>99.1716551554686</v>
      </c>
      <c r="H134" s="134">
        <f t="shared" si="5"/>
        <v>3.3768503706540525</v>
      </c>
      <c r="I134" s="155">
        <f t="shared" si="7"/>
        <v>4.171655155468599</v>
      </c>
    </row>
    <row r="135" spans="1:9" s="1" customFormat="1" ht="30" customHeight="1">
      <c r="A135" s="208"/>
      <c r="B135" s="208"/>
      <c r="C135" s="32" t="s">
        <v>71</v>
      </c>
      <c r="D135" s="134">
        <f>D8+D29+D33+D37+D42+D46+D50+D54+D58+D62+D66+D70+D74+D78+D83+D88+D101+D110+D119+D123+D127+D129</f>
        <v>8239737.910999999</v>
      </c>
      <c r="E135" s="134">
        <f>E8+E29+E33+E37+E42+E46+E50+E54+E58+E62+E66+E70+E74+E78+E83+E88+E101+E110+E119+E123+E127</f>
        <v>8280.6</v>
      </c>
      <c r="F135" s="134">
        <f>F8+F29+F33+F37+F42+F46+F50+F54+F58+F62+F66+F70+F74+F78+F83+F88+F101+F110+F119+F123+F127</f>
        <v>8280.58</v>
      </c>
      <c r="G135" s="134">
        <f>F135/E135*100</f>
        <v>99.99975847160833</v>
      </c>
      <c r="H135" s="134">
        <f t="shared" si="5"/>
        <v>0.10049567218570722</v>
      </c>
      <c r="I135" s="155">
        <f t="shared" si="7"/>
        <v>4.999758471608331</v>
      </c>
    </row>
    <row r="136" spans="1:9" s="1" customFormat="1" ht="26.25" customHeight="1">
      <c r="A136" s="222" t="s">
        <v>64</v>
      </c>
      <c r="B136" s="222"/>
      <c r="C136" s="222"/>
      <c r="D136" s="133">
        <f>D138+D139+D140</f>
        <v>40187275.71</v>
      </c>
      <c r="E136" s="133">
        <f>E138+E139+E140</f>
        <v>1431177.3540000003</v>
      </c>
      <c r="F136" s="133">
        <f>F138+F139+F140</f>
        <v>1300722.9600000004</v>
      </c>
      <c r="G136" s="133">
        <f>F136/E136*100</f>
        <v>90.88481985580664</v>
      </c>
      <c r="H136" s="133">
        <f>F136/D136*100</f>
        <v>3.236653734346902</v>
      </c>
      <c r="I136" s="139">
        <f t="shared" si="7"/>
        <v>-4.11518014419336</v>
      </c>
    </row>
    <row r="137" spans="1:9" s="1" customFormat="1" ht="15.75" customHeight="1">
      <c r="A137" s="227"/>
      <c r="B137" s="227"/>
      <c r="C137" s="50" t="s">
        <v>63</v>
      </c>
      <c r="D137" s="172"/>
      <c r="E137" s="172"/>
      <c r="F137" s="172"/>
      <c r="G137" s="151"/>
      <c r="H137" s="151"/>
      <c r="I137" s="152"/>
    </row>
    <row r="138" spans="1:9" s="1" customFormat="1" ht="30.75" customHeight="1">
      <c r="A138" s="227"/>
      <c r="B138" s="227"/>
      <c r="C138" s="33" t="s">
        <v>70</v>
      </c>
      <c r="D138" s="133">
        <f>D133+D17</f>
        <v>22405427.500000004</v>
      </c>
      <c r="E138" s="133">
        <f>E133+E17</f>
        <v>1097982.557</v>
      </c>
      <c r="F138" s="133">
        <f>F133+F17</f>
        <v>970219.5930000002</v>
      </c>
      <c r="G138" s="133">
        <f>F138/E138*100</f>
        <v>88.3638439258011</v>
      </c>
      <c r="H138" s="133">
        <f t="shared" si="5"/>
        <v>4.330288243774862</v>
      </c>
      <c r="I138" s="139">
        <f t="shared" si="7"/>
        <v>-6.636156074198894</v>
      </c>
    </row>
    <row r="139" spans="1:9" s="1" customFormat="1" ht="20.25" customHeight="1">
      <c r="A139" s="227"/>
      <c r="B139" s="227"/>
      <c r="C139" s="33" t="s">
        <v>36</v>
      </c>
      <c r="D139" s="133">
        <f aca="true" t="shared" si="8" ref="D139:F140">D134</f>
        <v>9542110.298999999</v>
      </c>
      <c r="E139" s="133">
        <f t="shared" si="8"/>
        <v>324914.1970000001</v>
      </c>
      <c r="F139" s="133">
        <f t="shared" si="8"/>
        <v>322222.787</v>
      </c>
      <c r="G139" s="133">
        <f>F139/E139*100</f>
        <v>99.1716551554686</v>
      </c>
      <c r="H139" s="133">
        <f t="shared" si="5"/>
        <v>3.3768503706540525</v>
      </c>
      <c r="I139" s="139">
        <f t="shared" si="7"/>
        <v>4.171655155468599</v>
      </c>
    </row>
    <row r="140" spans="1:9" s="1" customFormat="1" ht="31.5" customHeight="1">
      <c r="A140" s="227"/>
      <c r="B140" s="227"/>
      <c r="C140" s="34" t="s">
        <v>71</v>
      </c>
      <c r="D140" s="133">
        <f t="shared" si="8"/>
        <v>8239737.910999999</v>
      </c>
      <c r="E140" s="133">
        <f t="shared" si="8"/>
        <v>8280.6</v>
      </c>
      <c r="F140" s="133">
        <f t="shared" si="8"/>
        <v>8280.58</v>
      </c>
      <c r="G140" s="133">
        <f>F140/E140*100</f>
        <v>99.99975847160833</v>
      </c>
      <c r="H140" s="133">
        <f t="shared" si="5"/>
        <v>0.10049567218570722</v>
      </c>
      <c r="I140" s="139">
        <f t="shared" si="7"/>
        <v>4.999758471608331</v>
      </c>
    </row>
    <row r="141" spans="1:9" s="2" customFormat="1" ht="21.75" customHeight="1">
      <c r="A141" s="227"/>
      <c r="B141" s="227"/>
      <c r="C141" s="164" t="s">
        <v>97</v>
      </c>
      <c r="D141" s="165">
        <f>D9+D30+D38+D75+D79+D84+D102+D111+D124+D128</f>
        <v>9753273.116</v>
      </c>
      <c r="E141" s="165">
        <f>E9+E30+E38+E75+E79+E84+E102+E111+E124+E128</f>
        <v>21504.516</v>
      </c>
      <c r="F141" s="165">
        <f>F9+F30+F38+F75+F79+F84+F102+F111+F124+F128</f>
        <v>667.906</v>
      </c>
      <c r="G141" s="165">
        <f>F141/E141*100</f>
        <v>3.1058871541214876</v>
      </c>
      <c r="H141" s="194">
        <f>F141/D141*100</f>
        <v>0.0068480190399294455</v>
      </c>
      <c r="I141" s="166">
        <f t="shared" si="7"/>
        <v>-91.89411284587851</v>
      </c>
    </row>
    <row r="142" spans="1:8" ht="12" customHeight="1">
      <c r="A142" s="48"/>
      <c r="B142" s="49" t="s">
        <v>100</v>
      </c>
      <c r="C142" s="49"/>
      <c r="D142" s="20"/>
      <c r="E142" s="19"/>
      <c r="F142" s="27"/>
      <c r="G142" s="19"/>
      <c r="H142" s="19"/>
    </row>
    <row r="143" spans="1:9" s="13" customFormat="1" ht="27.75" customHeight="1" hidden="1">
      <c r="A143" s="204" t="s">
        <v>89</v>
      </c>
      <c r="B143" s="205"/>
      <c r="C143" s="205"/>
      <c r="D143" s="205"/>
      <c r="E143" s="205"/>
      <c r="F143" s="205"/>
      <c r="G143" s="205"/>
      <c r="H143" s="205"/>
      <c r="I143" s="3"/>
    </row>
    <row r="144" spans="1:8" s="6" customFormat="1" ht="17.25" customHeight="1">
      <c r="A144" s="198" t="s">
        <v>123</v>
      </c>
      <c r="B144" s="199"/>
      <c r="C144" s="199"/>
      <c r="D144" s="199"/>
      <c r="E144" s="199"/>
      <c r="F144" s="199"/>
      <c r="G144" s="199"/>
      <c r="H144" s="199"/>
    </row>
    <row r="145" spans="1:9" s="4" customFormat="1" ht="12.75">
      <c r="A145" s="22"/>
      <c r="B145" s="23"/>
      <c r="C145" s="23"/>
      <c r="D145" s="21"/>
      <c r="E145" s="21"/>
      <c r="F145" s="28"/>
      <c r="G145" s="21"/>
      <c r="H145" s="21"/>
      <c r="I145" s="113"/>
    </row>
    <row r="146" spans="1:9" s="4" customFormat="1" ht="12.75" hidden="1">
      <c r="A146" s="22"/>
      <c r="B146" s="23"/>
      <c r="C146" s="23"/>
      <c r="D146" s="21"/>
      <c r="E146" s="21"/>
      <c r="F146" s="28"/>
      <c r="G146" s="21"/>
      <c r="H146" s="21"/>
      <c r="I146" s="113"/>
    </row>
    <row r="147" spans="1:9" s="4" customFormat="1" ht="12.75" hidden="1">
      <c r="A147" s="43"/>
      <c r="B147" s="44"/>
      <c r="C147" s="44"/>
      <c r="D147" s="45"/>
      <c r="E147" s="47"/>
      <c r="F147" s="46"/>
      <c r="G147" s="47"/>
      <c r="H147" s="47"/>
      <c r="I147" s="113"/>
    </row>
    <row r="148" spans="1:9" s="4" customFormat="1" ht="32.25" customHeight="1" hidden="1">
      <c r="A148" s="18" t="s">
        <v>0</v>
      </c>
      <c r="B148" s="18" t="s">
        <v>62</v>
      </c>
      <c r="C148" s="18" t="s">
        <v>69</v>
      </c>
      <c r="D148" s="47"/>
      <c r="E148" s="45"/>
      <c r="F148" s="46"/>
      <c r="G148" s="47"/>
      <c r="H148" s="47"/>
      <c r="I148" s="113"/>
    </row>
    <row r="149" spans="1:9" s="4" customFormat="1" ht="15.75" hidden="1">
      <c r="A149" s="219" t="s">
        <v>64</v>
      </c>
      <c r="B149" s="220"/>
      <c r="C149" s="221"/>
      <c r="D149" s="35">
        <f>D151+D152+D153</f>
        <v>24525968.417999998</v>
      </c>
      <c r="E149" s="35">
        <f>E151+E152+E153</f>
        <v>21619356.084</v>
      </c>
      <c r="F149" s="127">
        <f>F151+F152+F153</f>
        <v>20841969.650000002</v>
      </c>
      <c r="G149" s="36">
        <f>F149/E149*100</f>
        <v>96.40421097196635</v>
      </c>
      <c r="H149" s="36">
        <f>F149/D149*100</f>
        <v>84.97919142187165</v>
      </c>
      <c r="I149" s="113"/>
    </row>
    <row r="150" spans="1:9" s="4" customFormat="1" ht="13.5" hidden="1">
      <c r="A150" s="195"/>
      <c r="B150" s="195"/>
      <c r="C150" s="37" t="s">
        <v>63</v>
      </c>
      <c r="D150" s="38"/>
      <c r="E150" s="38"/>
      <c r="F150" s="128"/>
      <c r="G150" s="39"/>
      <c r="H150" s="39"/>
      <c r="I150" s="113"/>
    </row>
    <row r="151" spans="1:9" s="4" customFormat="1" ht="27" hidden="1">
      <c r="A151" s="195"/>
      <c r="B151" s="195"/>
      <c r="C151" s="40" t="s">
        <v>70</v>
      </c>
      <c r="D151" s="41">
        <v>14805057.912999997</v>
      </c>
      <c r="E151" s="41">
        <v>13268979.204</v>
      </c>
      <c r="F151" s="129">
        <v>12716245.471</v>
      </c>
      <c r="G151" s="36">
        <v>95.83439144411821</v>
      </c>
      <c r="H151" s="36">
        <v>85.89122410547374</v>
      </c>
      <c r="I151" s="113"/>
    </row>
    <row r="152" spans="1:9" s="4" customFormat="1" ht="13.5" hidden="1">
      <c r="A152" s="195"/>
      <c r="B152" s="195"/>
      <c r="C152" s="40" t="s">
        <v>36</v>
      </c>
      <c r="D152" s="41">
        <v>7926615.303999999</v>
      </c>
      <c r="E152" s="41">
        <v>7092166.329999999</v>
      </c>
      <c r="F152" s="129">
        <v>6886598.409</v>
      </c>
      <c r="G152" s="36">
        <v>97.10147913296332</v>
      </c>
      <c r="H152" s="36">
        <v>86.87943270723412</v>
      </c>
      <c r="I152" s="113"/>
    </row>
    <row r="153" spans="1:9" s="4" customFormat="1" ht="27" hidden="1">
      <c r="A153" s="195"/>
      <c r="B153" s="195"/>
      <c r="C153" s="42" t="s">
        <v>71</v>
      </c>
      <c r="D153" s="41">
        <v>1794295.2010000001</v>
      </c>
      <c r="E153" s="41">
        <v>1258210.55</v>
      </c>
      <c r="F153" s="129">
        <v>1239125.77</v>
      </c>
      <c r="G153" s="36">
        <v>98.4831807363243</v>
      </c>
      <c r="H153" s="36">
        <v>69.05919211673798</v>
      </c>
      <c r="I153" s="113"/>
    </row>
    <row r="154" spans="1:9" s="4" customFormat="1" ht="12.75" hidden="1">
      <c r="A154" s="22"/>
      <c r="B154" s="23"/>
      <c r="C154" s="23"/>
      <c r="D154" s="21"/>
      <c r="E154" s="21"/>
      <c r="F154" s="28"/>
      <c r="G154" s="21"/>
      <c r="H154" s="21"/>
      <c r="I154" s="113"/>
    </row>
    <row r="155" spans="1:9" s="4" customFormat="1" ht="12.75" hidden="1">
      <c r="A155" s="22"/>
      <c r="B155" s="23"/>
      <c r="C155" s="23"/>
      <c r="D155" s="21"/>
      <c r="E155" s="21"/>
      <c r="F155" s="28"/>
      <c r="G155" s="21"/>
      <c r="H155" s="21"/>
      <c r="I155" s="113"/>
    </row>
    <row r="156" spans="1:9" s="4" customFormat="1" ht="12.75" hidden="1">
      <c r="A156" s="22"/>
      <c r="B156" s="23"/>
      <c r="C156" s="23"/>
      <c r="D156" s="21"/>
      <c r="E156" s="21"/>
      <c r="F156" s="28"/>
      <c r="G156" s="21"/>
      <c r="H156" s="21"/>
      <c r="I156" s="113"/>
    </row>
    <row r="157" spans="1:9" s="4" customFormat="1" ht="12.75" hidden="1">
      <c r="A157" s="22"/>
      <c r="B157" s="23"/>
      <c r="C157" s="23"/>
      <c r="D157" s="21"/>
      <c r="E157" s="21"/>
      <c r="F157" s="28"/>
      <c r="G157" s="21"/>
      <c r="H157" s="21"/>
      <c r="I157" s="113"/>
    </row>
    <row r="158" spans="1:9" s="4" customFormat="1" ht="12.75">
      <c r="A158" s="22"/>
      <c r="B158" s="23"/>
      <c r="C158" s="23"/>
      <c r="D158" s="21"/>
      <c r="E158" s="21"/>
      <c r="F158" s="28"/>
      <c r="G158" s="21"/>
      <c r="H158" s="21"/>
      <c r="I158" s="113"/>
    </row>
    <row r="159" spans="1:9" s="4" customFormat="1" ht="12.75">
      <c r="A159" s="22"/>
      <c r="B159" s="23"/>
      <c r="C159" s="23"/>
      <c r="D159" s="21"/>
      <c r="E159" s="21"/>
      <c r="F159" s="28"/>
      <c r="G159" s="21"/>
      <c r="H159" s="21"/>
      <c r="I159" s="113"/>
    </row>
    <row r="160" spans="1:9" s="4" customFormat="1" ht="12.75">
      <c r="A160" s="22"/>
      <c r="B160" s="23"/>
      <c r="C160" s="23"/>
      <c r="D160" s="21"/>
      <c r="E160" s="21"/>
      <c r="F160" s="28"/>
      <c r="G160" s="21"/>
      <c r="H160" s="21"/>
      <c r="I160" s="113"/>
    </row>
    <row r="161" spans="1:9" s="4" customFormat="1" ht="12.75">
      <c r="A161" s="22"/>
      <c r="B161" s="23"/>
      <c r="C161" s="23"/>
      <c r="D161" s="21"/>
      <c r="E161" s="21"/>
      <c r="F161" s="28"/>
      <c r="G161" s="21"/>
      <c r="H161" s="21"/>
      <c r="I161" s="113"/>
    </row>
    <row r="162" spans="1:9" s="4" customFormat="1" ht="12.75">
      <c r="A162" s="22"/>
      <c r="B162" s="23"/>
      <c r="C162" s="23"/>
      <c r="D162" s="21"/>
      <c r="E162" s="21"/>
      <c r="F162" s="28"/>
      <c r="G162" s="21"/>
      <c r="H162" s="21"/>
      <c r="I162" s="113"/>
    </row>
    <row r="163" spans="1:9" s="4" customFormat="1" ht="12.75">
      <c r="A163" s="22"/>
      <c r="B163" s="23"/>
      <c r="C163" s="23"/>
      <c r="D163" s="21"/>
      <c r="E163" s="21"/>
      <c r="F163" s="28"/>
      <c r="G163" s="21"/>
      <c r="H163" s="21"/>
      <c r="I163" s="113"/>
    </row>
    <row r="164" spans="1:9" s="4" customFormat="1" ht="12.75">
      <c r="A164" s="22"/>
      <c r="B164" s="23"/>
      <c r="C164" s="23"/>
      <c r="D164" s="21"/>
      <c r="E164" s="21"/>
      <c r="F164" s="28"/>
      <c r="G164" s="21"/>
      <c r="H164" s="21"/>
      <c r="I164" s="113"/>
    </row>
    <row r="165" spans="1:9" s="4" customFormat="1" ht="12.75">
      <c r="A165" s="22"/>
      <c r="B165" s="23"/>
      <c r="C165" s="23"/>
      <c r="D165" s="21"/>
      <c r="E165" s="21"/>
      <c r="F165" s="28"/>
      <c r="G165" s="21"/>
      <c r="H165" s="21"/>
      <c r="I165" s="113"/>
    </row>
    <row r="166" spans="1:9" s="4" customFormat="1" ht="12.75">
      <c r="A166" s="22"/>
      <c r="B166" s="23"/>
      <c r="C166" s="23"/>
      <c r="D166" s="21"/>
      <c r="E166" s="21"/>
      <c r="F166" s="28"/>
      <c r="G166" s="21"/>
      <c r="H166" s="21"/>
      <c r="I166" s="113"/>
    </row>
    <row r="167" spans="1:9" s="4" customFormat="1" ht="12.75">
      <c r="A167" s="22"/>
      <c r="B167" s="23"/>
      <c r="C167" s="23"/>
      <c r="D167" s="21"/>
      <c r="E167" s="21"/>
      <c r="F167" s="28"/>
      <c r="G167" s="21"/>
      <c r="H167" s="21"/>
      <c r="I167" s="113"/>
    </row>
    <row r="168" spans="1:9" s="4" customFormat="1" ht="12.75">
      <c r="A168" s="22"/>
      <c r="B168" s="23"/>
      <c r="C168" s="23"/>
      <c r="D168" s="21"/>
      <c r="E168" s="21"/>
      <c r="F168" s="28"/>
      <c r="G168" s="21"/>
      <c r="H168" s="21"/>
      <c r="I168" s="113"/>
    </row>
    <row r="169" spans="1:9" s="4" customFormat="1" ht="12.75">
      <c r="A169" s="22"/>
      <c r="B169" s="23"/>
      <c r="C169" s="23"/>
      <c r="D169" s="21"/>
      <c r="E169" s="21"/>
      <c r="F169" s="28"/>
      <c r="G169" s="21"/>
      <c r="H169" s="21"/>
      <c r="I169" s="113"/>
    </row>
    <row r="170" spans="1:9" s="4" customFormat="1" ht="12.75">
      <c r="A170" s="22"/>
      <c r="B170" s="23"/>
      <c r="C170" s="23"/>
      <c r="D170" s="21"/>
      <c r="E170" s="21"/>
      <c r="F170" s="28"/>
      <c r="G170" s="21"/>
      <c r="H170" s="21"/>
      <c r="I170" s="113"/>
    </row>
    <row r="171" spans="1:9" s="4" customFormat="1" ht="12.75">
      <c r="A171" s="22"/>
      <c r="B171" s="23"/>
      <c r="C171" s="23"/>
      <c r="D171" s="21"/>
      <c r="E171" s="21"/>
      <c r="F171" s="28"/>
      <c r="G171" s="21"/>
      <c r="H171" s="21"/>
      <c r="I171" s="113"/>
    </row>
    <row r="172" spans="1:9" s="4" customFormat="1" ht="12.75">
      <c r="A172" s="22"/>
      <c r="B172" s="23"/>
      <c r="C172" s="23"/>
      <c r="D172" s="21"/>
      <c r="E172" s="21"/>
      <c r="F172" s="28"/>
      <c r="G172" s="21"/>
      <c r="H172" s="21"/>
      <c r="I172" s="113"/>
    </row>
    <row r="173" spans="1:9" s="4" customFormat="1" ht="12.75">
      <c r="A173" s="22"/>
      <c r="B173" s="23"/>
      <c r="C173" s="23"/>
      <c r="D173" s="21"/>
      <c r="E173" s="21"/>
      <c r="F173" s="28"/>
      <c r="G173" s="21"/>
      <c r="H173" s="21"/>
      <c r="I173" s="113"/>
    </row>
    <row r="174" spans="1:9" s="4" customFormat="1" ht="12.75">
      <c r="A174" s="22"/>
      <c r="B174" s="23"/>
      <c r="C174" s="23"/>
      <c r="D174" s="21"/>
      <c r="E174" s="21"/>
      <c r="F174" s="28"/>
      <c r="G174" s="21"/>
      <c r="H174" s="21"/>
      <c r="I174" s="113"/>
    </row>
    <row r="175" spans="1:9" s="4" customFormat="1" ht="12.75">
      <c r="A175" s="22"/>
      <c r="B175" s="23"/>
      <c r="C175" s="23"/>
      <c r="D175" s="21"/>
      <c r="E175" s="21"/>
      <c r="F175" s="28"/>
      <c r="G175" s="21"/>
      <c r="H175" s="21"/>
      <c r="I175" s="113"/>
    </row>
    <row r="176" spans="1:9" s="4" customFormat="1" ht="12.75">
      <c r="A176" s="22"/>
      <c r="B176" s="23"/>
      <c r="C176" s="23"/>
      <c r="D176" s="21"/>
      <c r="E176" s="21"/>
      <c r="F176" s="28"/>
      <c r="G176" s="21"/>
      <c r="H176" s="21"/>
      <c r="I176" s="113"/>
    </row>
    <row r="177" spans="1:9" s="4" customFormat="1" ht="12.75">
      <c r="A177" s="22"/>
      <c r="B177" s="23"/>
      <c r="C177" s="23"/>
      <c r="D177" s="21"/>
      <c r="E177" s="21"/>
      <c r="F177" s="28"/>
      <c r="G177" s="21"/>
      <c r="H177" s="21"/>
      <c r="I177" s="113"/>
    </row>
    <row r="178" spans="1:9" s="4" customFormat="1" ht="12.75">
      <c r="A178" s="22"/>
      <c r="B178" s="23"/>
      <c r="C178" s="23"/>
      <c r="D178" s="21"/>
      <c r="E178" s="21"/>
      <c r="F178" s="28"/>
      <c r="G178" s="21"/>
      <c r="H178" s="21"/>
      <c r="I178" s="113"/>
    </row>
    <row r="179" spans="1:9" s="4" customFormat="1" ht="12.75">
      <c r="A179" s="22"/>
      <c r="B179" s="23"/>
      <c r="C179" s="23"/>
      <c r="D179" s="21"/>
      <c r="E179" s="21"/>
      <c r="F179" s="28"/>
      <c r="G179" s="21"/>
      <c r="H179" s="21"/>
      <c r="I179" s="113"/>
    </row>
    <row r="180" spans="1:9" s="4" customFormat="1" ht="12.75">
      <c r="A180" s="22"/>
      <c r="B180" s="23"/>
      <c r="C180" s="23"/>
      <c r="D180" s="21"/>
      <c r="E180" s="21"/>
      <c r="F180" s="28"/>
      <c r="G180" s="21"/>
      <c r="H180" s="21"/>
      <c r="I180" s="113"/>
    </row>
    <row r="181" spans="1:9" s="4" customFormat="1" ht="12.75">
      <c r="A181" s="22"/>
      <c r="B181" s="23"/>
      <c r="C181" s="23"/>
      <c r="D181" s="21"/>
      <c r="E181" s="21"/>
      <c r="F181" s="28"/>
      <c r="G181" s="21"/>
      <c r="H181" s="21"/>
      <c r="I181" s="113"/>
    </row>
    <row r="182" spans="1:9" s="4" customFormat="1" ht="12.75">
      <c r="A182" s="22"/>
      <c r="B182" s="23"/>
      <c r="C182" s="23"/>
      <c r="D182" s="21"/>
      <c r="E182" s="21"/>
      <c r="F182" s="28"/>
      <c r="G182" s="21"/>
      <c r="H182" s="21"/>
      <c r="I182" s="113"/>
    </row>
    <row r="183" spans="1:9" s="4" customFormat="1" ht="12.75">
      <c r="A183" s="22"/>
      <c r="B183" s="23"/>
      <c r="C183" s="23"/>
      <c r="D183" s="21"/>
      <c r="E183" s="21"/>
      <c r="F183" s="28"/>
      <c r="G183" s="21"/>
      <c r="H183" s="21"/>
      <c r="I183" s="113"/>
    </row>
    <row r="184" spans="1:9" s="4" customFormat="1" ht="12.75">
      <c r="A184" s="22"/>
      <c r="B184" s="23"/>
      <c r="C184" s="23"/>
      <c r="D184" s="21"/>
      <c r="E184" s="21"/>
      <c r="F184" s="28"/>
      <c r="G184" s="21"/>
      <c r="H184" s="21"/>
      <c r="I184" s="113"/>
    </row>
    <row r="185" spans="1:9" s="4" customFormat="1" ht="12.75">
      <c r="A185" s="22"/>
      <c r="B185" s="23"/>
      <c r="C185" s="23"/>
      <c r="D185" s="21"/>
      <c r="E185" s="21"/>
      <c r="F185" s="28"/>
      <c r="G185" s="21"/>
      <c r="H185" s="21"/>
      <c r="I185" s="113"/>
    </row>
    <row r="186" spans="1:9" s="4" customFormat="1" ht="12.75">
      <c r="A186" s="22"/>
      <c r="B186" s="23"/>
      <c r="C186" s="23"/>
      <c r="D186" s="21"/>
      <c r="E186" s="21"/>
      <c r="F186" s="28"/>
      <c r="G186" s="21"/>
      <c r="H186" s="21"/>
      <c r="I186" s="113"/>
    </row>
    <row r="187" spans="1:9" s="4" customFormat="1" ht="12.75">
      <c r="A187" s="22"/>
      <c r="B187" s="23"/>
      <c r="C187" s="23"/>
      <c r="D187" s="21"/>
      <c r="E187" s="21"/>
      <c r="F187" s="28"/>
      <c r="G187" s="21"/>
      <c r="H187" s="21"/>
      <c r="I187" s="113"/>
    </row>
    <row r="188" spans="1:9" s="4" customFormat="1" ht="12.75">
      <c r="A188" s="22"/>
      <c r="B188" s="23"/>
      <c r="C188" s="23"/>
      <c r="D188" s="21"/>
      <c r="E188" s="21"/>
      <c r="F188" s="28"/>
      <c r="G188" s="21"/>
      <c r="H188" s="21"/>
      <c r="I188" s="113"/>
    </row>
    <row r="189" spans="1:9" s="4" customFormat="1" ht="12.75">
      <c r="A189" s="22"/>
      <c r="B189" s="23"/>
      <c r="C189" s="23"/>
      <c r="D189" s="21"/>
      <c r="E189" s="21"/>
      <c r="F189" s="28"/>
      <c r="G189" s="21"/>
      <c r="H189" s="21"/>
      <c r="I189" s="113"/>
    </row>
    <row r="190" spans="1:9" s="4" customFormat="1" ht="12.75">
      <c r="A190" s="22"/>
      <c r="B190" s="23"/>
      <c r="C190" s="23"/>
      <c r="D190" s="21"/>
      <c r="E190" s="21"/>
      <c r="F190" s="28"/>
      <c r="G190" s="21"/>
      <c r="H190" s="21"/>
      <c r="I190" s="113"/>
    </row>
    <row r="191" spans="1:9" s="4" customFormat="1" ht="12.75">
      <c r="A191" s="22"/>
      <c r="B191" s="23"/>
      <c r="C191" s="23"/>
      <c r="D191" s="21"/>
      <c r="E191" s="21"/>
      <c r="F191" s="28"/>
      <c r="G191" s="21"/>
      <c r="H191" s="21"/>
      <c r="I191" s="113"/>
    </row>
    <row r="192" spans="1:9" s="4" customFormat="1" ht="12.75">
      <c r="A192" s="22"/>
      <c r="B192" s="23"/>
      <c r="C192" s="23"/>
      <c r="D192" s="21"/>
      <c r="E192" s="21"/>
      <c r="F192" s="28"/>
      <c r="G192" s="21"/>
      <c r="H192" s="21"/>
      <c r="I192" s="113"/>
    </row>
    <row r="193" spans="1:9" s="4" customFormat="1" ht="12.75">
      <c r="A193" s="22"/>
      <c r="B193" s="23"/>
      <c r="C193" s="23"/>
      <c r="D193" s="21"/>
      <c r="E193" s="21"/>
      <c r="F193" s="28"/>
      <c r="G193" s="21"/>
      <c r="H193" s="21"/>
      <c r="I193" s="113"/>
    </row>
    <row r="194" spans="1:9" s="4" customFormat="1" ht="12.75">
      <c r="A194" s="22"/>
      <c r="B194" s="23"/>
      <c r="C194" s="23"/>
      <c r="D194" s="21"/>
      <c r="E194" s="21"/>
      <c r="F194" s="28"/>
      <c r="G194" s="21"/>
      <c r="H194" s="21"/>
      <c r="I194" s="113"/>
    </row>
    <row r="195" spans="1:9" s="4" customFormat="1" ht="12.75">
      <c r="A195" s="22"/>
      <c r="B195" s="23"/>
      <c r="C195" s="23"/>
      <c r="D195" s="21"/>
      <c r="E195" s="21"/>
      <c r="F195" s="28"/>
      <c r="G195" s="21"/>
      <c r="H195" s="21"/>
      <c r="I195" s="113"/>
    </row>
    <row r="196" spans="1:9" s="4" customFormat="1" ht="12.75">
      <c r="A196" s="22"/>
      <c r="B196" s="23"/>
      <c r="C196" s="23"/>
      <c r="D196" s="21"/>
      <c r="E196" s="21"/>
      <c r="F196" s="28"/>
      <c r="G196" s="21"/>
      <c r="H196" s="21"/>
      <c r="I196" s="113"/>
    </row>
    <row r="197" spans="1:9" s="4" customFormat="1" ht="12.75">
      <c r="A197" s="22"/>
      <c r="B197" s="23"/>
      <c r="C197" s="23"/>
      <c r="D197" s="21"/>
      <c r="E197" s="21"/>
      <c r="F197" s="28"/>
      <c r="G197" s="21"/>
      <c r="H197" s="21"/>
      <c r="I197" s="113"/>
    </row>
    <row r="198" spans="1:9" s="4" customFormat="1" ht="12.75">
      <c r="A198" s="22"/>
      <c r="B198" s="23"/>
      <c r="C198" s="23"/>
      <c r="D198" s="21"/>
      <c r="E198" s="21"/>
      <c r="F198" s="28"/>
      <c r="G198" s="21"/>
      <c r="H198" s="21"/>
      <c r="I198" s="113"/>
    </row>
    <row r="199" spans="1:9" s="4" customFormat="1" ht="12.75">
      <c r="A199" s="22"/>
      <c r="B199" s="23"/>
      <c r="C199" s="23"/>
      <c r="D199" s="21"/>
      <c r="E199" s="21"/>
      <c r="F199" s="28"/>
      <c r="G199" s="21"/>
      <c r="H199" s="21"/>
      <c r="I199" s="113"/>
    </row>
    <row r="200" spans="1:9" s="4" customFormat="1" ht="12.75">
      <c r="A200" s="22"/>
      <c r="B200" s="23"/>
      <c r="C200" s="23"/>
      <c r="D200" s="21"/>
      <c r="E200" s="21"/>
      <c r="F200" s="28"/>
      <c r="G200" s="21"/>
      <c r="H200" s="21"/>
      <c r="I200" s="113"/>
    </row>
    <row r="201" spans="4:8" ht="12.75">
      <c r="D201" s="21"/>
      <c r="E201" s="21"/>
      <c r="F201" s="28"/>
      <c r="G201" s="21"/>
      <c r="H201" s="21"/>
    </row>
    <row r="202" spans="1:8" ht="12.75">
      <c r="A202" s="24"/>
      <c r="B202" s="24"/>
      <c r="C202" s="24"/>
      <c r="D202" s="21"/>
      <c r="E202" s="21"/>
      <c r="F202" s="28"/>
      <c r="G202" s="21"/>
      <c r="H202" s="21"/>
    </row>
    <row r="203" spans="1:8" ht="12.75">
      <c r="A203" s="24"/>
      <c r="B203" s="24"/>
      <c r="C203" s="24"/>
      <c r="D203" s="21"/>
      <c r="E203" s="21"/>
      <c r="F203" s="28"/>
      <c r="G203" s="21"/>
      <c r="H203" s="21"/>
    </row>
    <row r="204" spans="1:8" ht="12.75">
      <c r="A204" s="24"/>
      <c r="B204" s="24"/>
      <c r="C204" s="24"/>
      <c r="D204" s="21"/>
      <c r="E204" s="21"/>
      <c r="F204" s="28"/>
      <c r="G204" s="21"/>
      <c r="H204" s="21"/>
    </row>
    <row r="205" spans="1:8" ht="12.75">
      <c r="A205" s="24"/>
      <c r="B205" s="24"/>
      <c r="C205" s="24"/>
      <c r="D205" s="21"/>
      <c r="E205" s="21"/>
      <c r="F205" s="28"/>
      <c r="G205" s="21"/>
      <c r="H205" s="21"/>
    </row>
    <row r="206" spans="1:8" ht="12.75">
      <c r="A206" s="24"/>
      <c r="B206" s="24"/>
      <c r="C206" s="24"/>
      <c r="D206" s="21"/>
      <c r="E206" s="21"/>
      <c r="F206" s="28"/>
      <c r="G206" s="21"/>
      <c r="H206" s="21"/>
    </row>
    <row r="207" spans="1:8" ht="12.75">
      <c r="A207" s="24"/>
      <c r="B207" s="24"/>
      <c r="C207" s="24"/>
      <c r="D207" s="21"/>
      <c r="E207" s="21"/>
      <c r="F207" s="28"/>
      <c r="G207" s="21"/>
      <c r="H207" s="21"/>
    </row>
  </sheetData>
  <sheetProtection password="CE2E" sheet="1" objects="1" scenarios="1"/>
  <mergeCells count="22">
    <mergeCell ref="A3:I3"/>
    <mergeCell ref="A11:B11"/>
    <mergeCell ref="A149:C149"/>
    <mergeCell ref="A136:C136"/>
    <mergeCell ref="A110:B111"/>
    <mergeCell ref="A137:B141"/>
    <mergeCell ref="A129:C129"/>
    <mergeCell ref="A8:B9"/>
    <mergeCell ref="A104:B104"/>
    <mergeCell ref="A105:B106"/>
    <mergeCell ref="A72:B72"/>
    <mergeCell ref="A132:B135"/>
    <mergeCell ref="A130:C130"/>
    <mergeCell ref="A25:B25"/>
    <mergeCell ref="A77:B79"/>
    <mergeCell ref="A75:B75"/>
    <mergeCell ref="A150:B153"/>
    <mergeCell ref="A99:B99"/>
    <mergeCell ref="A144:H144"/>
    <mergeCell ref="A126:B126"/>
    <mergeCell ref="A131:C131"/>
    <mergeCell ref="A143:H143"/>
  </mergeCells>
  <printOptions/>
  <pageMargins left="0.3937007874015748" right="0.2755905511811024" top="0.2755905511811024" bottom="0.1968503937007874" header="0.1968503937007874" footer="0.1968503937007874"/>
  <pageSetup fitToHeight="0" fitToWidth="1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Леготкина Наталья Юрьевна</cp:lastModifiedBy>
  <cp:lastPrinted>2020-02-12T11:01:01Z</cp:lastPrinted>
  <dcterms:created xsi:type="dcterms:W3CDTF">2002-03-11T10:22:12Z</dcterms:created>
  <dcterms:modified xsi:type="dcterms:W3CDTF">2020-02-14T11:23:46Z</dcterms:modified>
  <cp:category/>
  <cp:version/>
  <cp:contentType/>
  <cp:contentStatus/>
</cp:coreProperties>
</file>