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5" windowWidth="15825" windowHeight="1188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источникам'!$A$5:$M$133</definedName>
    <definedName name="_xlnm.Print_Titles" localSheetId="0">'По ГРБС и источникам'!$5:$5</definedName>
    <definedName name="_xlnm.Print_Area" localSheetId="0">'По ГРБС и источникам'!$A$1:$I$136</definedName>
  </definedNames>
  <calcPr fullCalcOnLoad="1"/>
</workbook>
</file>

<file path=xl/sharedStrings.xml><?xml version="1.0" encoding="utf-8"?>
<sst xmlns="http://schemas.openxmlformats.org/spreadsheetml/2006/main" count="239" uniqueCount="120">
  <si>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</si>
  <si>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</si>
  <si>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</si>
  <si>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</si>
  <si>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</si>
  <si>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</si>
  <si>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</si>
  <si>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</si>
  <si>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</si>
  <si>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</si>
  <si>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</si>
  <si>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</si>
  <si>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</si>
  <si>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</si>
  <si>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</si>
  <si>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</si>
  <si>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</si>
  <si>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</si>
  <si>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</si>
  <si>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</si>
  <si>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</si>
  <si>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</si>
  <si>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</si>
  <si>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</si>
  <si>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</si>
  <si>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</si>
  <si>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</si>
  <si>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</si>
  <si>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</si>
  <si>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</si>
  <si>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</si>
  <si>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</si>
  <si>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</si>
  <si>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</si>
  <si>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</si>
  <si>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</si>
  <si>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</si>
  <si>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</si>
  <si>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</si>
  <si>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</si>
  <si>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</si>
  <si>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</si>
  <si>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</si>
  <si>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</si>
  <si>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</si>
  <si>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</si>
  <si>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</si>
  <si>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</si>
  <si>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</si>
  <si>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</si>
  <si>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</si>
  <si>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</si>
  <si>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</si>
  <si>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</si>
  <si>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</si>
  <si>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</si>
  <si>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</si>
  <si>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</si>
  <si>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</si>
  <si>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</si>
  <si>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</si>
  <si>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</si>
  <si>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</si>
  <si>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</si>
  <si>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</si>
  <si>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</si>
  <si>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</si>
  <si>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</si>
  <si>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</si>
  <si>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</si>
  <si>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</si>
  <si>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</si>
  <si>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</si>
  <si>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</si>
  <si>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</si>
  <si>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</si>
  <si>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</si>
  <si>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</si>
  <si>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</si>
  <si>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</si>
  <si>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</si>
  <si>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</si>
  <si>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</si>
  <si>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</si>
  <si>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</si>
  <si>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</si>
  <si>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</si>
  <si>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</si>
  <si>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</si>
  <si>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</si>
  <si>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</si>
  <si>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</si>
  <si>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</si>
  <si>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</si>
  <si>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</si>
  <si>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</si>
  <si>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</si>
  <si>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</si>
  <si>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</si>
  <si>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</si>
  <si>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</si>
  <si>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</si>
  <si>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</si>
  <si>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</si>
  <si>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</si>
  <si>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</si>
  <si>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</si>
  <si>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</si>
  <si>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</si>
  <si>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</si>
  <si>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</si>
  <si>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</si>
  <si>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</si>
  <si>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 xml:space="preserve">Оперативный анализ исполнения бюджета города Перми по расходам на 1 марта 2019 года </t>
  </si>
  <si>
    <t>Кассовый план января-февраля 2019 года</t>
  </si>
  <si>
    <t>Кассовый расход на 01.03.2019</t>
  </si>
  <si>
    <t>% выпол-нения кассового плана января-февраля 2019 года</t>
  </si>
  <si>
    <t xml:space="preserve"> *   расчётный уровень установлен исходя из 95,0 % исполнения кассового плана по расходам за январь-февраль 2019 года.</t>
  </si>
  <si>
    <t>Обеспечение деятельности (оказание услуг, выполнение работ) муницип.учреждений (организаций)</t>
  </si>
  <si>
    <t>Исполнение обязательств по обслуживанию муниципального долга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</si>
</sst>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6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4" fillId="33" borderId="0" xfId="0" applyFont="1" applyFill="1" applyAlignment="1">
      <alignment/>
    </xf>
    <xf numFmtId="179" fontId="13" fillId="33" borderId="0" xfId="0" applyNumberFormat="1" applyFont="1" applyFill="1" applyAlignment="1">
      <alignment horizontal="right"/>
    </xf>
    <xf numFmtId="0" fontId="13" fillId="33" borderId="11" xfId="0" applyFont="1" applyFill="1" applyBorder="1" applyAlignment="1">
      <alignment horizontal="left"/>
    </xf>
    <xf numFmtId="0" fontId="14" fillId="33" borderId="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179" fontId="14" fillId="33" borderId="10" xfId="0" applyNumberFormat="1" applyFont="1" applyFill="1" applyBorder="1" applyAlignment="1" applyProtection="1">
      <alignment/>
      <protection/>
    </xf>
    <xf numFmtId="179" fontId="20" fillId="34" borderId="10" xfId="0" applyNumberFormat="1" applyFont="1" applyFill="1" applyBorder="1" applyAlignment="1">
      <alignment horizontal="right" vertical="center"/>
    </xf>
    <xf numFmtId="179" fontId="14" fillId="34" borderId="13" xfId="0" applyNumberFormat="1" applyFont="1" applyFill="1" applyBorder="1" applyAlignment="1">
      <alignment horizontal="left"/>
    </xf>
    <xf numFmtId="179" fontId="20" fillId="34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49" fontId="16" fillId="0" borderId="21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74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22" fillId="35" borderId="16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33" borderId="10" xfId="0" applyNumberFormat="1" applyFont="1" applyFill="1" applyBorder="1" applyAlignment="1">
      <alignment vertical="center"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6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179" fontId="28" fillId="0" borderId="10" xfId="0" applyNumberFormat="1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6" fillId="0" borderId="10" xfId="0" applyNumberFormat="1" applyFont="1" applyFill="1" applyBorder="1" applyAlignment="1">
      <alignment horizontal="center" vertical="center" wrapText="1"/>
    </xf>
    <xf numFmtId="179" fontId="8" fillId="35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49" fontId="70" fillId="0" borderId="17" xfId="0" applyNumberFormat="1" applyFont="1" applyFill="1" applyBorder="1" applyAlignment="1">
      <alignment vertical="center" wrapText="1"/>
    </xf>
    <xf numFmtId="49" fontId="70" fillId="0" borderId="0" xfId="0" applyNumberFormat="1" applyFont="1" applyFill="1" applyBorder="1" applyAlignment="1">
      <alignment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49" fontId="22" fillId="35" borderId="14" xfId="0" applyNumberFormat="1" applyFont="1" applyFill="1" applyBorder="1" applyAlignment="1">
      <alignment horizontal="left" vertical="center" wrapText="1"/>
    </xf>
    <xf numFmtId="179" fontId="29" fillId="35" borderId="10" xfId="0" applyNumberFormat="1" applyFont="1" applyFill="1" applyBorder="1" applyAlignment="1" applyProtection="1">
      <alignment horizontal="center" vertical="center" wrapText="1"/>
      <protection/>
    </xf>
    <xf numFmtId="179" fontId="29" fillId="35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tabSelected="1" zoomScale="110" zoomScaleNormal="11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92" sqref="G92"/>
    </sheetView>
  </sheetViews>
  <sheetFormatPr defaultColWidth="9.140625" defaultRowHeight="12.75"/>
  <cols>
    <col min="1" max="1" width="5.28125" style="15" customWidth="1"/>
    <col min="2" max="2" width="25.140625" style="5" customWidth="1"/>
    <col min="3" max="3" width="47.140625" style="5" customWidth="1"/>
    <col min="4" max="4" width="14.00390625" style="5" customWidth="1"/>
    <col min="5" max="5" width="13.00390625" style="48" customWidth="1"/>
    <col min="6" max="6" width="13.00390625" style="25" customWidth="1"/>
    <col min="7" max="7" width="8.7109375" style="5" customWidth="1"/>
    <col min="8" max="8" width="7.7109375" style="5" customWidth="1"/>
    <col min="9" max="9" width="10.00390625" style="3" customWidth="1"/>
    <col min="13" max="13" width="11.7109375" style="0" bestFit="1" customWidth="1"/>
  </cols>
  <sheetData>
    <row r="1" ht="13.5" customHeight="1">
      <c r="I1" s="119" t="s">
        <v>107</v>
      </c>
    </row>
    <row r="2" ht="13.5" customHeight="1">
      <c r="I2" s="119" t="s">
        <v>108</v>
      </c>
    </row>
    <row r="3" spans="1:9" s="1" customFormat="1" ht="19.5" customHeight="1">
      <c r="A3" s="172" t="s">
        <v>113</v>
      </c>
      <c r="B3" s="172"/>
      <c r="C3" s="172"/>
      <c r="D3" s="172"/>
      <c r="E3" s="172"/>
      <c r="F3" s="172"/>
      <c r="G3" s="172"/>
      <c r="H3" s="172"/>
      <c r="I3" s="2"/>
    </row>
    <row r="4" spans="1:9" s="1" customFormat="1" ht="15" customHeight="1">
      <c r="A4" s="15"/>
      <c r="B4" s="16"/>
      <c r="C4" s="16"/>
      <c r="D4" s="17"/>
      <c r="E4" s="49"/>
      <c r="F4" s="26"/>
      <c r="G4" s="2"/>
      <c r="H4" s="2"/>
      <c r="I4" s="148" t="s">
        <v>58</v>
      </c>
    </row>
    <row r="5" spans="1:9" s="1" customFormat="1" ht="85.5" customHeight="1">
      <c r="A5" s="122" t="s">
        <v>0</v>
      </c>
      <c r="B5" s="122" t="s">
        <v>62</v>
      </c>
      <c r="C5" s="122" t="s">
        <v>69</v>
      </c>
      <c r="D5" s="123" t="s">
        <v>106</v>
      </c>
      <c r="E5" s="124" t="s">
        <v>114</v>
      </c>
      <c r="F5" s="125" t="s">
        <v>115</v>
      </c>
      <c r="G5" s="149" t="s">
        <v>116</v>
      </c>
      <c r="H5" s="126" t="s">
        <v>110</v>
      </c>
      <c r="I5" s="127" t="s">
        <v>112</v>
      </c>
    </row>
    <row r="6" spans="1:11" s="2" customFormat="1" ht="54.75" customHeight="1">
      <c r="A6" s="61" t="s">
        <v>59</v>
      </c>
      <c r="B6" s="31" t="s">
        <v>73</v>
      </c>
      <c r="C6" s="31" t="s">
        <v>37</v>
      </c>
      <c r="D6" s="138">
        <f>D7+D8</f>
        <v>1331834.8939999999</v>
      </c>
      <c r="E6" s="138">
        <f>E7+E8</f>
        <v>15761.51</v>
      </c>
      <c r="F6" s="138">
        <f>F7+F8</f>
        <v>13544.187</v>
      </c>
      <c r="G6" s="169">
        <f>F6/E6*100</f>
        <v>85.93203950636709</v>
      </c>
      <c r="H6" s="138">
        <f>F6/D6*100</f>
        <v>1.0169569111770096</v>
      </c>
      <c r="I6" s="144" t="s">
        <v>67</v>
      </c>
      <c r="J6" s="120"/>
      <c r="K6" s="120"/>
    </row>
    <row r="7" spans="1:9" s="7" customFormat="1" ht="16.5" customHeight="1">
      <c r="A7" s="68"/>
      <c r="B7" s="69"/>
      <c r="C7" s="70" t="s">
        <v>35</v>
      </c>
      <c r="D7" s="136">
        <v>748334.894</v>
      </c>
      <c r="E7" s="136">
        <v>15761.51</v>
      </c>
      <c r="F7" s="136">
        <v>13544.187</v>
      </c>
      <c r="G7" s="151">
        <f>F7/E7*100</f>
        <v>85.93203950636709</v>
      </c>
      <c r="H7" s="136">
        <f aca="true" t="shared" si="0" ref="H7:H69">F7/D7*100</f>
        <v>1.809909855680203</v>
      </c>
      <c r="I7" s="143">
        <f>G7-95</f>
        <v>-9.06796049363291</v>
      </c>
    </row>
    <row r="8" spans="1:9" s="12" customFormat="1" ht="27" customHeight="1">
      <c r="A8" s="173"/>
      <c r="B8" s="174"/>
      <c r="C8" s="70" t="s">
        <v>71</v>
      </c>
      <c r="D8" s="136">
        <v>583500</v>
      </c>
      <c r="E8" s="136">
        <v>0</v>
      </c>
      <c r="F8" s="136">
        <v>0</v>
      </c>
      <c r="G8" s="136"/>
      <c r="H8" s="136">
        <f t="shared" si="0"/>
        <v>0</v>
      </c>
      <c r="I8" s="143">
        <f>G8-95</f>
        <v>-95</v>
      </c>
    </row>
    <row r="9" spans="1:9" s="12" customFormat="1" ht="21" customHeight="1" hidden="1">
      <c r="A9" s="175"/>
      <c r="B9" s="176"/>
      <c r="C9" s="129" t="s">
        <v>105</v>
      </c>
      <c r="D9" s="141">
        <v>0</v>
      </c>
      <c r="E9" s="141">
        <v>0</v>
      </c>
      <c r="F9" s="141">
        <v>0</v>
      </c>
      <c r="G9" s="164" t="e">
        <f>F9/E9*100</f>
        <v>#DIV/0!</v>
      </c>
      <c r="H9" s="164" t="e">
        <f t="shared" si="0"/>
        <v>#DIV/0!</v>
      </c>
      <c r="I9" s="165" t="e">
        <f>G9-95</f>
        <v>#DIV/0!</v>
      </c>
    </row>
    <row r="10" spans="1:10" s="1" customFormat="1" ht="28.5" customHeight="1">
      <c r="A10" s="61" t="s">
        <v>60</v>
      </c>
      <c r="B10" s="31" t="s">
        <v>74</v>
      </c>
      <c r="C10" s="31" t="s">
        <v>61</v>
      </c>
      <c r="D10" s="138">
        <f>D11+D16+D19</f>
        <v>245362.30600000004</v>
      </c>
      <c r="E10" s="138">
        <f>E11+E16+E19</f>
        <v>17165.271999999997</v>
      </c>
      <c r="F10" s="138">
        <f>F11+F16+F19</f>
        <v>16874.754999999997</v>
      </c>
      <c r="G10" s="138">
        <f aca="true" t="shared" si="1" ref="G10:G38">F10/E10*100</f>
        <v>98.30753046033875</v>
      </c>
      <c r="H10" s="138">
        <f t="shared" si="0"/>
        <v>6.877484677699432</v>
      </c>
      <c r="I10" s="144" t="s">
        <v>67</v>
      </c>
      <c r="J10" s="120"/>
    </row>
    <row r="11" spans="1:10" s="1" customFormat="1" ht="27.75" customHeight="1">
      <c r="A11" s="189"/>
      <c r="B11" s="190"/>
      <c r="C11" s="71" t="s">
        <v>66</v>
      </c>
      <c r="D11" s="137">
        <f>D12+D13+D14+D15</f>
        <v>155025.40000000002</v>
      </c>
      <c r="E11" s="137">
        <f>E12+E13+E14+E15</f>
        <v>16332.054999999998</v>
      </c>
      <c r="F11" s="137">
        <f>F12+F13+F14+F15</f>
        <v>16211.235999999999</v>
      </c>
      <c r="G11" s="137">
        <f t="shared" si="1"/>
        <v>99.26023393871746</v>
      </c>
      <c r="H11" s="137">
        <f t="shared" si="0"/>
        <v>10.457148312470084</v>
      </c>
      <c r="I11" s="145">
        <f aca="true" t="shared" si="2" ref="I11:I19">G11-95</f>
        <v>4.260233938717462</v>
      </c>
      <c r="J11" s="146"/>
    </row>
    <row r="12" spans="1:9" s="1" customFormat="1" ht="18" customHeight="1" hidden="1">
      <c r="A12" s="74"/>
      <c r="B12" s="75"/>
      <c r="C12" s="70" t="s">
        <v>86</v>
      </c>
      <c r="D12" s="136">
        <f>107624.3+6710.7</f>
        <v>114335</v>
      </c>
      <c r="E12" s="142">
        <f>15616.8+715.255</f>
        <v>16332.054999999998</v>
      </c>
      <c r="F12" s="136">
        <f>15547.195+664.041</f>
        <v>16211.235999999999</v>
      </c>
      <c r="G12" s="136">
        <f t="shared" si="1"/>
        <v>99.26023393871746</v>
      </c>
      <c r="H12" s="136">
        <f t="shared" si="0"/>
        <v>14.178716928324658</v>
      </c>
      <c r="I12" s="143">
        <f t="shared" si="2"/>
        <v>4.260233938717462</v>
      </c>
    </row>
    <row r="13" spans="1:9" s="1" customFormat="1" ht="27" customHeight="1" hidden="1">
      <c r="A13" s="74"/>
      <c r="B13" s="75"/>
      <c r="C13" s="70" t="s">
        <v>96</v>
      </c>
      <c r="D13" s="136">
        <v>12322.1</v>
      </c>
      <c r="E13" s="136">
        <v>0</v>
      </c>
      <c r="F13" s="136">
        <v>0</v>
      </c>
      <c r="G13" s="136"/>
      <c r="H13" s="136">
        <f t="shared" si="0"/>
        <v>0</v>
      </c>
      <c r="I13" s="143">
        <f t="shared" si="2"/>
        <v>-95</v>
      </c>
    </row>
    <row r="14" spans="1:9" s="1" customFormat="1" ht="27" customHeight="1" hidden="1">
      <c r="A14" s="74"/>
      <c r="B14" s="75"/>
      <c r="C14" s="70" t="s">
        <v>118</v>
      </c>
      <c r="D14" s="136">
        <v>23086.7</v>
      </c>
      <c r="E14" s="136">
        <v>0</v>
      </c>
      <c r="F14" s="136">
        <v>0</v>
      </c>
      <c r="G14" s="136"/>
      <c r="H14" s="136">
        <f>F14/D14*100</f>
        <v>0</v>
      </c>
      <c r="I14" s="143">
        <f>G14-95</f>
        <v>-95</v>
      </c>
    </row>
    <row r="15" spans="1:9" s="1" customFormat="1" ht="27" customHeight="1" hidden="1">
      <c r="A15" s="74"/>
      <c r="B15" s="75"/>
      <c r="C15" s="70" t="s">
        <v>119</v>
      </c>
      <c r="D15" s="136">
        <v>5281.6</v>
      </c>
      <c r="E15" s="136">
        <v>0</v>
      </c>
      <c r="F15" s="136">
        <v>0</v>
      </c>
      <c r="G15" s="136"/>
      <c r="H15" s="136">
        <f>F15/D15*100</f>
        <v>0</v>
      </c>
      <c r="I15" s="143">
        <f>G15-95</f>
        <v>-95</v>
      </c>
    </row>
    <row r="16" spans="1:13" s="1" customFormat="1" ht="27.75" customHeight="1">
      <c r="A16" s="74"/>
      <c r="B16" s="75"/>
      <c r="C16" s="71" t="s">
        <v>85</v>
      </c>
      <c r="D16" s="137">
        <f>D17+D18</f>
        <v>90336.906</v>
      </c>
      <c r="E16" s="137">
        <f>E17+E18</f>
        <v>833.217</v>
      </c>
      <c r="F16" s="137">
        <f>F17+F18</f>
        <v>663.519</v>
      </c>
      <c r="G16" s="137">
        <f t="shared" si="1"/>
        <v>79.63339682219637</v>
      </c>
      <c r="H16" s="137">
        <f t="shared" si="0"/>
        <v>0.7344938291333555</v>
      </c>
      <c r="I16" s="145">
        <f t="shared" si="2"/>
        <v>-15.366603177803626</v>
      </c>
      <c r="M16" s="66"/>
    </row>
    <row r="17" spans="1:9" s="2" customFormat="1" ht="27.75" customHeight="1" hidden="1">
      <c r="A17" s="76"/>
      <c r="B17" s="75"/>
      <c r="C17" s="70" t="s">
        <v>97</v>
      </c>
      <c r="D17" s="136">
        <v>13788.216</v>
      </c>
      <c r="E17" s="136">
        <v>833.217</v>
      </c>
      <c r="F17" s="136">
        <v>663.519</v>
      </c>
      <c r="G17" s="136">
        <f t="shared" si="1"/>
        <v>79.63339682219637</v>
      </c>
      <c r="H17" s="136">
        <f t="shared" si="0"/>
        <v>4.812217911294688</v>
      </c>
      <c r="I17" s="143">
        <f t="shared" si="2"/>
        <v>-15.366603177803626</v>
      </c>
    </row>
    <row r="18" spans="1:9" s="2" customFormat="1" ht="18" customHeight="1" hidden="1">
      <c r="A18" s="76"/>
      <c r="B18" s="75"/>
      <c r="C18" s="70" t="s">
        <v>98</v>
      </c>
      <c r="D18" s="136">
        <v>76548.69</v>
      </c>
      <c r="E18" s="136">
        <v>0</v>
      </c>
      <c r="F18" s="136">
        <v>0</v>
      </c>
      <c r="G18" s="136"/>
      <c r="H18" s="136">
        <f t="shared" si="0"/>
        <v>0</v>
      </c>
      <c r="I18" s="143">
        <f t="shared" si="2"/>
        <v>-95</v>
      </c>
    </row>
    <row r="19" spans="1:9" s="29" customFormat="1" ht="30" customHeight="1" hidden="1">
      <c r="A19" s="77"/>
      <c r="B19" s="121"/>
      <c r="C19" s="118" t="s">
        <v>104</v>
      </c>
      <c r="D19" s="132">
        <v>0</v>
      </c>
      <c r="E19" s="132">
        <v>0</v>
      </c>
      <c r="F19" s="136">
        <v>0</v>
      </c>
      <c r="G19" s="136" t="e">
        <f t="shared" si="1"/>
        <v>#DIV/0!</v>
      </c>
      <c r="H19" s="136" t="e">
        <f t="shared" si="0"/>
        <v>#DIV/0!</v>
      </c>
      <c r="I19" s="143" t="e">
        <f t="shared" si="2"/>
        <v>#DIV/0!</v>
      </c>
    </row>
    <row r="20" spans="1:9" s="5" customFormat="1" ht="66.75" customHeight="1">
      <c r="A20" s="61" t="s">
        <v>83</v>
      </c>
      <c r="B20" s="31" t="s">
        <v>111</v>
      </c>
      <c r="C20" s="31" t="s">
        <v>84</v>
      </c>
      <c r="D20" s="138">
        <f>D21</f>
        <v>187477.6</v>
      </c>
      <c r="E20" s="138">
        <f>E21</f>
        <v>31882.99</v>
      </c>
      <c r="F20" s="138">
        <f>F21</f>
        <v>29600.789</v>
      </c>
      <c r="G20" s="138">
        <f t="shared" si="1"/>
        <v>92.84194801052223</v>
      </c>
      <c r="H20" s="138">
        <f t="shared" si="0"/>
        <v>15.788973722727409</v>
      </c>
      <c r="I20" s="144" t="s">
        <v>67</v>
      </c>
    </row>
    <row r="21" spans="1:9" s="2" customFormat="1" ht="17.25" customHeight="1">
      <c r="A21" s="72"/>
      <c r="B21" s="73"/>
      <c r="C21" s="63" t="s">
        <v>35</v>
      </c>
      <c r="D21" s="136">
        <v>187477.6</v>
      </c>
      <c r="E21" s="136">
        <v>31882.99</v>
      </c>
      <c r="F21" s="136">
        <v>29600.789</v>
      </c>
      <c r="G21" s="136">
        <f t="shared" si="1"/>
        <v>92.84194801052223</v>
      </c>
      <c r="H21" s="136">
        <f t="shared" si="0"/>
        <v>15.788973722727409</v>
      </c>
      <c r="I21" s="143">
        <f>G21-95</f>
        <v>-2.1580519894777694</v>
      </c>
    </row>
    <row r="22" spans="1:9" s="8" customFormat="1" ht="17.25" customHeight="1" hidden="1">
      <c r="A22" s="78"/>
      <c r="B22" s="79"/>
      <c r="C22" s="63" t="s">
        <v>36</v>
      </c>
      <c r="D22" s="132">
        <v>0</v>
      </c>
      <c r="E22" s="132">
        <v>0</v>
      </c>
      <c r="F22" s="132">
        <v>0</v>
      </c>
      <c r="G22" s="136" t="e">
        <f t="shared" si="1"/>
        <v>#DIV/0!</v>
      </c>
      <c r="H22" s="136" t="e">
        <f t="shared" si="0"/>
        <v>#DIV/0!</v>
      </c>
      <c r="I22" s="143" t="e">
        <f>G22-95</f>
        <v>#DIV/0!</v>
      </c>
    </row>
    <row r="23" spans="1:9" s="8" customFormat="1" ht="66.75" customHeight="1">
      <c r="A23" s="80">
        <v>910</v>
      </c>
      <c r="B23" s="81" t="s">
        <v>95</v>
      </c>
      <c r="C23" s="31" t="s">
        <v>94</v>
      </c>
      <c r="D23" s="138">
        <f>D24</f>
        <v>50883.5</v>
      </c>
      <c r="E23" s="138">
        <f>E24</f>
        <v>4646.1</v>
      </c>
      <c r="F23" s="138">
        <f>F24</f>
        <v>4411.933</v>
      </c>
      <c r="G23" s="138">
        <f t="shared" si="1"/>
        <v>94.95992337659541</v>
      </c>
      <c r="H23" s="138">
        <f t="shared" si="0"/>
        <v>8.670655517014355</v>
      </c>
      <c r="I23" s="144" t="s">
        <v>67</v>
      </c>
    </row>
    <row r="24" spans="1:9" s="8" customFormat="1" ht="18.75" customHeight="1">
      <c r="A24" s="187"/>
      <c r="B24" s="188"/>
      <c r="C24" s="63" t="s">
        <v>36</v>
      </c>
      <c r="D24" s="136">
        <v>50883.5</v>
      </c>
      <c r="E24" s="136">
        <v>4646.1</v>
      </c>
      <c r="F24" s="136">
        <v>4411.933</v>
      </c>
      <c r="G24" s="136">
        <f t="shared" si="1"/>
        <v>94.95992337659541</v>
      </c>
      <c r="H24" s="136">
        <f t="shared" si="0"/>
        <v>8.670655517014355</v>
      </c>
      <c r="I24" s="143">
        <f>G24-95</f>
        <v>-0.04007662340458751</v>
      </c>
    </row>
    <row r="25" spans="1:9" s="2" customFormat="1" ht="40.5" customHeight="1">
      <c r="A25" s="82" t="s">
        <v>1</v>
      </c>
      <c r="B25" s="83" t="s">
        <v>75</v>
      </c>
      <c r="C25" s="31" t="s">
        <v>38</v>
      </c>
      <c r="D25" s="138">
        <f>D26+D27</f>
        <v>98368.318</v>
      </c>
      <c r="E25" s="138">
        <f>E26+E27</f>
        <v>10081.715</v>
      </c>
      <c r="F25" s="138">
        <f>F26+F27</f>
        <v>9383.223</v>
      </c>
      <c r="G25" s="138">
        <f t="shared" si="1"/>
        <v>93.07169464719048</v>
      </c>
      <c r="H25" s="138">
        <f t="shared" si="0"/>
        <v>9.538866975442236</v>
      </c>
      <c r="I25" s="144" t="s">
        <v>67</v>
      </c>
    </row>
    <row r="26" spans="1:9" s="7" customFormat="1" ht="17.25" customHeight="1">
      <c r="A26" s="68"/>
      <c r="B26" s="69"/>
      <c r="C26" s="70" t="s">
        <v>35</v>
      </c>
      <c r="D26" s="136">
        <v>86273.218</v>
      </c>
      <c r="E26" s="136">
        <v>9141.286</v>
      </c>
      <c r="F26" s="136">
        <v>8853.746</v>
      </c>
      <c r="G26" s="136">
        <f t="shared" si="1"/>
        <v>96.85449071388861</v>
      </c>
      <c r="H26" s="136">
        <f t="shared" si="0"/>
        <v>10.262450161532168</v>
      </c>
      <c r="I26" s="143">
        <f>G26-95</f>
        <v>1.8544907138886089</v>
      </c>
    </row>
    <row r="27" spans="1:9" s="30" customFormat="1" ht="17.25" customHeight="1">
      <c r="A27" s="77"/>
      <c r="B27" s="84"/>
      <c r="C27" s="70" t="s">
        <v>36</v>
      </c>
      <c r="D27" s="136">
        <v>12095.1</v>
      </c>
      <c r="E27" s="136">
        <v>940.429</v>
      </c>
      <c r="F27" s="136">
        <v>529.477</v>
      </c>
      <c r="G27" s="136">
        <f t="shared" si="1"/>
        <v>56.30164531293696</v>
      </c>
      <c r="H27" s="136">
        <f t="shared" si="0"/>
        <v>4.377615728683517</v>
      </c>
      <c r="I27" s="143">
        <f>G27-95</f>
        <v>-38.69835468706304</v>
      </c>
    </row>
    <row r="28" spans="1:9" s="2" customFormat="1" ht="54.75" customHeight="1">
      <c r="A28" s="80">
        <v>924</v>
      </c>
      <c r="B28" s="81" t="s">
        <v>89</v>
      </c>
      <c r="C28" s="31" t="s">
        <v>88</v>
      </c>
      <c r="D28" s="138">
        <f>D29+D30</f>
        <v>1221332.5899999999</v>
      </c>
      <c r="E28" s="138">
        <f>E29+E30</f>
        <v>168754.473</v>
      </c>
      <c r="F28" s="138">
        <f>F29+F30</f>
        <v>167884.046</v>
      </c>
      <c r="G28" s="138">
        <f t="shared" si="1"/>
        <v>99.48420507941144</v>
      </c>
      <c r="H28" s="138">
        <f t="shared" si="0"/>
        <v>13.745972831200714</v>
      </c>
      <c r="I28" s="144" t="s">
        <v>67</v>
      </c>
    </row>
    <row r="29" spans="1:9" s="2" customFormat="1" ht="16.5" customHeight="1">
      <c r="A29" s="85"/>
      <c r="B29" s="86"/>
      <c r="C29" s="70" t="s">
        <v>35</v>
      </c>
      <c r="D29" s="136">
        <v>1220907.39</v>
      </c>
      <c r="E29" s="136">
        <v>168754.473</v>
      </c>
      <c r="F29" s="136">
        <v>167884.046</v>
      </c>
      <c r="G29" s="136">
        <f t="shared" si="1"/>
        <v>99.48420507941144</v>
      </c>
      <c r="H29" s="136">
        <f t="shared" si="0"/>
        <v>13.75076008017283</v>
      </c>
      <c r="I29" s="143">
        <f>G29-95</f>
        <v>4.4842050794114385</v>
      </c>
    </row>
    <row r="30" spans="1:9" s="2" customFormat="1" ht="27.75" customHeight="1">
      <c r="A30" s="87"/>
      <c r="B30" s="88"/>
      <c r="C30" s="89" t="s">
        <v>71</v>
      </c>
      <c r="D30" s="136">
        <v>425.2</v>
      </c>
      <c r="E30" s="136">
        <v>0</v>
      </c>
      <c r="F30" s="136">
        <v>0</v>
      </c>
      <c r="G30" s="136"/>
      <c r="H30" s="136">
        <f t="shared" si="0"/>
        <v>0</v>
      </c>
      <c r="I30" s="143">
        <f>G30-95</f>
        <v>-95</v>
      </c>
    </row>
    <row r="31" spans="1:9" s="2" customFormat="1" ht="40.5" customHeight="1">
      <c r="A31" s="61" t="s">
        <v>2</v>
      </c>
      <c r="B31" s="31" t="s">
        <v>76</v>
      </c>
      <c r="C31" s="31" t="s">
        <v>39</v>
      </c>
      <c r="D31" s="138">
        <f>D32+D33+D34</f>
        <v>11587246.550999999</v>
      </c>
      <c r="E31" s="138">
        <f>E32+E33+E34</f>
        <v>1722831.5080000001</v>
      </c>
      <c r="F31" s="138">
        <f>F32+F33+F34</f>
        <v>1708290.1369999999</v>
      </c>
      <c r="G31" s="169">
        <f t="shared" si="1"/>
        <v>99.15596093219348</v>
      </c>
      <c r="H31" s="138">
        <f t="shared" si="0"/>
        <v>14.74284791888347</v>
      </c>
      <c r="I31" s="144" t="s">
        <v>67</v>
      </c>
    </row>
    <row r="32" spans="1:9" s="7" customFormat="1" ht="16.5" customHeight="1">
      <c r="A32" s="94"/>
      <c r="B32" s="62"/>
      <c r="C32" s="63" t="s">
        <v>35</v>
      </c>
      <c r="D32" s="136">
        <v>3685919.051</v>
      </c>
      <c r="E32" s="136">
        <v>646038.188</v>
      </c>
      <c r="F32" s="136">
        <v>641928.953</v>
      </c>
      <c r="G32" s="136">
        <f t="shared" si="1"/>
        <v>99.36393311164447</v>
      </c>
      <c r="H32" s="136">
        <f t="shared" si="0"/>
        <v>17.41570946398953</v>
      </c>
      <c r="I32" s="143">
        <f>G32-95</f>
        <v>4.363933111644471</v>
      </c>
    </row>
    <row r="33" spans="1:9" s="2" customFormat="1" ht="16.5" customHeight="1">
      <c r="A33" s="97"/>
      <c r="B33" s="64"/>
      <c r="C33" s="63" t="s">
        <v>36</v>
      </c>
      <c r="D33" s="136">
        <v>7823091.5</v>
      </c>
      <c r="E33" s="136">
        <v>1060786.12</v>
      </c>
      <c r="F33" s="136">
        <v>1050353.984</v>
      </c>
      <c r="G33" s="170">
        <f t="shared" si="1"/>
        <v>99.01656556365951</v>
      </c>
      <c r="H33" s="136">
        <f t="shared" si="0"/>
        <v>13.426328760183873</v>
      </c>
      <c r="I33" s="143">
        <f>G33-95</f>
        <v>4.016565563659512</v>
      </c>
    </row>
    <row r="34" spans="1:9" s="2" customFormat="1" ht="27" customHeight="1">
      <c r="A34" s="97"/>
      <c r="B34" s="64"/>
      <c r="C34" s="63" t="s">
        <v>71</v>
      </c>
      <c r="D34" s="136">
        <v>78236</v>
      </c>
      <c r="E34" s="136">
        <v>16007.2</v>
      </c>
      <c r="F34" s="136">
        <v>16007.2</v>
      </c>
      <c r="G34" s="136">
        <f t="shared" si="1"/>
        <v>100</v>
      </c>
      <c r="H34" s="136">
        <f t="shared" si="0"/>
        <v>20.460146224244593</v>
      </c>
      <c r="I34" s="143">
        <f>G34-95</f>
        <v>5</v>
      </c>
    </row>
    <row r="35" spans="1:9" s="2" customFormat="1" ht="21.75" customHeight="1">
      <c r="A35" s="97"/>
      <c r="B35" s="64"/>
      <c r="C35" s="129" t="s">
        <v>105</v>
      </c>
      <c r="D35" s="141">
        <v>91162</v>
      </c>
      <c r="E35" s="141">
        <v>0</v>
      </c>
      <c r="F35" s="141">
        <v>0</v>
      </c>
      <c r="G35" s="141"/>
      <c r="H35" s="141">
        <f t="shared" si="0"/>
        <v>0</v>
      </c>
      <c r="I35" s="150">
        <f>G35-95</f>
        <v>-95</v>
      </c>
    </row>
    <row r="36" spans="1:9" s="2" customFormat="1" ht="28.5" customHeight="1">
      <c r="A36" s="61" t="s">
        <v>3</v>
      </c>
      <c r="B36" s="31" t="s">
        <v>4</v>
      </c>
      <c r="C36" s="31" t="s">
        <v>40</v>
      </c>
      <c r="D36" s="138">
        <f>D37+D38+D39</f>
        <v>403504.341</v>
      </c>
      <c r="E36" s="138">
        <f>E37+E38+E39</f>
        <v>67336.19</v>
      </c>
      <c r="F36" s="138">
        <f>F37+F38+F39</f>
        <v>65746.002</v>
      </c>
      <c r="G36" s="138">
        <f t="shared" si="1"/>
        <v>97.63843484462069</v>
      </c>
      <c r="H36" s="138">
        <f t="shared" si="0"/>
        <v>16.29375333040097</v>
      </c>
      <c r="I36" s="144" t="s">
        <v>67</v>
      </c>
    </row>
    <row r="37" spans="1:9" s="7" customFormat="1" ht="16.5" customHeight="1">
      <c r="A37" s="76"/>
      <c r="B37" s="90"/>
      <c r="C37" s="91" t="s">
        <v>35</v>
      </c>
      <c r="D37" s="136">
        <v>401296.49</v>
      </c>
      <c r="E37" s="136">
        <v>67127.054</v>
      </c>
      <c r="F37" s="136">
        <v>65538.174</v>
      </c>
      <c r="G37" s="136">
        <f t="shared" si="1"/>
        <v>97.63302587359189</v>
      </c>
      <c r="H37" s="136">
        <f t="shared" si="0"/>
        <v>16.331609080358515</v>
      </c>
      <c r="I37" s="143">
        <f>G37-95</f>
        <v>2.6330258735918903</v>
      </c>
    </row>
    <row r="38" spans="1:9" s="2" customFormat="1" ht="16.5" customHeight="1">
      <c r="A38" s="74"/>
      <c r="B38" s="75"/>
      <c r="C38" s="63" t="s">
        <v>36</v>
      </c>
      <c r="D38" s="136">
        <v>1943.151</v>
      </c>
      <c r="E38" s="136">
        <v>209.136</v>
      </c>
      <c r="F38" s="136">
        <v>207.828</v>
      </c>
      <c r="G38" s="136">
        <f t="shared" si="1"/>
        <v>99.37456965802158</v>
      </c>
      <c r="H38" s="136">
        <f t="shared" si="0"/>
        <v>10.695411730740432</v>
      </c>
      <c r="I38" s="143">
        <f>G38-95</f>
        <v>4.374569658021585</v>
      </c>
    </row>
    <row r="39" spans="1:9" s="29" customFormat="1" ht="27" customHeight="1">
      <c r="A39" s="92"/>
      <c r="B39" s="93"/>
      <c r="C39" s="70" t="s">
        <v>71</v>
      </c>
      <c r="D39" s="136">
        <v>264.7</v>
      </c>
      <c r="E39" s="136">
        <v>0</v>
      </c>
      <c r="F39" s="136">
        <v>0</v>
      </c>
      <c r="G39" s="136"/>
      <c r="H39" s="136">
        <f t="shared" si="0"/>
        <v>0</v>
      </c>
      <c r="I39" s="143">
        <f>G39-95</f>
        <v>-95</v>
      </c>
    </row>
    <row r="40" spans="1:10" s="2" customFormat="1" ht="28.5" customHeight="1">
      <c r="A40" s="61" t="s">
        <v>5</v>
      </c>
      <c r="B40" s="31" t="s">
        <v>6</v>
      </c>
      <c r="C40" s="31" t="s">
        <v>41</v>
      </c>
      <c r="D40" s="138">
        <f>D41+D42+D43</f>
        <v>621532.009</v>
      </c>
      <c r="E40" s="138">
        <f>E41+E42+E43</f>
        <v>44403.827000000005</v>
      </c>
      <c r="F40" s="138">
        <f>F41+F42+F43</f>
        <v>43750.734000000004</v>
      </c>
      <c r="G40" s="138">
        <f>F40/E40*100</f>
        <v>98.52919659379809</v>
      </c>
      <c r="H40" s="138">
        <f t="shared" si="0"/>
        <v>7.0391763202013955</v>
      </c>
      <c r="I40" s="144" t="s">
        <v>67</v>
      </c>
      <c r="J40" s="120"/>
    </row>
    <row r="41" spans="1:9" s="7" customFormat="1" ht="16.5" customHeight="1">
      <c r="A41" s="68"/>
      <c r="B41" s="69"/>
      <c r="C41" s="63" t="s">
        <v>35</v>
      </c>
      <c r="D41" s="136">
        <v>577546.416</v>
      </c>
      <c r="E41" s="136">
        <v>43624.527</v>
      </c>
      <c r="F41" s="136">
        <v>43059.069</v>
      </c>
      <c r="G41" s="136">
        <f>F41/E41*100</f>
        <v>98.70380714958812</v>
      </c>
      <c r="H41" s="136">
        <f t="shared" si="0"/>
        <v>7.45551661426984</v>
      </c>
      <c r="I41" s="143">
        <f>G41-95</f>
        <v>3.7038071495881155</v>
      </c>
    </row>
    <row r="42" spans="1:9" s="2" customFormat="1" ht="16.5" customHeight="1">
      <c r="A42" s="74"/>
      <c r="B42" s="75"/>
      <c r="C42" s="63" t="s">
        <v>36</v>
      </c>
      <c r="D42" s="136">
        <v>4976.593</v>
      </c>
      <c r="E42" s="136">
        <v>779.3</v>
      </c>
      <c r="F42" s="136">
        <v>691.665</v>
      </c>
      <c r="G42" s="136">
        <f>F42/E42*100</f>
        <v>88.75465161041961</v>
      </c>
      <c r="H42" s="136">
        <f t="shared" si="0"/>
        <v>13.8983638002947</v>
      </c>
      <c r="I42" s="143">
        <f>G42-95</f>
        <v>-6.245348389580386</v>
      </c>
    </row>
    <row r="43" spans="1:9" s="29" customFormat="1" ht="27" customHeight="1">
      <c r="A43" s="92"/>
      <c r="B43" s="93"/>
      <c r="C43" s="70" t="s">
        <v>71</v>
      </c>
      <c r="D43" s="136">
        <v>39009</v>
      </c>
      <c r="E43" s="136">
        <v>0</v>
      </c>
      <c r="F43" s="136">
        <v>0</v>
      </c>
      <c r="G43" s="136"/>
      <c r="H43" s="136">
        <f t="shared" si="0"/>
        <v>0</v>
      </c>
      <c r="I43" s="143">
        <f>G43-95</f>
        <v>-95</v>
      </c>
    </row>
    <row r="44" spans="1:9" s="2" customFormat="1" ht="40.5" customHeight="1">
      <c r="A44" s="61" t="s">
        <v>7</v>
      </c>
      <c r="B44" s="31" t="s">
        <v>8</v>
      </c>
      <c r="C44" s="31" t="s">
        <v>42</v>
      </c>
      <c r="D44" s="138">
        <f>D45+D46+D47</f>
        <v>417336.539</v>
      </c>
      <c r="E44" s="138">
        <f>E45+E46+E47</f>
        <v>49580.702</v>
      </c>
      <c r="F44" s="138">
        <f>F45+F46+F47</f>
        <v>48364.435999999994</v>
      </c>
      <c r="G44" s="138">
        <f aca="true" t="shared" si="3" ref="G44:G54">F44/E44*100</f>
        <v>97.54689637109212</v>
      </c>
      <c r="H44" s="138">
        <f t="shared" si="0"/>
        <v>11.588833346796887</v>
      </c>
      <c r="I44" s="144" t="s">
        <v>67</v>
      </c>
    </row>
    <row r="45" spans="1:9" s="7" customFormat="1" ht="16.5" customHeight="1">
      <c r="A45" s="68"/>
      <c r="B45" s="69"/>
      <c r="C45" s="63" t="s">
        <v>35</v>
      </c>
      <c r="D45" s="136">
        <v>411876.277</v>
      </c>
      <c r="E45" s="136">
        <v>48761.833</v>
      </c>
      <c r="F45" s="136">
        <v>47716.791</v>
      </c>
      <c r="G45" s="136">
        <f t="shared" si="3"/>
        <v>97.8568443068988</v>
      </c>
      <c r="H45" s="136">
        <f t="shared" si="0"/>
        <v>11.585224414369463</v>
      </c>
      <c r="I45" s="143">
        <f>G45-95</f>
        <v>2.856844306898793</v>
      </c>
    </row>
    <row r="46" spans="1:9" s="2" customFormat="1" ht="16.5" customHeight="1">
      <c r="A46" s="74"/>
      <c r="B46" s="75"/>
      <c r="C46" s="63" t="s">
        <v>36</v>
      </c>
      <c r="D46" s="136">
        <v>5460.262</v>
      </c>
      <c r="E46" s="136">
        <v>818.869</v>
      </c>
      <c r="F46" s="136">
        <v>647.645</v>
      </c>
      <c r="G46" s="136">
        <f t="shared" si="3"/>
        <v>79.09018414422819</v>
      </c>
      <c r="H46" s="136">
        <f t="shared" si="0"/>
        <v>11.861060879496259</v>
      </c>
      <c r="I46" s="143">
        <f>G46-95</f>
        <v>-15.90981585577181</v>
      </c>
    </row>
    <row r="47" spans="1:9" s="29" customFormat="1" ht="27.75" customHeight="1" hidden="1">
      <c r="A47" s="92"/>
      <c r="B47" s="93"/>
      <c r="C47" s="70" t="s">
        <v>71</v>
      </c>
      <c r="D47" s="132">
        <v>0</v>
      </c>
      <c r="E47" s="132">
        <v>0</v>
      </c>
      <c r="F47" s="132">
        <v>0</v>
      </c>
      <c r="G47" s="136" t="e">
        <f t="shared" si="3"/>
        <v>#DIV/0!</v>
      </c>
      <c r="H47" s="136" t="e">
        <f t="shared" si="0"/>
        <v>#DIV/0!</v>
      </c>
      <c r="I47" s="143" t="e">
        <f>G47-95</f>
        <v>#DIV/0!</v>
      </c>
    </row>
    <row r="48" spans="1:10" s="2" customFormat="1" ht="28.5" customHeight="1">
      <c r="A48" s="61" t="s">
        <v>9</v>
      </c>
      <c r="B48" s="31" t="s">
        <v>10</v>
      </c>
      <c r="C48" s="31" t="s">
        <v>46</v>
      </c>
      <c r="D48" s="138">
        <f>D49+D50+D51</f>
        <v>347848.85599999997</v>
      </c>
      <c r="E48" s="138">
        <f>E49+E50+E51</f>
        <v>38604.293000000005</v>
      </c>
      <c r="F48" s="138">
        <f>F49+F50+F51</f>
        <v>38149.065</v>
      </c>
      <c r="G48" s="169">
        <f t="shared" si="3"/>
        <v>98.82078399933395</v>
      </c>
      <c r="H48" s="138">
        <f t="shared" si="0"/>
        <v>10.967138267661863</v>
      </c>
      <c r="I48" s="144" t="s">
        <v>67</v>
      </c>
      <c r="J48" s="120"/>
    </row>
    <row r="49" spans="1:9" s="7" customFormat="1" ht="16.5" customHeight="1">
      <c r="A49" s="68"/>
      <c r="B49" s="69"/>
      <c r="C49" s="63" t="s">
        <v>35</v>
      </c>
      <c r="D49" s="136">
        <v>343316.464</v>
      </c>
      <c r="E49" s="136">
        <v>38064.457</v>
      </c>
      <c r="F49" s="136">
        <v>37609.229</v>
      </c>
      <c r="G49" s="151">
        <f t="shared" si="3"/>
        <v>98.80406017613754</v>
      </c>
      <c r="H49" s="136">
        <f t="shared" si="0"/>
        <v>10.954682616094987</v>
      </c>
      <c r="I49" s="143">
        <f>G49-95</f>
        <v>3.80406017613754</v>
      </c>
    </row>
    <row r="50" spans="1:9" s="2" customFormat="1" ht="16.5" customHeight="1">
      <c r="A50" s="74"/>
      <c r="B50" s="75"/>
      <c r="C50" s="63" t="s">
        <v>36</v>
      </c>
      <c r="D50" s="136">
        <v>4532.392</v>
      </c>
      <c r="E50" s="136">
        <v>539.836</v>
      </c>
      <c r="F50" s="136">
        <v>539.836</v>
      </c>
      <c r="G50" s="136">
        <f t="shared" si="3"/>
        <v>100</v>
      </c>
      <c r="H50" s="136">
        <f t="shared" si="0"/>
        <v>11.910620264090133</v>
      </c>
      <c r="I50" s="143">
        <f>G50-95</f>
        <v>5</v>
      </c>
    </row>
    <row r="51" spans="1:9" s="29" customFormat="1" ht="27.75" customHeight="1" hidden="1">
      <c r="A51" s="92"/>
      <c r="B51" s="93"/>
      <c r="C51" s="70" t="s">
        <v>71</v>
      </c>
      <c r="D51" s="132">
        <v>0</v>
      </c>
      <c r="E51" s="132">
        <v>0</v>
      </c>
      <c r="F51" s="132">
        <v>0</v>
      </c>
      <c r="G51" s="136" t="e">
        <f t="shared" si="3"/>
        <v>#DIV/0!</v>
      </c>
      <c r="H51" s="136" t="e">
        <f t="shared" si="0"/>
        <v>#DIV/0!</v>
      </c>
      <c r="I51" s="143" t="e">
        <f>G51-95</f>
        <v>#DIV/0!</v>
      </c>
    </row>
    <row r="52" spans="1:10" s="2" customFormat="1" ht="28.5" customHeight="1">
      <c r="A52" s="61" t="s">
        <v>11</v>
      </c>
      <c r="B52" s="31" t="s">
        <v>12</v>
      </c>
      <c r="C52" s="31" t="s">
        <v>45</v>
      </c>
      <c r="D52" s="138">
        <f>D53+D54+D55</f>
        <v>320891.838</v>
      </c>
      <c r="E52" s="138">
        <f>E53+E54+E55</f>
        <v>20925.671</v>
      </c>
      <c r="F52" s="138">
        <f>F53+F54+F55</f>
        <v>20665.837</v>
      </c>
      <c r="G52" s="171">
        <f t="shared" si="3"/>
        <v>98.75830027147039</v>
      </c>
      <c r="H52" s="138">
        <f t="shared" si="0"/>
        <v>6.440125473057373</v>
      </c>
      <c r="I52" s="144" t="s">
        <v>67</v>
      </c>
      <c r="J52" s="120"/>
    </row>
    <row r="53" spans="1:9" s="7" customFormat="1" ht="16.5" customHeight="1">
      <c r="A53" s="68"/>
      <c r="B53" s="69"/>
      <c r="C53" s="63" t="s">
        <v>35</v>
      </c>
      <c r="D53" s="136">
        <v>313955.313</v>
      </c>
      <c r="E53" s="136">
        <v>20263.661</v>
      </c>
      <c r="F53" s="136">
        <v>20022.139</v>
      </c>
      <c r="G53" s="151">
        <f t="shared" si="3"/>
        <v>98.80810283985701</v>
      </c>
      <c r="H53" s="136">
        <f t="shared" si="0"/>
        <v>6.377384987907499</v>
      </c>
      <c r="I53" s="143">
        <f>G53-95</f>
        <v>3.808102839857014</v>
      </c>
    </row>
    <row r="54" spans="1:9" s="2" customFormat="1" ht="16.5" customHeight="1">
      <c r="A54" s="74"/>
      <c r="B54" s="75"/>
      <c r="C54" s="63" t="s">
        <v>36</v>
      </c>
      <c r="D54" s="136">
        <v>5072.725</v>
      </c>
      <c r="E54" s="136">
        <v>662.01</v>
      </c>
      <c r="F54" s="136">
        <v>643.698</v>
      </c>
      <c r="G54" s="136">
        <f t="shared" si="3"/>
        <v>97.23387864231658</v>
      </c>
      <c r="H54" s="136">
        <f t="shared" si="0"/>
        <v>12.689392781986012</v>
      </c>
      <c r="I54" s="143">
        <f>G54-95</f>
        <v>2.233878642316583</v>
      </c>
    </row>
    <row r="55" spans="1:9" s="29" customFormat="1" ht="27" customHeight="1">
      <c r="A55" s="92"/>
      <c r="B55" s="93"/>
      <c r="C55" s="70" t="s">
        <v>71</v>
      </c>
      <c r="D55" s="136">
        <v>1863.8</v>
      </c>
      <c r="E55" s="136">
        <v>0</v>
      </c>
      <c r="F55" s="136">
        <v>0</v>
      </c>
      <c r="G55" s="136"/>
      <c r="H55" s="136">
        <f t="shared" si="0"/>
        <v>0</v>
      </c>
      <c r="I55" s="143">
        <f>G55-95</f>
        <v>-95</v>
      </c>
    </row>
    <row r="56" spans="1:10" s="2" customFormat="1" ht="27.75" customHeight="1">
      <c r="A56" s="61" t="s">
        <v>13</v>
      </c>
      <c r="B56" s="31" t="s">
        <v>14</v>
      </c>
      <c r="C56" s="31" t="s">
        <v>44</v>
      </c>
      <c r="D56" s="138">
        <f>D57+D58+D59</f>
        <v>314136.06899999996</v>
      </c>
      <c r="E56" s="138">
        <f>E57+E58+E59</f>
        <v>31766.262</v>
      </c>
      <c r="F56" s="138">
        <f>F57+F58+F59</f>
        <v>30341.078999999998</v>
      </c>
      <c r="G56" s="138">
        <f>F56/E56*100</f>
        <v>95.51353256483246</v>
      </c>
      <c r="H56" s="138">
        <f t="shared" si="0"/>
        <v>9.658578556924644</v>
      </c>
      <c r="I56" s="144" t="s">
        <v>67</v>
      </c>
      <c r="J56" s="120"/>
    </row>
    <row r="57" spans="1:9" s="7" customFormat="1" ht="16.5" customHeight="1">
      <c r="A57" s="68"/>
      <c r="B57" s="69"/>
      <c r="C57" s="63" t="s">
        <v>35</v>
      </c>
      <c r="D57" s="136">
        <v>294577.165</v>
      </c>
      <c r="E57" s="136">
        <v>31029.045</v>
      </c>
      <c r="F57" s="136">
        <v>29905.191</v>
      </c>
      <c r="G57" s="136">
        <f>F57/E57*100</f>
        <v>96.37805804206994</v>
      </c>
      <c r="H57" s="136">
        <f t="shared" si="0"/>
        <v>10.151904001112918</v>
      </c>
      <c r="I57" s="143">
        <f>G57-95</f>
        <v>1.378058042069938</v>
      </c>
    </row>
    <row r="58" spans="1:9" s="2" customFormat="1" ht="16.5" customHeight="1">
      <c r="A58" s="74"/>
      <c r="B58" s="75"/>
      <c r="C58" s="63" t="s">
        <v>36</v>
      </c>
      <c r="D58" s="136">
        <v>4536.404</v>
      </c>
      <c r="E58" s="136">
        <v>737.217</v>
      </c>
      <c r="F58" s="136">
        <v>435.888</v>
      </c>
      <c r="G58" s="136">
        <f>F58/E58*100</f>
        <v>59.12614603298621</v>
      </c>
      <c r="H58" s="136">
        <f t="shared" si="0"/>
        <v>9.60866801105016</v>
      </c>
      <c r="I58" s="143">
        <f>G58-95</f>
        <v>-35.87385396701379</v>
      </c>
    </row>
    <row r="59" spans="1:9" s="29" customFormat="1" ht="27" customHeight="1">
      <c r="A59" s="92"/>
      <c r="B59" s="93"/>
      <c r="C59" s="70" t="s">
        <v>71</v>
      </c>
      <c r="D59" s="136">
        <v>15022.5</v>
      </c>
      <c r="E59" s="136">
        <v>0</v>
      </c>
      <c r="F59" s="136">
        <v>0</v>
      </c>
      <c r="G59" s="136"/>
      <c r="H59" s="136">
        <f t="shared" si="0"/>
        <v>0</v>
      </c>
      <c r="I59" s="143">
        <f>G59-95</f>
        <v>-95</v>
      </c>
    </row>
    <row r="60" spans="1:10" s="2" customFormat="1" ht="40.5" customHeight="1">
      <c r="A60" s="61" t="s">
        <v>15</v>
      </c>
      <c r="B60" s="31" t="s">
        <v>16</v>
      </c>
      <c r="C60" s="31" t="s">
        <v>68</v>
      </c>
      <c r="D60" s="138">
        <f>D61+D62+D63</f>
        <v>300886.98</v>
      </c>
      <c r="E60" s="138">
        <f>E61+E62+E63</f>
        <v>44248.58</v>
      </c>
      <c r="F60" s="138">
        <f>F61+F62+F63</f>
        <v>43701.181</v>
      </c>
      <c r="G60" s="171">
        <f aca="true" t="shared" si="4" ref="G60:G91">F60/E60*100</f>
        <v>98.76290041397937</v>
      </c>
      <c r="H60" s="138">
        <f t="shared" si="0"/>
        <v>14.524118325093363</v>
      </c>
      <c r="I60" s="144" t="s">
        <v>67</v>
      </c>
      <c r="J60" s="120"/>
    </row>
    <row r="61" spans="1:9" s="7" customFormat="1" ht="16.5" customHeight="1">
      <c r="A61" s="68"/>
      <c r="B61" s="69"/>
      <c r="C61" s="63" t="s">
        <v>35</v>
      </c>
      <c r="D61" s="136">
        <v>297102.383</v>
      </c>
      <c r="E61" s="136">
        <v>43765.328</v>
      </c>
      <c r="F61" s="136">
        <v>43269.592</v>
      </c>
      <c r="G61" s="136">
        <f t="shared" si="4"/>
        <v>98.86728599406361</v>
      </c>
      <c r="H61" s="136">
        <f t="shared" si="0"/>
        <v>14.563865682625643</v>
      </c>
      <c r="I61" s="143">
        <f>G61-95</f>
        <v>3.8672859940636073</v>
      </c>
    </row>
    <row r="62" spans="1:9" s="2" customFormat="1" ht="16.5" customHeight="1">
      <c r="A62" s="74"/>
      <c r="B62" s="75"/>
      <c r="C62" s="63" t="s">
        <v>36</v>
      </c>
      <c r="D62" s="136">
        <v>3784.597</v>
      </c>
      <c r="E62" s="136">
        <v>483.252</v>
      </c>
      <c r="F62" s="136">
        <v>431.589</v>
      </c>
      <c r="G62" s="136">
        <f t="shared" si="4"/>
        <v>89.30930446226813</v>
      </c>
      <c r="H62" s="136">
        <f t="shared" si="0"/>
        <v>11.403829786896729</v>
      </c>
      <c r="I62" s="143">
        <f>G62-95</f>
        <v>-5.6906955377318695</v>
      </c>
    </row>
    <row r="63" spans="1:9" s="2" customFormat="1" ht="27.75" customHeight="1" hidden="1">
      <c r="A63" s="74"/>
      <c r="B63" s="75"/>
      <c r="C63" s="70" t="s">
        <v>71</v>
      </c>
      <c r="D63" s="132">
        <v>0</v>
      </c>
      <c r="E63" s="132">
        <v>0</v>
      </c>
      <c r="F63" s="132">
        <v>0</v>
      </c>
      <c r="G63" s="136" t="e">
        <f t="shared" si="4"/>
        <v>#DIV/0!</v>
      </c>
      <c r="H63" s="136" t="e">
        <f t="shared" si="0"/>
        <v>#DIV/0!</v>
      </c>
      <c r="I63" s="143" t="e">
        <f>G63-95</f>
        <v>#DIV/0!</v>
      </c>
    </row>
    <row r="64" spans="1:9" s="2" customFormat="1" ht="27" customHeight="1">
      <c r="A64" s="61" t="s">
        <v>17</v>
      </c>
      <c r="B64" s="31" t="s">
        <v>18</v>
      </c>
      <c r="C64" s="31" t="s">
        <v>43</v>
      </c>
      <c r="D64" s="138">
        <f>D65+D66+D67</f>
        <v>60788.469</v>
      </c>
      <c r="E64" s="138">
        <f>E65+E66+E67</f>
        <v>4142.817</v>
      </c>
      <c r="F64" s="138">
        <f>F65+F66+F67</f>
        <v>3788.7279999999996</v>
      </c>
      <c r="G64" s="138">
        <f t="shared" si="4"/>
        <v>91.45294131987967</v>
      </c>
      <c r="H64" s="138">
        <f t="shared" si="0"/>
        <v>6.232642575683227</v>
      </c>
      <c r="I64" s="144" t="s">
        <v>67</v>
      </c>
    </row>
    <row r="65" spans="1:9" s="7" customFormat="1" ht="16.5" customHeight="1">
      <c r="A65" s="68"/>
      <c r="B65" s="69"/>
      <c r="C65" s="63" t="s">
        <v>35</v>
      </c>
      <c r="D65" s="136">
        <v>60460.299999999996</v>
      </c>
      <c r="E65" s="136">
        <v>4089.734</v>
      </c>
      <c r="F65" s="136">
        <v>3747.075</v>
      </c>
      <c r="G65" s="136">
        <f t="shared" si="4"/>
        <v>91.62148442906066</v>
      </c>
      <c r="H65" s="136">
        <f t="shared" si="0"/>
        <v>6.197579237946223</v>
      </c>
      <c r="I65" s="143">
        <f>G65-95</f>
        <v>-3.378515570939342</v>
      </c>
    </row>
    <row r="66" spans="1:9" s="2" customFormat="1" ht="16.5" customHeight="1">
      <c r="A66" s="74"/>
      <c r="B66" s="75"/>
      <c r="C66" s="63" t="s">
        <v>36</v>
      </c>
      <c r="D66" s="136">
        <v>328.169</v>
      </c>
      <c r="E66" s="136">
        <v>53.083</v>
      </c>
      <c r="F66" s="136">
        <v>41.653</v>
      </c>
      <c r="G66" s="136">
        <f>F66/E66*100</f>
        <v>78.46768268560557</v>
      </c>
      <c r="H66" s="136">
        <f t="shared" si="0"/>
        <v>12.69254560912213</v>
      </c>
      <c r="I66" s="143">
        <f>G66-95</f>
        <v>-16.532317314394433</v>
      </c>
    </row>
    <row r="67" spans="1:9" s="2" customFormat="1" ht="27.75" customHeight="1" hidden="1">
      <c r="A67" s="74"/>
      <c r="B67" s="75"/>
      <c r="C67" s="70" t="s">
        <v>71</v>
      </c>
      <c r="D67" s="132">
        <v>0</v>
      </c>
      <c r="E67" s="132">
        <v>0</v>
      </c>
      <c r="F67" s="132">
        <v>0</v>
      </c>
      <c r="G67" s="136" t="e">
        <f t="shared" si="4"/>
        <v>#DIV/0!</v>
      </c>
      <c r="H67" s="136" t="e">
        <f t="shared" si="0"/>
        <v>#DIV/0!</v>
      </c>
      <c r="I67" s="143" t="e">
        <f>G67-95</f>
        <v>#DIV/0!</v>
      </c>
    </row>
    <row r="68" spans="1:9" s="2" customFormat="1" ht="66.75" customHeight="1">
      <c r="A68" s="61" t="s">
        <v>90</v>
      </c>
      <c r="B68" s="31" t="s">
        <v>92</v>
      </c>
      <c r="C68" s="31" t="s">
        <v>91</v>
      </c>
      <c r="D68" s="138">
        <f>D69+D70</f>
        <v>496883.65499999997</v>
      </c>
      <c r="E68" s="138">
        <f>E69+E70</f>
        <v>27189.008</v>
      </c>
      <c r="F68" s="138">
        <f>F69+F70</f>
        <v>24940.309</v>
      </c>
      <c r="G68" s="138">
        <f t="shared" si="4"/>
        <v>91.72938196200464</v>
      </c>
      <c r="H68" s="138">
        <f t="shared" si="0"/>
        <v>5.019345826539616</v>
      </c>
      <c r="I68" s="144" t="s">
        <v>67</v>
      </c>
    </row>
    <row r="69" spans="1:9" s="2" customFormat="1" ht="16.5" customHeight="1">
      <c r="A69" s="189"/>
      <c r="B69" s="190"/>
      <c r="C69" s="70" t="s">
        <v>35</v>
      </c>
      <c r="D69" s="136">
        <v>492202.805</v>
      </c>
      <c r="E69" s="136">
        <v>27170.508</v>
      </c>
      <c r="F69" s="136">
        <v>24921.99</v>
      </c>
      <c r="G69" s="136">
        <f t="shared" si="4"/>
        <v>91.72441678307965</v>
      </c>
      <c r="H69" s="136">
        <f t="shared" si="0"/>
        <v>5.063357979034679</v>
      </c>
      <c r="I69" s="143">
        <f>G69-95</f>
        <v>-3.275583216920353</v>
      </c>
    </row>
    <row r="70" spans="1:9" s="10" customFormat="1" ht="16.5" customHeight="1">
      <c r="A70" s="76"/>
      <c r="B70" s="75"/>
      <c r="C70" s="70" t="s">
        <v>36</v>
      </c>
      <c r="D70" s="136">
        <v>4680.85</v>
      </c>
      <c r="E70" s="136">
        <v>18.5</v>
      </c>
      <c r="F70" s="136">
        <v>18.319</v>
      </c>
      <c r="G70" s="170">
        <f t="shared" si="4"/>
        <v>99.02162162162162</v>
      </c>
      <c r="H70" s="136">
        <f aca="true" t="shared" si="5" ref="H70:H133">F70/D70*100</f>
        <v>0.39136054349103255</v>
      </c>
      <c r="I70" s="143">
        <f>G70-95</f>
        <v>4.02162162162162</v>
      </c>
    </row>
    <row r="71" spans="1:10" s="29" customFormat="1" ht="21" customHeight="1">
      <c r="A71" s="191"/>
      <c r="B71" s="192"/>
      <c r="C71" s="166" t="s">
        <v>105</v>
      </c>
      <c r="D71" s="141">
        <v>48498.303</v>
      </c>
      <c r="E71" s="141">
        <v>0</v>
      </c>
      <c r="F71" s="141">
        <v>0</v>
      </c>
      <c r="G71" s="141"/>
      <c r="H71" s="141">
        <f t="shared" si="5"/>
        <v>0</v>
      </c>
      <c r="I71" s="150">
        <f>G71-95</f>
        <v>-95</v>
      </c>
      <c r="J71" s="147"/>
    </row>
    <row r="72" spans="1:9" s="2" customFormat="1" ht="54.75" customHeight="1">
      <c r="A72" s="82" t="s">
        <v>100</v>
      </c>
      <c r="B72" s="83" t="s">
        <v>101</v>
      </c>
      <c r="C72" s="31" t="s">
        <v>99</v>
      </c>
      <c r="D72" s="138">
        <f>D73+D74</f>
        <v>1529628.882</v>
      </c>
      <c r="E72" s="138">
        <f>E73+E74</f>
        <v>12871.29</v>
      </c>
      <c r="F72" s="138">
        <f>F73+F74</f>
        <v>7105.995</v>
      </c>
      <c r="G72" s="138">
        <f t="shared" si="4"/>
        <v>55.208102684346315</v>
      </c>
      <c r="H72" s="138">
        <f t="shared" si="5"/>
        <v>0.4645568009090456</v>
      </c>
      <c r="I72" s="144" t="s">
        <v>67</v>
      </c>
    </row>
    <row r="73" spans="1:9" s="2" customFormat="1" ht="16.5" customHeight="1">
      <c r="A73" s="189"/>
      <c r="B73" s="190"/>
      <c r="C73" s="70" t="s">
        <v>35</v>
      </c>
      <c r="D73" s="136">
        <v>1068055.582</v>
      </c>
      <c r="E73" s="136">
        <v>12871.29</v>
      </c>
      <c r="F73" s="136">
        <v>7105.995</v>
      </c>
      <c r="G73" s="136">
        <f t="shared" si="4"/>
        <v>55.208102684346315</v>
      </c>
      <c r="H73" s="136">
        <f t="shared" si="5"/>
        <v>0.6653207117455053</v>
      </c>
      <c r="I73" s="143">
        <f>G73-95</f>
        <v>-39.791897315653685</v>
      </c>
    </row>
    <row r="74" spans="1:9" s="29" customFormat="1" ht="27" customHeight="1">
      <c r="A74" s="179"/>
      <c r="B74" s="180"/>
      <c r="C74" s="60" t="s">
        <v>71</v>
      </c>
      <c r="D74" s="136">
        <v>461573.30000000005</v>
      </c>
      <c r="E74" s="136">
        <v>0</v>
      </c>
      <c r="F74" s="136">
        <v>0</v>
      </c>
      <c r="G74" s="136"/>
      <c r="H74" s="136">
        <f t="shared" si="5"/>
        <v>0</v>
      </c>
      <c r="I74" s="143">
        <f>G74-95</f>
        <v>-95</v>
      </c>
    </row>
    <row r="75" spans="1:10" s="29" customFormat="1" ht="21" customHeight="1">
      <c r="A75" s="179"/>
      <c r="B75" s="180"/>
      <c r="C75" s="130" t="s">
        <v>105</v>
      </c>
      <c r="D75" s="141">
        <v>1423453.061</v>
      </c>
      <c r="E75" s="141">
        <v>5567.737</v>
      </c>
      <c r="F75" s="141">
        <v>178.958</v>
      </c>
      <c r="G75" s="141">
        <f t="shared" si="4"/>
        <v>3.2141963602088244</v>
      </c>
      <c r="H75" s="141">
        <f t="shared" si="5"/>
        <v>0.012572104054789061</v>
      </c>
      <c r="I75" s="150">
        <f>G75-95</f>
        <v>-91.78580363979117</v>
      </c>
      <c r="J75" s="147"/>
    </row>
    <row r="76" spans="1:9" s="2" customFormat="1" ht="40.5" customHeight="1">
      <c r="A76" s="61" t="s">
        <v>19</v>
      </c>
      <c r="B76" s="31" t="s">
        <v>77</v>
      </c>
      <c r="C76" s="31" t="s">
        <v>47</v>
      </c>
      <c r="D76" s="138">
        <f>D77+D79+D78</f>
        <v>3544990.1719999993</v>
      </c>
      <c r="E76" s="138">
        <f>E77+E79</f>
        <v>132210.115</v>
      </c>
      <c r="F76" s="138">
        <f>F77+F79</f>
        <v>111140.24</v>
      </c>
      <c r="G76" s="138">
        <f t="shared" si="4"/>
        <v>84.06334114451077</v>
      </c>
      <c r="H76" s="138">
        <f t="shared" si="5"/>
        <v>3.1351353489732614</v>
      </c>
      <c r="I76" s="144" t="s">
        <v>67</v>
      </c>
    </row>
    <row r="77" spans="1:9" s="7" customFormat="1" ht="16.5" customHeight="1">
      <c r="A77" s="94"/>
      <c r="B77" s="62"/>
      <c r="C77" s="63" t="s">
        <v>35</v>
      </c>
      <c r="D77" s="136">
        <v>2151570.672</v>
      </c>
      <c r="E77" s="136">
        <v>132210.115</v>
      </c>
      <c r="F77" s="136">
        <v>111140.24</v>
      </c>
      <c r="G77" s="136">
        <f t="shared" si="4"/>
        <v>84.06334114451077</v>
      </c>
      <c r="H77" s="136">
        <f t="shared" si="5"/>
        <v>5.1655398284774545</v>
      </c>
      <c r="I77" s="143">
        <f>G77-95</f>
        <v>-10.936658855489227</v>
      </c>
    </row>
    <row r="78" spans="1:9" s="163" customFormat="1" ht="16.5" customHeight="1" hidden="1">
      <c r="A78" s="160"/>
      <c r="B78" s="161"/>
      <c r="C78" s="162" t="s">
        <v>36</v>
      </c>
      <c r="D78" s="136">
        <v>0</v>
      </c>
      <c r="E78" s="132">
        <v>0</v>
      </c>
      <c r="F78" s="132">
        <v>0</v>
      </c>
      <c r="G78" s="132"/>
      <c r="H78" s="132" t="e">
        <f t="shared" si="5"/>
        <v>#DIV/0!</v>
      </c>
      <c r="I78" s="133">
        <f>G78-95</f>
        <v>-95</v>
      </c>
    </row>
    <row r="79" spans="1:9" s="2" customFormat="1" ht="27" customHeight="1">
      <c r="A79" s="97"/>
      <c r="B79" s="64"/>
      <c r="C79" s="63" t="s">
        <v>71</v>
      </c>
      <c r="D79" s="136">
        <v>1393419.4999999998</v>
      </c>
      <c r="E79" s="136">
        <v>0</v>
      </c>
      <c r="F79" s="136">
        <v>0</v>
      </c>
      <c r="G79" s="136"/>
      <c r="H79" s="136">
        <f t="shared" si="5"/>
        <v>0</v>
      </c>
      <c r="I79" s="143">
        <f>G79-95</f>
        <v>-95</v>
      </c>
    </row>
    <row r="80" spans="1:10" s="2" customFormat="1" ht="21" customHeight="1">
      <c r="A80" s="97"/>
      <c r="B80" s="64"/>
      <c r="C80" s="129" t="s">
        <v>105</v>
      </c>
      <c r="D80" s="141">
        <v>2105210.133</v>
      </c>
      <c r="E80" s="141">
        <v>11522.224</v>
      </c>
      <c r="F80" s="141">
        <v>11522.224</v>
      </c>
      <c r="G80" s="141">
        <f t="shared" si="4"/>
        <v>100</v>
      </c>
      <c r="H80" s="141">
        <f t="shared" si="5"/>
        <v>0.5473194252385827</v>
      </c>
      <c r="I80" s="150">
        <f>G80-95</f>
        <v>5</v>
      </c>
      <c r="J80" s="146"/>
    </row>
    <row r="81" spans="1:9" s="2" customFormat="1" ht="40.5" customHeight="1">
      <c r="A81" s="61" t="s">
        <v>20</v>
      </c>
      <c r="B81" s="31" t="s">
        <v>78</v>
      </c>
      <c r="C81" s="31" t="s">
        <v>48</v>
      </c>
      <c r="D81" s="138">
        <f>D82+D83+D84</f>
        <v>2768427.28</v>
      </c>
      <c r="E81" s="138">
        <f>E82+E83+E84</f>
        <v>144916.07499999998</v>
      </c>
      <c r="F81" s="138">
        <f>F82+F83+F84</f>
        <v>119262.367</v>
      </c>
      <c r="G81" s="138">
        <f t="shared" si="4"/>
        <v>82.29754152532769</v>
      </c>
      <c r="H81" s="138">
        <f t="shared" si="5"/>
        <v>4.307946532010767</v>
      </c>
      <c r="I81" s="144" t="s">
        <v>67</v>
      </c>
    </row>
    <row r="82" spans="1:9" s="7" customFormat="1" ht="16.5" customHeight="1">
      <c r="A82" s="94"/>
      <c r="B82" s="95"/>
      <c r="C82" s="96" t="s">
        <v>35</v>
      </c>
      <c r="D82" s="136">
        <v>2420724.193</v>
      </c>
      <c r="E82" s="136">
        <v>144883.827</v>
      </c>
      <c r="F82" s="136">
        <v>119262.367</v>
      </c>
      <c r="G82" s="136">
        <f t="shared" si="4"/>
        <v>82.31585917453714</v>
      </c>
      <c r="H82" s="136">
        <f t="shared" si="5"/>
        <v>4.926722645432742</v>
      </c>
      <c r="I82" s="143">
        <f>G82-95</f>
        <v>-12.684140825462862</v>
      </c>
    </row>
    <row r="83" spans="1:9" s="2" customFormat="1" ht="16.5" customHeight="1">
      <c r="A83" s="97"/>
      <c r="B83" s="98"/>
      <c r="C83" s="70" t="s">
        <v>36</v>
      </c>
      <c r="D83" s="136">
        <v>189104.087</v>
      </c>
      <c r="E83" s="136">
        <v>32.248</v>
      </c>
      <c r="F83" s="136">
        <v>0</v>
      </c>
      <c r="G83" s="136">
        <f t="shared" si="4"/>
        <v>0</v>
      </c>
      <c r="H83" s="136">
        <f t="shared" si="5"/>
        <v>0</v>
      </c>
      <c r="I83" s="143">
        <f>G83-95</f>
        <v>-95</v>
      </c>
    </row>
    <row r="84" spans="1:9" s="2" customFormat="1" ht="27" customHeight="1">
      <c r="A84" s="99"/>
      <c r="B84" s="100"/>
      <c r="C84" s="70" t="s">
        <v>71</v>
      </c>
      <c r="D84" s="136">
        <v>158599</v>
      </c>
      <c r="E84" s="136">
        <v>0</v>
      </c>
      <c r="F84" s="136">
        <v>0</v>
      </c>
      <c r="G84" s="136"/>
      <c r="H84" s="136">
        <f t="shared" si="5"/>
        <v>0</v>
      </c>
      <c r="I84" s="143">
        <f>G84-95</f>
        <v>-95</v>
      </c>
    </row>
    <row r="85" spans="1:9" s="2" customFormat="1" ht="54.75" customHeight="1">
      <c r="A85" s="61" t="s">
        <v>21</v>
      </c>
      <c r="B85" s="31" t="s">
        <v>102</v>
      </c>
      <c r="C85" s="31" t="s">
        <v>49</v>
      </c>
      <c r="D85" s="138">
        <f>D86</f>
        <v>53616.5</v>
      </c>
      <c r="E85" s="138">
        <f>E86</f>
        <v>6189.604</v>
      </c>
      <c r="F85" s="138">
        <f>F86</f>
        <v>4853.274</v>
      </c>
      <c r="G85" s="138">
        <f t="shared" si="4"/>
        <v>78.41008891683539</v>
      </c>
      <c r="H85" s="138">
        <f t="shared" si="5"/>
        <v>9.051829194371136</v>
      </c>
      <c r="I85" s="144" t="s">
        <v>67</v>
      </c>
    </row>
    <row r="86" spans="1:9" s="7" customFormat="1" ht="18" customHeight="1">
      <c r="A86" s="68"/>
      <c r="B86" s="101"/>
      <c r="C86" s="63" t="s">
        <v>35</v>
      </c>
      <c r="D86" s="136">
        <v>53616.5</v>
      </c>
      <c r="E86" s="136">
        <v>6189.604</v>
      </c>
      <c r="F86" s="136">
        <v>4853.274</v>
      </c>
      <c r="G86" s="136">
        <f t="shared" si="4"/>
        <v>78.41008891683539</v>
      </c>
      <c r="H86" s="136">
        <f t="shared" si="5"/>
        <v>9.051829194371136</v>
      </c>
      <c r="I86" s="143">
        <f>G86-95</f>
        <v>-16.58991108316461</v>
      </c>
    </row>
    <row r="87" spans="1:9" s="29" customFormat="1" ht="27" customHeight="1" hidden="1">
      <c r="A87" s="102"/>
      <c r="B87" s="103"/>
      <c r="C87" s="104" t="s">
        <v>71</v>
      </c>
      <c r="D87" s="132">
        <v>0</v>
      </c>
      <c r="E87" s="132">
        <v>0</v>
      </c>
      <c r="F87" s="132">
        <v>0</v>
      </c>
      <c r="G87" s="136" t="e">
        <f t="shared" si="4"/>
        <v>#DIV/0!</v>
      </c>
      <c r="H87" s="136" t="e">
        <f t="shared" si="5"/>
        <v>#DIV/0!</v>
      </c>
      <c r="I87" s="143" t="e">
        <f>G87-95</f>
        <v>#DIV/0!</v>
      </c>
    </row>
    <row r="88" spans="1:9" s="2" customFormat="1" ht="40.5" customHeight="1">
      <c r="A88" s="82" t="s">
        <v>22</v>
      </c>
      <c r="B88" s="83" t="s">
        <v>103</v>
      </c>
      <c r="C88" s="31" t="s">
        <v>50</v>
      </c>
      <c r="D88" s="138">
        <f>D89+D90</f>
        <v>393802.7</v>
      </c>
      <c r="E88" s="138">
        <f>E89+E90</f>
        <v>29557.729</v>
      </c>
      <c r="F88" s="138">
        <f>F89+F90</f>
        <v>29326.573</v>
      </c>
      <c r="G88" s="169">
        <f t="shared" si="4"/>
        <v>99.21795074310344</v>
      </c>
      <c r="H88" s="138">
        <f t="shared" si="5"/>
        <v>7.447021820825504</v>
      </c>
      <c r="I88" s="144" t="s">
        <v>67</v>
      </c>
    </row>
    <row r="89" spans="1:9" s="7" customFormat="1" ht="16.5" customHeight="1">
      <c r="A89" s="68"/>
      <c r="B89" s="69"/>
      <c r="C89" s="70" t="s">
        <v>35</v>
      </c>
      <c r="D89" s="136">
        <v>215500.7</v>
      </c>
      <c r="E89" s="136">
        <v>29103.43</v>
      </c>
      <c r="F89" s="136">
        <v>28883.642</v>
      </c>
      <c r="G89" s="136">
        <f t="shared" si="4"/>
        <v>99.24480379116825</v>
      </c>
      <c r="H89" s="136">
        <f t="shared" si="5"/>
        <v>13.403038598018474</v>
      </c>
      <c r="I89" s="143">
        <f>G89-95</f>
        <v>4.244803791168252</v>
      </c>
    </row>
    <row r="90" spans="1:9" s="14" customFormat="1" ht="16.5" customHeight="1">
      <c r="A90" s="105"/>
      <c r="B90" s="106"/>
      <c r="C90" s="70" t="s">
        <v>36</v>
      </c>
      <c r="D90" s="136">
        <v>178302</v>
      </c>
      <c r="E90" s="136">
        <v>454.299</v>
      </c>
      <c r="F90" s="136">
        <v>442.931</v>
      </c>
      <c r="G90" s="136">
        <f t="shared" si="4"/>
        <v>97.49768324385482</v>
      </c>
      <c r="H90" s="151">
        <f t="shared" si="5"/>
        <v>0.24841617031777546</v>
      </c>
      <c r="I90" s="143">
        <f>G90-95</f>
        <v>2.497683243854823</v>
      </c>
    </row>
    <row r="91" spans="1:9" s="29" customFormat="1" ht="29.25" customHeight="1" hidden="1">
      <c r="A91" s="102"/>
      <c r="B91" s="103"/>
      <c r="C91" s="60" t="s">
        <v>71</v>
      </c>
      <c r="D91" s="132">
        <v>0</v>
      </c>
      <c r="E91" s="132">
        <v>0</v>
      </c>
      <c r="F91" s="132">
        <v>0</v>
      </c>
      <c r="G91" s="136" t="e">
        <f t="shared" si="4"/>
        <v>#DIV/0!</v>
      </c>
      <c r="H91" s="136" t="e">
        <f t="shared" si="5"/>
        <v>#DIV/0!</v>
      </c>
      <c r="I91" s="143" t="e">
        <f>G91-95</f>
        <v>#DIV/0!</v>
      </c>
    </row>
    <row r="92" spans="1:9" s="2" customFormat="1" ht="54.75" customHeight="1">
      <c r="A92" s="61" t="s">
        <v>23</v>
      </c>
      <c r="B92" s="31" t="s">
        <v>79</v>
      </c>
      <c r="C92" s="31" t="s">
        <v>51</v>
      </c>
      <c r="D92" s="138">
        <f>D93+D94+D95</f>
        <v>165023.8</v>
      </c>
      <c r="E92" s="138">
        <f>E93+E94+E95</f>
        <v>17147.556</v>
      </c>
      <c r="F92" s="138">
        <f>F93+F94+F94</f>
        <v>14732.132</v>
      </c>
      <c r="G92" s="169">
        <f aca="true" t="shared" si="6" ref="G92:G123">F92/E92*100</f>
        <v>85.9138876700563</v>
      </c>
      <c r="H92" s="138">
        <f t="shared" si="5"/>
        <v>8.927277156385928</v>
      </c>
      <c r="I92" s="144" t="s">
        <v>67</v>
      </c>
    </row>
    <row r="93" spans="1:9" s="7" customFormat="1" ht="16.5" customHeight="1">
      <c r="A93" s="194"/>
      <c r="B93" s="195"/>
      <c r="C93" s="70" t="s">
        <v>35</v>
      </c>
      <c r="D93" s="136">
        <v>163111.6</v>
      </c>
      <c r="E93" s="136">
        <v>17147.556</v>
      </c>
      <c r="F93" s="136">
        <v>14732.132</v>
      </c>
      <c r="G93" s="151">
        <f t="shared" si="6"/>
        <v>85.9138876700563</v>
      </c>
      <c r="H93" s="136">
        <f t="shared" si="5"/>
        <v>9.031933964230625</v>
      </c>
      <c r="I93" s="143">
        <f>G93-95</f>
        <v>-9.086112329943703</v>
      </c>
    </row>
    <row r="94" spans="1:9" s="7" customFormat="1" ht="16.5" customHeight="1">
      <c r="A94" s="76"/>
      <c r="B94" s="107"/>
      <c r="C94" s="63" t="s">
        <v>36</v>
      </c>
      <c r="D94" s="136">
        <v>510.3</v>
      </c>
      <c r="E94" s="136">
        <v>0</v>
      </c>
      <c r="F94" s="136">
        <v>0</v>
      </c>
      <c r="G94" s="136"/>
      <c r="H94" s="136">
        <f t="shared" si="5"/>
        <v>0</v>
      </c>
      <c r="I94" s="143">
        <f>G94-95</f>
        <v>-95</v>
      </c>
    </row>
    <row r="95" spans="1:12" s="7" customFormat="1" ht="27" customHeight="1">
      <c r="A95" s="76"/>
      <c r="B95" s="107"/>
      <c r="C95" s="63" t="s">
        <v>71</v>
      </c>
      <c r="D95" s="136">
        <v>1401.9</v>
      </c>
      <c r="E95" s="136">
        <v>0</v>
      </c>
      <c r="F95" s="136">
        <v>0</v>
      </c>
      <c r="G95" s="136"/>
      <c r="H95" s="136">
        <f t="shared" si="5"/>
        <v>0</v>
      </c>
      <c r="I95" s="143">
        <f>G95-95</f>
        <v>-95</v>
      </c>
      <c r="L95" s="67"/>
    </row>
    <row r="96" spans="1:9" s="11" customFormat="1" ht="18" customHeight="1" hidden="1">
      <c r="A96" s="78"/>
      <c r="B96" s="79"/>
      <c r="C96" s="65" t="s">
        <v>105</v>
      </c>
      <c r="D96" s="134">
        <v>0</v>
      </c>
      <c r="E96" s="134">
        <v>0</v>
      </c>
      <c r="F96" s="134">
        <v>0</v>
      </c>
      <c r="G96" s="136" t="e">
        <f t="shared" si="6"/>
        <v>#DIV/0!</v>
      </c>
      <c r="H96" s="136" t="e">
        <f t="shared" si="5"/>
        <v>#DIV/0!</v>
      </c>
      <c r="I96" s="143" t="e">
        <f>G96-95</f>
        <v>#DIV/0!</v>
      </c>
    </row>
    <row r="97" spans="1:9" s="2" customFormat="1" ht="27.75" customHeight="1">
      <c r="A97" s="61" t="s">
        <v>24</v>
      </c>
      <c r="B97" s="31" t="s">
        <v>25</v>
      </c>
      <c r="C97" s="31" t="s">
        <v>52</v>
      </c>
      <c r="D97" s="138">
        <f>D98+D99+D100</f>
        <v>705905.092</v>
      </c>
      <c r="E97" s="138">
        <f>E98+E99+E100</f>
        <v>65315.65</v>
      </c>
      <c r="F97" s="138">
        <f>F98+F99+F100</f>
        <v>64200.923</v>
      </c>
      <c r="G97" s="138">
        <f t="shared" si="6"/>
        <v>98.2933232693849</v>
      </c>
      <c r="H97" s="138">
        <f t="shared" si="5"/>
        <v>9.094837780260693</v>
      </c>
      <c r="I97" s="144" t="s">
        <v>67</v>
      </c>
    </row>
    <row r="98" spans="1:9" s="7" customFormat="1" ht="17.25" customHeight="1">
      <c r="A98" s="177"/>
      <c r="B98" s="178"/>
      <c r="C98" s="70" t="s">
        <v>35</v>
      </c>
      <c r="D98" s="136">
        <v>705905.092</v>
      </c>
      <c r="E98" s="136">
        <v>65315.65</v>
      </c>
      <c r="F98" s="136">
        <v>64200.923</v>
      </c>
      <c r="G98" s="136">
        <f t="shared" si="6"/>
        <v>98.2933232693849</v>
      </c>
      <c r="H98" s="136">
        <f t="shared" si="5"/>
        <v>9.094837780260693</v>
      </c>
      <c r="I98" s="143">
        <f>G98-95</f>
        <v>3.2933232693848993</v>
      </c>
    </row>
    <row r="99" spans="1:9" s="29" customFormat="1" ht="16.5" customHeight="1" hidden="1">
      <c r="A99" s="179"/>
      <c r="B99" s="180"/>
      <c r="C99" s="60" t="s">
        <v>36</v>
      </c>
      <c r="D99" s="132">
        <v>0</v>
      </c>
      <c r="E99" s="132">
        <v>0</v>
      </c>
      <c r="F99" s="136">
        <v>0</v>
      </c>
      <c r="G99" s="136" t="e">
        <f t="shared" si="6"/>
        <v>#DIV/0!</v>
      </c>
      <c r="H99" s="136" t="e">
        <f t="shared" si="5"/>
        <v>#DIV/0!</v>
      </c>
      <c r="I99" s="143" t="e">
        <f>G99-95</f>
        <v>#DIV/0!</v>
      </c>
    </row>
    <row r="100" spans="1:9" s="2" customFormat="1" ht="27.75" customHeight="1" hidden="1">
      <c r="A100" s="181"/>
      <c r="B100" s="182"/>
      <c r="C100" s="70" t="s">
        <v>71</v>
      </c>
      <c r="D100" s="132">
        <v>0</v>
      </c>
      <c r="E100" s="132">
        <v>0</v>
      </c>
      <c r="F100" s="136">
        <v>0</v>
      </c>
      <c r="G100" s="136" t="e">
        <f t="shared" si="6"/>
        <v>#DIV/0!</v>
      </c>
      <c r="H100" s="136" t="e">
        <f t="shared" si="5"/>
        <v>#DIV/0!</v>
      </c>
      <c r="I100" s="143" t="e">
        <f>G100-95</f>
        <v>#DIV/0!</v>
      </c>
    </row>
    <row r="101" spans="1:9" s="2" customFormat="1" ht="41.25" customHeight="1">
      <c r="A101" s="82" t="s">
        <v>26</v>
      </c>
      <c r="B101" s="83" t="s">
        <v>80</v>
      </c>
      <c r="C101" s="31" t="s">
        <v>53</v>
      </c>
      <c r="D101" s="138">
        <f>D102+D103+D104</f>
        <v>857424.389</v>
      </c>
      <c r="E101" s="138">
        <f>E102+E103+E104</f>
        <v>121332.495</v>
      </c>
      <c r="F101" s="138">
        <f>F102+F103+F104</f>
        <v>111532.481</v>
      </c>
      <c r="G101" s="138">
        <f t="shared" si="6"/>
        <v>91.92300957793707</v>
      </c>
      <c r="H101" s="138">
        <f t="shared" si="5"/>
        <v>13.00785030503722</v>
      </c>
      <c r="I101" s="144" t="s">
        <v>67</v>
      </c>
    </row>
    <row r="102" spans="1:9" s="7" customFormat="1" ht="16.5" customHeight="1">
      <c r="A102" s="68"/>
      <c r="B102" s="69"/>
      <c r="C102" s="70" t="s">
        <v>35</v>
      </c>
      <c r="D102" s="136">
        <v>857219.189</v>
      </c>
      <c r="E102" s="136">
        <v>121332.495</v>
      </c>
      <c r="F102" s="136">
        <v>111532.481</v>
      </c>
      <c r="G102" s="136">
        <f t="shared" si="6"/>
        <v>91.92300957793707</v>
      </c>
      <c r="H102" s="136">
        <f t="shared" si="5"/>
        <v>13.010964107104234</v>
      </c>
      <c r="I102" s="143">
        <f>G102-95</f>
        <v>-3.0769904220629343</v>
      </c>
    </row>
    <row r="103" spans="1:9" s="9" customFormat="1" ht="17.25" customHeight="1" hidden="1">
      <c r="A103" s="108"/>
      <c r="B103" s="109"/>
      <c r="C103" s="70" t="s">
        <v>36</v>
      </c>
      <c r="D103" s="132">
        <v>0</v>
      </c>
      <c r="E103" s="132">
        <v>0</v>
      </c>
      <c r="F103" s="136">
        <v>0</v>
      </c>
      <c r="G103" s="136" t="e">
        <f t="shared" si="6"/>
        <v>#DIV/0!</v>
      </c>
      <c r="H103" s="136" t="e">
        <f t="shared" si="5"/>
        <v>#DIV/0!</v>
      </c>
      <c r="I103" s="143" t="e">
        <f>G103-95</f>
        <v>#DIV/0!</v>
      </c>
    </row>
    <row r="104" spans="1:9" s="2" customFormat="1" ht="27" customHeight="1">
      <c r="A104" s="183"/>
      <c r="B104" s="184"/>
      <c r="C104" s="70" t="s">
        <v>71</v>
      </c>
      <c r="D104" s="136">
        <v>205.2</v>
      </c>
      <c r="E104" s="136">
        <v>0</v>
      </c>
      <c r="F104" s="136">
        <v>0</v>
      </c>
      <c r="G104" s="136"/>
      <c r="H104" s="136">
        <f t="shared" si="5"/>
        <v>0</v>
      </c>
      <c r="I104" s="143">
        <f>G104-95</f>
        <v>-95</v>
      </c>
    </row>
    <row r="105" spans="1:12" s="2" customFormat="1" ht="21" customHeight="1">
      <c r="A105" s="185"/>
      <c r="B105" s="186"/>
      <c r="C105" s="131" t="s">
        <v>105</v>
      </c>
      <c r="D105" s="141">
        <v>9187.3</v>
      </c>
      <c r="E105" s="141">
        <v>0</v>
      </c>
      <c r="F105" s="141">
        <v>0</v>
      </c>
      <c r="G105" s="141"/>
      <c r="H105" s="141">
        <f t="shared" si="5"/>
        <v>0</v>
      </c>
      <c r="I105" s="150">
        <f>G105-95</f>
        <v>-95</v>
      </c>
      <c r="J105" s="146"/>
      <c r="K105" s="146"/>
      <c r="L105" s="146"/>
    </row>
    <row r="106" spans="1:9" s="2" customFormat="1" ht="28.5" customHeight="1">
      <c r="A106" s="61" t="s">
        <v>27</v>
      </c>
      <c r="B106" s="110" t="s">
        <v>28</v>
      </c>
      <c r="C106" s="31" t="s">
        <v>54</v>
      </c>
      <c r="D106" s="138">
        <f>D107</f>
        <v>41195.9</v>
      </c>
      <c r="E106" s="138">
        <f>E107</f>
        <v>5218.958</v>
      </c>
      <c r="F106" s="138">
        <f>F107</f>
        <v>3354.622</v>
      </c>
      <c r="G106" s="138">
        <f t="shared" si="6"/>
        <v>64.2776201686237</v>
      </c>
      <c r="H106" s="138">
        <f t="shared" si="5"/>
        <v>8.143096764483843</v>
      </c>
      <c r="I106" s="144" t="s">
        <v>67</v>
      </c>
    </row>
    <row r="107" spans="1:9" s="7" customFormat="1" ht="18" customHeight="1">
      <c r="A107" s="68"/>
      <c r="B107" s="69"/>
      <c r="C107" s="70" t="s">
        <v>35</v>
      </c>
      <c r="D107" s="136">
        <v>41195.9</v>
      </c>
      <c r="E107" s="136">
        <v>5218.958</v>
      </c>
      <c r="F107" s="136">
        <v>3354.622</v>
      </c>
      <c r="G107" s="136">
        <f t="shared" si="6"/>
        <v>64.2776201686237</v>
      </c>
      <c r="H107" s="136">
        <f t="shared" si="5"/>
        <v>8.143096764483843</v>
      </c>
      <c r="I107" s="143">
        <f>G107-95</f>
        <v>-30.7223798313763</v>
      </c>
    </row>
    <row r="108" spans="1:9" s="11" customFormat="1" ht="28.5" customHeight="1" hidden="1">
      <c r="A108" s="111"/>
      <c r="B108" s="112"/>
      <c r="C108" s="70" t="s">
        <v>71</v>
      </c>
      <c r="D108" s="132">
        <v>0</v>
      </c>
      <c r="E108" s="132">
        <v>0</v>
      </c>
      <c r="F108" s="132">
        <v>0</v>
      </c>
      <c r="G108" s="136" t="e">
        <f t="shared" si="6"/>
        <v>#DIV/0!</v>
      </c>
      <c r="H108" s="136" t="e">
        <f t="shared" si="5"/>
        <v>#DIV/0!</v>
      </c>
      <c r="I108" s="143" t="e">
        <f>G108-95</f>
        <v>#DIV/0!</v>
      </c>
    </row>
    <row r="109" spans="1:9" s="2" customFormat="1" ht="40.5" customHeight="1">
      <c r="A109" s="61" t="s">
        <v>29</v>
      </c>
      <c r="B109" s="31" t="s">
        <v>30</v>
      </c>
      <c r="C109" s="31" t="s">
        <v>55</v>
      </c>
      <c r="D109" s="138">
        <f>D110</f>
        <v>9578.1</v>
      </c>
      <c r="E109" s="138">
        <f>E110</f>
        <v>1586.206</v>
      </c>
      <c r="F109" s="138">
        <f>F110</f>
        <v>1393.677</v>
      </c>
      <c r="G109" s="138">
        <f t="shared" si="6"/>
        <v>87.86229531347126</v>
      </c>
      <c r="H109" s="138">
        <f t="shared" si="5"/>
        <v>14.55066244871112</v>
      </c>
      <c r="I109" s="144" t="s">
        <v>67</v>
      </c>
    </row>
    <row r="110" spans="1:9" s="7" customFormat="1" ht="18" customHeight="1">
      <c r="A110" s="68"/>
      <c r="B110" s="69"/>
      <c r="C110" s="63" t="s">
        <v>35</v>
      </c>
      <c r="D110" s="136">
        <v>9578.1</v>
      </c>
      <c r="E110" s="136">
        <v>1586.206</v>
      </c>
      <c r="F110" s="136">
        <v>1393.677</v>
      </c>
      <c r="G110" s="136">
        <f t="shared" si="6"/>
        <v>87.86229531347126</v>
      </c>
      <c r="H110" s="136">
        <f t="shared" si="5"/>
        <v>14.55066244871112</v>
      </c>
      <c r="I110" s="143">
        <f>G110-95</f>
        <v>-7.1377046865287355</v>
      </c>
    </row>
    <row r="111" spans="1:9" s="2" customFormat="1" ht="28.5" customHeight="1">
      <c r="A111" s="61" t="s">
        <v>31</v>
      </c>
      <c r="B111" s="31" t="s">
        <v>32</v>
      </c>
      <c r="C111" s="31" t="s">
        <v>87</v>
      </c>
      <c r="D111" s="138">
        <f>D112</f>
        <v>194786.4</v>
      </c>
      <c r="E111" s="138">
        <f>E112</f>
        <v>15019.848</v>
      </c>
      <c r="F111" s="138">
        <f>F112</f>
        <v>12111.6</v>
      </c>
      <c r="G111" s="138">
        <f t="shared" si="6"/>
        <v>80.63730072368243</v>
      </c>
      <c r="H111" s="138">
        <f t="shared" si="5"/>
        <v>6.217887901824769</v>
      </c>
      <c r="I111" s="144" t="s">
        <v>67</v>
      </c>
    </row>
    <row r="112" spans="1:9" s="7" customFormat="1" ht="18" customHeight="1">
      <c r="A112" s="76"/>
      <c r="B112" s="90"/>
      <c r="C112" s="63" t="s">
        <v>35</v>
      </c>
      <c r="D112" s="136">
        <v>194786.4</v>
      </c>
      <c r="E112" s="136">
        <v>15019.848</v>
      </c>
      <c r="F112" s="136">
        <v>12111.6</v>
      </c>
      <c r="G112" s="136">
        <f t="shared" si="6"/>
        <v>80.63730072368243</v>
      </c>
      <c r="H112" s="136">
        <f t="shared" si="5"/>
        <v>6.217887901824769</v>
      </c>
      <c r="I112" s="143">
        <f>G112-95</f>
        <v>-14.36269927631757</v>
      </c>
    </row>
    <row r="113" spans="1:9" s="11" customFormat="1" ht="27" customHeight="1" hidden="1">
      <c r="A113" s="78"/>
      <c r="B113" s="113"/>
      <c r="C113" s="63" t="s">
        <v>71</v>
      </c>
      <c r="D113" s="132">
        <v>0</v>
      </c>
      <c r="E113" s="132">
        <v>0</v>
      </c>
      <c r="F113" s="132">
        <v>0</v>
      </c>
      <c r="G113" s="136" t="e">
        <f t="shared" si="6"/>
        <v>#DIV/0!</v>
      </c>
      <c r="H113" s="136" t="e">
        <f t="shared" si="5"/>
        <v>#DIV/0!</v>
      </c>
      <c r="I113" s="143" t="e">
        <f>G113-95</f>
        <v>#DIV/0!</v>
      </c>
    </row>
    <row r="114" spans="1:9" s="3" customFormat="1" ht="40.5" customHeight="1">
      <c r="A114" s="61" t="s">
        <v>33</v>
      </c>
      <c r="B114" s="31" t="s">
        <v>81</v>
      </c>
      <c r="C114" s="31" t="s">
        <v>57</v>
      </c>
      <c r="D114" s="138">
        <f>D115+D116+D117</f>
        <v>1729158.78</v>
      </c>
      <c r="E114" s="138">
        <f>E115+E116+E117</f>
        <v>114685.526</v>
      </c>
      <c r="F114" s="138">
        <f>F115+F116+F117</f>
        <v>27179.735</v>
      </c>
      <c r="G114" s="138">
        <f t="shared" si="6"/>
        <v>23.699359411753495</v>
      </c>
      <c r="H114" s="138">
        <f t="shared" si="5"/>
        <v>1.5718472655241063</v>
      </c>
      <c r="I114" s="144" t="s">
        <v>67</v>
      </c>
    </row>
    <row r="115" spans="1:9" s="7" customFormat="1" ht="17.25" customHeight="1">
      <c r="A115" s="114"/>
      <c r="B115" s="115"/>
      <c r="C115" s="70" t="s">
        <v>35</v>
      </c>
      <c r="D115" s="136">
        <v>741016.901</v>
      </c>
      <c r="E115" s="136">
        <v>77864.496</v>
      </c>
      <c r="F115" s="136">
        <v>27179.735</v>
      </c>
      <c r="G115" s="136">
        <f t="shared" si="6"/>
        <v>34.906454669660995</v>
      </c>
      <c r="H115" s="136">
        <f t="shared" si="5"/>
        <v>3.6678967731128713</v>
      </c>
      <c r="I115" s="143">
        <f>G115-95</f>
        <v>-60.093545330339005</v>
      </c>
    </row>
    <row r="116" spans="1:9" s="2" customFormat="1" ht="17.25" customHeight="1">
      <c r="A116" s="97"/>
      <c r="B116" s="98"/>
      <c r="C116" s="70" t="s">
        <v>36</v>
      </c>
      <c r="D116" s="136">
        <v>359298.812</v>
      </c>
      <c r="E116" s="136">
        <v>6821.03</v>
      </c>
      <c r="F116" s="136">
        <v>0</v>
      </c>
      <c r="G116" s="136">
        <f t="shared" si="6"/>
        <v>0</v>
      </c>
      <c r="H116" s="136">
        <f t="shared" si="5"/>
        <v>0</v>
      </c>
      <c r="I116" s="143">
        <f>G116-95</f>
        <v>-95</v>
      </c>
    </row>
    <row r="117" spans="1:9" s="2" customFormat="1" ht="27" customHeight="1">
      <c r="A117" s="97"/>
      <c r="B117" s="98"/>
      <c r="C117" s="70" t="s">
        <v>71</v>
      </c>
      <c r="D117" s="136">
        <v>628843.067</v>
      </c>
      <c r="E117" s="136">
        <v>30000</v>
      </c>
      <c r="F117" s="136">
        <v>0</v>
      </c>
      <c r="G117" s="136">
        <f t="shared" si="6"/>
        <v>0</v>
      </c>
      <c r="H117" s="136">
        <f t="shared" si="5"/>
        <v>0</v>
      </c>
      <c r="I117" s="143">
        <f>G117-95</f>
        <v>-95</v>
      </c>
    </row>
    <row r="118" spans="1:10" s="2" customFormat="1" ht="21" customHeight="1">
      <c r="A118" s="116"/>
      <c r="B118" s="117"/>
      <c r="C118" s="131" t="s">
        <v>105</v>
      </c>
      <c r="D118" s="141">
        <v>1485872.334</v>
      </c>
      <c r="E118" s="141">
        <v>93861.757</v>
      </c>
      <c r="F118" s="141">
        <v>15802.028</v>
      </c>
      <c r="G118" s="141">
        <f>F118/E118*100</f>
        <v>16.835427446771533</v>
      </c>
      <c r="H118" s="141">
        <f t="shared" si="5"/>
        <v>1.0634849063688132</v>
      </c>
      <c r="I118" s="150">
        <f>G118-95</f>
        <v>-78.16457255322847</v>
      </c>
      <c r="J118" s="146"/>
    </row>
    <row r="119" spans="1:9" s="2" customFormat="1" ht="40.5" customHeight="1">
      <c r="A119" s="82" t="s">
        <v>34</v>
      </c>
      <c r="B119" s="83" t="s">
        <v>82</v>
      </c>
      <c r="C119" s="31" t="s">
        <v>56</v>
      </c>
      <c r="D119" s="138">
        <f>D120+D121</f>
        <v>102776.9</v>
      </c>
      <c r="E119" s="138">
        <f>E120+E121</f>
        <v>11555.706</v>
      </c>
      <c r="F119" s="138">
        <f>F120+F121</f>
        <v>11207.889</v>
      </c>
      <c r="G119" s="138">
        <f t="shared" si="6"/>
        <v>96.99008437909374</v>
      </c>
      <c r="H119" s="138">
        <f t="shared" si="5"/>
        <v>10.905066216241197</v>
      </c>
      <c r="I119" s="144" t="s">
        <v>67</v>
      </c>
    </row>
    <row r="120" spans="1:9" s="7" customFormat="1" ht="18" customHeight="1">
      <c r="A120" s="194"/>
      <c r="B120" s="198"/>
      <c r="C120" s="70" t="s">
        <v>35</v>
      </c>
      <c r="D120" s="136">
        <v>93455.674</v>
      </c>
      <c r="E120" s="136">
        <v>11555.706</v>
      </c>
      <c r="F120" s="136">
        <v>11207.889</v>
      </c>
      <c r="G120" s="136">
        <f t="shared" si="6"/>
        <v>96.99008437909374</v>
      </c>
      <c r="H120" s="136">
        <f t="shared" si="5"/>
        <v>11.992732511885794</v>
      </c>
      <c r="I120" s="143">
        <f aca="true" t="shared" si="7" ref="I120:I133">G120-95</f>
        <v>1.9900843790937444</v>
      </c>
    </row>
    <row r="121" spans="1:9" s="7" customFormat="1" ht="27.75" customHeight="1">
      <c r="A121" s="157"/>
      <c r="B121" s="158"/>
      <c r="C121" s="63" t="s">
        <v>71</v>
      </c>
      <c r="D121" s="136">
        <v>9321.226</v>
      </c>
      <c r="E121" s="136">
        <v>0</v>
      </c>
      <c r="F121" s="136">
        <v>0</v>
      </c>
      <c r="G121" s="136"/>
      <c r="H121" s="136">
        <f>F121/D121*100</f>
        <v>0</v>
      </c>
      <c r="I121" s="159">
        <f>G121-95</f>
        <v>-95</v>
      </c>
    </row>
    <row r="122" spans="1:9" s="29" customFormat="1" ht="18" customHeight="1" hidden="1">
      <c r="A122" s="207" t="s">
        <v>72</v>
      </c>
      <c r="B122" s="208"/>
      <c r="C122" s="209"/>
      <c r="D122" s="132">
        <v>0</v>
      </c>
      <c r="E122" s="135" t="s">
        <v>67</v>
      </c>
      <c r="F122" s="135" t="s">
        <v>67</v>
      </c>
      <c r="G122" s="132"/>
      <c r="H122" s="132"/>
      <c r="I122" s="133"/>
    </row>
    <row r="123" spans="1:11" s="1" customFormat="1" ht="26.25" customHeight="1">
      <c r="A123" s="199" t="s">
        <v>65</v>
      </c>
      <c r="B123" s="200"/>
      <c r="C123" s="201"/>
      <c r="D123" s="138">
        <f>D125+D126+D127</f>
        <v>30012292.503999993</v>
      </c>
      <c r="E123" s="138">
        <f>E125+E126+E127</f>
        <v>2976094.4590000007</v>
      </c>
      <c r="F123" s="138">
        <f>F125+F126+F127</f>
        <v>2786174.4299999997</v>
      </c>
      <c r="G123" s="138">
        <f t="shared" si="6"/>
        <v>93.61848114646818</v>
      </c>
      <c r="H123" s="138">
        <f t="shared" si="5"/>
        <v>9.283444207498185</v>
      </c>
      <c r="I123" s="152">
        <f t="shared" si="7"/>
        <v>-1.3815188535318157</v>
      </c>
      <c r="J123" s="120"/>
      <c r="K123" s="120"/>
    </row>
    <row r="124" spans="1:9" s="1" customFormat="1" ht="15.75" customHeight="1">
      <c r="A124" s="204"/>
      <c r="B124" s="204"/>
      <c r="C124" s="31" t="s">
        <v>63</v>
      </c>
      <c r="D124" s="140"/>
      <c r="E124" s="140"/>
      <c r="F124" s="140"/>
      <c r="G124" s="140"/>
      <c r="H124" s="140"/>
      <c r="I124" s="143"/>
    </row>
    <row r="125" spans="1:9" s="1" customFormat="1" ht="20.25" customHeight="1">
      <c r="A125" s="204"/>
      <c r="B125" s="204"/>
      <c r="C125" s="31" t="s">
        <v>35</v>
      </c>
      <c r="D125" s="140">
        <f>D7+D11+D21+D26+D29+D32+D37+D41+D45+D49+D53+D57+D61+D65+D69+D73+D77+D82+D86+D89+D93+D98+D102+D107+D110+D112+D115+D120</f>
        <v>17992007.668999996</v>
      </c>
      <c r="E125" s="140">
        <f>E7+E11+E21+E26+E29+E32+E37+E41+E45+E49+E53+E57+E61+E65+E69+E73+E77+E82+E86+E89+E93+E98+E102+E107+E110+E112+E115+E120</f>
        <v>1852105.83</v>
      </c>
      <c r="F125" s="140">
        <f>F7+F11+F21+F26+F29+F32+F37+F41+F45+F49+F53+F57+F61+F65+F69+F73+F77+F82+F86+F89+F93+F98+F102+F107+F110+F112+F115+F120</f>
        <v>1710770.784</v>
      </c>
      <c r="G125" s="140">
        <f>F125/E125*100</f>
        <v>92.36895410020927</v>
      </c>
      <c r="H125" s="140">
        <f t="shared" si="5"/>
        <v>9.508504083997456</v>
      </c>
      <c r="I125" s="153">
        <f t="shared" si="7"/>
        <v>-2.6310458997907347</v>
      </c>
    </row>
    <row r="126" spans="1:9" s="1" customFormat="1" ht="20.25" customHeight="1">
      <c r="A126" s="204"/>
      <c r="B126" s="204"/>
      <c r="C126" s="31" t="s">
        <v>36</v>
      </c>
      <c r="D126" s="140">
        <f>D24+D27+D33+D38+D42+D46+D50+D54+D58+D62+D66+D70+D78+D83+D90+D94+D116</f>
        <v>8648600.442</v>
      </c>
      <c r="E126" s="140">
        <f>E24+E27+E33+E38+E42+E46+E50+E54+E58+E62+E66+E70+E83+E90+E116</f>
        <v>1077981.4290000002</v>
      </c>
      <c r="F126" s="140">
        <f>F24+F27+F33+F38+F42+F46+F50+F54+F58+F62+F66+F70+F83+F90+F116</f>
        <v>1059396.4459999998</v>
      </c>
      <c r="G126" s="140">
        <f>F126/E126*100</f>
        <v>98.27594590221828</v>
      </c>
      <c r="H126" s="140">
        <f t="shared" si="5"/>
        <v>12.2493396833929</v>
      </c>
      <c r="I126" s="153">
        <f t="shared" si="7"/>
        <v>3.2759459022182824</v>
      </c>
    </row>
    <row r="127" spans="1:9" s="1" customFormat="1" ht="30" customHeight="1">
      <c r="A127" s="204"/>
      <c r="B127" s="204"/>
      <c r="C127" s="32" t="s">
        <v>71</v>
      </c>
      <c r="D127" s="140">
        <f>D8+D30+D34+D39+D43+D55+D59+D74+D79+D84+D95+D104+D117+D121+D122</f>
        <v>3371684.393</v>
      </c>
      <c r="E127" s="140">
        <f>E8+E30+E34+E39+E43+E47+E51+E55+E59+E63+E67+E79+E84+E100+E104+E117+E121</f>
        <v>46007.2</v>
      </c>
      <c r="F127" s="140">
        <f>F8+F30+F34+F39+F43+F47+F51+F55+F59+F63+F67+F79+F84+F100+F104+F117+F121</f>
        <v>16007.2</v>
      </c>
      <c r="G127" s="140">
        <f>F127/E127*100</f>
        <v>34.792815037646285</v>
      </c>
      <c r="H127" s="140">
        <f t="shared" si="5"/>
        <v>0.47475380653161864</v>
      </c>
      <c r="I127" s="153">
        <f t="shared" si="7"/>
        <v>-60.207184962353715</v>
      </c>
    </row>
    <row r="128" spans="1:9" s="1" customFormat="1" ht="26.25" customHeight="1">
      <c r="A128" s="203" t="s">
        <v>64</v>
      </c>
      <c r="B128" s="203"/>
      <c r="C128" s="203"/>
      <c r="D128" s="139">
        <f>D130+D131+D132</f>
        <v>30102629.409999996</v>
      </c>
      <c r="E128" s="139">
        <f>E130+E131+E132</f>
        <v>2976927.6760000004</v>
      </c>
      <c r="F128" s="139">
        <f>F130+F131+F132</f>
        <v>2786837.949</v>
      </c>
      <c r="G128" s="154">
        <f>F128/E128*100</f>
        <v>93.61456683907693</v>
      </c>
      <c r="H128" s="139">
        <f>F128/D128*100</f>
        <v>9.257789115505709</v>
      </c>
      <c r="I128" s="155">
        <f t="shared" si="7"/>
        <v>-1.3854331609230712</v>
      </c>
    </row>
    <row r="129" spans="1:9" s="1" customFormat="1" ht="15.75" customHeight="1">
      <c r="A129" s="202"/>
      <c r="B129" s="202"/>
      <c r="C129" s="59" t="s">
        <v>63</v>
      </c>
      <c r="D129" s="136"/>
      <c r="E129" s="136"/>
      <c r="F129" s="136"/>
      <c r="G129" s="154"/>
      <c r="H129" s="154"/>
      <c r="I129" s="145"/>
    </row>
    <row r="130" spans="1:9" s="1" customFormat="1" ht="30.75" customHeight="1">
      <c r="A130" s="202"/>
      <c r="B130" s="202"/>
      <c r="C130" s="33" t="s">
        <v>70</v>
      </c>
      <c r="D130" s="139">
        <f>D125+D16</f>
        <v>18082344.574999996</v>
      </c>
      <c r="E130" s="139">
        <f>E125+E16</f>
        <v>1852939.047</v>
      </c>
      <c r="F130" s="139">
        <f>F125+F16</f>
        <v>1711434.303</v>
      </c>
      <c r="G130" s="139">
        <f>F130/E130*100</f>
        <v>92.36322726162508</v>
      </c>
      <c r="H130" s="139">
        <f t="shared" si="5"/>
        <v>9.464670335760376</v>
      </c>
      <c r="I130" s="155">
        <f t="shared" si="7"/>
        <v>-2.6367727383749155</v>
      </c>
    </row>
    <row r="131" spans="1:9" s="1" customFormat="1" ht="20.25" customHeight="1">
      <c r="A131" s="202"/>
      <c r="B131" s="202"/>
      <c r="C131" s="33" t="s">
        <v>36</v>
      </c>
      <c r="D131" s="139">
        <f aca="true" t="shared" si="8" ref="D131:F132">D126</f>
        <v>8648600.442</v>
      </c>
      <c r="E131" s="139">
        <f t="shared" si="8"/>
        <v>1077981.4290000002</v>
      </c>
      <c r="F131" s="139">
        <f t="shared" si="8"/>
        <v>1059396.4459999998</v>
      </c>
      <c r="G131" s="139">
        <f>F131/E131*100</f>
        <v>98.27594590221828</v>
      </c>
      <c r="H131" s="139">
        <f t="shared" si="5"/>
        <v>12.2493396833929</v>
      </c>
      <c r="I131" s="155">
        <f t="shared" si="7"/>
        <v>3.2759459022182824</v>
      </c>
    </row>
    <row r="132" spans="1:9" s="1" customFormat="1" ht="31.5" customHeight="1">
      <c r="A132" s="202"/>
      <c r="B132" s="202"/>
      <c r="C132" s="34" t="s">
        <v>71</v>
      </c>
      <c r="D132" s="139">
        <f t="shared" si="8"/>
        <v>3371684.393</v>
      </c>
      <c r="E132" s="139">
        <f t="shared" si="8"/>
        <v>46007.2</v>
      </c>
      <c r="F132" s="139">
        <f t="shared" si="8"/>
        <v>16007.2</v>
      </c>
      <c r="G132" s="139">
        <f>F132/E132*100</f>
        <v>34.792815037646285</v>
      </c>
      <c r="H132" s="139">
        <f t="shared" si="5"/>
        <v>0.47475380653161864</v>
      </c>
      <c r="I132" s="155">
        <f t="shared" si="7"/>
        <v>-60.207184962353715</v>
      </c>
    </row>
    <row r="133" spans="1:9" s="2" customFormat="1" ht="21.75" customHeight="1">
      <c r="A133" s="202"/>
      <c r="B133" s="202"/>
      <c r="C133" s="128" t="s">
        <v>105</v>
      </c>
      <c r="D133" s="167">
        <f>D9+D35+D71+D75+D80+D96+D105+D118</f>
        <v>5163383.131</v>
      </c>
      <c r="E133" s="167">
        <f>E9+E35+E71+E75+E80+E96+E105+E118</f>
        <v>110951.718</v>
      </c>
      <c r="F133" s="167">
        <f>F9+F35+F71+F75+F80+F96+F105+F118</f>
        <v>27503.21</v>
      </c>
      <c r="G133" s="167">
        <f>F133/E133*100</f>
        <v>24.788448972011413</v>
      </c>
      <c r="H133" s="167">
        <f t="shared" si="5"/>
        <v>0.5326587104271964</v>
      </c>
      <c r="I133" s="168">
        <f t="shared" si="7"/>
        <v>-70.21155102798859</v>
      </c>
    </row>
    <row r="134" spans="1:8" ht="12" customHeight="1">
      <c r="A134" s="57"/>
      <c r="B134" s="58" t="s">
        <v>109</v>
      </c>
      <c r="C134" s="58"/>
      <c r="D134" s="20"/>
      <c r="E134" s="50"/>
      <c r="F134" s="27"/>
      <c r="G134" s="19"/>
      <c r="H134" s="19"/>
    </row>
    <row r="135" spans="1:9" s="13" customFormat="1" ht="27.75" customHeight="1" hidden="1">
      <c r="A135" s="205" t="s">
        <v>93</v>
      </c>
      <c r="B135" s="206"/>
      <c r="C135" s="206"/>
      <c r="D135" s="206"/>
      <c r="E135" s="206"/>
      <c r="F135" s="206"/>
      <c r="G135" s="206"/>
      <c r="H135" s="206"/>
      <c r="I135" s="3"/>
    </row>
    <row r="136" spans="1:8" s="6" customFormat="1" ht="17.25" customHeight="1">
      <c r="A136" s="196" t="s">
        <v>117</v>
      </c>
      <c r="B136" s="197"/>
      <c r="C136" s="197"/>
      <c r="D136" s="197"/>
      <c r="E136" s="197"/>
      <c r="F136" s="197"/>
      <c r="G136" s="197"/>
      <c r="H136" s="197"/>
    </row>
    <row r="137" spans="1:9" s="4" customFormat="1" ht="12.75">
      <c r="A137" s="22"/>
      <c r="B137" s="23"/>
      <c r="C137" s="23"/>
      <c r="D137" s="21"/>
      <c r="E137" s="51"/>
      <c r="F137" s="28"/>
      <c r="G137" s="21"/>
      <c r="H137" s="21"/>
      <c r="I137" s="156"/>
    </row>
    <row r="138" spans="1:9" s="4" customFormat="1" ht="12.75" hidden="1">
      <c r="A138" s="22"/>
      <c r="B138" s="23"/>
      <c r="C138" s="23"/>
      <c r="D138" s="21"/>
      <c r="E138" s="51"/>
      <c r="F138" s="28"/>
      <c r="G138" s="21"/>
      <c r="H138" s="21"/>
      <c r="I138" s="156"/>
    </row>
    <row r="139" spans="1:9" s="4" customFormat="1" ht="12.75" hidden="1">
      <c r="A139" s="43"/>
      <c r="B139" s="44"/>
      <c r="C139" s="44"/>
      <c r="D139" s="45"/>
      <c r="E139" s="52"/>
      <c r="F139" s="46"/>
      <c r="G139" s="47"/>
      <c r="H139" s="47"/>
      <c r="I139" s="156"/>
    </row>
    <row r="140" spans="1:9" s="4" customFormat="1" ht="32.25" customHeight="1" hidden="1">
      <c r="A140" s="18" t="s">
        <v>0</v>
      </c>
      <c r="B140" s="18" t="s">
        <v>62</v>
      </c>
      <c r="C140" s="18" t="s">
        <v>69</v>
      </c>
      <c r="D140" s="47"/>
      <c r="E140" s="53"/>
      <c r="F140" s="46"/>
      <c r="G140" s="47"/>
      <c r="H140" s="47"/>
      <c r="I140" s="156"/>
    </row>
    <row r="141" spans="1:9" s="4" customFormat="1" ht="15.75" hidden="1">
      <c r="A141" s="210" t="s">
        <v>64</v>
      </c>
      <c r="B141" s="211"/>
      <c r="C141" s="212"/>
      <c r="D141" s="35">
        <f>D143+D144+D145</f>
        <v>24525968.417999998</v>
      </c>
      <c r="E141" s="54">
        <f>E143+E144+E145</f>
        <v>21619356.084</v>
      </c>
      <c r="F141" s="35">
        <f>F143+F144+F145</f>
        <v>20841969.650000002</v>
      </c>
      <c r="G141" s="36">
        <f>F141/E141*100</f>
        <v>96.40421097196635</v>
      </c>
      <c r="H141" s="36">
        <f>F141/D141*100</f>
        <v>84.97919142187165</v>
      </c>
      <c r="I141" s="156"/>
    </row>
    <row r="142" spans="1:9" s="4" customFormat="1" ht="13.5" hidden="1">
      <c r="A142" s="193"/>
      <c r="B142" s="193"/>
      <c r="C142" s="37" t="s">
        <v>63</v>
      </c>
      <c r="D142" s="38"/>
      <c r="E142" s="55"/>
      <c r="F142" s="38"/>
      <c r="G142" s="39"/>
      <c r="H142" s="39"/>
      <c r="I142" s="156"/>
    </row>
    <row r="143" spans="1:9" s="4" customFormat="1" ht="27" hidden="1">
      <c r="A143" s="193"/>
      <c r="B143" s="193"/>
      <c r="C143" s="40" t="s">
        <v>70</v>
      </c>
      <c r="D143" s="41">
        <v>14805057.912999997</v>
      </c>
      <c r="E143" s="56">
        <v>13268979.204</v>
      </c>
      <c r="F143" s="41">
        <v>12716245.471</v>
      </c>
      <c r="G143" s="36">
        <v>95.83439144411821</v>
      </c>
      <c r="H143" s="36">
        <v>85.89122410547374</v>
      </c>
      <c r="I143" s="156"/>
    </row>
    <row r="144" spans="1:9" s="4" customFormat="1" ht="13.5" hidden="1">
      <c r="A144" s="193"/>
      <c r="B144" s="193"/>
      <c r="C144" s="40" t="s">
        <v>36</v>
      </c>
      <c r="D144" s="41">
        <v>7926615.303999999</v>
      </c>
      <c r="E144" s="56">
        <v>7092166.329999999</v>
      </c>
      <c r="F144" s="41">
        <v>6886598.409</v>
      </c>
      <c r="G144" s="36">
        <v>97.10147913296332</v>
      </c>
      <c r="H144" s="36">
        <v>86.87943270723412</v>
      </c>
      <c r="I144" s="156"/>
    </row>
    <row r="145" spans="1:9" s="4" customFormat="1" ht="27" hidden="1">
      <c r="A145" s="193"/>
      <c r="B145" s="193"/>
      <c r="C145" s="42" t="s">
        <v>71</v>
      </c>
      <c r="D145" s="41">
        <v>1794295.2010000001</v>
      </c>
      <c r="E145" s="56">
        <v>1258210.55</v>
      </c>
      <c r="F145" s="41">
        <v>1239125.77</v>
      </c>
      <c r="G145" s="36">
        <v>98.4831807363243</v>
      </c>
      <c r="H145" s="36">
        <v>69.05919211673798</v>
      </c>
      <c r="I145" s="156"/>
    </row>
    <row r="146" spans="1:9" s="4" customFormat="1" ht="12.75" hidden="1">
      <c r="A146" s="22"/>
      <c r="B146" s="23"/>
      <c r="C146" s="23"/>
      <c r="D146" s="21"/>
      <c r="E146" s="51"/>
      <c r="F146" s="28"/>
      <c r="G146" s="21"/>
      <c r="H146" s="21"/>
      <c r="I146" s="156"/>
    </row>
    <row r="147" spans="1:9" s="4" customFormat="1" ht="12.75" hidden="1">
      <c r="A147" s="22"/>
      <c r="B147" s="23"/>
      <c r="C147" s="23"/>
      <c r="D147" s="21"/>
      <c r="E147" s="51"/>
      <c r="F147" s="28"/>
      <c r="G147" s="21"/>
      <c r="H147" s="21"/>
      <c r="I147" s="156"/>
    </row>
    <row r="148" spans="1:9" s="4" customFormat="1" ht="12.75" hidden="1">
      <c r="A148" s="22"/>
      <c r="B148" s="23"/>
      <c r="C148" s="23"/>
      <c r="D148" s="21"/>
      <c r="E148" s="51"/>
      <c r="F148" s="28"/>
      <c r="G148" s="21"/>
      <c r="H148" s="21"/>
      <c r="I148" s="156"/>
    </row>
    <row r="149" spans="1:9" s="4" customFormat="1" ht="12.75" hidden="1">
      <c r="A149" s="22"/>
      <c r="B149" s="23"/>
      <c r="C149" s="23"/>
      <c r="D149" s="21"/>
      <c r="E149" s="51"/>
      <c r="F149" s="28"/>
      <c r="G149" s="21"/>
      <c r="H149" s="21"/>
      <c r="I149" s="156"/>
    </row>
    <row r="150" spans="1:9" s="4" customFormat="1" ht="12.75">
      <c r="A150" s="22"/>
      <c r="B150" s="23"/>
      <c r="C150" s="23"/>
      <c r="D150" s="21"/>
      <c r="E150" s="51"/>
      <c r="F150" s="28"/>
      <c r="G150" s="21"/>
      <c r="H150" s="21"/>
      <c r="I150" s="156"/>
    </row>
    <row r="151" spans="1:9" s="4" customFormat="1" ht="12.75">
      <c r="A151" s="22"/>
      <c r="B151" s="23"/>
      <c r="C151" s="23"/>
      <c r="D151" s="21"/>
      <c r="E151" s="51"/>
      <c r="F151" s="28"/>
      <c r="G151" s="21"/>
      <c r="H151" s="21"/>
      <c r="I151" s="156"/>
    </row>
    <row r="152" spans="1:9" s="4" customFormat="1" ht="12.75">
      <c r="A152" s="22"/>
      <c r="B152" s="23"/>
      <c r="C152" s="23"/>
      <c r="D152" s="21"/>
      <c r="E152" s="51"/>
      <c r="F152" s="28"/>
      <c r="G152" s="21"/>
      <c r="H152" s="21"/>
      <c r="I152" s="156"/>
    </row>
    <row r="153" spans="1:9" s="4" customFormat="1" ht="12.75">
      <c r="A153" s="22"/>
      <c r="B153" s="23"/>
      <c r="C153" s="23"/>
      <c r="D153" s="21"/>
      <c r="E153" s="51"/>
      <c r="F153" s="28"/>
      <c r="G153" s="21"/>
      <c r="H153" s="21"/>
      <c r="I153" s="156"/>
    </row>
    <row r="154" spans="1:9" s="4" customFormat="1" ht="12.75">
      <c r="A154" s="22"/>
      <c r="B154" s="23"/>
      <c r="C154" s="23"/>
      <c r="D154" s="21"/>
      <c r="E154" s="51"/>
      <c r="F154" s="28"/>
      <c r="G154" s="21"/>
      <c r="H154" s="21"/>
      <c r="I154" s="156"/>
    </row>
    <row r="155" spans="1:9" s="4" customFormat="1" ht="12.75">
      <c r="A155" s="22"/>
      <c r="B155" s="23"/>
      <c r="C155" s="23"/>
      <c r="D155" s="21"/>
      <c r="E155" s="51"/>
      <c r="F155" s="28"/>
      <c r="G155" s="21"/>
      <c r="H155" s="21"/>
      <c r="I155" s="156"/>
    </row>
    <row r="156" spans="1:9" s="4" customFormat="1" ht="12.75">
      <c r="A156" s="22"/>
      <c r="B156" s="23"/>
      <c r="C156" s="23"/>
      <c r="D156" s="21"/>
      <c r="E156" s="51"/>
      <c r="F156" s="28"/>
      <c r="G156" s="21"/>
      <c r="H156" s="21"/>
      <c r="I156" s="156"/>
    </row>
    <row r="157" spans="1:9" s="4" customFormat="1" ht="12.75">
      <c r="A157" s="22"/>
      <c r="B157" s="23"/>
      <c r="C157" s="23"/>
      <c r="D157" s="21"/>
      <c r="E157" s="51"/>
      <c r="F157" s="28"/>
      <c r="G157" s="21"/>
      <c r="H157" s="21"/>
      <c r="I157" s="156"/>
    </row>
    <row r="158" spans="1:9" s="4" customFormat="1" ht="12.75">
      <c r="A158" s="22"/>
      <c r="B158" s="23"/>
      <c r="C158" s="23"/>
      <c r="D158" s="21"/>
      <c r="E158" s="51"/>
      <c r="F158" s="28"/>
      <c r="G158" s="21"/>
      <c r="H158" s="21"/>
      <c r="I158" s="156"/>
    </row>
    <row r="159" spans="1:9" s="4" customFormat="1" ht="12.75">
      <c r="A159" s="22"/>
      <c r="B159" s="23"/>
      <c r="C159" s="23"/>
      <c r="D159" s="21"/>
      <c r="E159" s="51"/>
      <c r="F159" s="28"/>
      <c r="G159" s="21"/>
      <c r="H159" s="21"/>
      <c r="I159" s="156"/>
    </row>
    <row r="160" spans="1:9" s="4" customFormat="1" ht="12.75">
      <c r="A160" s="22"/>
      <c r="B160" s="23"/>
      <c r="C160" s="23"/>
      <c r="D160" s="21"/>
      <c r="E160" s="51"/>
      <c r="F160" s="28"/>
      <c r="G160" s="21"/>
      <c r="H160" s="21"/>
      <c r="I160" s="156"/>
    </row>
    <row r="161" spans="1:9" s="4" customFormat="1" ht="12.75">
      <c r="A161" s="22"/>
      <c r="B161" s="23"/>
      <c r="C161" s="23"/>
      <c r="D161" s="21"/>
      <c r="E161" s="51"/>
      <c r="F161" s="28"/>
      <c r="G161" s="21"/>
      <c r="H161" s="21"/>
      <c r="I161" s="156"/>
    </row>
    <row r="162" spans="1:9" s="4" customFormat="1" ht="12.75">
      <c r="A162" s="22"/>
      <c r="B162" s="23"/>
      <c r="C162" s="23"/>
      <c r="D162" s="21"/>
      <c r="E162" s="51"/>
      <c r="F162" s="28"/>
      <c r="G162" s="21"/>
      <c r="H162" s="21"/>
      <c r="I162" s="156"/>
    </row>
    <row r="163" spans="1:9" s="4" customFormat="1" ht="12.75">
      <c r="A163" s="22"/>
      <c r="B163" s="23"/>
      <c r="C163" s="23"/>
      <c r="D163" s="21"/>
      <c r="E163" s="51"/>
      <c r="F163" s="28"/>
      <c r="G163" s="21"/>
      <c r="H163" s="21"/>
      <c r="I163" s="156"/>
    </row>
    <row r="164" spans="1:9" s="4" customFormat="1" ht="12.75">
      <c r="A164" s="22"/>
      <c r="B164" s="23"/>
      <c r="C164" s="23"/>
      <c r="D164" s="21"/>
      <c r="E164" s="51"/>
      <c r="F164" s="28"/>
      <c r="G164" s="21"/>
      <c r="H164" s="21"/>
      <c r="I164" s="156"/>
    </row>
    <row r="165" spans="1:9" s="4" customFormat="1" ht="12.75">
      <c r="A165" s="22"/>
      <c r="B165" s="23"/>
      <c r="C165" s="23"/>
      <c r="D165" s="21"/>
      <c r="E165" s="51"/>
      <c r="F165" s="28"/>
      <c r="G165" s="21"/>
      <c r="H165" s="21"/>
      <c r="I165" s="156"/>
    </row>
    <row r="166" spans="1:9" s="4" customFormat="1" ht="12.75">
      <c r="A166" s="22"/>
      <c r="B166" s="23"/>
      <c r="C166" s="23"/>
      <c r="D166" s="21"/>
      <c r="E166" s="51"/>
      <c r="F166" s="28"/>
      <c r="G166" s="21"/>
      <c r="H166" s="21"/>
      <c r="I166" s="156"/>
    </row>
    <row r="167" spans="1:9" s="4" customFormat="1" ht="12.75">
      <c r="A167" s="22"/>
      <c r="B167" s="23"/>
      <c r="C167" s="23"/>
      <c r="D167" s="21"/>
      <c r="E167" s="51"/>
      <c r="F167" s="28"/>
      <c r="G167" s="21"/>
      <c r="H167" s="21"/>
      <c r="I167" s="156"/>
    </row>
    <row r="168" spans="1:9" s="4" customFormat="1" ht="12.75">
      <c r="A168" s="22"/>
      <c r="B168" s="23"/>
      <c r="C168" s="23"/>
      <c r="D168" s="21"/>
      <c r="E168" s="51"/>
      <c r="F168" s="28"/>
      <c r="G168" s="21"/>
      <c r="H168" s="21"/>
      <c r="I168" s="156"/>
    </row>
    <row r="169" spans="1:9" s="4" customFormat="1" ht="12.75">
      <c r="A169" s="22"/>
      <c r="B169" s="23"/>
      <c r="C169" s="23"/>
      <c r="D169" s="21"/>
      <c r="E169" s="51"/>
      <c r="F169" s="28"/>
      <c r="G169" s="21"/>
      <c r="H169" s="21"/>
      <c r="I169" s="156"/>
    </row>
    <row r="170" spans="1:9" s="4" customFormat="1" ht="12.75">
      <c r="A170" s="22"/>
      <c r="B170" s="23"/>
      <c r="C170" s="23"/>
      <c r="D170" s="21"/>
      <c r="E170" s="51"/>
      <c r="F170" s="28"/>
      <c r="G170" s="21"/>
      <c r="H170" s="21"/>
      <c r="I170" s="156"/>
    </row>
    <row r="171" spans="1:9" s="4" customFormat="1" ht="12.75">
      <c r="A171" s="22"/>
      <c r="B171" s="23"/>
      <c r="C171" s="23"/>
      <c r="D171" s="21"/>
      <c r="E171" s="51"/>
      <c r="F171" s="28"/>
      <c r="G171" s="21"/>
      <c r="H171" s="21"/>
      <c r="I171" s="156"/>
    </row>
    <row r="172" spans="1:9" s="4" customFormat="1" ht="12.75">
      <c r="A172" s="22"/>
      <c r="B172" s="23"/>
      <c r="C172" s="23"/>
      <c r="D172" s="21"/>
      <c r="E172" s="51"/>
      <c r="F172" s="28"/>
      <c r="G172" s="21"/>
      <c r="H172" s="21"/>
      <c r="I172" s="156"/>
    </row>
    <row r="173" spans="1:9" s="4" customFormat="1" ht="12.75">
      <c r="A173" s="22"/>
      <c r="B173" s="23"/>
      <c r="C173" s="23"/>
      <c r="D173" s="21"/>
      <c r="E173" s="51"/>
      <c r="F173" s="28"/>
      <c r="G173" s="21"/>
      <c r="H173" s="21"/>
      <c r="I173" s="156"/>
    </row>
    <row r="174" spans="1:9" s="4" customFormat="1" ht="12.75">
      <c r="A174" s="22"/>
      <c r="B174" s="23"/>
      <c r="C174" s="23"/>
      <c r="D174" s="21"/>
      <c r="E174" s="51"/>
      <c r="F174" s="28"/>
      <c r="G174" s="21"/>
      <c r="H174" s="21"/>
      <c r="I174" s="156"/>
    </row>
    <row r="175" spans="1:9" s="4" customFormat="1" ht="12.75">
      <c r="A175" s="22"/>
      <c r="B175" s="23"/>
      <c r="C175" s="23"/>
      <c r="D175" s="21"/>
      <c r="E175" s="51"/>
      <c r="F175" s="28"/>
      <c r="G175" s="21"/>
      <c r="H175" s="21"/>
      <c r="I175" s="156"/>
    </row>
    <row r="176" spans="1:9" s="4" customFormat="1" ht="12.75">
      <c r="A176" s="22"/>
      <c r="B176" s="23"/>
      <c r="C176" s="23"/>
      <c r="D176" s="21"/>
      <c r="E176" s="51"/>
      <c r="F176" s="28"/>
      <c r="G176" s="21"/>
      <c r="H176" s="21"/>
      <c r="I176" s="156"/>
    </row>
    <row r="177" spans="1:9" s="4" customFormat="1" ht="12.75">
      <c r="A177" s="22"/>
      <c r="B177" s="23"/>
      <c r="C177" s="23"/>
      <c r="D177" s="21"/>
      <c r="E177" s="51"/>
      <c r="F177" s="28"/>
      <c r="G177" s="21"/>
      <c r="H177" s="21"/>
      <c r="I177" s="156"/>
    </row>
    <row r="178" spans="1:9" s="4" customFormat="1" ht="12.75">
      <c r="A178" s="22"/>
      <c r="B178" s="23"/>
      <c r="C178" s="23"/>
      <c r="D178" s="21"/>
      <c r="E178" s="51"/>
      <c r="F178" s="28"/>
      <c r="G178" s="21"/>
      <c r="H178" s="21"/>
      <c r="I178" s="156"/>
    </row>
    <row r="179" spans="1:9" s="4" customFormat="1" ht="12.75">
      <c r="A179" s="22"/>
      <c r="B179" s="23"/>
      <c r="C179" s="23"/>
      <c r="D179" s="21"/>
      <c r="E179" s="51"/>
      <c r="F179" s="28"/>
      <c r="G179" s="21"/>
      <c r="H179" s="21"/>
      <c r="I179" s="156"/>
    </row>
    <row r="180" spans="1:9" s="4" customFormat="1" ht="12.75">
      <c r="A180" s="22"/>
      <c r="B180" s="23"/>
      <c r="C180" s="23"/>
      <c r="D180" s="21"/>
      <c r="E180" s="51"/>
      <c r="F180" s="28"/>
      <c r="G180" s="21"/>
      <c r="H180" s="21"/>
      <c r="I180" s="156"/>
    </row>
    <row r="181" spans="1:9" s="4" customFormat="1" ht="12.75">
      <c r="A181" s="22"/>
      <c r="B181" s="23"/>
      <c r="C181" s="23"/>
      <c r="D181" s="21"/>
      <c r="E181" s="51"/>
      <c r="F181" s="28"/>
      <c r="G181" s="21"/>
      <c r="H181" s="21"/>
      <c r="I181" s="156"/>
    </row>
    <row r="182" spans="1:9" s="4" customFormat="1" ht="12.75">
      <c r="A182" s="22"/>
      <c r="B182" s="23"/>
      <c r="C182" s="23"/>
      <c r="D182" s="21"/>
      <c r="E182" s="51"/>
      <c r="F182" s="28"/>
      <c r="G182" s="21"/>
      <c r="H182" s="21"/>
      <c r="I182" s="156"/>
    </row>
    <row r="183" spans="1:9" s="4" customFormat="1" ht="12.75">
      <c r="A183" s="22"/>
      <c r="B183" s="23"/>
      <c r="C183" s="23"/>
      <c r="D183" s="21"/>
      <c r="E183" s="51"/>
      <c r="F183" s="28"/>
      <c r="G183" s="21"/>
      <c r="H183" s="21"/>
      <c r="I183" s="156"/>
    </row>
    <row r="184" spans="1:9" s="4" customFormat="1" ht="12.75">
      <c r="A184" s="22"/>
      <c r="B184" s="23"/>
      <c r="C184" s="23"/>
      <c r="D184" s="21"/>
      <c r="E184" s="51"/>
      <c r="F184" s="28"/>
      <c r="G184" s="21"/>
      <c r="H184" s="21"/>
      <c r="I184" s="156"/>
    </row>
    <row r="185" spans="1:9" s="4" customFormat="1" ht="12.75">
      <c r="A185" s="22"/>
      <c r="B185" s="23"/>
      <c r="C185" s="23"/>
      <c r="D185" s="21"/>
      <c r="E185" s="51"/>
      <c r="F185" s="28"/>
      <c r="G185" s="21"/>
      <c r="H185" s="21"/>
      <c r="I185" s="156"/>
    </row>
    <row r="186" spans="1:9" s="4" customFormat="1" ht="12.75">
      <c r="A186" s="22"/>
      <c r="B186" s="23"/>
      <c r="C186" s="23"/>
      <c r="D186" s="21"/>
      <c r="E186" s="51"/>
      <c r="F186" s="28"/>
      <c r="G186" s="21"/>
      <c r="H186" s="21"/>
      <c r="I186" s="156"/>
    </row>
    <row r="187" spans="1:9" s="4" customFormat="1" ht="12.75">
      <c r="A187" s="22"/>
      <c r="B187" s="23"/>
      <c r="C187" s="23"/>
      <c r="D187" s="21"/>
      <c r="E187" s="51"/>
      <c r="F187" s="28"/>
      <c r="G187" s="21"/>
      <c r="H187" s="21"/>
      <c r="I187" s="156"/>
    </row>
    <row r="188" spans="1:9" s="4" customFormat="1" ht="12.75">
      <c r="A188" s="22"/>
      <c r="B188" s="23"/>
      <c r="C188" s="23"/>
      <c r="D188" s="21"/>
      <c r="E188" s="51"/>
      <c r="F188" s="28"/>
      <c r="G188" s="21"/>
      <c r="H188" s="21"/>
      <c r="I188" s="156"/>
    </row>
    <row r="189" spans="1:9" s="4" customFormat="1" ht="12.75">
      <c r="A189" s="22"/>
      <c r="B189" s="23"/>
      <c r="C189" s="23"/>
      <c r="D189" s="21"/>
      <c r="E189" s="51"/>
      <c r="F189" s="28"/>
      <c r="G189" s="21"/>
      <c r="H189" s="21"/>
      <c r="I189" s="156"/>
    </row>
    <row r="190" spans="1:9" s="4" customFormat="1" ht="12.75">
      <c r="A190" s="22"/>
      <c r="B190" s="23"/>
      <c r="C190" s="23"/>
      <c r="D190" s="21"/>
      <c r="E190" s="51"/>
      <c r="F190" s="28"/>
      <c r="G190" s="21"/>
      <c r="H190" s="21"/>
      <c r="I190" s="156"/>
    </row>
    <row r="191" spans="1:9" s="4" customFormat="1" ht="12.75">
      <c r="A191" s="22"/>
      <c r="B191" s="23"/>
      <c r="C191" s="23"/>
      <c r="D191" s="21"/>
      <c r="E191" s="51"/>
      <c r="F191" s="28"/>
      <c r="G191" s="21"/>
      <c r="H191" s="21"/>
      <c r="I191" s="156"/>
    </row>
    <row r="192" spans="1:9" s="4" customFormat="1" ht="12.75">
      <c r="A192" s="22"/>
      <c r="B192" s="23"/>
      <c r="C192" s="23"/>
      <c r="D192" s="21"/>
      <c r="E192" s="51"/>
      <c r="F192" s="28"/>
      <c r="G192" s="21"/>
      <c r="H192" s="21"/>
      <c r="I192" s="156"/>
    </row>
    <row r="193" spans="4:8" ht="12.75">
      <c r="D193" s="21"/>
      <c r="E193" s="51"/>
      <c r="F193" s="28"/>
      <c r="G193" s="21"/>
      <c r="H193" s="21"/>
    </row>
    <row r="194" spans="1:8" ht="12.75">
      <c r="A194" s="24"/>
      <c r="B194" s="24"/>
      <c r="C194" s="24"/>
      <c r="D194" s="21"/>
      <c r="E194" s="51"/>
      <c r="F194" s="28"/>
      <c r="G194" s="21"/>
      <c r="H194" s="21"/>
    </row>
    <row r="195" spans="1:8" ht="12.75">
      <c r="A195" s="24"/>
      <c r="B195" s="24"/>
      <c r="C195" s="24"/>
      <c r="D195" s="21"/>
      <c r="E195" s="51"/>
      <c r="F195" s="28"/>
      <c r="G195" s="21"/>
      <c r="H195" s="21"/>
    </row>
    <row r="196" spans="1:8" ht="12.75">
      <c r="A196" s="24"/>
      <c r="B196" s="24"/>
      <c r="C196" s="24"/>
      <c r="D196" s="21"/>
      <c r="E196" s="51"/>
      <c r="F196" s="28"/>
      <c r="G196" s="21"/>
      <c r="H196" s="21"/>
    </row>
    <row r="197" spans="1:8" ht="12.75">
      <c r="A197" s="24"/>
      <c r="B197" s="24"/>
      <c r="C197" s="24"/>
      <c r="D197" s="21"/>
      <c r="E197" s="51"/>
      <c r="F197" s="28"/>
      <c r="G197" s="21"/>
      <c r="H197" s="21"/>
    </row>
    <row r="198" spans="1:8" ht="12.75">
      <c r="A198" s="24"/>
      <c r="B198" s="24"/>
      <c r="C198" s="24"/>
      <c r="D198" s="21"/>
      <c r="E198" s="51"/>
      <c r="F198" s="28"/>
      <c r="G198" s="21"/>
      <c r="H198" s="21"/>
    </row>
    <row r="199" spans="1:8" ht="12.75">
      <c r="A199" s="24"/>
      <c r="B199" s="24"/>
      <c r="C199" s="24"/>
      <c r="D199" s="21"/>
      <c r="E199" s="51"/>
      <c r="F199" s="28"/>
      <c r="G199" s="21"/>
      <c r="H199" s="21"/>
    </row>
  </sheetData>
  <sheetProtection/>
  <autoFilter ref="A5:M133"/>
  <mergeCells count="21">
    <mergeCell ref="A141:C141"/>
    <mergeCell ref="A142:B145"/>
    <mergeCell ref="A93:B93"/>
    <mergeCell ref="A136:H136"/>
    <mergeCell ref="A120:B120"/>
    <mergeCell ref="A123:C123"/>
    <mergeCell ref="A129:B133"/>
    <mergeCell ref="A128:C128"/>
    <mergeCell ref="A124:B127"/>
    <mergeCell ref="A135:H135"/>
    <mergeCell ref="A122:C122"/>
    <mergeCell ref="A3:H3"/>
    <mergeCell ref="A8:B9"/>
    <mergeCell ref="A98:B98"/>
    <mergeCell ref="A99:B100"/>
    <mergeCell ref="A104:B105"/>
    <mergeCell ref="A24:B24"/>
    <mergeCell ref="A11:B11"/>
    <mergeCell ref="A71:B71"/>
    <mergeCell ref="A69:B69"/>
    <mergeCell ref="A73:B75"/>
  </mergeCells>
  <printOptions/>
  <pageMargins left="0.3937007874015748" right="0.2755905511811024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2019-03-13T10:38:15Z</cp:lastPrinted>
  <dcterms:created xsi:type="dcterms:W3CDTF">2002-03-11T10:22:12Z</dcterms:created>
  <dcterms:modified xsi:type="dcterms:W3CDTF">2019-03-13T10:38:23Z</dcterms:modified>
  <cp:category/>
  <cp:version/>
  <cp:contentType/>
  <cp:contentStatus/>
</cp:coreProperties>
</file>