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216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<sst xmlns="http://schemas.openxmlformats.org/spreadsheetml/2006/main" count="250" uniqueCount="125">
  <si>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</si>
  <si>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</si>
  <si>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</si>
  <si>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</si>
  <si>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</si>
  <si>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</si>
  <si>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</si>
  <si>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</si>
  <si>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</si>
  <si>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</si>
  <si>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</si>
  <si>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</si>
  <si>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</si>
  <si>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</si>
  <si>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</si>
  <si>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</si>
  <si>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</si>
  <si>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</si>
  <si>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</si>
  <si>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</si>
  <si>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</si>
  <si>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</si>
  <si>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</si>
  <si>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</si>
  <si>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</si>
  <si>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</si>
  <si>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</si>
  <si>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</si>
  <si>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</si>
  <si>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</si>
  <si>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</si>
  <si>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</si>
  <si>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</si>
  <si>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</si>
  <si>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</si>
  <si>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</si>
  <si>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</si>
  <si>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</si>
  <si>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</si>
  <si>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</si>
  <si>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</si>
  <si>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</si>
  <si>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</si>
  <si>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</si>
  <si>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</si>
  <si>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</si>
  <si>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</si>
  <si>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</si>
  <si>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</si>
  <si>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</si>
  <si>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</si>
  <si>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</si>
  <si>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</si>
  <si>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</si>
  <si>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</si>
  <si>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</si>
  <si>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</si>
  <si>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</si>
  <si>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</si>
  <si>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</si>
  <si>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</si>
  <si>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</si>
  <si>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</si>
  <si>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</si>
  <si>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</si>
  <si>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</si>
  <si>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</si>
  <si>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</si>
  <si>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</si>
  <si>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</si>
  <si>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</si>
  <si>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</si>
  <si>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</si>
  <si>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</si>
  <si>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</si>
  <si>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</si>
  <si>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</si>
  <si>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</si>
  <si>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</si>
  <si>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</si>
  <si>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</si>
  <si>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</si>
  <si>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</si>
  <si>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</si>
  <si>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</si>
  <si>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</si>
  <si>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</si>
  <si>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</si>
  <si>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</si>
  <si>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</si>
  <si>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</si>
  <si>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</si>
  <si>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</si>
  <si>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</si>
  <si>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</si>
  <si>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</si>
  <si>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</si>
  <si>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</si>
  <si>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</si>
  <si>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</si>
  <si>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</si>
  <si>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</si>
  <si>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</si>
  <si>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</si>
  <si>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</si>
  <si>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</si>
  <si>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</si>
  <si>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</si>
  <si>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</si>
  <si>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</si>
  <si>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</si>
  <si>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</si>
  <si>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</si>
  <si>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</si>
  <si>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</si>
  <si>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</si>
  <si>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</si>
  <si>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</si>
  <si>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</si>
  <si>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</si>
  <si>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марта 2020 года</t>
  </si>
  <si>
    <t>Кассовый план января-февраля 2020 года</t>
  </si>
  <si>
    <t>Кассовый расход на 01.03.2020</t>
  </si>
  <si>
    <t>% выпол-нения кассового плана января-февраля 2020 года</t>
  </si>
  <si>
    <t xml:space="preserve"> *   расчётный уровень установлен исходя из 95,0 % исполнения кассового плана по расходам за январь-февраль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</si>
</sst>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32" fillId="0" borderId="10" xfId="0" applyNumberFormat="1" applyFont="1" applyFill="1" applyBorder="1" applyAlignment="1" applyProtection="1">
      <alignment horizontal="center" vertical="center" wrapText="1"/>
      <protection/>
    </xf>
    <xf numFmtId="17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179" fontId="32" fillId="35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179" fontId="16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179" fontId="16" fillId="33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179" fontId="32" fillId="35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5" customWidth="1"/>
    <col min="5" max="5" width="13.00390625" style="5" customWidth="1"/>
    <col min="6" max="6" width="13.00390625" style="25" customWidth="1"/>
    <col min="7" max="7" width="8.7109375" style="5" customWidth="1"/>
    <col min="8" max="8" width="7.7109375" style="5" customWidth="1"/>
    <col min="9" max="9" width="10.421875" style="3" customWidth="1"/>
    <col min="13" max="13" width="11.7109375" style="0" bestFit="1" customWidth="1"/>
  </cols>
  <sheetData>
    <row r="1" ht="13.5" customHeight="1">
      <c r="I1" s="103" t="s">
        <v>98</v>
      </c>
    </row>
    <row r="2" ht="13.5" customHeight="1">
      <c r="I2" s="103" t="s">
        <v>99</v>
      </c>
    </row>
    <row r="3" spans="1:9" s="1" customFormat="1" ht="19.5" customHeight="1">
      <c r="A3" s="221" t="s">
        <v>120</v>
      </c>
      <c r="B3" s="221"/>
      <c r="C3" s="221"/>
      <c r="D3" s="221"/>
      <c r="E3" s="221"/>
      <c r="F3" s="221"/>
      <c r="G3" s="221"/>
      <c r="H3" s="221"/>
      <c r="I3" s="221"/>
    </row>
    <row r="4" spans="1:9" s="1" customFormat="1" ht="15" customHeight="1">
      <c r="A4" s="15"/>
      <c r="B4" s="160"/>
      <c r="C4" s="16"/>
      <c r="D4" s="17"/>
      <c r="E4" s="17"/>
      <c r="F4" s="26"/>
      <c r="G4" s="2"/>
      <c r="H4" s="2"/>
      <c r="I4" s="111" t="s">
        <v>58</v>
      </c>
    </row>
    <row r="5" spans="1:9" s="1" customFormat="1" ht="85.5" customHeight="1">
      <c r="A5" s="105" t="s">
        <v>0</v>
      </c>
      <c r="B5" s="105" t="s">
        <v>62</v>
      </c>
      <c r="C5" s="105" t="s">
        <v>69</v>
      </c>
      <c r="D5" s="122" t="s">
        <v>119</v>
      </c>
      <c r="E5" s="149" t="s">
        <v>121</v>
      </c>
      <c r="F5" s="112" t="s">
        <v>122</v>
      </c>
      <c r="G5" s="112" t="s">
        <v>123</v>
      </c>
      <c r="H5" s="106" t="s">
        <v>101</v>
      </c>
      <c r="I5" s="107" t="s">
        <v>113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1">
        <f>D7+D8</f>
        <v>631906.8219999999</v>
      </c>
      <c r="E6" s="131">
        <f>E7+E8</f>
        <v>25794.488</v>
      </c>
      <c r="F6" s="131">
        <f>F7+F8</f>
        <v>20605.59</v>
      </c>
      <c r="G6" s="131">
        <f>F6/E6*100</f>
        <v>79.88369453194805</v>
      </c>
      <c r="H6" s="131">
        <f>F6/D6*100</f>
        <v>3.260858924545683</v>
      </c>
      <c r="I6" s="135" t="s">
        <v>67</v>
      </c>
      <c r="J6" s="104"/>
      <c r="K6" s="104"/>
    </row>
    <row r="7" spans="1:9" s="7" customFormat="1" ht="16.5" customHeight="1">
      <c r="A7" s="58"/>
      <c r="B7" s="59"/>
      <c r="C7" s="60" t="s">
        <v>35</v>
      </c>
      <c r="D7" s="130">
        <v>398406.822</v>
      </c>
      <c r="E7" s="130">
        <v>25794.488</v>
      </c>
      <c r="F7" s="130">
        <v>20605.59</v>
      </c>
      <c r="G7" s="130">
        <f>F7/E7*100</f>
        <v>79.88369453194805</v>
      </c>
      <c r="H7" s="130">
        <f aca="true" t="shared" si="0" ref="H7:H72">F7/D7*100</f>
        <v>5.171997280709214</v>
      </c>
      <c r="I7" s="136">
        <f>G7-95</f>
        <v>-15.116305468051948</v>
      </c>
    </row>
    <row r="8" spans="1:9" s="12" customFormat="1" ht="27" customHeight="1">
      <c r="A8" s="231"/>
      <c r="B8" s="232"/>
      <c r="C8" s="60" t="s">
        <v>71</v>
      </c>
      <c r="D8" s="130">
        <v>233500</v>
      </c>
      <c r="E8" s="130">
        <v>0</v>
      </c>
      <c r="F8" s="130">
        <v>0</v>
      </c>
      <c r="G8" s="130"/>
      <c r="H8" s="130">
        <f t="shared" si="0"/>
        <v>0</v>
      </c>
      <c r="I8" s="136">
        <f>G8-95</f>
        <v>-95</v>
      </c>
    </row>
    <row r="9" spans="1:9" s="181" customFormat="1" ht="21.75" customHeight="1" hidden="1">
      <c r="A9" s="233"/>
      <c r="B9" s="234"/>
      <c r="C9" s="179" t="s">
        <v>97</v>
      </c>
      <c r="D9" s="162">
        <v>0</v>
      </c>
      <c r="E9" s="162">
        <v>0</v>
      </c>
      <c r="F9" s="162">
        <v>0</v>
      </c>
      <c r="G9" s="165" t="e">
        <f>F9/E9*100</f>
        <v>#DIV/0!</v>
      </c>
      <c r="H9" s="165" t="e">
        <f t="shared" si="0"/>
        <v>#DIV/0!</v>
      </c>
      <c r="I9" s="180" t="e">
        <f>G9-95</f>
        <v>#DIV/0!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1">
        <f>D11+D17+D20</f>
        <v>351137.278</v>
      </c>
      <c r="E10" s="131">
        <f>E11+E17+E20-0.001</f>
        <v>35601.669</v>
      </c>
      <c r="F10" s="131">
        <f>F11+F17+F20</f>
        <v>23417.897</v>
      </c>
      <c r="G10" s="131">
        <f aca="true" t="shared" si="1" ref="G10:G41">F10/E10*100</f>
        <v>65.77752576712064</v>
      </c>
      <c r="H10" s="131">
        <f t="shared" si="0"/>
        <v>6.669157183590174</v>
      </c>
      <c r="I10" s="135" t="s">
        <v>67</v>
      </c>
      <c r="J10" s="104"/>
    </row>
    <row r="11" spans="1:10" s="1" customFormat="1" ht="27.75" customHeight="1">
      <c r="A11" s="209"/>
      <c r="B11" s="210"/>
      <c r="C11" s="152" t="s">
        <v>66</v>
      </c>
      <c r="D11" s="132">
        <f>D12+D15+D13+D14+D16</f>
        <v>237285.059</v>
      </c>
      <c r="E11" s="132">
        <f>E12+E15+E13+E14+E16</f>
        <v>23492.496</v>
      </c>
      <c r="F11" s="132">
        <f>F12+F15+F13+F14+F16</f>
        <v>21972.2</v>
      </c>
      <c r="G11" s="132">
        <f t="shared" si="1"/>
        <v>93.52858887365566</v>
      </c>
      <c r="H11" s="132">
        <f t="shared" si="0"/>
        <v>9.259832916829373</v>
      </c>
      <c r="I11" s="153">
        <f aca="true" t="shared" si="2" ref="I11:I20">G11-95</f>
        <v>-1.4714111263443357</v>
      </c>
      <c r="J11" s="109"/>
    </row>
    <row r="12" spans="1:9" s="1" customFormat="1" ht="20.25" customHeight="1" hidden="1">
      <c r="A12" s="63"/>
      <c r="B12" s="64"/>
      <c r="C12" s="60" t="s">
        <v>103</v>
      </c>
      <c r="D12" s="130">
        <f>115033.6+6415.8</f>
        <v>121449.40000000001</v>
      </c>
      <c r="E12" s="130">
        <f>15790+359.875</f>
        <v>16149.875</v>
      </c>
      <c r="F12" s="130">
        <f>14822.083+289.158</f>
        <v>15111.241</v>
      </c>
      <c r="G12" s="130">
        <f t="shared" si="1"/>
        <v>93.56877994411722</v>
      </c>
      <c r="H12" s="130">
        <f t="shared" si="0"/>
        <v>12.442417171266387</v>
      </c>
      <c r="I12" s="140">
        <f t="shared" si="2"/>
        <v>-1.4312200558827755</v>
      </c>
    </row>
    <row r="13" spans="1:9" s="1" customFormat="1" ht="27" customHeight="1" hidden="1">
      <c r="A13" s="63"/>
      <c r="B13" s="64"/>
      <c r="C13" s="60" t="s">
        <v>108</v>
      </c>
      <c r="D13" s="130">
        <v>97447.959</v>
      </c>
      <c r="E13" s="130">
        <v>6659.581</v>
      </c>
      <c r="F13" s="130">
        <v>6180.959</v>
      </c>
      <c r="G13" s="130">
        <f t="shared" si="1"/>
        <v>92.81303133034946</v>
      </c>
      <c r="H13" s="130">
        <f>F13/D13*100</f>
        <v>6.342830638453906</v>
      </c>
      <c r="I13" s="140">
        <f>G13-95</f>
        <v>-2.1869686696505397</v>
      </c>
    </row>
    <row r="14" spans="1:9" s="170" customFormat="1" ht="17.25" customHeight="1" hidden="1">
      <c r="A14" s="166"/>
      <c r="B14" s="167"/>
      <c r="C14" s="168" t="s">
        <v>107</v>
      </c>
      <c r="D14" s="161">
        <v>0</v>
      </c>
      <c r="E14" s="130">
        <v>0</v>
      </c>
      <c r="F14" s="130">
        <v>0</v>
      </c>
      <c r="G14" s="130" t="e">
        <f t="shared" si="1"/>
        <v>#DIV/0!</v>
      </c>
      <c r="H14" s="161" t="e">
        <f>F14/D14*100</f>
        <v>#DIV/0!</v>
      </c>
      <c r="I14" s="169" t="e">
        <f>G14-95</f>
        <v>#DIV/0!</v>
      </c>
    </row>
    <row r="15" spans="1:9" s="1" customFormat="1" ht="27" customHeight="1" hidden="1">
      <c r="A15" s="63"/>
      <c r="B15" s="64"/>
      <c r="C15" s="60" t="s">
        <v>104</v>
      </c>
      <c r="D15" s="130">
        <v>13137.9</v>
      </c>
      <c r="E15" s="130">
        <v>683.04</v>
      </c>
      <c r="F15" s="130">
        <v>680</v>
      </c>
      <c r="G15" s="130">
        <f t="shared" si="1"/>
        <v>99.55493089716562</v>
      </c>
      <c r="H15" s="130">
        <f>F15/D15*100</f>
        <v>5.175865244826038</v>
      </c>
      <c r="I15" s="140">
        <f>G15-95</f>
        <v>4.554930897165619</v>
      </c>
    </row>
    <row r="16" spans="1:9" s="1" customFormat="1" ht="27" customHeight="1" hidden="1">
      <c r="A16" s="63"/>
      <c r="B16" s="64"/>
      <c r="C16" s="60" t="s">
        <v>102</v>
      </c>
      <c r="D16" s="130">
        <v>5249.8</v>
      </c>
      <c r="E16" s="130">
        <v>0</v>
      </c>
      <c r="F16" s="130">
        <v>0</v>
      </c>
      <c r="G16" s="130"/>
      <c r="H16" s="130">
        <f>F16/D16*100</f>
        <v>0</v>
      </c>
      <c r="I16" s="140">
        <f>G16-95</f>
        <v>-95</v>
      </c>
    </row>
    <row r="17" spans="1:13" s="1" customFormat="1" ht="27.75" customHeight="1">
      <c r="A17" s="63"/>
      <c r="B17" s="64"/>
      <c r="C17" s="152" t="s">
        <v>82</v>
      </c>
      <c r="D17" s="132">
        <f>D18+D19</f>
        <v>113852.219</v>
      </c>
      <c r="E17" s="132">
        <f>E18+E19</f>
        <v>12109.173999999999</v>
      </c>
      <c r="F17" s="132">
        <f>F18+F19</f>
        <v>1445.697</v>
      </c>
      <c r="G17" s="132">
        <f t="shared" si="1"/>
        <v>11.938857266399838</v>
      </c>
      <c r="H17" s="132">
        <f t="shared" si="0"/>
        <v>1.269801337820214</v>
      </c>
      <c r="I17" s="153">
        <f t="shared" si="2"/>
        <v>-83.06114273360016</v>
      </c>
      <c r="M17" s="56"/>
    </row>
    <row r="18" spans="1:9" s="2" customFormat="1" ht="27.75" customHeight="1" hidden="1">
      <c r="A18" s="65"/>
      <c r="B18" s="64"/>
      <c r="C18" s="60" t="s">
        <v>106</v>
      </c>
      <c r="D18" s="130">
        <v>18940.338</v>
      </c>
      <c r="E18" s="130">
        <v>4020.734</v>
      </c>
      <c r="F18" s="130">
        <v>1445.697</v>
      </c>
      <c r="G18" s="130">
        <f t="shared" si="1"/>
        <v>35.95604683125021</v>
      </c>
      <c r="H18" s="130">
        <f t="shared" si="0"/>
        <v>7.6328996874290205</v>
      </c>
      <c r="I18" s="140">
        <f t="shared" si="2"/>
        <v>-59.04395316874979</v>
      </c>
    </row>
    <row r="19" spans="1:9" s="2" customFormat="1" ht="18" customHeight="1" hidden="1">
      <c r="A19" s="65"/>
      <c r="B19" s="64"/>
      <c r="C19" s="60" t="s">
        <v>105</v>
      </c>
      <c r="D19" s="130">
        <v>94911.881</v>
      </c>
      <c r="E19" s="130">
        <v>8088.44</v>
      </c>
      <c r="F19" s="130">
        <v>0</v>
      </c>
      <c r="G19" s="130">
        <f t="shared" si="1"/>
        <v>0</v>
      </c>
      <c r="H19" s="130">
        <f t="shared" si="0"/>
        <v>0</v>
      </c>
      <c r="I19" s="140">
        <f t="shared" si="2"/>
        <v>-95</v>
      </c>
    </row>
    <row r="20" spans="1:9" s="119" customFormat="1" ht="30" customHeight="1" hidden="1">
      <c r="A20" s="116"/>
      <c r="B20" s="117"/>
      <c r="C20" s="118" t="s">
        <v>96</v>
      </c>
      <c r="D20" s="161">
        <v>0</v>
      </c>
      <c r="E20" s="161">
        <v>0</v>
      </c>
      <c r="F20" s="161">
        <v>0</v>
      </c>
      <c r="G20" s="130" t="e">
        <f t="shared" si="1"/>
        <v>#DIV/0!</v>
      </c>
      <c r="H20" s="123" t="e">
        <f t="shared" si="0"/>
        <v>#DIV/0!</v>
      </c>
      <c r="I20" s="124" t="e">
        <f t="shared" si="2"/>
        <v>#DIV/0!</v>
      </c>
    </row>
    <row r="21" spans="1:9" s="5" customFormat="1" ht="66.75" customHeight="1">
      <c r="A21" s="52" t="s">
        <v>80</v>
      </c>
      <c r="B21" s="31" t="s">
        <v>114</v>
      </c>
      <c r="C21" s="31" t="s">
        <v>81</v>
      </c>
      <c r="D21" s="131">
        <f>D22</f>
        <v>159368.9</v>
      </c>
      <c r="E21" s="131">
        <f>E22</f>
        <v>16335.434</v>
      </c>
      <c r="F21" s="131">
        <f>F22</f>
        <v>15908.321</v>
      </c>
      <c r="G21" s="131">
        <f t="shared" si="1"/>
        <v>97.38535872386372</v>
      </c>
      <c r="H21" s="131">
        <f t="shared" si="0"/>
        <v>9.982073666819561</v>
      </c>
      <c r="I21" s="135" t="s">
        <v>67</v>
      </c>
    </row>
    <row r="22" spans="1:9" s="2" customFormat="1" ht="17.25" customHeight="1">
      <c r="A22" s="61"/>
      <c r="B22" s="62"/>
      <c r="C22" s="54" t="s">
        <v>35</v>
      </c>
      <c r="D22" s="130">
        <v>159368.9</v>
      </c>
      <c r="E22" s="130">
        <v>16335.434</v>
      </c>
      <c r="F22" s="130">
        <v>15908.321</v>
      </c>
      <c r="G22" s="130">
        <f t="shared" si="1"/>
        <v>97.38535872386372</v>
      </c>
      <c r="H22" s="130">
        <f t="shared" si="0"/>
        <v>9.982073666819561</v>
      </c>
      <c r="I22" s="136">
        <f>G22-95</f>
        <v>2.3853587238637175</v>
      </c>
    </row>
    <row r="23" spans="1:9" s="8" customFormat="1" ht="17.25" customHeight="1" hidden="1">
      <c r="A23" s="66"/>
      <c r="B23" s="67"/>
      <c r="C23" s="54" t="s">
        <v>36</v>
      </c>
      <c r="D23" s="161">
        <v>0</v>
      </c>
      <c r="E23" s="161">
        <v>0</v>
      </c>
      <c r="F23" s="161">
        <v>0</v>
      </c>
      <c r="G23" s="130" t="e">
        <f t="shared" si="1"/>
        <v>#DIV/0!</v>
      </c>
      <c r="H23" s="123" t="e">
        <f t="shared" si="0"/>
        <v>#DIV/0!</v>
      </c>
      <c r="I23" s="124" t="e">
        <f>G23-95</f>
        <v>#DIV/0!</v>
      </c>
    </row>
    <row r="24" spans="1:9" s="8" customFormat="1" ht="54.75" customHeight="1">
      <c r="A24" s="68">
        <v>910</v>
      </c>
      <c r="B24" s="69" t="s">
        <v>91</v>
      </c>
      <c r="C24" s="31" t="s">
        <v>90</v>
      </c>
      <c r="D24" s="131">
        <f>D25</f>
        <v>52887.4</v>
      </c>
      <c r="E24" s="131">
        <f>E25</f>
        <v>6876.8</v>
      </c>
      <c r="F24" s="131">
        <f>F25</f>
        <v>5121.537</v>
      </c>
      <c r="G24" s="131">
        <f t="shared" si="1"/>
        <v>74.47558457422056</v>
      </c>
      <c r="H24" s="131">
        <f t="shared" si="0"/>
        <v>9.683850973955991</v>
      </c>
      <c r="I24" s="135" t="s">
        <v>67</v>
      </c>
    </row>
    <row r="25" spans="1:9" s="8" customFormat="1" ht="18.75" customHeight="1">
      <c r="A25" s="215"/>
      <c r="B25" s="216"/>
      <c r="C25" s="54" t="s">
        <v>36</v>
      </c>
      <c r="D25" s="130">
        <v>52887.4</v>
      </c>
      <c r="E25" s="130">
        <v>6876.8</v>
      </c>
      <c r="F25" s="130">
        <v>5121.537</v>
      </c>
      <c r="G25" s="130">
        <f t="shared" si="1"/>
        <v>74.47558457422056</v>
      </c>
      <c r="H25" s="130">
        <f t="shared" si="0"/>
        <v>9.683850973955991</v>
      </c>
      <c r="I25" s="136">
        <f>G25-95</f>
        <v>-20.524415425779438</v>
      </c>
    </row>
    <row r="26" spans="1:9" s="2" customFormat="1" ht="40.5" customHeight="1">
      <c r="A26" s="70" t="s">
        <v>1</v>
      </c>
      <c r="B26" s="71" t="s">
        <v>115</v>
      </c>
      <c r="C26" s="31" t="s">
        <v>38</v>
      </c>
      <c r="D26" s="131">
        <f>D27+D28+D29</f>
        <v>107854.87299999999</v>
      </c>
      <c r="E26" s="131">
        <f>E27+E28+E29</f>
        <v>13580.563</v>
      </c>
      <c r="F26" s="131">
        <f>F27+F28+F29</f>
        <v>12309.837</v>
      </c>
      <c r="G26" s="188">
        <f t="shared" si="1"/>
        <v>90.64305360536231</v>
      </c>
      <c r="H26" s="131">
        <f t="shared" si="0"/>
        <v>11.413334101278855</v>
      </c>
      <c r="I26" s="135" t="s">
        <v>67</v>
      </c>
    </row>
    <row r="27" spans="1:9" s="7" customFormat="1" ht="17.25" customHeight="1">
      <c r="A27" s="58"/>
      <c r="B27" s="59"/>
      <c r="C27" s="60" t="s">
        <v>35</v>
      </c>
      <c r="D27" s="130">
        <v>95019.473</v>
      </c>
      <c r="E27" s="130">
        <v>13580.563</v>
      </c>
      <c r="F27" s="130">
        <v>12309.837</v>
      </c>
      <c r="G27" s="187">
        <f t="shared" si="1"/>
        <v>90.64305360536231</v>
      </c>
      <c r="H27" s="130">
        <f t="shared" si="0"/>
        <v>12.95506764176644</v>
      </c>
      <c r="I27" s="136">
        <f>G27-95</f>
        <v>-4.3569463946376885</v>
      </c>
    </row>
    <row r="28" spans="1:9" s="30" customFormat="1" ht="17.25" customHeight="1">
      <c r="A28" s="120"/>
      <c r="B28" s="121"/>
      <c r="C28" s="60" t="s">
        <v>36</v>
      </c>
      <c r="D28" s="130">
        <v>12835.4</v>
      </c>
      <c r="E28" s="130">
        <v>0</v>
      </c>
      <c r="F28" s="130">
        <v>0</v>
      </c>
      <c r="G28" s="130"/>
      <c r="H28" s="130">
        <f t="shared" si="0"/>
        <v>0</v>
      </c>
      <c r="I28" s="136">
        <f>G28-95</f>
        <v>-95</v>
      </c>
    </row>
    <row r="29" spans="1:9" s="175" customFormat="1" ht="28.5" customHeight="1" hidden="1">
      <c r="A29" s="184"/>
      <c r="B29" s="185"/>
      <c r="C29" s="168" t="s">
        <v>71</v>
      </c>
      <c r="D29" s="161">
        <v>0</v>
      </c>
      <c r="E29" s="161">
        <v>0</v>
      </c>
      <c r="F29" s="130">
        <v>0</v>
      </c>
      <c r="G29" s="130" t="e">
        <f t="shared" si="1"/>
        <v>#DIV/0!</v>
      </c>
      <c r="H29" s="161" t="e">
        <f>F29/D29*100</f>
        <v>#DIV/0!</v>
      </c>
      <c r="I29" s="174" t="e">
        <f>G29-95</f>
        <v>#DIV/0!</v>
      </c>
    </row>
    <row r="30" spans="1:9" s="175" customFormat="1" ht="21.75" customHeight="1">
      <c r="A30" s="171"/>
      <c r="B30" s="172"/>
      <c r="C30" s="189" t="s">
        <v>97</v>
      </c>
      <c r="D30" s="190">
        <v>637.663</v>
      </c>
      <c r="E30" s="190">
        <v>637.663</v>
      </c>
      <c r="F30" s="190">
        <v>0</v>
      </c>
      <c r="G30" s="190">
        <f t="shared" si="1"/>
        <v>0</v>
      </c>
      <c r="H30" s="190">
        <f>F30/D30*100</f>
        <v>0</v>
      </c>
      <c r="I30" s="191">
        <f>G30-95</f>
        <v>-95</v>
      </c>
    </row>
    <row r="31" spans="1:9" s="2" customFormat="1" ht="54.75" customHeight="1">
      <c r="A31" s="182">
        <v>924</v>
      </c>
      <c r="B31" s="183" t="s">
        <v>85</v>
      </c>
      <c r="C31" s="31" t="s">
        <v>84</v>
      </c>
      <c r="D31" s="131">
        <f>D32+D33</f>
        <v>1553384.4200000002</v>
      </c>
      <c r="E31" s="131">
        <f>E32+E33</f>
        <v>210017.39</v>
      </c>
      <c r="F31" s="131">
        <f>F32+F33</f>
        <v>171864.129</v>
      </c>
      <c r="G31" s="131">
        <f t="shared" si="1"/>
        <v>81.83328485322096</v>
      </c>
      <c r="H31" s="131">
        <f t="shared" si="0"/>
        <v>11.063850440832924</v>
      </c>
      <c r="I31" s="135" t="s">
        <v>67</v>
      </c>
    </row>
    <row r="32" spans="1:9" s="2" customFormat="1" ht="16.5" customHeight="1">
      <c r="A32" s="72"/>
      <c r="B32" s="73"/>
      <c r="C32" s="60" t="s">
        <v>35</v>
      </c>
      <c r="D32" s="130">
        <v>1472394.61</v>
      </c>
      <c r="E32" s="130">
        <v>205017.39</v>
      </c>
      <c r="F32" s="130">
        <v>171864.129</v>
      </c>
      <c r="G32" s="130">
        <f t="shared" si="1"/>
        <v>83.82904933088845</v>
      </c>
      <c r="H32" s="130">
        <f t="shared" si="0"/>
        <v>11.672423128470973</v>
      </c>
      <c r="I32" s="136">
        <f>G32-95</f>
        <v>-11.170950669111548</v>
      </c>
    </row>
    <row r="33" spans="1:9" s="2" customFormat="1" ht="27.75" customHeight="1">
      <c r="A33" s="74"/>
      <c r="B33" s="75"/>
      <c r="C33" s="76" t="s">
        <v>71</v>
      </c>
      <c r="D33" s="130">
        <v>80989.81</v>
      </c>
      <c r="E33" s="130">
        <v>5000</v>
      </c>
      <c r="F33" s="130">
        <v>0</v>
      </c>
      <c r="G33" s="130">
        <f t="shared" si="1"/>
        <v>0</v>
      </c>
      <c r="H33" s="130">
        <f t="shared" si="0"/>
        <v>0</v>
      </c>
      <c r="I33" s="136">
        <f>G33-95</f>
        <v>-95</v>
      </c>
    </row>
    <row r="34" spans="1:9" s="2" customFormat="1" ht="28.5" customHeight="1">
      <c r="A34" s="52" t="s">
        <v>2</v>
      </c>
      <c r="B34" s="31" t="s">
        <v>75</v>
      </c>
      <c r="C34" s="31" t="s">
        <v>39</v>
      </c>
      <c r="D34" s="131">
        <f>D35+D36+D37</f>
        <v>12578550.564</v>
      </c>
      <c r="E34" s="131">
        <f>E35+E36+E37</f>
        <v>1911530.5250000001</v>
      </c>
      <c r="F34" s="131">
        <f>F35+F36+F37</f>
        <v>1884888.147</v>
      </c>
      <c r="G34" s="131">
        <f t="shared" si="1"/>
        <v>98.60622795966076</v>
      </c>
      <c r="H34" s="131">
        <f t="shared" si="0"/>
        <v>14.984939142309276</v>
      </c>
      <c r="I34" s="135" t="s">
        <v>67</v>
      </c>
    </row>
    <row r="35" spans="1:9" s="7" customFormat="1" ht="16.5" customHeight="1">
      <c r="A35" s="81"/>
      <c r="B35" s="53"/>
      <c r="C35" s="54" t="s">
        <v>35</v>
      </c>
      <c r="D35" s="130">
        <v>3760482.455</v>
      </c>
      <c r="E35" s="130">
        <v>733331.955</v>
      </c>
      <c r="F35" s="130">
        <v>730175.959</v>
      </c>
      <c r="G35" s="130">
        <f t="shared" si="1"/>
        <v>99.5696361002024</v>
      </c>
      <c r="H35" s="130">
        <f t="shared" si="0"/>
        <v>19.417081923335285</v>
      </c>
      <c r="I35" s="136">
        <f>G35-95</f>
        <v>4.569636100202402</v>
      </c>
    </row>
    <row r="36" spans="1:9" s="2" customFormat="1" ht="16.5" customHeight="1">
      <c r="A36" s="84"/>
      <c r="B36" s="55"/>
      <c r="C36" s="54" t="s">
        <v>36</v>
      </c>
      <c r="D36" s="130">
        <v>8721532.2</v>
      </c>
      <c r="E36" s="130">
        <v>1163737.37</v>
      </c>
      <c r="F36" s="130">
        <v>1140251.029</v>
      </c>
      <c r="G36" s="130">
        <f t="shared" si="1"/>
        <v>97.98181775326164</v>
      </c>
      <c r="H36" s="130">
        <f t="shared" si="0"/>
        <v>13.073976026827031</v>
      </c>
      <c r="I36" s="136">
        <f>G36-95</f>
        <v>2.9818177532616374</v>
      </c>
    </row>
    <row r="37" spans="1:9" s="2" customFormat="1" ht="27" customHeight="1">
      <c r="A37" s="84"/>
      <c r="B37" s="55"/>
      <c r="C37" s="54" t="s">
        <v>71</v>
      </c>
      <c r="D37" s="130">
        <v>96535.909</v>
      </c>
      <c r="E37" s="130">
        <v>14461.2</v>
      </c>
      <c r="F37" s="130">
        <v>14461.159</v>
      </c>
      <c r="G37" s="130">
        <f t="shared" si="1"/>
        <v>99.99971648272619</v>
      </c>
      <c r="H37" s="130">
        <f t="shared" si="0"/>
        <v>14.980082696481368</v>
      </c>
      <c r="I37" s="136">
        <f>G37-95</f>
        <v>4.9997164827261855</v>
      </c>
    </row>
    <row r="38" spans="1:9" s="2" customFormat="1" ht="21.75" customHeight="1">
      <c r="A38" s="84"/>
      <c r="B38" s="55"/>
      <c r="C38" s="189" t="s">
        <v>97</v>
      </c>
      <c r="D38" s="190">
        <v>37430.8</v>
      </c>
      <c r="E38" s="190">
        <v>0</v>
      </c>
      <c r="F38" s="190">
        <v>0</v>
      </c>
      <c r="G38" s="190"/>
      <c r="H38" s="190">
        <f t="shared" si="0"/>
        <v>0</v>
      </c>
      <c r="I38" s="191">
        <f>G38-95</f>
        <v>-95</v>
      </c>
    </row>
    <row r="39" spans="1:9" s="2" customFormat="1" ht="28.5" customHeight="1">
      <c r="A39" s="52" t="s">
        <v>3</v>
      </c>
      <c r="B39" s="31" t="s">
        <v>4</v>
      </c>
      <c r="C39" s="31" t="s">
        <v>40</v>
      </c>
      <c r="D39" s="131">
        <f>D40+D41+D42</f>
        <v>635641.617</v>
      </c>
      <c r="E39" s="131">
        <f>E40+E41+E42</f>
        <v>87040.136</v>
      </c>
      <c r="F39" s="131">
        <f>F40+F41+F42</f>
        <v>85017.769</v>
      </c>
      <c r="G39" s="131">
        <f t="shared" si="1"/>
        <v>97.67651213228802</v>
      </c>
      <c r="H39" s="131">
        <f t="shared" si="0"/>
        <v>13.375110553845312</v>
      </c>
      <c r="I39" s="135" t="s">
        <v>67</v>
      </c>
    </row>
    <row r="40" spans="1:9" s="7" customFormat="1" ht="16.5" customHeight="1">
      <c r="A40" s="65"/>
      <c r="B40" s="77"/>
      <c r="C40" s="78" t="s">
        <v>35</v>
      </c>
      <c r="D40" s="130">
        <v>443365.418</v>
      </c>
      <c r="E40" s="130">
        <v>86785.238</v>
      </c>
      <c r="F40" s="130">
        <v>84791.25</v>
      </c>
      <c r="G40" s="187">
        <f t="shared" si="1"/>
        <v>97.70238804899056</v>
      </c>
      <c r="H40" s="130">
        <f t="shared" si="0"/>
        <v>19.124461800040528</v>
      </c>
      <c r="I40" s="136">
        <f>G40-95</f>
        <v>2.7023880489905565</v>
      </c>
    </row>
    <row r="41" spans="1:9" s="2" customFormat="1" ht="16.5" customHeight="1">
      <c r="A41" s="63"/>
      <c r="B41" s="64"/>
      <c r="C41" s="54" t="s">
        <v>36</v>
      </c>
      <c r="D41" s="130">
        <v>1585.3</v>
      </c>
      <c r="E41" s="130">
        <v>254.898</v>
      </c>
      <c r="F41" s="130">
        <v>226.519</v>
      </c>
      <c r="G41" s="130">
        <f t="shared" si="1"/>
        <v>88.86652700295805</v>
      </c>
      <c r="H41" s="130">
        <f t="shared" si="0"/>
        <v>14.288715069702896</v>
      </c>
      <c r="I41" s="136">
        <f>G41-95</f>
        <v>-6.133472997041949</v>
      </c>
    </row>
    <row r="42" spans="1:9" s="29" customFormat="1" ht="27" customHeight="1">
      <c r="A42" s="79"/>
      <c r="B42" s="80"/>
      <c r="C42" s="60" t="s">
        <v>71</v>
      </c>
      <c r="D42" s="130">
        <v>190690.899</v>
      </c>
      <c r="E42" s="130">
        <v>0</v>
      </c>
      <c r="F42" s="130">
        <v>0</v>
      </c>
      <c r="G42" s="130"/>
      <c r="H42" s="130">
        <f t="shared" si="0"/>
        <v>0</v>
      </c>
      <c r="I42" s="136">
        <f>G42-95</f>
        <v>-95</v>
      </c>
    </row>
    <row r="43" spans="1:10" s="2" customFormat="1" ht="28.5" customHeight="1">
      <c r="A43" s="52" t="s">
        <v>5</v>
      </c>
      <c r="B43" s="31" t="s">
        <v>6</v>
      </c>
      <c r="C43" s="31" t="s">
        <v>41</v>
      </c>
      <c r="D43" s="131">
        <f>D44+D45+D46</f>
        <v>663834.1660000001</v>
      </c>
      <c r="E43" s="131">
        <f>E44+E45+E46</f>
        <v>50484.113</v>
      </c>
      <c r="F43" s="131">
        <f>F44+F45+F46</f>
        <v>50241.224</v>
      </c>
      <c r="G43" s="131">
        <f>F43/E43*100</f>
        <v>99.51888032577695</v>
      </c>
      <c r="H43" s="131">
        <f t="shared" si="0"/>
        <v>7.568339590403064</v>
      </c>
      <c r="I43" s="135" t="s">
        <v>67</v>
      </c>
      <c r="J43" s="104"/>
    </row>
    <row r="44" spans="1:9" s="7" customFormat="1" ht="16.5" customHeight="1">
      <c r="A44" s="58"/>
      <c r="B44" s="59"/>
      <c r="C44" s="54" t="s">
        <v>35</v>
      </c>
      <c r="D44" s="130">
        <v>520379.732</v>
      </c>
      <c r="E44" s="130">
        <v>49586.577</v>
      </c>
      <c r="F44" s="130">
        <v>49460.053</v>
      </c>
      <c r="G44" s="130">
        <f>F44/E44*100</f>
        <v>99.74484223825331</v>
      </c>
      <c r="H44" s="130">
        <f t="shared" si="0"/>
        <v>9.504607877387507</v>
      </c>
      <c r="I44" s="136">
        <f>G44-95</f>
        <v>4.744842238253312</v>
      </c>
    </row>
    <row r="45" spans="1:9" s="2" customFormat="1" ht="16.5" customHeight="1">
      <c r="A45" s="63"/>
      <c r="B45" s="64"/>
      <c r="C45" s="54" t="s">
        <v>36</v>
      </c>
      <c r="D45" s="130">
        <v>6217.1</v>
      </c>
      <c r="E45" s="130">
        <v>897.536</v>
      </c>
      <c r="F45" s="130">
        <v>781.171</v>
      </c>
      <c r="G45" s="130">
        <f>F45/E45*100</f>
        <v>87.03506043211638</v>
      </c>
      <c r="H45" s="130">
        <f t="shared" si="0"/>
        <v>12.564877515240225</v>
      </c>
      <c r="I45" s="136">
        <f>G45-95</f>
        <v>-7.964939567883619</v>
      </c>
    </row>
    <row r="46" spans="1:9" s="29" customFormat="1" ht="27" customHeight="1">
      <c r="A46" s="79"/>
      <c r="B46" s="80"/>
      <c r="C46" s="60" t="s">
        <v>71</v>
      </c>
      <c r="D46" s="130">
        <v>137237.334</v>
      </c>
      <c r="E46" s="130">
        <v>0</v>
      </c>
      <c r="F46" s="130">
        <v>0</v>
      </c>
      <c r="G46" s="130"/>
      <c r="H46" s="130">
        <f t="shared" si="0"/>
        <v>0</v>
      </c>
      <c r="I46" s="136">
        <f>G46-95</f>
        <v>-95</v>
      </c>
    </row>
    <row r="47" spans="1:9" s="2" customFormat="1" ht="28.5" customHeight="1">
      <c r="A47" s="52" t="s">
        <v>7</v>
      </c>
      <c r="B47" s="31" t="s">
        <v>8</v>
      </c>
      <c r="C47" s="31" t="s">
        <v>42</v>
      </c>
      <c r="D47" s="131">
        <f>D48+D49+D50</f>
        <v>580228.054</v>
      </c>
      <c r="E47" s="131">
        <f>E48+E49+E50</f>
        <v>59158.833999999995</v>
      </c>
      <c r="F47" s="131">
        <f>F48+F49+F50</f>
        <v>54555.581000000006</v>
      </c>
      <c r="G47" s="131">
        <f aca="true" t="shared" si="3" ref="G47:G57">F47/E47*100</f>
        <v>92.21882398831595</v>
      </c>
      <c r="H47" s="131">
        <f t="shared" si="0"/>
        <v>9.402437649110983</v>
      </c>
      <c r="I47" s="135" t="s">
        <v>67</v>
      </c>
    </row>
    <row r="48" spans="1:9" s="7" customFormat="1" ht="16.5" customHeight="1">
      <c r="A48" s="58"/>
      <c r="B48" s="59"/>
      <c r="C48" s="54" t="s">
        <v>35</v>
      </c>
      <c r="D48" s="130">
        <v>457918.131</v>
      </c>
      <c r="E48" s="130">
        <v>58244.738</v>
      </c>
      <c r="F48" s="130">
        <v>53799.224</v>
      </c>
      <c r="G48" s="130">
        <f t="shared" si="3"/>
        <v>92.36752683135086</v>
      </c>
      <c r="H48" s="130">
        <f t="shared" si="0"/>
        <v>11.748655569176405</v>
      </c>
      <c r="I48" s="136">
        <f>G48-95</f>
        <v>-2.632473168649142</v>
      </c>
    </row>
    <row r="49" spans="1:9" s="2" customFormat="1" ht="16.5" customHeight="1">
      <c r="A49" s="63"/>
      <c r="B49" s="64"/>
      <c r="C49" s="54" t="s">
        <v>36</v>
      </c>
      <c r="D49" s="130">
        <v>6011.9</v>
      </c>
      <c r="E49" s="130">
        <v>914.096</v>
      </c>
      <c r="F49" s="130">
        <v>756.357</v>
      </c>
      <c r="G49" s="130">
        <f t="shared" si="3"/>
        <v>82.7437161961107</v>
      </c>
      <c r="H49" s="130">
        <f t="shared" si="0"/>
        <v>12.58099768791896</v>
      </c>
      <c r="I49" s="136">
        <f>G49-95</f>
        <v>-12.256283803889303</v>
      </c>
    </row>
    <row r="50" spans="1:9" s="29" customFormat="1" ht="27.75" customHeight="1">
      <c r="A50" s="79"/>
      <c r="B50" s="80"/>
      <c r="C50" s="60" t="s">
        <v>71</v>
      </c>
      <c r="D50" s="130">
        <v>116298.023</v>
      </c>
      <c r="E50" s="130">
        <v>0</v>
      </c>
      <c r="F50" s="130">
        <v>0</v>
      </c>
      <c r="G50" s="130"/>
      <c r="H50" s="130">
        <f t="shared" si="0"/>
        <v>0</v>
      </c>
      <c r="I50" s="136">
        <f>G50-95</f>
        <v>-95</v>
      </c>
    </row>
    <row r="51" spans="1:10" s="2" customFormat="1" ht="28.5" customHeight="1">
      <c r="A51" s="52" t="s">
        <v>9</v>
      </c>
      <c r="B51" s="31" t="s">
        <v>10</v>
      </c>
      <c r="C51" s="31" t="s">
        <v>46</v>
      </c>
      <c r="D51" s="131">
        <f>D52+D53+D54</f>
        <v>555972.616</v>
      </c>
      <c r="E51" s="131">
        <f>E52+E53+E54</f>
        <v>42198.486</v>
      </c>
      <c r="F51" s="131">
        <f>F52+F53+F54</f>
        <v>39587</v>
      </c>
      <c r="G51" s="131">
        <f t="shared" si="3"/>
        <v>93.81142252354742</v>
      </c>
      <c r="H51" s="131">
        <f t="shared" si="0"/>
        <v>7.120314717083116</v>
      </c>
      <c r="I51" s="135" t="s">
        <v>67</v>
      </c>
      <c r="J51" s="104"/>
    </row>
    <row r="52" spans="1:9" s="7" customFormat="1" ht="16.5" customHeight="1">
      <c r="A52" s="58"/>
      <c r="B52" s="59"/>
      <c r="C52" s="54" t="s">
        <v>35</v>
      </c>
      <c r="D52" s="130">
        <v>365358.318</v>
      </c>
      <c r="E52" s="130">
        <v>41315.486</v>
      </c>
      <c r="F52" s="130">
        <v>39004.811</v>
      </c>
      <c r="G52" s="130">
        <f t="shared" si="3"/>
        <v>94.4072423594388</v>
      </c>
      <c r="H52" s="130">
        <f t="shared" si="0"/>
        <v>10.67576925948077</v>
      </c>
      <c r="I52" s="136">
        <f>G52-95</f>
        <v>-0.592757640561203</v>
      </c>
    </row>
    <row r="53" spans="1:9" s="2" customFormat="1" ht="16.5" customHeight="1">
      <c r="A53" s="63"/>
      <c r="B53" s="64"/>
      <c r="C53" s="54" t="s">
        <v>36</v>
      </c>
      <c r="D53" s="130">
        <v>5162.6</v>
      </c>
      <c r="E53" s="130">
        <v>883</v>
      </c>
      <c r="F53" s="130">
        <v>582.189</v>
      </c>
      <c r="G53" s="130">
        <f t="shared" si="3"/>
        <v>65.9330690826727</v>
      </c>
      <c r="H53" s="130">
        <f t="shared" si="0"/>
        <v>11.277050323480415</v>
      </c>
      <c r="I53" s="136">
        <f>G53-95</f>
        <v>-29.066930917327298</v>
      </c>
    </row>
    <row r="54" spans="1:9" s="29" customFormat="1" ht="27.75" customHeight="1">
      <c r="A54" s="79"/>
      <c r="B54" s="80"/>
      <c r="C54" s="60" t="s">
        <v>71</v>
      </c>
      <c r="D54" s="130">
        <v>185451.698</v>
      </c>
      <c r="E54" s="130">
        <v>0</v>
      </c>
      <c r="F54" s="130">
        <v>0</v>
      </c>
      <c r="G54" s="130"/>
      <c r="H54" s="130">
        <f t="shared" si="0"/>
        <v>0</v>
      </c>
      <c r="I54" s="136">
        <f>G54-95</f>
        <v>-95</v>
      </c>
    </row>
    <row r="55" spans="1:10" s="2" customFormat="1" ht="28.5" customHeight="1">
      <c r="A55" s="52" t="s">
        <v>11</v>
      </c>
      <c r="B55" s="31" t="s">
        <v>12</v>
      </c>
      <c r="C55" s="31" t="s">
        <v>45</v>
      </c>
      <c r="D55" s="131">
        <f>D56+D57+D58</f>
        <v>373725.859</v>
      </c>
      <c r="E55" s="131">
        <f>E56+E57+E58</f>
        <v>26671.609</v>
      </c>
      <c r="F55" s="131">
        <f>F56+F57+F58</f>
        <v>25954.006</v>
      </c>
      <c r="G55" s="131">
        <f t="shared" si="3"/>
        <v>97.30948740287847</v>
      </c>
      <c r="H55" s="131">
        <f t="shared" si="0"/>
        <v>6.944664217093953</v>
      </c>
      <c r="I55" s="135" t="s">
        <v>67</v>
      </c>
      <c r="J55" s="104"/>
    </row>
    <row r="56" spans="1:9" s="7" customFormat="1" ht="16.5" customHeight="1">
      <c r="A56" s="58"/>
      <c r="B56" s="59"/>
      <c r="C56" s="54" t="s">
        <v>35</v>
      </c>
      <c r="D56" s="130">
        <v>329272.823</v>
      </c>
      <c r="E56" s="130">
        <v>25850.003</v>
      </c>
      <c r="F56" s="130">
        <v>25245.487</v>
      </c>
      <c r="G56" s="187">
        <f>F56/E56*100</f>
        <v>97.66144707990944</v>
      </c>
      <c r="H56" s="130">
        <f t="shared" si="0"/>
        <v>7.66704241485487</v>
      </c>
      <c r="I56" s="136">
        <f>G56-95</f>
        <v>2.6614470799094363</v>
      </c>
    </row>
    <row r="57" spans="1:9" s="2" customFormat="1" ht="16.5" customHeight="1">
      <c r="A57" s="63"/>
      <c r="B57" s="64"/>
      <c r="C57" s="54" t="s">
        <v>36</v>
      </c>
      <c r="D57" s="130">
        <v>5117.5</v>
      </c>
      <c r="E57" s="130">
        <v>821.606</v>
      </c>
      <c r="F57" s="130">
        <v>708.519</v>
      </c>
      <c r="G57" s="130">
        <f t="shared" si="3"/>
        <v>86.23586001075941</v>
      </c>
      <c r="H57" s="130">
        <f t="shared" si="0"/>
        <v>13.845021983390327</v>
      </c>
      <c r="I57" s="136">
        <f>G57-95</f>
        <v>-8.76413998924059</v>
      </c>
    </row>
    <row r="58" spans="1:9" s="29" customFormat="1" ht="27" customHeight="1">
      <c r="A58" s="146"/>
      <c r="B58" s="147"/>
      <c r="C58" s="60" t="s">
        <v>71</v>
      </c>
      <c r="D58" s="130">
        <v>39335.536</v>
      </c>
      <c r="E58" s="130">
        <v>0</v>
      </c>
      <c r="F58" s="130">
        <v>0</v>
      </c>
      <c r="G58" s="130"/>
      <c r="H58" s="130">
        <f t="shared" si="0"/>
        <v>0</v>
      </c>
      <c r="I58" s="136">
        <f>G58-95</f>
        <v>-95</v>
      </c>
    </row>
    <row r="59" spans="1:10" s="2" customFormat="1" ht="28.5" customHeight="1">
      <c r="A59" s="52" t="s">
        <v>13</v>
      </c>
      <c r="B59" s="31" t="s">
        <v>14</v>
      </c>
      <c r="C59" s="31" t="s">
        <v>44</v>
      </c>
      <c r="D59" s="131">
        <f>D60+D61+D62</f>
        <v>395562.41099999996</v>
      </c>
      <c r="E59" s="131">
        <f>E60+E61+E62</f>
        <v>23183.774</v>
      </c>
      <c r="F59" s="131">
        <f>F60+F61+F62</f>
        <v>22230.411</v>
      </c>
      <c r="G59" s="131">
        <f>F59/E59*100</f>
        <v>95.8878006661038</v>
      </c>
      <c r="H59" s="131">
        <f t="shared" si="0"/>
        <v>5.619950324349702</v>
      </c>
      <c r="I59" s="135" t="s">
        <v>67</v>
      </c>
      <c r="J59" s="104"/>
    </row>
    <row r="60" spans="1:9" s="7" customFormat="1" ht="16.5" customHeight="1">
      <c r="A60" s="58"/>
      <c r="B60" s="59"/>
      <c r="C60" s="54" t="s">
        <v>35</v>
      </c>
      <c r="D60" s="130">
        <v>315526.209</v>
      </c>
      <c r="E60" s="130">
        <v>22387.467</v>
      </c>
      <c r="F60" s="130">
        <v>21580.779</v>
      </c>
      <c r="G60" s="130">
        <f>F60/E60*100</f>
        <v>96.3966982061883</v>
      </c>
      <c r="H60" s="130">
        <f t="shared" si="0"/>
        <v>6.839615342381906</v>
      </c>
      <c r="I60" s="136">
        <f>G60-95</f>
        <v>1.3966982061883044</v>
      </c>
    </row>
    <row r="61" spans="1:9" s="2" customFormat="1" ht="16.5" customHeight="1">
      <c r="A61" s="63"/>
      <c r="B61" s="64"/>
      <c r="C61" s="54" t="s">
        <v>36</v>
      </c>
      <c r="D61" s="130">
        <v>4970.6</v>
      </c>
      <c r="E61" s="130">
        <v>796.307</v>
      </c>
      <c r="F61" s="130">
        <v>649.632</v>
      </c>
      <c r="G61" s="130">
        <f>F61/E61*100</f>
        <v>81.58059642826196</v>
      </c>
      <c r="H61" s="130">
        <f t="shared" si="0"/>
        <v>13.069488592926406</v>
      </c>
      <c r="I61" s="136">
        <f>G61-95</f>
        <v>-13.419403571738044</v>
      </c>
    </row>
    <row r="62" spans="1:9" s="29" customFormat="1" ht="27" customHeight="1">
      <c r="A62" s="79"/>
      <c r="B62" s="80"/>
      <c r="C62" s="60" t="s">
        <v>71</v>
      </c>
      <c r="D62" s="130">
        <v>75065.602</v>
      </c>
      <c r="E62" s="130">
        <v>0</v>
      </c>
      <c r="F62" s="130">
        <v>0</v>
      </c>
      <c r="G62" s="130"/>
      <c r="H62" s="130">
        <f t="shared" si="0"/>
        <v>0</v>
      </c>
      <c r="I62" s="136">
        <f>G62-95</f>
        <v>-95</v>
      </c>
    </row>
    <row r="63" spans="1:10" s="2" customFormat="1" ht="29.25" customHeight="1">
      <c r="A63" s="52" t="s">
        <v>15</v>
      </c>
      <c r="B63" s="31" t="s">
        <v>16</v>
      </c>
      <c r="C63" s="31" t="s">
        <v>68</v>
      </c>
      <c r="D63" s="131">
        <f>D64+D65+D66</f>
        <v>458334.369</v>
      </c>
      <c r="E63" s="131">
        <f>E64+E65+E66</f>
        <v>32504.507</v>
      </c>
      <c r="F63" s="131">
        <f>F64+F65+F66</f>
        <v>32305.670000000002</v>
      </c>
      <c r="G63" s="131">
        <f aca="true" t="shared" si="4" ref="G63:G97">F63/E63*100</f>
        <v>99.3882786777846</v>
      </c>
      <c r="H63" s="131">
        <f t="shared" si="0"/>
        <v>7.048493891148714</v>
      </c>
      <c r="I63" s="135" t="s">
        <v>67</v>
      </c>
      <c r="J63" s="104"/>
    </row>
    <row r="64" spans="1:9" s="7" customFormat="1" ht="16.5" customHeight="1">
      <c r="A64" s="58"/>
      <c r="B64" s="59"/>
      <c r="C64" s="54" t="s">
        <v>35</v>
      </c>
      <c r="D64" s="130">
        <v>362005.099</v>
      </c>
      <c r="E64" s="130">
        <v>31983.312</v>
      </c>
      <c r="F64" s="130">
        <v>31813.092</v>
      </c>
      <c r="G64" s="130">
        <f t="shared" si="4"/>
        <v>99.46778494985135</v>
      </c>
      <c r="H64" s="130">
        <f t="shared" si="0"/>
        <v>8.788023176435976</v>
      </c>
      <c r="I64" s="136">
        <f>G64-95</f>
        <v>4.4677849498513496</v>
      </c>
    </row>
    <row r="65" spans="1:9" s="2" customFormat="1" ht="16.5" customHeight="1">
      <c r="A65" s="63"/>
      <c r="B65" s="64"/>
      <c r="C65" s="54" t="s">
        <v>36</v>
      </c>
      <c r="D65" s="130">
        <v>3893.2</v>
      </c>
      <c r="E65" s="130">
        <v>521.195</v>
      </c>
      <c r="F65" s="130">
        <v>492.578</v>
      </c>
      <c r="G65" s="130">
        <f t="shared" si="4"/>
        <v>94.50934870825697</v>
      </c>
      <c r="H65" s="130">
        <f t="shared" si="0"/>
        <v>12.65226548854413</v>
      </c>
      <c r="I65" s="136">
        <f>G65-95</f>
        <v>-0.4906512917430348</v>
      </c>
    </row>
    <row r="66" spans="1:9" s="2" customFormat="1" ht="27.75" customHeight="1">
      <c r="A66" s="63"/>
      <c r="B66" s="64"/>
      <c r="C66" s="60" t="s">
        <v>71</v>
      </c>
      <c r="D66" s="130">
        <v>92436.07</v>
      </c>
      <c r="E66" s="130">
        <v>0</v>
      </c>
      <c r="F66" s="130">
        <v>0</v>
      </c>
      <c r="G66" s="130"/>
      <c r="H66" s="130">
        <f t="shared" si="0"/>
        <v>0</v>
      </c>
      <c r="I66" s="136">
        <f>G66-95</f>
        <v>-95</v>
      </c>
    </row>
    <row r="67" spans="1:9" s="2" customFormat="1" ht="28.5" customHeight="1">
      <c r="A67" s="52" t="s">
        <v>17</v>
      </c>
      <c r="B67" s="31" t="s">
        <v>18</v>
      </c>
      <c r="C67" s="31" t="s">
        <v>43</v>
      </c>
      <c r="D67" s="131">
        <f>D68+D69+D70</f>
        <v>100276.682</v>
      </c>
      <c r="E67" s="131">
        <f>E68+E69+E70</f>
        <v>3916.856</v>
      </c>
      <c r="F67" s="131">
        <f>F68+F69+F70</f>
        <v>3524.62</v>
      </c>
      <c r="G67" s="131">
        <f t="shared" si="4"/>
        <v>89.98594791332638</v>
      </c>
      <c r="H67" s="131">
        <f t="shared" si="0"/>
        <v>3.514894918441757</v>
      </c>
      <c r="I67" s="135" t="s">
        <v>67</v>
      </c>
    </row>
    <row r="68" spans="1:9" s="7" customFormat="1" ht="16.5" customHeight="1">
      <c r="A68" s="58"/>
      <c r="B68" s="59"/>
      <c r="C68" s="54" t="s">
        <v>35</v>
      </c>
      <c r="D68" s="130">
        <v>69808.211</v>
      </c>
      <c r="E68" s="130">
        <v>3838.371</v>
      </c>
      <c r="F68" s="130">
        <v>3478.412</v>
      </c>
      <c r="G68" s="187">
        <f t="shared" si="4"/>
        <v>90.62208942283067</v>
      </c>
      <c r="H68" s="130">
        <f t="shared" si="0"/>
        <v>4.982812122201499</v>
      </c>
      <c r="I68" s="136">
        <f>G68-95</f>
        <v>-4.377910577169331</v>
      </c>
    </row>
    <row r="69" spans="1:9" s="2" customFormat="1" ht="16.5" customHeight="1">
      <c r="A69" s="63"/>
      <c r="B69" s="64"/>
      <c r="C69" s="54" t="s">
        <v>36</v>
      </c>
      <c r="D69" s="130">
        <v>553.1</v>
      </c>
      <c r="E69" s="130">
        <v>78.485</v>
      </c>
      <c r="F69" s="130">
        <v>46.208</v>
      </c>
      <c r="G69" s="130">
        <f t="shared" si="4"/>
        <v>58.87494425686437</v>
      </c>
      <c r="H69" s="130">
        <f t="shared" si="0"/>
        <v>8.354366299041764</v>
      </c>
      <c r="I69" s="136">
        <f>G69-95</f>
        <v>-36.12505574313563</v>
      </c>
    </row>
    <row r="70" spans="1:9" s="2" customFormat="1" ht="27.75" customHeight="1">
      <c r="A70" s="63"/>
      <c r="B70" s="64"/>
      <c r="C70" s="60" t="s">
        <v>71</v>
      </c>
      <c r="D70" s="130">
        <v>29915.371</v>
      </c>
      <c r="E70" s="130">
        <v>0</v>
      </c>
      <c r="F70" s="130">
        <v>0</v>
      </c>
      <c r="G70" s="130"/>
      <c r="H70" s="130">
        <f t="shared" si="0"/>
        <v>0</v>
      </c>
      <c r="I70" s="136">
        <f>G70-95</f>
        <v>-95</v>
      </c>
    </row>
    <row r="71" spans="1:9" s="2" customFormat="1" ht="54" customHeight="1">
      <c r="A71" s="52" t="s">
        <v>86</v>
      </c>
      <c r="B71" s="31" t="s">
        <v>88</v>
      </c>
      <c r="C71" s="31" t="s">
        <v>87</v>
      </c>
      <c r="D71" s="131">
        <f>D72+D73+D74</f>
        <v>674210.177</v>
      </c>
      <c r="E71" s="131">
        <f>E72+E73+E74</f>
        <v>27150.326</v>
      </c>
      <c r="F71" s="131">
        <f>F72+F73+F74</f>
        <v>23665.585</v>
      </c>
      <c r="G71" s="131">
        <f t="shared" si="4"/>
        <v>87.16501230961278</v>
      </c>
      <c r="H71" s="131">
        <f t="shared" si="0"/>
        <v>3.5101198123860415</v>
      </c>
      <c r="I71" s="135" t="s">
        <v>67</v>
      </c>
    </row>
    <row r="72" spans="1:9" s="2" customFormat="1" ht="16.5" customHeight="1">
      <c r="A72" s="209"/>
      <c r="B72" s="210"/>
      <c r="C72" s="60" t="s">
        <v>35</v>
      </c>
      <c r="D72" s="130">
        <v>439612.562</v>
      </c>
      <c r="E72" s="130">
        <v>27076.326</v>
      </c>
      <c r="F72" s="130">
        <v>23665.585</v>
      </c>
      <c r="G72" s="130">
        <f t="shared" si="4"/>
        <v>87.40323557930274</v>
      </c>
      <c r="H72" s="130">
        <f t="shared" si="0"/>
        <v>5.383282245697065</v>
      </c>
      <c r="I72" s="136">
        <f>G72-95</f>
        <v>-7.596764420697255</v>
      </c>
    </row>
    <row r="73" spans="1:9" s="10" customFormat="1" ht="16.5" customHeight="1">
      <c r="A73" s="65"/>
      <c r="B73" s="64"/>
      <c r="C73" s="60" t="s">
        <v>36</v>
      </c>
      <c r="D73" s="130">
        <v>2714.117</v>
      </c>
      <c r="E73" s="130">
        <v>74</v>
      </c>
      <c r="F73" s="130">
        <v>0</v>
      </c>
      <c r="G73" s="130">
        <f t="shared" si="4"/>
        <v>0</v>
      </c>
      <c r="H73" s="130">
        <f aca="true" t="shared" si="5" ref="H73:H88">F73/D73*100</f>
        <v>0</v>
      </c>
      <c r="I73" s="136">
        <f>G73-95</f>
        <v>-95</v>
      </c>
    </row>
    <row r="74" spans="1:9" s="119" customFormat="1" ht="27.75" customHeight="1">
      <c r="A74" s="142"/>
      <c r="B74" s="143"/>
      <c r="C74" s="60" t="s">
        <v>71</v>
      </c>
      <c r="D74" s="130">
        <v>231883.498</v>
      </c>
      <c r="E74" s="130">
        <v>0</v>
      </c>
      <c r="F74" s="130">
        <v>0</v>
      </c>
      <c r="G74" s="130"/>
      <c r="H74" s="130">
        <f t="shared" si="5"/>
        <v>0</v>
      </c>
      <c r="I74" s="136">
        <f>G74-95</f>
        <v>-95</v>
      </c>
    </row>
    <row r="75" spans="1:10" s="29" customFormat="1" ht="21" customHeight="1">
      <c r="A75" s="219"/>
      <c r="B75" s="220"/>
      <c r="C75" s="192" t="s">
        <v>97</v>
      </c>
      <c r="D75" s="190">
        <v>16293.357</v>
      </c>
      <c r="E75" s="190">
        <v>0</v>
      </c>
      <c r="F75" s="190">
        <v>0</v>
      </c>
      <c r="G75" s="190"/>
      <c r="H75" s="190">
        <f t="shared" si="5"/>
        <v>0</v>
      </c>
      <c r="I75" s="191">
        <f>G75-95</f>
        <v>-95</v>
      </c>
      <c r="J75" s="110"/>
    </row>
    <row r="76" spans="1:9" s="2" customFormat="1" ht="41.25" customHeight="1">
      <c r="A76" s="70" t="s">
        <v>93</v>
      </c>
      <c r="B76" s="71" t="s">
        <v>94</v>
      </c>
      <c r="C76" s="31" t="s">
        <v>92</v>
      </c>
      <c r="D76" s="131">
        <f>D77+D78</f>
        <v>2847140.764</v>
      </c>
      <c r="E76" s="131">
        <f>E77+E78</f>
        <v>75790.729</v>
      </c>
      <c r="F76" s="131">
        <f>F77+F78</f>
        <v>54259.565</v>
      </c>
      <c r="G76" s="131">
        <f t="shared" si="4"/>
        <v>71.59129581666907</v>
      </c>
      <c r="H76" s="131">
        <f t="shared" si="5"/>
        <v>1.9057563182710273</v>
      </c>
      <c r="I76" s="135" t="s">
        <v>67</v>
      </c>
    </row>
    <row r="77" spans="1:9" s="2" customFormat="1" ht="16.5" customHeight="1">
      <c r="A77" s="209"/>
      <c r="B77" s="210"/>
      <c r="C77" s="60" t="s">
        <v>35</v>
      </c>
      <c r="D77" s="130">
        <v>1832955.912</v>
      </c>
      <c r="E77" s="130">
        <v>75790.729</v>
      </c>
      <c r="F77" s="130">
        <v>54259.565</v>
      </c>
      <c r="G77" s="130">
        <f t="shared" si="4"/>
        <v>71.59129581666907</v>
      </c>
      <c r="H77" s="130">
        <f t="shared" si="5"/>
        <v>2.960222045973575</v>
      </c>
      <c r="I77" s="136">
        <f>G77-95</f>
        <v>-23.408704183330926</v>
      </c>
    </row>
    <row r="78" spans="1:9" s="29" customFormat="1" ht="27" customHeight="1">
      <c r="A78" s="217"/>
      <c r="B78" s="218"/>
      <c r="C78" s="51" t="s">
        <v>71</v>
      </c>
      <c r="D78" s="130">
        <v>1014184.852</v>
      </c>
      <c r="E78" s="130">
        <v>0</v>
      </c>
      <c r="F78" s="130">
        <v>0</v>
      </c>
      <c r="G78" s="130"/>
      <c r="H78" s="130">
        <f t="shared" si="5"/>
        <v>0</v>
      </c>
      <c r="I78" s="136">
        <f>G78-95</f>
        <v>-95</v>
      </c>
    </row>
    <row r="79" spans="1:10" s="29" customFormat="1" ht="21" customHeight="1">
      <c r="A79" s="217"/>
      <c r="B79" s="218"/>
      <c r="C79" s="193" t="s">
        <v>97</v>
      </c>
      <c r="D79" s="190">
        <v>2720955.241</v>
      </c>
      <c r="E79" s="190">
        <v>50967.266</v>
      </c>
      <c r="F79" s="190">
        <v>29864.782</v>
      </c>
      <c r="G79" s="190">
        <f t="shared" si="4"/>
        <v>58.596005522446504</v>
      </c>
      <c r="H79" s="190">
        <f t="shared" si="5"/>
        <v>1.0975844640878456</v>
      </c>
      <c r="I79" s="191">
        <f>G79-95</f>
        <v>-36.403994477553496</v>
      </c>
      <c r="J79" s="110"/>
    </row>
    <row r="80" spans="1:9" s="2" customFormat="1" ht="41.25" customHeight="1">
      <c r="A80" s="52" t="s">
        <v>19</v>
      </c>
      <c r="B80" s="31" t="s">
        <v>116</v>
      </c>
      <c r="C80" s="31" t="s">
        <v>47</v>
      </c>
      <c r="D80" s="131">
        <f>D81+D82+D83</f>
        <v>8068855.334999999</v>
      </c>
      <c r="E80" s="131">
        <f>E81+E82+E83</f>
        <v>287731.739</v>
      </c>
      <c r="F80" s="131">
        <f>F81+F82+F83</f>
        <v>208575.522</v>
      </c>
      <c r="G80" s="131">
        <f t="shared" si="4"/>
        <v>72.48957752276331</v>
      </c>
      <c r="H80" s="131">
        <f t="shared" si="5"/>
        <v>2.5849456129826627</v>
      </c>
      <c r="I80" s="135" t="s">
        <v>67</v>
      </c>
    </row>
    <row r="81" spans="1:9" s="7" customFormat="1" ht="16.5" customHeight="1">
      <c r="A81" s="81"/>
      <c r="B81" s="53"/>
      <c r="C81" s="54" t="s">
        <v>35</v>
      </c>
      <c r="D81" s="130">
        <v>3387263.979</v>
      </c>
      <c r="E81" s="130">
        <v>287587.789</v>
      </c>
      <c r="F81" s="130">
        <v>208575.522</v>
      </c>
      <c r="G81" s="130">
        <f t="shared" si="4"/>
        <v>72.52586165958527</v>
      </c>
      <c r="H81" s="130">
        <f t="shared" si="5"/>
        <v>6.157640009550612</v>
      </c>
      <c r="I81" s="136">
        <f>G81-95</f>
        <v>-22.474138340414726</v>
      </c>
    </row>
    <row r="82" spans="1:9" s="7" customFormat="1" ht="16.5" customHeight="1">
      <c r="A82" s="81"/>
      <c r="B82" s="53"/>
      <c r="C82" s="54" t="s">
        <v>36</v>
      </c>
      <c r="D82" s="130">
        <v>913</v>
      </c>
      <c r="E82" s="130">
        <v>143.95</v>
      </c>
      <c r="F82" s="130">
        <v>0</v>
      </c>
      <c r="G82" s="130">
        <f t="shared" si="4"/>
        <v>0</v>
      </c>
      <c r="H82" s="130">
        <f t="shared" si="5"/>
        <v>0</v>
      </c>
      <c r="I82" s="136">
        <f>G82-95</f>
        <v>-95</v>
      </c>
    </row>
    <row r="83" spans="1:9" s="2" customFormat="1" ht="27" customHeight="1">
      <c r="A83" s="84"/>
      <c r="B83" s="55"/>
      <c r="C83" s="54" t="s">
        <v>71</v>
      </c>
      <c r="D83" s="130">
        <v>4680678.356</v>
      </c>
      <c r="E83" s="130">
        <v>0</v>
      </c>
      <c r="F83" s="130">
        <v>0</v>
      </c>
      <c r="G83" s="130"/>
      <c r="H83" s="130">
        <f t="shared" si="5"/>
        <v>0</v>
      </c>
      <c r="I83" s="136">
        <f>G83-95</f>
        <v>-95</v>
      </c>
    </row>
    <row r="84" spans="1:10" s="2" customFormat="1" ht="21" customHeight="1">
      <c r="A84" s="84"/>
      <c r="B84" s="55"/>
      <c r="C84" s="189" t="s">
        <v>97</v>
      </c>
      <c r="D84" s="190">
        <v>5249822.556</v>
      </c>
      <c r="E84" s="190">
        <v>67485.613</v>
      </c>
      <c r="F84" s="190">
        <v>34169.437</v>
      </c>
      <c r="G84" s="190">
        <f t="shared" si="4"/>
        <v>50.632179928483424</v>
      </c>
      <c r="H84" s="190">
        <f t="shared" si="5"/>
        <v>0.6508684176562862</v>
      </c>
      <c r="I84" s="191">
        <f>G84-95</f>
        <v>-44.367820071516576</v>
      </c>
      <c r="J84" s="109"/>
    </row>
    <row r="85" spans="1:9" s="2" customFormat="1" ht="28.5" customHeight="1">
      <c r="A85" s="52" t="s">
        <v>20</v>
      </c>
      <c r="B85" s="31" t="s">
        <v>117</v>
      </c>
      <c r="C85" s="31" t="s">
        <v>48</v>
      </c>
      <c r="D85" s="131">
        <f>D86+D87+D88</f>
        <v>5106807.169</v>
      </c>
      <c r="E85" s="131">
        <f>E86+E87+E88</f>
        <v>386307.074</v>
      </c>
      <c r="F85" s="131">
        <f>F86+F87+F88</f>
        <v>351351.833</v>
      </c>
      <c r="G85" s="131">
        <f t="shared" si="4"/>
        <v>90.95143647304785</v>
      </c>
      <c r="H85" s="131">
        <f t="shared" si="5"/>
        <v>6.880068531524379</v>
      </c>
      <c r="I85" s="135" t="s">
        <v>67</v>
      </c>
    </row>
    <row r="86" spans="1:9" s="7" customFormat="1" ht="16.5" customHeight="1">
      <c r="A86" s="81"/>
      <c r="B86" s="82"/>
      <c r="C86" s="83" t="s">
        <v>35</v>
      </c>
      <c r="D86" s="130">
        <v>4861797.721</v>
      </c>
      <c r="E86" s="130">
        <v>357497.074</v>
      </c>
      <c r="F86" s="130">
        <v>351351.833</v>
      </c>
      <c r="G86" s="130">
        <f t="shared" si="4"/>
        <v>98.28103739948372</v>
      </c>
      <c r="H86" s="130">
        <f t="shared" si="5"/>
        <v>7.2267883849296</v>
      </c>
      <c r="I86" s="136">
        <f>G86-95</f>
        <v>3.281037399483722</v>
      </c>
    </row>
    <row r="87" spans="1:9" s="2" customFormat="1" ht="16.5" customHeight="1">
      <c r="A87" s="84"/>
      <c r="B87" s="85"/>
      <c r="C87" s="60" t="s">
        <v>36</v>
      </c>
      <c r="D87" s="130">
        <v>222627.648</v>
      </c>
      <c r="E87" s="130">
        <v>28810</v>
      </c>
      <c r="F87" s="130">
        <v>0</v>
      </c>
      <c r="G87" s="130">
        <f t="shared" si="4"/>
        <v>0</v>
      </c>
      <c r="H87" s="130">
        <f t="shared" si="5"/>
        <v>0</v>
      </c>
      <c r="I87" s="136">
        <f>G87-95</f>
        <v>-95</v>
      </c>
    </row>
    <row r="88" spans="1:9" s="2" customFormat="1" ht="27" customHeight="1">
      <c r="A88" s="86"/>
      <c r="B88" s="87"/>
      <c r="C88" s="60" t="s">
        <v>71</v>
      </c>
      <c r="D88" s="130">
        <v>22381.8</v>
      </c>
      <c r="E88" s="130">
        <v>0</v>
      </c>
      <c r="F88" s="130">
        <v>0</v>
      </c>
      <c r="G88" s="130"/>
      <c r="H88" s="130">
        <f t="shared" si="5"/>
        <v>0</v>
      </c>
      <c r="I88" s="136">
        <f>G88-95</f>
        <v>-95</v>
      </c>
    </row>
    <row r="89" spans="1:9" s="2" customFormat="1" ht="28.5" customHeight="1">
      <c r="A89" s="52" t="s">
        <v>110</v>
      </c>
      <c r="B89" s="31" t="s">
        <v>112</v>
      </c>
      <c r="C89" s="155" t="s">
        <v>111</v>
      </c>
      <c r="D89" s="134">
        <f>D90</f>
        <v>108562.429</v>
      </c>
      <c r="E89" s="134">
        <f>E90</f>
        <v>9940.142</v>
      </c>
      <c r="F89" s="134">
        <f>F90</f>
        <v>6247.68</v>
      </c>
      <c r="G89" s="134">
        <f>G90</f>
        <v>62.853025640881185</v>
      </c>
      <c r="H89" s="134">
        <f>H90</f>
        <v>5.75491913505362</v>
      </c>
      <c r="I89" s="131" t="s">
        <v>67</v>
      </c>
    </row>
    <row r="90" spans="1:9" s="2" customFormat="1" ht="18" customHeight="1">
      <c r="A90" s="144"/>
      <c r="B90" s="156"/>
      <c r="C90" s="54" t="s">
        <v>35</v>
      </c>
      <c r="D90" s="130">
        <v>108562.429</v>
      </c>
      <c r="E90" s="130">
        <v>9940.142</v>
      </c>
      <c r="F90" s="130">
        <v>6247.68</v>
      </c>
      <c r="G90" s="130">
        <f t="shared" si="4"/>
        <v>62.853025640881185</v>
      </c>
      <c r="H90" s="130">
        <f aca="true" t="shared" si="6" ref="H90:H110">F90/D90*100</f>
        <v>5.75491913505362</v>
      </c>
      <c r="I90" s="136">
        <f>G90-95</f>
        <v>-32.146974359118815</v>
      </c>
    </row>
    <row r="91" spans="1:9" s="2" customFormat="1" ht="42" customHeight="1">
      <c r="A91" s="52" t="s">
        <v>21</v>
      </c>
      <c r="B91" s="31" t="s">
        <v>118</v>
      </c>
      <c r="C91" s="31" t="s">
        <v>49</v>
      </c>
      <c r="D91" s="131">
        <f>D92</f>
        <v>117285.9</v>
      </c>
      <c r="E91" s="131">
        <f>E92</f>
        <v>9937.279</v>
      </c>
      <c r="F91" s="131">
        <f>F92</f>
        <v>7555.973</v>
      </c>
      <c r="G91" s="131">
        <f t="shared" si="4"/>
        <v>76.03663940601848</v>
      </c>
      <c r="H91" s="131">
        <f t="shared" si="6"/>
        <v>6.442354110766939</v>
      </c>
      <c r="I91" s="135" t="s">
        <v>67</v>
      </c>
    </row>
    <row r="92" spans="1:9" s="7" customFormat="1" ht="18" customHeight="1">
      <c r="A92" s="58"/>
      <c r="B92" s="88"/>
      <c r="C92" s="54" t="s">
        <v>35</v>
      </c>
      <c r="D92" s="130">
        <v>117285.9</v>
      </c>
      <c r="E92" s="130">
        <v>9937.279</v>
      </c>
      <c r="F92" s="130">
        <v>7555.973</v>
      </c>
      <c r="G92" s="130">
        <f t="shared" si="4"/>
        <v>76.03663940601848</v>
      </c>
      <c r="H92" s="130">
        <f t="shared" si="6"/>
        <v>6.442354110766939</v>
      </c>
      <c r="I92" s="136">
        <f>G92-95</f>
        <v>-18.96336059398152</v>
      </c>
    </row>
    <row r="93" spans="1:9" s="29" customFormat="1" ht="27" customHeight="1" hidden="1">
      <c r="A93" s="89"/>
      <c r="B93" s="90"/>
      <c r="C93" s="91" t="s">
        <v>71</v>
      </c>
      <c r="D93" s="161">
        <v>0</v>
      </c>
      <c r="E93" s="161">
        <v>0</v>
      </c>
      <c r="F93" s="161">
        <v>0</v>
      </c>
      <c r="G93" s="123" t="e">
        <f t="shared" si="4"/>
        <v>#DIV/0!</v>
      </c>
      <c r="H93" s="123" t="e">
        <f t="shared" si="6"/>
        <v>#DIV/0!</v>
      </c>
      <c r="I93" s="124" t="e">
        <f>G93-95</f>
        <v>#DIV/0!</v>
      </c>
    </row>
    <row r="94" spans="1:9" s="2" customFormat="1" ht="41.25" customHeight="1">
      <c r="A94" s="70" t="s">
        <v>22</v>
      </c>
      <c r="B94" s="71" t="s">
        <v>95</v>
      </c>
      <c r="C94" s="31" t="s">
        <v>50</v>
      </c>
      <c r="D94" s="131">
        <f>D95+D96</f>
        <v>465401.8</v>
      </c>
      <c r="E94" s="131">
        <f>E95+E96</f>
        <v>35897.546</v>
      </c>
      <c r="F94" s="131">
        <f>F95+F96</f>
        <v>35564.037000000004</v>
      </c>
      <c r="G94" s="131">
        <f t="shared" si="4"/>
        <v>99.07094206383913</v>
      </c>
      <c r="H94" s="131">
        <f t="shared" si="6"/>
        <v>7.6415770201146636</v>
      </c>
      <c r="I94" s="135" t="s">
        <v>67</v>
      </c>
    </row>
    <row r="95" spans="1:9" s="7" customFormat="1" ht="16.5" customHeight="1">
      <c r="A95" s="58"/>
      <c r="B95" s="59"/>
      <c r="C95" s="60" t="s">
        <v>35</v>
      </c>
      <c r="D95" s="130">
        <v>271875.5</v>
      </c>
      <c r="E95" s="130">
        <v>35258</v>
      </c>
      <c r="F95" s="130">
        <v>34962.995</v>
      </c>
      <c r="G95" s="130">
        <f t="shared" si="4"/>
        <v>99.16329627318623</v>
      </c>
      <c r="H95" s="130">
        <f t="shared" si="6"/>
        <v>12.859928533464767</v>
      </c>
      <c r="I95" s="136">
        <f>G95-95</f>
        <v>4.1632962731862335</v>
      </c>
    </row>
    <row r="96" spans="1:9" s="14" customFormat="1" ht="16.5" customHeight="1">
      <c r="A96" s="92"/>
      <c r="B96" s="93"/>
      <c r="C96" s="60" t="s">
        <v>36</v>
      </c>
      <c r="D96" s="130">
        <v>193526.3</v>
      </c>
      <c r="E96" s="130">
        <v>639.546</v>
      </c>
      <c r="F96" s="130">
        <v>601.042</v>
      </c>
      <c r="G96" s="130">
        <f t="shared" si="4"/>
        <v>93.97947919305257</v>
      </c>
      <c r="H96" s="130">
        <f t="shared" si="6"/>
        <v>0.3105738083144255</v>
      </c>
      <c r="I96" s="136">
        <f>G96-95</f>
        <v>-1.020520806947431</v>
      </c>
    </row>
    <row r="97" spans="1:9" s="29" customFormat="1" ht="29.25" customHeight="1" hidden="1">
      <c r="A97" s="89"/>
      <c r="B97" s="90"/>
      <c r="C97" s="51" t="s">
        <v>71</v>
      </c>
      <c r="D97" s="161">
        <v>0</v>
      </c>
      <c r="E97" s="161">
        <v>0</v>
      </c>
      <c r="F97" s="161">
        <v>0</v>
      </c>
      <c r="G97" s="123" t="e">
        <f t="shared" si="4"/>
        <v>#DIV/0!</v>
      </c>
      <c r="H97" s="123" t="e">
        <f t="shared" si="6"/>
        <v>#DIV/0!</v>
      </c>
      <c r="I97" s="124" t="e">
        <f>G97-95</f>
        <v>#DIV/0!</v>
      </c>
    </row>
    <row r="98" spans="1:9" s="2" customFormat="1" ht="41.25" customHeight="1">
      <c r="A98" s="52" t="s">
        <v>23</v>
      </c>
      <c r="B98" s="31" t="s">
        <v>76</v>
      </c>
      <c r="C98" s="31" t="s">
        <v>51</v>
      </c>
      <c r="D98" s="131">
        <f>D99+D100+D101</f>
        <v>195043.534</v>
      </c>
      <c r="E98" s="131">
        <f>E99+E100+E101</f>
        <v>28856.236</v>
      </c>
      <c r="F98" s="131">
        <f>F99+F100+F101</f>
        <v>26136.025</v>
      </c>
      <c r="G98" s="188">
        <f aca="true" t="shared" si="7" ref="G98:G131">F98/E98*100</f>
        <v>90.57322999437626</v>
      </c>
      <c r="H98" s="131">
        <f t="shared" si="6"/>
        <v>13.400098154497138</v>
      </c>
      <c r="I98" s="135" t="s">
        <v>67</v>
      </c>
    </row>
    <row r="99" spans="1:9" s="7" customFormat="1" ht="16.5" customHeight="1">
      <c r="A99" s="199"/>
      <c r="B99" s="200"/>
      <c r="C99" s="60" t="s">
        <v>35</v>
      </c>
      <c r="D99" s="130">
        <v>193199.334</v>
      </c>
      <c r="E99" s="130">
        <v>28856.236</v>
      </c>
      <c r="F99" s="130">
        <v>26136.025</v>
      </c>
      <c r="G99" s="187">
        <f t="shared" si="7"/>
        <v>90.57322999437626</v>
      </c>
      <c r="H99" s="130">
        <f t="shared" si="6"/>
        <v>13.528009884340491</v>
      </c>
      <c r="I99" s="136">
        <f>G99-95</f>
        <v>-4.426770005623737</v>
      </c>
    </row>
    <row r="100" spans="1:9" s="7" customFormat="1" ht="16.5" customHeight="1">
      <c r="A100" s="65"/>
      <c r="B100" s="94"/>
      <c r="C100" s="54" t="s">
        <v>36</v>
      </c>
      <c r="D100" s="130">
        <v>401.1</v>
      </c>
      <c r="E100" s="130">
        <v>0</v>
      </c>
      <c r="F100" s="130">
        <v>0</v>
      </c>
      <c r="G100" s="130"/>
      <c r="H100" s="130">
        <f t="shared" si="6"/>
        <v>0</v>
      </c>
      <c r="I100" s="136">
        <f>G100-95</f>
        <v>-95</v>
      </c>
    </row>
    <row r="101" spans="1:12" s="7" customFormat="1" ht="27" customHeight="1">
      <c r="A101" s="65"/>
      <c r="B101" s="94"/>
      <c r="C101" s="54" t="s">
        <v>71</v>
      </c>
      <c r="D101" s="130">
        <v>1443.1</v>
      </c>
      <c r="E101" s="130">
        <v>0</v>
      </c>
      <c r="F101" s="130">
        <v>0</v>
      </c>
      <c r="G101" s="130"/>
      <c r="H101" s="130">
        <f t="shared" si="6"/>
        <v>0</v>
      </c>
      <c r="I101" s="136">
        <f>G101-95</f>
        <v>-95</v>
      </c>
      <c r="L101" s="57"/>
    </row>
    <row r="102" spans="1:9" s="11" customFormat="1" ht="21" customHeight="1" hidden="1">
      <c r="A102" s="66"/>
      <c r="B102" s="67"/>
      <c r="C102" s="108" t="s">
        <v>97</v>
      </c>
      <c r="D102" s="162">
        <v>0</v>
      </c>
      <c r="E102" s="162">
        <v>0</v>
      </c>
      <c r="F102" s="162">
        <v>0</v>
      </c>
      <c r="G102" s="125" t="e">
        <f t="shared" si="7"/>
        <v>#DIV/0!</v>
      </c>
      <c r="H102" s="125" t="e">
        <f t="shared" si="6"/>
        <v>#DIV/0!</v>
      </c>
      <c r="I102" s="126" t="e">
        <f>G102-95</f>
        <v>#DIV/0!</v>
      </c>
    </row>
    <row r="103" spans="1:9" s="2" customFormat="1" ht="28.5" customHeight="1">
      <c r="A103" s="52" t="s">
        <v>24</v>
      </c>
      <c r="B103" s="31" t="s">
        <v>25</v>
      </c>
      <c r="C103" s="31" t="s">
        <v>52</v>
      </c>
      <c r="D103" s="131">
        <f>D104+D105+D106</f>
        <v>658206.478</v>
      </c>
      <c r="E103" s="131">
        <f>E104+E105+E106</f>
        <v>73013.01</v>
      </c>
      <c r="F103" s="131">
        <f>F104+F105+F106</f>
        <v>71721.693</v>
      </c>
      <c r="G103" s="131">
        <f t="shared" si="7"/>
        <v>98.23138780335177</v>
      </c>
      <c r="H103" s="131">
        <f t="shared" si="6"/>
        <v>10.896534050824094</v>
      </c>
      <c r="I103" s="135" t="s">
        <v>67</v>
      </c>
    </row>
    <row r="104" spans="1:9" s="7" customFormat="1" ht="17.25" customHeight="1">
      <c r="A104" s="235"/>
      <c r="B104" s="236"/>
      <c r="C104" s="60" t="s">
        <v>35</v>
      </c>
      <c r="D104" s="130">
        <v>658206.478</v>
      </c>
      <c r="E104" s="130">
        <v>73013.01</v>
      </c>
      <c r="F104" s="130">
        <v>71721.693</v>
      </c>
      <c r="G104" s="130">
        <f t="shared" si="7"/>
        <v>98.23138780335177</v>
      </c>
      <c r="H104" s="130">
        <f t="shared" si="6"/>
        <v>10.896534050824094</v>
      </c>
      <c r="I104" s="136">
        <f>G104-95</f>
        <v>3.2313878033517653</v>
      </c>
    </row>
    <row r="105" spans="1:9" s="29" customFormat="1" ht="16.5" customHeight="1" hidden="1">
      <c r="A105" s="217"/>
      <c r="B105" s="218"/>
      <c r="C105" s="51" t="s">
        <v>36</v>
      </c>
      <c r="D105" s="161">
        <v>0</v>
      </c>
      <c r="E105" s="161">
        <v>0</v>
      </c>
      <c r="F105" s="161">
        <v>0</v>
      </c>
      <c r="G105" s="130" t="e">
        <f t="shared" si="7"/>
        <v>#DIV/0!</v>
      </c>
      <c r="H105" s="130" t="e">
        <f t="shared" si="6"/>
        <v>#DIV/0!</v>
      </c>
      <c r="I105" s="136" t="e">
        <f>G105-95</f>
        <v>#DIV/0!</v>
      </c>
    </row>
    <row r="106" spans="1:9" s="2" customFormat="1" ht="27.75" customHeight="1" hidden="1">
      <c r="A106" s="237"/>
      <c r="B106" s="238"/>
      <c r="C106" s="60" t="s">
        <v>71</v>
      </c>
      <c r="D106" s="161">
        <v>0</v>
      </c>
      <c r="E106" s="161">
        <v>0</v>
      </c>
      <c r="F106" s="161">
        <v>0</v>
      </c>
      <c r="G106" s="130" t="e">
        <f t="shared" si="7"/>
        <v>#DIV/0!</v>
      </c>
      <c r="H106" s="130" t="e">
        <f t="shared" si="6"/>
        <v>#DIV/0!</v>
      </c>
      <c r="I106" s="136" t="e">
        <f>G106-95</f>
        <v>#DIV/0!</v>
      </c>
    </row>
    <row r="107" spans="1:9" s="2" customFormat="1" ht="41.25" customHeight="1">
      <c r="A107" s="70" t="s">
        <v>26</v>
      </c>
      <c r="B107" s="71" t="s">
        <v>77</v>
      </c>
      <c r="C107" s="31" t="s">
        <v>53</v>
      </c>
      <c r="D107" s="131">
        <f>D108+D109+D110</f>
        <v>899110.846</v>
      </c>
      <c r="E107" s="131">
        <f>E108+E109+E110</f>
        <v>150008.216</v>
      </c>
      <c r="F107" s="131">
        <f>F108+F109+F110</f>
        <v>144683.621</v>
      </c>
      <c r="G107" s="131">
        <f>F107/E107*100</f>
        <v>96.45046441989552</v>
      </c>
      <c r="H107" s="131">
        <f t="shared" si="6"/>
        <v>16.091855819966387</v>
      </c>
      <c r="I107" s="135" t="s">
        <v>67</v>
      </c>
    </row>
    <row r="108" spans="1:9" s="7" customFormat="1" ht="16.5" customHeight="1">
      <c r="A108" s="58"/>
      <c r="B108" s="59"/>
      <c r="C108" s="60" t="s">
        <v>35</v>
      </c>
      <c r="D108" s="130">
        <v>886399.993</v>
      </c>
      <c r="E108" s="130">
        <v>150008.216</v>
      </c>
      <c r="F108" s="130">
        <v>144683.621</v>
      </c>
      <c r="G108" s="130">
        <f t="shared" si="7"/>
        <v>96.45046441989552</v>
      </c>
      <c r="H108" s="130">
        <f t="shared" si="6"/>
        <v>16.322610801284156</v>
      </c>
      <c r="I108" s="136">
        <f>G108-95</f>
        <v>1.4504644198955248</v>
      </c>
    </row>
    <row r="109" spans="1:9" s="9" customFormat="1" ht="17.25" customHeight="1" hidden="1">
      <c r="A109" s="95"/>
      <c r="B109" s="96"/>
      <c r="C109" s="60" t="s">
        <v>36</v>
      </c>
      <c r="D109" s="161">
        <v>0</v>
      </c>
      <c r="E109" s="130">
        <v>0</v>
      </c>
      <c r="F109" s="130">
        <v>0</v>
      </c>
      <c r="G109" s="130" t="e">
        <f t="shared" si="7"/>
        <v>#DIV/0!</v>
      </c>
      <c r="H109" s="130" t="e">
        <f t="shared" si="6"/>
        <v>#DIV/0!</v>
      </c>
      <c r="I109" s="136" t="e">
        <f>G109-95</f>
        <v>#DIV/0!</v>
      </c>
    </row>
    <row r="110" spans="1:9" s="2" customFormat="1" ht="27" customHeight="1">
      <c r="A110" s="226"/>
      <c r="B110" s="227"/>
      <c r="C110" s="60" t="s">
        <v>71</v>
      </c>
      <c r="D110" s="130">
        <v>12710.853</v>
      </c>
      <c r="E110" s="130">
        <v>0</v>
      </c>
      <c r="F110" s="130">
        <v>0</v>
      </c>
      <c r="G110" s="130"/>
      <c r="H110" s="130">
        <f t="shared" si="6"/>
        <v>0</v>
      </c>
      <c r="I110" s="136">
        <f>G110-95</f>
        <v>-95</v>
      </c>
    </row>
    <row r="111" spans="1:12" s="2" customFormat="1" ht="21" customHeight="1" hidden="1">
      <c r="A111" s="228"/>
      <c r="B111" s="229"/>
      <c r="C111" s="159" t="s">
        <v>97</v>
      </c>
      <c r="D111" s="165">
        <v>0</v>
      </c>
      <c r="E111" s="165">
        <v>0</v>
      </c>
      <c r="F111" s="165">
        <v>0</v>
      </c>
      <c r="G111" s="157"/>
      <c r="H111" s="157"/>
      <c r="I111" s="158">
        <f>G111-95</f>
        <v>-95</v>
      </c>
      <c r="J111" s="109"/>
      <c r="K111" s="109"/>
      <c r="L111" s="109"/>
    </row>
    <row r="112" spans="1:9" s="2" customFormat="1" ht="28.5" customHeight="1">
      <c r="A112" s="52" t="s">
        <v>27</v>
      </c>
      <c r="B112" s="31" t="s">
        <v>28</v>
      </c>
      <c r="C112" s="31" t="s">
        <v>54</v>
      </c>
      <c r="D112" s="131">
        <f>D113</f>
        <v>44237.8</v>
      </c>
      <c r="E112" s="131">
        <f>E113</f>
        <v>4856.458</v>
      </c>
      <c r="F112" s="131">
        <f>F113</f>
        <v>3726.391</v>
      </c>
      <c r="G112" s="131">
        <f t="shared" si="7"/>
        <v>76.73063372523762</v>
      </c>
      <c r="H112" s="131">
        <f aca="true" t="shared" si="8" ref="H112:H128">F112/D112*100</f>
        <v>8.423545022582497</v>
      </c>
      <c r="I112" s="135" t="s">
        <v>67</v>
      </c>
    </row>
    <row r="113" spans="1:9" s="7" customFormat="1" ht="18" customHeight="1">
      <c r="A113" s="144"/>
      <c r="B113" s="145"/>
      <c r="C113" s="60" t="s">
        <v>35</v>
      </c>
      <c r="D113" s="130">
        <v>44237.8</v>
      </c>
      <c r="E113" s="130">
        <v>4856.458</v>
      </c>
      <c r="F113" s="130">
        <v>3726.391</v>
      </c>
      <c r="G113" s="130">
        <f t="shared" si="7"/>
        <v>76.73063372523762</v>
      </c>
      <c r="H113" s="130">
        <f t="shared" si="8"/>
        <v>8.423545022582497</v>
      </c>
      <c r="I113" s="136">
        <f>G113-95</f>
        <v>-18.269366274762376</v>
      </c>
    </row>
    <row r="114" spans="1:9" s="11" customFormat="1" ht="28.5" customHeight="1" hidden="1">
      <c r="A114" s="97"/>
      <c r="B114" s="98"/>
      <c r="C114" s="60" t="s">
        <v>71</v>
      </c>
      <c r="D114" s="161">
        <v>0</v>
      </c>
      <c r="E114" s="161">
        <v>0</v>
      </c>
      <c r="F114" s="161">
        <v>0</v>
      </c>
      <c r="G114" s="130" t="e">
        <f t="shared" si="7"/>
        <v>#DIV/0!</v>
      </c>
      <c r="H114" s="130" t="e">
        <f t="shared" si="8"/>
        <v>#DIV/0!</v>
      </c>
      <c r="I114" s="136" t="e">
        <f>G114-95</f>
        <v>#DIV/0!</v>
      </c>
    </row>
    <row r="115" spans="1:9" s="2" customFormat="1" ht="29.25" customHeight="1">
      <c r="A115" s="52" t="s">
        <v>29</v>
      </c>
      <c r="B115" s="31" t="s">
        <v>30</v>
      </c>
      <c r="C115" s="31" t="s">
        <v>55</v>
      </c>
      <c r="D115" s="131">
        <f>D116</f>
        <v>10155.3</v>
      </c>
      <c r="E115" s="131">
        <f>E116</f>
        <v>1506.2</v>
      </c>
      <c r="F115" s="131">
        <f>F116</f>
        <v>1242.73</v>
      </c>
      <c r="G115" s="131">
        <f t="shared" si="7"/>
        <v>82.50763510821936</v>
      </c>
      <c r="H115" s="131">
        <f t="shared" si="8"/>
        <v>12.237255423276515</v>
      </c>
      <c r="I115" s="135" t="s">
        <v>67</v>
      </c>
    </row>
    <row r="116" spans="1:9" s="7" customFormat="1" ht="18" customHeight="1">
      <c r="A116" s="58"/>
      <c r="B116" s="59"/>
      <c r="C116" s="54" t="s">
        <v>35</v>
      </c>
      <c r="D116" s="130">
        <v>10155.3</v>
      </c>
      <c r="E116" s="130">
        <v>1506.2</v>
      </c>
      <c r="F116" s="130">
        <v>1242.73</v>
      </c>
      <c r="G116" s="130">
        <f t="shared" si="7"/>
        <v>82.50763510821936</v>
      </c>
      <c r="H116" s="130">
        <f t="shared" si="8"/>
        <v>12.237255423276515</v>
      </c>
      <c r="I116" s="136">
        <f>G116-95</f>
        <v>-12.492364891780639</v>
      </c>
    </row>
    <row r="117" spans="1:9" s="2" customFormat="1" ht="25.5" customHeight="1">
      <c r="A117" s="52" t="s">
        <v>31</v>
      </c>
      <c r="B117" s="31" t="s">
        <v>32</v>
      </c>
      <c r="C117" s="31" t="s">
        <v>83</v>
      </c>
      <c r="D117" s="131">
        <f>D118+D119</f>
        <v>204248.8</v>
      </c>
      <c r="E117" s="131">
        <f>E118+E119</f>
        <v>15505.065</v>
      </c>
      <c r="F117" s="131">
        <f>F118+F119</f>
        <v>14043.336</v>
      </c>
      <c r="G117" s="188">
        <f t="shared" si="7"/>
        <v>90.57257096310141</v>
      </c>
      <c r="H117" s="131">
        <f t="shared" si="8"/>
        <v>6.875602696319391</v>
      </c>
      <c r="I117" s="135" t="s">
        <v>67</v>
      </c>
    </row>
    <row r="118" spans="1:9" s="7" customFormat="1" ht="18" customHeight="1">
      <c r="A118" s="65"/>
      <c r="B118" s="77"/>
      <c r="C118" s="54" t="s">
        <v>35</v>
      </c>
      <c r="D118" s="130">
        <v>204248.8</v>
      </c>
      <c r="E118" s="130">
        <v>15505.065</v>
      </c>
      <c r="F118" s="130">
        <v>14043.336</v>
      </c>
      <c r="G118" s="187">
        <f t="shared" si="7"/>
        <v>90.57257096310141</v>
      </c>
      <c r="H118" s="130">
        <f t="shared" si="8"/>
        <v>6.875602696319391</v>
      </c>
      <c r="I118" s="136">
        <f>G118-95</f>
        <v>-4.427429036898587</v>
      </c>
    </row>
    <row r="119" spans="1:9" s="178" customFormat="1" ht="27" customHeight="1" hidden="1">
      <c r="A119" s="176"/>
      <c r="B119" s="177"/>
      <c r="C119" s="173" t="s">
        <v>71</v>
      </c>
      <c r="D119" s="161">
        <v>0</v>
      </c>
      <c r="E119" s="161">
        <v>0</v>
      </c>
      <c r="F119" s="161">
        <v>0</v>
      </c>
      <c r="G119" s="161" t="e">
        <f t="shared" si="7"/>
        <v>#DIV/0!</v>
      </c>
      <c r="H119" s="161" t="e">
        <f t="shared" si="8"/>
        <v>#DIV/0!</v>
      </c>
      <c r="I119" s="174" t="e">
        <f>G119-95</f>
        <v>#DIV/0!</v>
      </c>
    </row>
    <row r="120" spans="1:9" s="3" customFormat="1" ht="42" customHeight="1">
      <c r="A120" s="52" t="s">
        <v>33</v>
      </c>
      <c r="B120" s="31" t="s">
        <v>78</v>
      </c>
      <c r="C120" s="31" t="s">
        <v>57</v>
      </c>
      <c r="D120" s="131">
        <f>D121+D122+D123</f>
        <v>2625639.4280000003</v>
      </c>
      <c r="E120" s="131">
        <f>E121+E122+E123</f>
        <v>50073.479</v>
      </c>
      <c r="F120" s="131">
        <f>F121+F122+F123</f>
        <v>47620.379</v>
      </c>
      <c r="G120" s="131">
        <f t="shared" si="7"/>
        <v>95.10099947319418</v>
      </c>
      <c r="H120" s="131">
        <f t="shared" si="8"/>
        <v>1.8136678818947105</v>
      </c>
      <c r="I120" s="135" t="s">
        <v>67</v>
      </c>
    </row>
    <row r="121" spans="1:9" s="7" customFormat="1" ht="17.25" customHeight="1">
      <c r="A121" s="99"/>
      <c r="B121" s="100"/>
      <c r="C121" s="60" t="s">
        <v>35</v>
      </c>
      <c r="D121" s="130">
        <v>668260.3</v>
      </c>
      <c r="E121" s="130">
        <v>49969.479</v>
      </c>
      <c r="F121" s="130">
        <v>47620.379</v>
      </c>
      <c r="G121" s="130">
        <f t="shared" si="7"/>
        <v>95.29893037307833</v>
      </c>
      <c r="H121" s="130">
        <f t="shared" si="8"/>
        <v>7.126022449635269</v>
      </c>
      <c r="I121" s="136">
        <f>G121-95</f>
        <v>0.2989303730783348</v>
      </c>
    </row>
    <row r="122" spans="1:9" s="2" customFormat="1" ht="17.25" customHeight="1">
      <c r="A122" s="84"/>
      <c r="B122" s="85"/>
      <c r="C122" s="60" t="s">
        <v>36</v>
      </c>
      <c r="D122" s="130">
        <v>297624.166</v>
      </c>
      <c r="E122" s="130">
        <v>104</v>
      </c>
      <c r="F122" s="130">
        <v>0</v>
      </c>
      <c r="G122" s="130">
        <f t="shared" si="7"/>
        <v>0</v>
      </c>
      <c r="H122" s="130">
        <f t="shared" si="8"/>
        <v>0</v>
      </c>
      <c r="I122" s="136">
        <f>G122-95</f>
        <v>-95</v>
      </c>
    </row>
    <row r="123" spans="1:9" s="2" customFormat="1" ht="27" customHeight="1">
      <c r="A123" s="84"/>
      <c r="B123" s="85"/>
      <c r="C123" s="60" t="s">
        <v>71</v>
      </c>
      <c r="D123" s="130">
        <v>1659754.962</v>
      </c>
      <c r="E123" s="130">
        <v>0</v>
      </c>
      <c r="F123" s="130">
        <v>0</v>
      </c>
      <c r="G123" s="130"/>
      <c r="H123" s="130">
        <f t="shared" si="8"/>
        <v>0</v>
      </c>
      <c r="I123" s="136">
        <f>G123-95</f>
        <v>-95</v>
      </c>
    </row>
    <row r="124" spans="1:10" s="2" customFormat="1" ht="21" customHeight="1">
      <c r="A124" s="101"/>
      <c r="B124" s="102"/>
      <c r="C124" s="194" t="s">
        <v>97</v>
      </c>
      <c r="D124" s="190">
        <v>2121049.737</v>
      </c>
      <c r="E124" s="190">
        <v>6707.112</v>
      </c>
      <c r="F124" s="190">
        <v>5289.303</v>
      </c>
      <c r="G124" s="190">
        <f>F124/E124*100</f>
        <v>78.86111041533226</v>
      </c>
      <c r="H124" s="190">
        <f t="shared" si="8"/>
        <v>0.2493719457744144</v>
      </c>
      <c r="I124" s="191">
        <f>G124-95</f>
        <v>-16.138889584667737</v>
      </c>
      <c r="J124" s="109"/>
    </row>
    <row r="125" spans="1:9" s="2" customFormat="1" ht="41.25" customHeight="1">
      <c r="A125" s="70" t="s">
        <v>34</v>
      </c>
      <c r="B125" s="71" t="s">
        <v>79</v>
      </c>
      <c r="C125" s="31" t="s">
        <v>56</v>
      </c>
      <c r="D125" s="131">
        <f>D126+D127</f>
        <v>385141.654</v>
      </c>
      <c r="E125" s="131">
        <f>E126+E127</f>
        <v>15561.583</v>
      </c>
      <c r="F125" s="131">
        <f>F126+F127</f>
        <v>14842.375</v>
      </c>
      <c r="G125" s="131">
        <f t="shared" si="7"/>
        <v>95.37831080552665</v>
      </c>
      <c r="H125" s="131">
        <f t="shared" si="8"/>
        <v>3.8537444199686592</v>
      </c>
      <c r="I125" s="135" t="s">
        <v>67</v>
      </c>
    </row>
    <row r="126" spans="1:9" s="7" customFormat="1" ht="18" customHeight="1">
      <c r="A126" s="199"/>
      <c r="B126" s="203"/>
      <c r="C126" s="60" t="s">
        <v>35</v>
      </c>
      <c r="D126" s="130">
        <v>172341.654</v>
      </c>
      <c r="E126" s="130">
        <v>15561.583</v>
      </c>
      <c r="F126" s="130">
        <v>14842.375</v>
      </c>
      <c r="G126" s="130">
        <f t="shared" si="7"/>
        <v>95.37831080552665</v>
      </c>
      <c r="H126" s="130">
        <f t="shared" si="8"/>
        <v>8.612180895049319</v>
      </c>
      <c r="I126" s="136">
        <f aca="true" t="shared" si="9" ref="I126:I141">G126-95</f>
        <v>0.3783108055266524</v>
      </c>
    </row>
    <row r="127" spans="1:9" s="7" customFormat="1" ht="27.75" customHeight="1">
      <c r="A127" s="65"/>
      <c r="B127" s="164"/>
      <c r="C127" s="60" t="s">
        <v>71</v>
      </c>
      <c r="D127" s="130">
        <v>212800</v>
      </c>
      <c r="E127" s="130">
        <v>0</v>
      </c>
      <c r="F127" s="130">
        <v>0</v>
      </c>
      <c r="G127" s="130"/>
      <c r="H127" s="130">
        <f t="shared" si="8"/>
        <v>0</v>
      </c>
      <c r="I127" s="140">
        <f>G127-95</f>
        <v>-95</v>
      </c>
    </row>
    <row r="128" spans="1:9" s="7" customFormat="1" ht="21" customHeight="1">
      <c r="A128" s="114"/>
      <c r="B128" s="115"/>
      <c r="C128" s="194" t="s">
        <v>97</v>
      </c>
      <c r="D128" s="190">
        <v>283433.4</v>
      </c>
      <c r="E128" s="190">
        <v>0</v>
      </c>
      <c r="F128" s="190">
        <v>0</v>
      </c>
      <c r="G128" s="190"/>
      <c r="H128" s="190">
        <f t="shared" si="8"/>
        <v>0</v>
      </c>
      <c r="I128" s="191">
        <f>G128-95</f>
        <v>-95</v>
      </c>
    </row>
    <row r="129" spans="1:9" s="119" customFormat="1" ht="18" customHeight="1" hidden="1">
      <c r="A129" s="212" t="s">
        <v>72</v>
      </c>
      <c r="B129" s="213"/>
      <c r="C129" s="214"/>
      <c r="D129" s="163">
        <v>0</v>
      </c>
      <c r="E129" s="163" t="s">
        <v>67</v>
      </c>
      <c r="F129" s="163" t="s">
        <v>67</v>
      </c>
      <c r="G129" s="130"/>
      <c r="H129" s="130"/>
      <c r="I129" s="140">
        <f>G129-95</f>
        <v>-95</v>
      </c>
    </row>
    <row r="130" spans="1:9" s="119" customFormat="1" ht="27.75" customHeight="1" hidden="1">
      <c r="A130" s="212" t="s">
        <v>109</v>
      </c>
      <c r="B130" s="213"/>
      <c r="C130" s="214"/>
      <c r="D130" s="163">
        <v>349.35</v>
      </c>
      <c r="E130" s="163">
        <v>0</v>
      </c>
      <c r="F130" s="163">
        <v>0</v>
      </c>
      <c r="G130" s="141"/>
      <c r="H130" s="141">
        <f>F130/D130*100</f>
        <v>0</v>
      </c>
      <c r="I130" s="148">
        <f>G130-95</f>
        <v>-95</v>
      </c>
    </row>
    <row r="131" spans="1:11" s="1" customFormat="1" ht="26.25" customHeight="1">
      <c r="A131" s="204" t="s">
        <v>65</v>
      </c>
      <c r="B131" s="205"/>
      <c r="C131" s="206"/>
      <c r="D131" s="131">
        <f>D133+D134+D135</f>
        <v>41494861.225999996</v>
      </c>
      <c r="E131" s="131">
        <f>E133+E134+E135</f>
        <v>3704921.0930000003</v>
      </c>
      <c r="F131" s="131">
        <f>F133+F134+F135</f>
        <v>3457322.7870000005</v>
      </c>
      <c r="G131" s="131">
        <f t="shared" si="7"/>
        <v>93.31704239348561</v>
      </c>
      <c r="H131" s="131">
        <f>F131/D131*100</f>
        <v>8.331929990486868</v>
      </c>
      <c r="I131" s="137">
        <f t="shared" si="9"/>
        <v>-1.6829576065143925</v>
      </c>
      <c r="J131" s="104"/>
      <c r="K131" s="104"/>
    </row>
    <row r="132" spans="1:9" s="1" customFormat="1" ht="15.75" customHeight="1">
      <c r="A132" s="211"/>
      <c r="B132" s="211"/>
      <c r="C132" s="31" t="s">
        <v>63</v>
      </c>
      <c r="D132" s="134"/>
      <c r="E132" s="134"/>
      <c r="F132" s="134"/>
      <c r="G132" s="134"/>
      <c r="H132" s="134"/>
      <c r="I132" s="136"/>
    </row>
    <row r="133" spans="1:9" s="1" customFormat="1" ht="20.25" customHeight="1">
      <c r="A133" s="211"/>
      <c r="B133" s="211"/>
      <c r="C133" s="31" t="s">
        <v>35</v>
      </c>
      <c r="D133" s="134">
        <f>D7+D11+D22+D27+D32+D35+D40+D44+D48+D52+D56+D60+D64+D68+D72+D77+D81+D90+D86+D92+D95+D99+D104+D108+D113+D116+D118+D121+D126</f>
        <v>22842994.922</v>
      </c>
      <c r="E133" s="134">
        <f>E7+E11+E22+E27+E32+E35+E40+E44+E48+E52+E56+E60+E64+E68+E72+E77+E81+E86+E90+E92+E95+E99+E104+E108+E113+E116+E118+E121+E126</f>
        <v>2479907.104</v>
      </c>
      <c r="F133" s="134">
        <f>F7+F11+F22+F27+F32+F35+F40+F44+F48+F52+F56+F60+F64+F68+F72+F77+F81+F86+F90+F92+F95+F99+F104+F108+F113+F116+F118+F121+F126</f>
        <v>2292644.847</v>
      </c>
      <c r="G133" s="134">
        <f>F133/E133*100</f>
        <v>92.44881968772329</v>
      </c>
      <c r="H133" s="134">
        <f>F133/D133*100</f>
        <v>10.036533540494565</v>
      </c>
      <c r="I133" s="138">
        <f t="shared" si="9"/>
        <v>-2.5511803122767134</v>
      </c>
    </row>
    <row r="134" spans="1:9" s="1" customFormat="1" ht="20.25" customHeight="1">
      <c r="A134" s="211"/>
      <c r="B134" s="211"/>
      <c r="C134" s="31" t="s">
        <v>36</v>
      </c>
      <c r="D134" s="134">
        <f>D25+D28+D36+D41+D45+D49+D53+D57+D61+D65+D69+D73+D82+D87+D96+D100+D122</f>
        <v>9538572.631</v>
      </c>
      <c r="E134" s="134">
        <f>E25+E28+E36+E41+E45+E49+E53+E57+E61+E65+E69+E73+E82+E87+E96+E100+E122</f>
        <v>1205552.7890000003</v>
      </c>
      <c r="F134" s="134">
        <f>F25+F28+F36+F41+F45+F49+F53+F57+F61+F65+F69+F73+F82+F87+F96+F100+F122</f>
        <v>1150216.7810000004</v>
      </c>
      <c r="G134" s="134">
        <f>F134/E134*100</f>
        <v>95.40990585357105</v>
      </c>
      <c r="H134" s="134">
        <f>F134/D134*100</f>
        <v>12.058583873040286</v>
      </c>
      <c r="I134" s="154">
        <f t="shared" si="9"/>
        <v>0.4099058535710469</v>
      </c>
    </row>
    <row r="135" spans="1:9" s="1" customFormat="1" ht="30" customHeight="1">
      <c r="A135" s="211"/>
      <c r="B135" s="211"/>
      <c r="C135" s="32" t="s">
        <v>71</v>
      </c>
      <c r="D135" s="134">
        <f>D8+D29+D33+D37+D42+D46+D50+D54+D58+D62+D66+D70+D74+D78+D83+D88+D101+D110+D119+D123+D127+D129</f>
        <v>9113293.672999999</v>
      </c>
      <c r="E135" s="134">
        <f>E8+E29+E33+E37+E42+E46+E50+E54+E58+E62+E66+E70+E74+E78+E83+E88+E101+E110+E119+E123+E127</f>
        <v>19461.2</v>
      </c>
      <c r="F135" s="134">
        <f>F8+F29+F33+F37+F42+F46+F50+F54+F58+F62+F66+F70+F74+F78+F83+F88+F101+F110+F119+F123+F127</f>
        <v>14461.159</v>
      </c>
      <c r="G135" s="134">
        <f>F135/E135*100</f>
        <v>74.3076428997184</v>
      </c>
      <c r="H135" s="134">
        <f>F135/D135*100</f>
        <v>0.15868202560885478</v>
      </c>
      <c r="I135" s="154">
        <f t="shared" si="9"/>
        <v>-20.692357100281598</v>
      </c>
    </row>
    <row r="136" spans="1:9" s="1" customFormat="1" ht="26.25" customHeight="1">
      <c r="A136" s="225" t="s">
        <v>64</v>
      </c>
      <c r="B136" s="225"/>
      <c r="C136" s="225"/>
      <c r="D136" s="133">
        <f>D138+D139+D140</f>
        <v>41608713.445</v>
      </c>
      <c r="E136" s="133">
        <f>E138+E139+E140</f>
        <v>3717030.2670000005</v>
      </c>
      <c r="F136" s="133">
        <f>F138+F139+F140</f>
        <v>3458768.4840000006</v>
      </c>
      <c r="G136" s="133">
        <f>F136/E136*100</f>
        <v>93.05193220262794</v>
      </c>
      <c r="H136" s="133">
        <f>F136/D136*100</f>
        <v>8.312606177001685</v>
      </c>
      <c r="I136" s="139">
        <f t="shared" si="9"/>
        <v>-1.9480677973720617</v>
      </c>
    </row>
    <row r="137" spans="1:9" s="1" customFormat="1" ht="15.75" customHeight="1">
      <c r="A137" s="230"/>
      <c r="B137" s="230"/>
      <c r="C137" s="50" t="s">
        <v>63</v>
      </c>
      <c r="D137" s="186"/>
      <c r="E137" s="186"/>
      <c r="F137" s="186"/>
      <c r="G137" s="150"/>
      <c r="H137" s="150"/>
      <c r="I137" s="151"/>
    </row>
    <row r="138" spans="1:9" s="1" customFormat="1" ht="30.75" customHeight="1">
      <c r="A138" s="230"/>
      <c r="B138" s="230"/>
      <c r="C138" s="33" t="s">
        <v>70</v>
      </c>
      <c r="D138" s="133">
        <f>D133+D17</f>
        <v>22956847.141</v>
      </c>
      <c r="E138" s="133">
        <f>E133+E17</f>
        <v>2492016.278</v>
      </c>
      <c r="F138" s="133">
        <f>F133+F17</f>
        <v>2294090.544</v>
      </c>
      <c r="G138" s="133">
        <f>F138/E138*100</f>
        <v>92.0576066959383</v>
      </c>
      <c r="H138" s="133">
        <f>F138/D138*100</f>
        <v>9.993055796860046</v>
      </c>
      <c r="I138" s="139">
        <f t="shared" si="9"/>
        <v>-2.942393304061696</v>
      </c>
    </row>
    <row r="139" spans="1:9" s="1" customFormat="1" ht="20.25" customHeight="1">
      <c r="A139" s="230"/>
      <c r="B139" s="230"/>
      <c r="C139" s="33" t="s">
        <v>36</v>
      </c>
      <c r="D139" s="133">
        <f aca="true" t="shared" si="10" ref="D139:F140">D134</f>
        <v>9538572.631</v>
      </c>
      <c r="E139" s="133">
        <f t="shared" si="10"/>
        <v>1205552.7890000003</v>
      </c>
      <c r="F139" s="133">
        <f t="shared" si="10"/>
        <v>1150216.7810000004</v>
      </c>
      <c r="G139" s="133">
        <f>F139/E139*100</f>
        <v>95.40990585357105</v>
      </c>
      <c r="H139" s="133">
        <f>F139/D139*100</f>
        <v>12.058583873040286</v>
      </c>
      <c r="I139" s="139">
        <f t="shared" si="9"/>
        <v>0.4099058535710469</v>
      </c>
    </row>
    <row r="140" spans="1:9" s="1" customFormat="1" ht="31.5" customHeight="1">
      <c r="A140" s="230"/>
      <c r="B140" s="230"/>
      <c r="C140" s="34" t="s">
        <v>71</v>
      </c>
      <c r="D140" s="133">
        <f t="shared" si="10"/>
        <v>9113293.672999999</v>
      </c>
      <c r="E140" s="133">
        <f t="shared" si="10"/>
        <v>19461.2</v>
      </c>
      <c r="F140" s="133">
        <f t="shared" si="10"/>
        <v>14461.159</v>
      </c>
      <c r="G140" s="133">
        <f>F140/E140*100</f>
        <v>74.3076428997184</v>
      </c>
      <c r="H140" s="133">
        <f>F140/D140*100</f>
        <v>0.15868202560885478</v>
      </c>
      <c r="I140" s="139">
        <f t="shared" si="9"/>
        <v>-20.692357100281598</v>
      </c>
    </row>
    <row r="141" spans="1:9" s="2" customFormat="1" ht="21.75" customHeight="1">
      <c r="A141" s="230"/>
      <c r="B141" s="230"/>
      <c r="C141" s="195" t="s">
        <v>97</v>
      </c>
      <c r="D141" s="196">
        <f>D9+D30+D38+D75+D79+D84+D102+D111+D124+D128</f>
        <v>10429622.754</v>
      </c>
      <c r="E141" s="196">
        <f>E9+E30+E38+E75+E79+E84+E102+E111+E124+E128</f>
        <v>125797.654</v>
      </c>
      <c r="F141" s="196">
        <f>F9+F30+F38+F75+F79+F84+F102+F111+F124+F128</f>
        <v>69323.522</v>
      </c>
      <c r="G141" s="196">
        <f>F141/E141*100</f>
        <v>55.107165988961924</v>
      </c>
      <c r="H141" s="196">
        <f>F141/D141*100</f>
        <v>0.6646790937228562</v>
      </c>
      <c r="I141" s="197">
        <f t="shared" si="9"/>
        <v>-39.892834011038076</v>
      </c>
    </row>
    <row r="142" spans="1:8" ht="12" customHeight="1">
      <c r="A142" s="48"/>
      <c r="B142" s="49" t="s">
        <v>100</v>
      </c>
      <c r="C142" s="49"/>
      <c r="D142" s="20"/>
      <c r="E142" s="19"/>
      <c r="F142" s="27"/>
      <c r="G142" s="19"/>
      <c r="H142" s="19"/>
    </row>
    <row r="143" spans="1:9" s="13" customFormat="1" ht="27.75" customHeight="1" hidden="1">
      <c r="A143" s="207" t="s">
        <v>89</v>
      </c>
      <c r="B143" s="208"/>
      <c r="C143" s="208"/>
      <c r="D143" s="208"/>
      <c r="E143" s="208"/>
      <c r="F143" s="208"/>
      <c r="G143" s="208"/>
      <c r="H143" s="208"/>
      <c r="I143" s="3"/>
    </row>
    <row r="144" spans="1:8" s="6" customFormat="1" ht="17.25" customHeight="1">
      <c r="A144" s="201" t="s">
        <v>124</v>
      </c>
      <c r="B144" s="202"/>
      <c r="C144" s="202"/>
      <c r="D144" s="202"/>
      <c r="E144" s="202"/>
      <c r="F144" s="202"/>
      <c r="G144" s="202"/>
      <c r="H144" s="202"/>
    </row>
    <row r="145" spans="1:9" s="4" customFormat="1" ht="12.75">
      <c r="A145" s="22"/>
      <c r="B145" s="23"/>
      <c r="C145" s="23"/>
      <c r="D145" s="21"/>
      <c r="E145" s="21"/>
      <c r="F145" s="28"/>
      <c r="G145" s="21"/>
      <c r="H145" s="21"/>
      <c r="I145" s="113"/>
    </row>
    <row r="146" spans="1:9" s="4" customFormat="1" ht="12.75" hidden="1">
      <c r="A146" s="22"/>
      <c r="B146" s="23"/>
      <c r="C146" s="23"/>
      <c r="D146" s="21"/>
      <c r="E146" s="21"/>
      <c r="F146" s="28"/>
      <c r="G146" s="21"/>
      <c r="H146" s="21"/>
      <c r="I146" s="113"/>
    </row>
    <row r="147" spans="1:9" s="4" customFormat="1" ht="12.75" hidden="1">
      <c r="A147" s="43"/>
      <c r="B147" s="44"/>
      <c r="C147" s="44"/>
      <c r="D147" s="45"/>
      <c r="E147" s="47"/>
      <c r="F147" s="46"/>
      <c r="G147" s="47"/>
      <c r="H147" s="47"/>
      <c r="I147" s="113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47"/>
      <c r="E148" s="45"/>
      <c r="F148" s="46"/>
      <c r="G148" s="47"/>
      <c r="H148" s="47"/>
      <c r="I148" s="113"/>
    </row>
    <row r="149" spans="1:9" s="4" customFormat="1" ht="15.75" hidden="1">
      <c r="A149" s="222" t="s">
        <v>64</v>
      </c>
      <c r="B149" s="223"/>
      <c r="C149" s="224"/>
      <c r="D149" s="35">
        <f>D151+D152+D153</f>
        <v>24525968.417999998</v>
      </c>
      <c r="E149" s="35">
        <f>E151+E152+E153</f>
        <v>21619356.084</v>
      </c>
      <c r="F149" s="127">
        <f>F151+F152+F153</f>
        <v>20841969.650000002</v>
      </c>
      <c r="G149" s="36">
        <f>F149/E149*100</f>
        <v>96.40421097196635</v>
      </c>
      <c r="H149" s="36">
        <f>F149/D149*100</f>
        <v>84.97919142187165</v>
      </c>
      <c r="I149" s="113"/>
    </row>
    <row r="150" spans="1:9" s="4" customFormat="1" ht="13.5" hidden="1">
      <c r="A150" s="198"/>
      <c r="B150" s="198"/>
      <c r="C150" s="37" t="s">
        <v>63</v>
      </c>
      <c r="D150" s="38"/>
      <c r="E150" s="38"/>
      <c r="F150" s="128"/>
      <c r="G150" s="39"/>
      <c r="H150" s="39"/>
      <c r="I150" s="113"/>
    </row>
    <row r="151" spans="1:9" s="4" customFormat="1" ht="27" hidden="1">
      <c r="A151" s="198"/>
      <c r="B151" s="198"/>
      <c r="C151" s="40" t="s">
        <v>70</v>
      </c>
      <c r="D151" s="41">
        <v>14805057.912999997</v>
      </c>
      <c r="E151" s="41">
        <v>13268979.204</v>
      </c>
      <c r="F151" s="129">
        <v>12716245.471</v>
      </c>
      <c r="G151" s="36">
        <v>95.83439144411821</v>
      </c>
      <c r="H151" s="36">
        <v>85.89122410547374</v>
      </c>
      <c r="I151" s="113"/>
    </row>
    <row r="152" spans="1:9" s="4" customFormat="1" ht="13.5" hidden="1">
      <c r="A152" s="198"/>
      <c r="B152" s="198"/>
      <c r="C152" s="40" t="s">
        <v>36</v>
      </c>
      <c r="D152" s="41">
        <v>7926615.303999999</v>
      </c>
      <c r="E152" s="41">
        <v>7092166.329999999</v>
      </c>
      <c r="F152" s="129">
        <v>6886598.409</v>
      </c>
      <c r="G152" s="36">
        <v>97.10147913296332</v>
      </c>
      <c r="H152" s="36">
        <v>86.87943270723412</v>
      </c>
      <c r="I152" s="113"/>
    </row>
    <row r="153" spans="1:9" s="4" customFormat="1" ht="27" hidden="1">
      <c r="A153" s="198"/>
      <c r="B153" s="198"/>
      <c r="C153" s="42" t="s">
        <v>71</v>
      </c>
      <c r="D153" s="41">
        <v>1794295.2010000001</v>
      </c>
      <c r="E153" s="41">
        <v>1258210.55</v>
      </c>
      <c r="F153" s="129">
        <v>1239125.77</v>
      </c>
      <c r="G153" s="36">
        <v>98.4831807363243</v>
      </c>
      <c r="H153" s="36">
        <v>69.05919211673798</v>
      </c>
      <c r="I153" s="113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3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3"/>
    </row>
    <row r="156" spans="1:9" s="4" customFormat="1" ht="12.75" hidden="1">
      <c r="A156" s="22"/>
      <c r="B156" s="23"/>
      <c r="C156" s="23"/>
      <c r="D156" s="21"/>
      <c r="E156" s="21"/>
      <c r="F156" s="28"/>
      <c r="G156" s="21"/>
      <c r="H156" s="21"/>
      <c r="I156" s="113"/>
    </row>
    <row r="157" spans="1:9" s="4" customFormat="1" ht="12.75" hidden="1">
      <c r="A157" s="22"/>
      <c r="B157" s="23"/>
      <c r="C157" s="23"/>
      <c r="D157" s="21"/>
      <c r="E157" s="21"/>
      <c r="F157" s="28"/>
      <c r="G157" s="21"/>
      <c r="H157" s="21"/>
      <c r="I157" s="113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3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3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3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3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3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3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3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3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3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3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3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3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3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3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3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3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3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3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3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3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3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3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3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3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3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3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3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3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3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3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3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3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3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3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3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3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3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3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3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3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3"/>
    </row>
    <row r="199" spans="1:9" s="4" customFormat="1" ht="12.75">
      <c r="A199" s="22"/>
      <c r="B199" s="23"/>
      <c r="C199" s="23"/>
      <c r="D199" s="21"/>
      <c r="E199" s="21"/>
      <c r="F199" s="28"/>
      <c r="G199" s="21"/>
      <c r="H199" s="21"/>
      <c r="I199" s="113"/>
    </row>
    <row r="200" spans="1:9" s="4" customFormat="1" ht="12.75">
      <c r="A200" s="22"/>
      <c r="B200" s="23"/>
      <c r="C200" s="23"/>
      <c r="D200" s="21"/>
      <c r="E200" s="21"/>
      <c r="F200" s="28"/>
      <c r="G200" s="21"/>
      <c r="H200" s="21"/>
      <c r="I200" s="113"/>
    </row>
    <row r="201" spans="4:8" ht="12.75"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  <row r="206" spans="1:8" ht="12.75">
      <c r="A206" s="24"/>
      <c r="B206" s="24"/>
      <c r="C206" s="24"/>
      <c r="D206" s="21"/>
      <c r="E206" s="21"/>
      <c r="F206" s="28"/>
      <c r="G206" s="21"/>
      <c r="H206" s="21"/>
    </row>
    <row r="207" spans="1:8" ht="12.75">
      <c r="A207" s="24"/>
      <c r="B207" s="24"/>
      <c r="C207" s="24"/>
      <c r="D207" s="21"/>
      <c r="E207" s="21"/>
      <c r="F207" s="28"/>
      <c r="G207" s="21"/>
      <c r="H207" s="21"/>
    </row>
  </sheetData>
  <sheetProtection password="CE2E" sheet="1" objects="1" scenarios="1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2020-03-16T07:19:14Z</cp:lastPrinted>
  <dcterms:created xsi:type="dcterms:W3CDTF">2002-03-11T10:22:12Z</dcterms:created>
  <dcterms:modified xsi:type="dcterms:W3CDTF">2020-03-16T07:19:29Z</dcterms:modified>
  <cp:category/>
  <cp:version/>
  <cp:contentType/>
  <cp:contentStatus/>
</cp:coreProperties>
</file>