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05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источникам'!$A$5:$M$5</definedName>
    <definedName name="_xlnm.Print_Titles" localSheetId="0">'По ГРБС и источникам'!$5:$5</definedName>
    <definedName name="_xlnm.Print_Area" localSheetId="0">'По ГРБС и источникам'!$A$1:$I$145</definedName>
  </definedNames>
  <calcPr fullCalcOnLoad="1"/>
</workbook>
</file>

<file path=xl/sharedStrings.xml><?xml version="1.0" encoding="utf-8"?>
<sst xmlns="http://schemas.openxmlformats.org/spreadsheetml/2006/main" count="251" uniqueCount="125">
  <si>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</si>
  <si>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</si>
  <si>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</si>
  <si>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</si>
  <si>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</si>
  <si>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</si>
  <si>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</si>
  <si>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</si>
  <si>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</si>
  <si>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</si>
  <si>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</si>
  <si>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</si>
  <si>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</si>
  <si>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</si>
  <si>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</si>
  <si>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</si>
  <si>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</si>
  <si>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</si>
  <si>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</si>
  <si>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</si>
  <si>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</si>
  <si>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</si>
  <si>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</si>
  <si>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</si>
  <si>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</si>
  <si>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</si>
  <si>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</si>
  <si>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</si>
  <si>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</si>
  <si>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</si>
  <si>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</si>
  <si>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</si>
  <si>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</si>
  <si>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</si>
  <si>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</si>
  <si>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</si>
  <si>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</si>
  <si>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</si>
  <si>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</si>
  <si>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</si>
  <si>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</si>
  <si>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</si>
  <si>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</si>
  <si>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</si>
  <si>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</si>
  <si>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</si>
  <si>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</si>
  <si>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</si>
  <si>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</si>
  <si>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</si>
  <si>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</si>
  <si>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</si>
  <si>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</si>
  <si>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</si>
  <si>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</si>
  <si>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</si>
  <si>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</si>
  <si>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</si>
  <si>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</si>
  <si>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</si>
  <si>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</si>
  <si>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</si>
  <si>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</si>
  <si>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</si>
  <si>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</si>
  <si>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</si>
  <si>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</si>
  <si>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</si>
  <si>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</si>
  <si>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</si>
  <si>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</si>
  <si>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</si>
  <si>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</si>
  <si>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</si>
  <si>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</si>
  <si>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</si>
  <si>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</si>
  <si>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</si>
  <si>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</si>
  <si>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</si>
  <si>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</si>
  <si>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</si>
  <si>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</si>
  <si>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</si>
  <si>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</si>
  <si>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</si>
  <si>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</si>
  <si>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</si>
  <si>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</si>
  <si>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</si>
  <si>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</si>
  <si>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</si>
  <si>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</si>
  <si>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</si>
  <si>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</si>
  <si>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</si>
  <si>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</si>
  <si>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</si>
  <si>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</si>
  <si>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</si>
  <si>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</si>
  <si>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</si>
  <si>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</si>
  <si>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</si>
  <si>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</si>
  <si>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</si>
  <si>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</si>
  <si>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</si>
  <si>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</si>
  <si>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</si>
  <si>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</si>
  <si>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</si>
  <si>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градостроительства                и архитектуры администрации города Перми</t>
  </si>
  <si>
    <t>Управление по экологии        и природопользованию администрации г. Перми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</si>
  <si>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</si>
  <si>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</si>
  <si>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Департамент экономики         и промышленной политики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</si>
  <si>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</si>
  <si>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</si>
  <si>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Ассигнования 2021 года</t>
  </si>
  <si>
    <t>Оперативный анализ исполнения бюджета города Перми по расходам на 1 мая 2021 года</t>
  </si>
  <si>
    <t>Кассовый расход на 01.05.2021</t>
  </si>
  <si>
    <t>Кассовый план января-апреля 2021 года</t>
  </si>
  <si>
    <t>% выпол-нения кассового плана января-апреля 2021 года</t>
  </si>
  <si>
    <t xml:space="preserve"> *   расчётный уровень установлен исходя из 95,0 % исполнения кассового плана по расходам за январь-апрель 2021 года.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</si>
</sst>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56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23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24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/>
    </xf>
    <xf numFmtId="179" fontId="15" fillId="33" borderId="0" xfId="0" applyNumberFormat="1" applyFont="1" applyFill="1" applyAlignment="1">
      <alignment horizontal="right"/>
    </xf>
    <xf numFmtId="179" fontId="15" fillId="33" borderId="11" xfId="0" applyNumberFormat="1" applyFont="1" applyFill="1" applyBorder="1" applyAlignment="1">
      <alignment horizontal="left"/>
    </xf>
    <xf numFmtId="0" fontId="12" fillId="33" borderId="0" xfId="0" applyFont="1" applyFill="1" applyBorder="1" applyAlignment="1" applyProtection="1">
      <alignment/>
      <protection/>
    </xf>
    <xf numFmtId="179" fontId="12" fillId="33" borderId="10" xfId="0" applyNumberFormat="1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179" fontId="25" fillId="34" borderId="10" xfId="0" applyNumberFormat="1" applyFont="1" applyFill="1" applyBorder="1" applyAlignment="1">
      <alignment horizontal="right" vertical="center"/>
    </xf>
    <xf numFmtId="179" fontId="12" fillId="34" borderId="13" xfId="0" applyNumberFormat="1" applyFont="1" applyFill="1" applyBorder="1" applyAlignment="1">
      <alignment horizontal="left"/>
    </xf>
    <xf numFmtId="179" fontId="25" fillId="34" borderId="10" xfId="0" applyNumberFormat="1" applyFont="1" applyFill="1" applyBorder="1" applyAlignment="1">
      <alignment horizontal="right" vertical="center" wrapText="1"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23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0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>
      <alignment horizontal="left" vertical="center" wrapText="1"/>
    </xf>
    <xf numFmtId="179" fontId="12" fillId="33" borderId="0" xfId="0" applyNumberFormat="1" applyFont="1" applyFill="1" applyBorder="1" applyAlignment="1" applyProtection="1">
      <alignment/>
      <protection/>
    </xf>
    <xf numFmtId="179" fontId="24" fillId="0" borderId="10" xfId="0" applyNumberFormat="1" applyFont="1" applyFill="1" applyBorder="1" applyAlignment="1">
      <alignment vertical="center"/>
    </xf>
    <xf numFmtId="179" fontId="26" fillId="33" borderId="10" xfId="0" applyNumberFormat="1" applyFont="1" applyFill="1" applyBorder="1" applyAlignment="1">
      <alignment vertical="center"/>
    </xf>
    <xf numFmtId="49" fontId="8" fillId="35" borderId="10" xfId="0" applyNumberFormat="1" applyFont="1" applyFill="1" applyBorder="1" applyAlignment="1">
      <alignment horizontal="left" vertical="center" wrapText="1"/>
    </xf>
    <xf numFmtId="174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>
      <alignment vertical="center"/>
    </xf>
    <xf numFmtId="49" fontId="8" fillId="35" borderId="16" xfId="0" applyNumberFormat="1" applyFont="1" applyFill="1" applyBorder="1" applyAlignment="1">
      <alignment horizontal="left" vertical="center" wrapText="1"/>
    </xf>
    <xf numFmtId="49" fontId="8" fillId="35" borderId="15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174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179" fontId="65" fillId="0" borderId="10" xfId="0" applyNumberFormat="1" applyFont="1" applyFill="1" applyBorder="1" applyAlignment="1" applyProtection="1">
      <alignment horizontal="center" vertical="center" wrapText="1"/>
      <protection/>
    </xf>
    <xf numFmtId="179" fontId="66" fillId="35" borderId="10" xfId="0" applyNumberFormat="1" applyFont="1" applyFill="1" applyBorder="1" applyAlignment="1" applyProtection="1">
      <alignment horizontal="center" vertical="center" wrapText="1"/>
      <protection/>
    </xf>
    <xf numFmtId="179" fontId="67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5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68" fillId="35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2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6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8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4" width="14.140625" style="127" customWidth="1"/>
    <col min="5" max="5" width="13.140625" style="5" customWidth="1"/>
    <col min="6" max="6" width="13.140625" style="24" customWidth="1"/>
    <col min="7" max="8" width="9.28125" style="5" customWidth="1"/>
    <col min="9" max="9" width="10.140625" style="3" customWidth="1"/>
    <col min="11" max="12" width="12.7109375" style="0" bestFit="1" customWidth="1"/>
    <col min="13" max="13" width="14.8515625" style="0" customWidth="1"/>
  </cols>
  <sheetData>
    <row r="1" ht="13.5" customHeight="1">
      <c r="I1" s="90" t="s">
        <v>98</v>
      </c>
    </row>
    <row r="2" ht="13.5" customHeight="1">
      <c r="I2" s="90" t="s">
        <v>99</v>
      </c>
    </row>
    <row r="3" spans="1:9" s="1" customFormat="1" ht="20.25" customHeight="1">
      <c r="A3" s="204" t="s">
        <v>120</v>
      </c>
      <c r="B3" s="204"/>
      <c r="C3" s="204"/>
      <c r="D3" s="204"/>
      <c r="E3" s="204"/>
      <c r="F3" s="204"/>
      <c r="G3" s="204"/>
      <c r="H3" s="204"/>
      <c r="I3" s="204"/>
    </row>
    <row r="4" spans="1:9" s="1" customFormat="1" ht="15" customHeight="1">
      <c r="A4" s="15"/>
      <c r="B4" s="119"/>
      <c r="C4" s="16"/>
      <c r="D4" s="128"/>
      <c r="E4" s="17"/>
      <c r="F4" s="25"/>
      <c r="G4" s="2"/>
      <c r="H4" s="2"/>
      <c r="I4" s="97" t="s">
        <v>58</v>
      </c>
    </row>
    <row r="5" spans="1:9" s="1" customFormat="1" ht="86.25" customHeight="1">
      <c r="A5" s="92" t="s">
        <v>0</v>
      </c>
      <c r="B5" s="92" t="s">
        <v>62</v>
      </c>
      <c r="C5" s="92" t="s">
        <v>69</v>
      </c>
      <c r="D5" s="136" t="s">
        <v>119</v>
      </c>
      <c r="E5" s="115" t="s">
        <v>122</v>
      </c>
      <c r="F5" s="98" t="s">
        <v>121</v>
      </c>
      <c r="G5" s="98" t="s">
        <v>123</v>
      </c>
      <c r="H5" s="93" t="s">
        <v>117</v>
      </c>
      <c r="I5" s="94" t="s">
        <v>111</v>
      </c>
    </row>
    <row r="6" spans="1:11" s="2" customFormat="1" ht="42.75" customHeight="1">
      <c r="A6" s="50" t="s">
        <v>59</v>
      </c>
      <c r="B6" s="30" t="s">
        <v>73</v>
      </c>
      <c r="C6" s="30" t="s">
        <v>37</v>
      </c>
      <c r="D6" s="106">
        <f>D7+D8</f>
        <v>203555.444</v>
      </c>
      <c r="E6" s="106">
        <f>E7+E8</f>
        <v>47353.594</v>
      </c>
      <c r="F6" s="106">
        <f>F7+F8</f>
        <v>44428.703</v>
      </c>
      <c r="G6" s="145">
        <f>F6/E6*100</f>
        <v>93.82329670689833</v>
      </c>
      <c r="H6" s="145">
        <f>F6/D6*100</f>
        <v>21.826339854609834</v>
      </c>
      <c r="I6" s="107" t="s">
        <v>67</v>
      </c>
      <c r="J6" s="91"/>
      <c r="K6" s="91"/>
    </row>
    <row r="7" spans="1:9" s="7" customFormat="1" ht="16.5" customHeight="1">
      <c r="A7" s="56"/>
      <c r="B7" s="57"/>
      <c r="C7" s="58" t="s">
        <v>35</v>
      </c>
      <c r="D7" s="172">
        <v>172387.216</v>
      </c>
      <c r="E7" s="172">
        <v>47353.594</v>
      </c>
      <c r="F7" s="172">
        <v>44428.703</v>
      </c>
      <c r="G7" s="144">
        <f>F7/E7*100</f>
        <v>93.82329670689833</v>
      </c>
      <c r="H7" s="144">
        <f aca="true" t="shared" si="0" ref="H7:H72">F7/D7*100</f>
        <v>25.772620517289408</v>
      </c>
      <c r="I7" s="108">
        <f>G7-95</f>
        <v>-1.1767032931016672</v>
      </c>
    </row>
    <row r="8" spans="1:9" s="12" customFormat="1" ht="27" customHeight="1">
      <c r="A8" s="214"/>
      <c r="B8" s="215"/>
      <c r="C8" s="58" t="s">
        <v>71</v>
      </c>
      <c r="D8" s="172">
        <v>31168.228</v>
      </c>
      <c r="E8" s="172">
        <v>0</v>
      </c>
      <c r="F8" s="172">
        <v>0</v>
      </c>
      <c r="G8" s="144"/>
      <c r="H8" s="144">
        <f>F8/D8*100</f>
        <v>0</v>
      </c>
      <c r="I8" s="108">
        <f>G8-95</f>
        <v>-95</v>
      </c>
    </row>
    <row r="9" spans="1:9" s="124" customFormat="1" ht="21.75" customHeight="1" hidden="1">
      <c r="A9" s="195"/>
      <c r="B9" s="216"/>
      <c r="C9" s="153" t="s">
        <v>97</v>
      </c>
      <c r="D9" s="163">
        <v>0</v>
      </c>
      <c r="E9" s="163">
        <v>0</v>
      </c>
      <c r="F9" s="163">
        <v>0</v>
      </c>
      <c r="G9" s="170"/>
      <c r="H9" s="154"/>
      <c r="I9" s="155">
        <f>G9-95</f>
        <v>-95</v>
      </c>
    </row>
    <row r="10" spans="1:10" s="1" customFormat="1" ht="28.5" customHeight="1">
      <c r="A10" s="50" t="s">
        <v>60</v>
      </c>
      <c r="B10" s="30" t="s">
        <v>74</v>
      </c>
      <c r="C10" s="30" t="s">
        <v>61</v>
      </c>
      <c r="D10" s="106">
        <f>D11+D17+D20</f>
        <v>317954.95900000003</v>
      </c>
      <c r="E10" s="106">
        <f>E11+E17+E20</f>
        <v>71182.50200000001</v>
      </c>
      <c r="F10" s="106">
        <f>F11+F17+F20</f>
        <v>62140.695</v>
      </c>
      <c r="G10" s="145">
        <f aca="true" t="shared" si="1" ref="G10:G39">F10/E10*100</f>
        <v>87.29771117064695</v>
      </c>
      <c r="H10" s="145">
        <f t="shared" si="0"/>
        <v>19.543867217998002</v>
      </c>
      <c r="I10" s="107" t="s">
        <v>67</v>
      </c>
      <c r="J10" s="91"/>
    </row>
    <row r="11" spans="1:10" s="1" customFormat="1" ht="27.75" customHeight="1">
      <c r="A11" s="192"/>
      <c r="B11" s="193"/>
      <c r="C11" s="149" t="s">
        <v>66</v>
      </c>
      <c r="D11" s="173">
        <f>D12+D13+D14+D15+D16</f>
        <v>246038.864</v>
      </c>
      <c r="E11" s="173">
        <f>E12+E13+E14+E15+E16</f>
        <v>64632.502</v>
      </c>
      <c r="F11" s="173">
        <f>F12+F13+F14+F15+F16</f>
        <v>62140.695</v>
      </c>
      <c r="G11" s="146">
        <f t="shared" si="1"/>
        <v>96.14465335103381</v>
      </c>
      <c r="H11" s="146">
        <f t="shared" si="0"/>
        <v>25.25645501273327</v>
      </c>
      <c r="I11" s="116">
        <f aca="true" t="shared" si="2" ref="I11:I20">G11-95</f>
        <v>1.14465335103381</v>
      </c>
      <c r="J11" s="95"/>
    </row>
    <row r="12" spans="1:9" s="1" customFormat="1" ht="20.25" customHeight="1" hidden="1">
      <c r="A12" s="61"/>
      <c r="B12" s="62"/>
      <c r="C12" s="58" t="s">
        <v>102</v>
      </c>
      <c r="D12" s="172">
        <f>114739.5+6398.7</f>
        <v>121138.2</v>
      </c>
      <c r="E12" s="172">
        <f>31724.95+1635.066</f>
        <v>33360.016</v>
      </c>
      <c r="F12" s="172">
        <f>31509.882+1329.05</f>
        <v>32838.932</v>
      </c>
      <c r="G12" s="144">
        <f t="shared" si="1"/>
        <v>98.43799835107993</v>
      </c>
      <c r="H12" s="144">
        <f t="shared" si="0"/>
        <v>27.108651110879972</v>
      </c>
      <c r="I12" s="112">
        <f t="shared" si="2"/>
        <v>3.4379983510799264</v>
      </c>
    </row>
    <row r="13" spans="1:9" s="1" customFormat="1" ht="27" customHeight="1" hidden="1">
      <c r="A13" s="61"/>
      <c r="B13" s="62"/>
      <c r="C13" s="58" t="s">
        <v>106</v>
      </c>
      <c r="D13" s="172">
        <v>105907.8</v>
      </c>
      <c r="E13" s="172">
        <v>28734.013</v>
      </c>
      <c r="F13" s="172">
        <v>28229.142</v>
      </c>
      <c r="G13" s="144">
        <f t="shared" si="1"/>
        <v>98.2429499144446</v>
      </c>
      <c r="H13" s="144">
        <f>F13/D13*100</f>
        <v>26.65445038042524</v>
      </c>
      <c r="I13" s="112">
        <f>G13-95</f>
        <v>3.242949914444594</v>
      </c>
    </row>
    <row r="14" spans="1:9" s="121" customFormat="1" ht="27" customHeight="1" hidden="1">
      <c r="A14" s="61"/>
      <c r="B14" s="62"/>
      <c r="C14" s="58" t="s">
        <v>118</v>
      </c>
      <c r="D14" s="172">
        <v>0</v>
      </c>
      <c r="E14" s="162">
        <v>0</v>
      </c>
      <c r="F14" s="162">
        <v>0</v>
      </c>
      <c r="G14" s="144"/>
      <c r="H14" s="144"/>
      <c r="I14" s="112">
        <f>G14-95</f>
        <v>-95</v>
      </c>
    </row>
    <row r="15" spans="1:9" s="1" customFormat="1" ht="27" customHeight="1" hidden="1">
      <c r="A15" s="61"/>
      <c r="B15" s="62"/>
      <c r="C15" s="58" t="s">
        <v>103</v>
      </c>
      <c r="D15" s="172">
        <v>3563</v>
      </c>
      <c r="E15" s="172">
        <v>650</v>
      </c>
      <c r="F15" s="172">
        <v>650</v>
      </c>
      <c r="G15" s="144">
        <f t="shared" si="1"/>
        <v>100</v>
      </c>
      <c r="H15" s="144">
        <f>F15/D15*100</f>
        <v>18.243053606511367</v>
      </c>
      <c r="I15" s="112">
        <f>G15-95</f>
        <v>5</v>
      </c>
    </row>
    <row r="16" spans="1:9" s="1" customFormat="1" ht="27" customHeight="1" hidden="1">
      <c r="A16" s="61"/>
      <c r="B16" s="62"/>
      <c r="C16" s="58" t="s">
        <v>101</v>
      </c>
      <c r="D16" s="172">
        <v>15429.864</v>
      </c>
      <c r="E16" s="172">
        <v>1888.473</v>
      </c>
      <c r="F16" s="172">
        <v>422.621</v>
      </c>
      <c r="G16" s="144">
        <f t="shared" si="1"/>
        <v>22.37898026606682</v>
      </c>
      <c r="H16" s="144">
        <f>F16/D16*100</f>
        <v>2.738980719467132</v>
      </c>
      <c r="I16" s="112">
        <f>G16-95</f>
        <v>-72.62101973393318</v>
      </c>
    </row>
    <row r="17" spans="1:13" s="1" customFormat="1" ht="27.75" customHeight="1">
      <c r="A17" s="61"/>
      <c r="B17" s="62"/>
      <c r="C17" s="149" t="s">
        <v>82</v>
      </c>
      <c r="D17" s="173">
        <f>D18+D19</f>
        <v>71916.095</v>
      </c>
      <c r="E17" s="173">
        <f>E18+E19</f>
        <v>6550</v>
      </c>
      <c r="F17" s="173">
        <f>F18+F19</f>
        <v>0</v>
      </c>
      <c r="G17" s="146">
        <f t="shared" si="1"/>
        <v>0</v>
      </c>
      <c r="H17" s="146">
        <f t="shared" si="0"/>
        <v>0</v>
      </c>
      <c r="I17" s="116">
        <f t="shared" si="2"/>
        <v>-95</v>
      </c>
      <c r="M17" s="54"/>
    </row>
    <row r="18" spans="1:9" s="2" customFormat="1" ht="27.75" customHeight="1" hidden="1">
      <c r="A18" s="63"/>
      <c r="B18" s="62"/>
      <c r="C18" s="58" t="s">
        <v>105</v>
      </c>
      <c r="D18" s="172">
        <v>0</v>
      </c>
      <c r="E18" s="172">
        <v>0</v>
      </c>
      <c r="F18" s="172">
        <v>0</v>
      </c>
      <c r="G18" s="144" t="e">
        <f t="shared" si="1"/>
        <v>#DIV/0!</v>
      </c>
      <c r="H18" s="144"/>
      <c r="I18" s="112" t="e">
        <f t="shared" si="2"/>
        <v>#DIV/0!</v>
      </c>
    </row>
    <row r="19" spans="1:9" s="2" customFormat="1" ht="18" customHeight="1" hidden="1">
      <c r="A19" s="63"/>
      <c r="B19" s="62"/>
      <c r="C19" s="58" t="s">
        <v>104</v>
      </c>
      <c r="D19" s="172">
        <v>71916.095</v>
      </c>
      <c r="E19" s="172">
        <v>6550</v>
      </c>
      <c r="F19" s="172">
        <v>0</v>
      </c>
      <c r="G19" s="144">
        <f t="shared" si="1"/>
        <v>0</v>
      </c>
      <c r="H19" s="144">
        <f t="shared" si="0"/>
        <v>0</v>
      </c>
      <c r="I19" s="112">
        <f t="shared" si="2"/>
        <v>-95</v>
      </c>
    </row>
    <row r="20" spans="1:9" s="102" customFormat="1" ht="30" customHeight="1" hidden="1">
      <c r="A20" s="100"/>
      <c r="B20" s="83"/>
      <c r="C20" s="58" t="s">
        <v>96</v>
      </c>
      <c r="D20" s="162">
        <v>0</v>
      </c>
      <c r="E20" s="162">
        <v>0</v>
      </c>
      <c r="F20" s="162">
        <v>0</v>
      </c>
      <c r="G20" s="144" t="e">
        <f t="shared" si="1"/>
        <v>#DIV/0!</v>
      </c>
      <c r="H20" s="144"/>
      <c r="I20" s="108" t="e">
        <f t="shared" si="2"/>
        <v>#DIV/0!</v>
      </c>
    </row>
    <row r="21" spans="1:9" s="5" customFormat="1" ht="66.75" customHeight="1">
      <c r="A21" s="50" t="s">
        <v>80</v>
      </c>
      <c r="B21" s="30" t="s">
        <v>112</v>
      </c>
      <c r="C21" s="30" t="s">
        <v>81</v>
      </c>
      <c r="D21" s="106">
        <f>D22</f>
        <v>129027.5</v>
      </c>
      <c r="E21" s="106">
        <f>E22</f>
        <v>36811.265</v>
      </c>
      <c r="F21" s="106">
        <f>F22</f>
        <v>35569.438</v>
      </c>
      <c r="G21" s="145">
        <f t="shared" si="1"/>
        <v>96.6265027838625</v>
      </c>
      <c r="H21" s="145">
        <f t="shared" si="0"/>
        <v>27.56733099533045</v>
      </c>
      <c r="I21" s="107" t="s">
        <v>67</v>
      </c>
    </row>
    <row r="22" spans="1:9" s="2" customFormat="1" ht="17.25" customHeight="1">
      <c r="A22" s="59"/>
      <c r="B22" s="60"/>
      <c r="C22" s="52" t="s">
        <v>35</v>
      </c>
      <c r="D22" s="172">
        <v>129027.5</v>
      </c>
      <c r="E22" s="172">
        <v>36811.265</v>
      </c>
      <c r="F22" s="172">
        <v>35569.438</v>
      </c>
      <c r="G22" s="144">
        <f>F22/E22*100</f>
        <v>96.6265027838625</v>
      </c>
      <c r="H22" s="144">
        <f t="shared" si="0"/>
        <v>27.56733099533045</v>
      </c>
      <c r="I22" s="108">
        <f>G22-95</f>
        <v>1.626502783862506</v>
      </c>
    </row>
    <row r="23" spans="1:9" s="8" customFormat="1" ht="17.25" customHeight="1" hidden="1">
      <c r="A23" s="64"/>
      <c r="B23" s="65"/>
      <c r="C23" s="52" t="s">
        <v>36</v>
      </c>
      <c r="D23" s="162">
        <v>0</v>
      </c>
      <c r="E23" s="162">
        <v>0</v>
      </c>
      <c r="F23" s="162">
        <v>0</v>
      </c>
      <c r="G23" s="144" t="e">
        <f t="shared" si="1"/>
        <v>#DIV/0!</v>
      </c>
      <c r="H23" s="144" t="e">
        <f t="shared" si="0"/>
        <v>#DIV/0!</v>
      </c>
      <c r="I23" s="108" t="e">
        <f>G23-95</f>
        <v>#DIV/0!</v>
      </c>
    </row>
    <row r="24" spans="1:9" s="8" customFormat="1" ht="54.75" customHeight="1">
      <c r="A24" s="66">
        <v>910</v>
      </c>
      <c r="B24" s="67" t="s">
        <v>91</v>
      </c>
      <c r="C24" s="30" t="s">
        <v>90</v>
      </c>
      <c r="D24" s="106">
        <f>D25</f>
        <v>51587.6</v>
      </c>
      <c r="E24" s="106">
        <f>E25</f>
        <v>14361.141</v>
      </c>
      <c r="F24" s="106">
        <f>F25</f>
        <v>13308.139</v>
      </c>
      <c r="G24" s="145">
        <f t="shared" si="1"/>
        <v>92.66769959295017</v>
      </c>
      <c r="H24" s="145">
        <f t="shared" si="0"/>
        <v>25.797166373314518</v>
      </c>
      <c r="I24" s="107" t="s">
        <v>67</v>
      </c>
    </row>
    <row r="25" spans="1:9" s="8" customFormat="1" ht="18.75" customHeight="1">
      <c r="A25" s="198"/>
      <c r="B25" s="199"/>
      <c r="C25" s="52" t="s">
        <v>36</v>
      </c>
      <c r="D25" s="172">
        <v>51587.6</v>
      </c>
      <c r="E25" s="172">
        <v>14361.141</v>
      </c>
      <c r="F25" s="172">
        <v>13308.139</v>
      </c>
      <c r="G25" s="144">
        <f t="shared" si="1"/>
        <v>92.66769959295017</v>
      </c>
      <c r="H25" s="144">
        <f t="shared" si="0"/>
        <v>25.797166373314518</v>
      </c>
      <c r="I25" s="108">
        <f>G25-95</f>
        <v>-2.3323004070498286</v>
      </c>
    </row>
    <row r="26" spans="1:9" s="2" customFormat="1" ht="40.5" customHeight="1">
      <c r="A26" s="68" t="s">
        <v>1</v>
      </c>
      <c r="B26" s="69" t="s">
        <v>113</v>
      </c>
      <c r="C26" s="30" t="s">
        <v>38</v>
      </c>
      <c r="D26" s="106">
        <f>D27+D28+D29</f>
        <v>137080.1</v>
      </c>
      <c r="E26" s="106">
        <f>E27+E28+E29</f>
        <v>28270.29</v>
      </c>
      <c r="F26" s="106">
        <f>F27+F28+F29</f>
        <v>24178.893</v>
      </c>
      <c r="G26" s="145">
        <f t="shared" si="1"/>
        <v>85.5275732933762</v>
      </c>
      <c r="H26" s="145">
        <f t="shared" si="0"/>
        <v>17.638514270123817</v>
      </c>
      <c r="I26" s="107" t="s">
        <v>67</v>
      </c>
    </row>
    <row r="27" spans="1:9" s="7" customFormat="1" ht="17.25" customHeight="1">
      <c r="A27" s="56"/>
      <c r="B27" s="57"/>
      <c r="C27" s="58" t="s">
        <v>35</v>
      </c>
      <c r="D27" s="172">
        <v>113506.4</v>
      </c>
      <c r="E27" s="172">
        <v>22079.68</v>
      </c>
      <c r="F27" s="172">
        <v>20542.088</v>
      </c>
      <c r="G27" s="169">
        <f>F27/E27*100</f>
        <v>93.03616719082885</v>
      </c>
      <c r="H27" s="144">
        <f t="shared" si="0"/>
        <v>18.097735458088707</v>
      </c>
      <c r="I27" s="108">
        <f>G27-95</f>
        <v>-1.9638328091711514</v>
      </c>
    </row>
    <row r="28" spans="1:9" s="29" customFormat="1" ht="17.25" customHeight="1">
      <c r="A28" s="100"/>
      <c r="B28" s="140"/>
      <c r="C28" s="58" t="s">
        <v>36</v>
      </c>
      <c r="D28" s="172">
        <v>23573.7</v>
      </c>
      <c r="E28" s="172">
        <v>6190.61</v>
      </c>
      <c r="F28" s="172">
        <v>3636.805</v>
      </c>
      <c r="G28" s="144">
        <f>F28/E28*100</f>
        <v>58.74711861997445</v>
      </c>
      <c r="H28" s="144">
        <f t="shared" si="0"/>
        <v>15.427383058238627</v>
      </c>
      <c r="I28" s="108">
        <f>G28-95</f>
        <v>-36.25288138002555</v>
      </c>
    </row>
    <row r="29" spans="1:9" s="122" customFormat="1" ht="28.5" customHeight="1" hidden="1">
      <c r="A29" s="63"/>
      <c r="B29" s="75"/>
      <c r="C29" s="58" t="s">
        <v>71</v>
      </c>
      <c r="D29" s="162"/>
      <c r="E29" s="162"/>
      <c r="F29" s="162"/>
      <c r="G29" s="144" t="e">
        <f>F29/E29*100</f>
        <v>#DIV/0!</v>
      </c>
      <c r="H29" s="144" t="e">
        <f>F29/D29*100</f>
        <v>#DIV/0!</v>
      </c>
      <c r="I29" s="108" t="e">
        <f>G29-95</f>
        <v>#DIV/0!</v>
      </c>
    </row>
    <row r="30" spans="1:9" s="122" customFormat="1" ht="21.75" customHeight="1" hidden="1">
      <c r="A30" s="100"/>
      <c r="B30" s="140"/>
      <c r="C30" s="153" t="s">
        <v>97</v>
      </c>
      <c r="D30" s="163"/>
      <c r="E30" s="163"/>
      <c r="F30" s="163"/>
      <c r="G30" s="144" t="e">
        <f>F30/E30*100</f>
        <v>#DIV/0!</v>
      </c>
      <c r="H30" s="154" t="e">
        <f>F30/D30*100</f>
        <v>#DIV/0!</v>
      </c>
      <c r="I30" s="155" t="e">
        <f>G30-95</f>
        <v>#DIV/0!</v>
      </c>
    </row>
    <row r="31" spans="1:9" s="2" customFormat="1" ht="54.75" customHeight="1">
      <c r="A31" s="125">
        <v>924</v>
      </c>
      <c r="B31" s="126" t="s">
        <v>85</v>
      </c>
      <c r="C31" s="30" t="s">
        <v>84</v>
      </c>
      <c r="D31" s="106">
        <f>D32+D33</f>
        <v>1673557.784</v>
      </c>
      <c r="E31" s="106">
        <f>E32+E33</f>
        <v>549711.719</v>
      </c>
      <c r="F31" s="106">
        <f>F32+F33</f>
        <v>548455.877</v>
      </c>
      <c r="G31" s="180">
        <f t="shared" si="1"/>
        <v>99.77154534702578</v>
      </c>
      <c r="H31" s="145">
        <f t="shared" si="0"/>
        <v>32.771851814350015</v>
      </c>
      <c r="I31" s="107" t="s">
        <v>67</v>
      </c>
    </row>
    <row r="32" spans="1:9" s="2" customFormat="1" ht="16.5" customHeight="1">
      <c r="A32" s="70"/>
      <c r="B32" s="71"/>
      <c r="C32" s="58" t="s">
        <v>35</v>
      </c>
      <c r="D32" s="172">
        <v>1435648.53</v>
      </c>
      <c r="E32" s="172">
        <v>541349.831</v>
      </c>
      <c r="F32" s="172">
        <v>540093.989</v>
      </c>
      <c r="G32" s="169">
        <f>F32/E32*100</f>
        <v>99.76801655268272</v>
      </c>
      <c r="H32" s="144">
        <f t="shared" si="0"/>
        <v>37.62020980162881</v>
      </c>
      <c r="I32" s="108">
        <f>G32-95</f>
        <v>4.768016552682724</v>
      </c>
    </row>
    <row r="33" spans="1:9" s="2" customFormat="1" ht="27.75" customHeight="1">
      <c r="A33" s="72"/>
      <c r="B33" s="73"/>
      <c r="C33" s="74" t="s">
        <v>71</v>
      </c>
      <c r="D33" s="172">
        <v>237909.254</v>
      </c>
      <c r="E33" s="172">
        <v>8361.888</v>
      </c>
      <c r="F33" s="172">
        <v>8361.888</v>
      </c>
      <c r="G33" s="144">
        <f>F33/E33*100</f>
        <v>100</v>
      </c>
      <c r="H33" s="144">
        <f t="shared" si="0"/>
        <v>3.514738438883929</v>
      </c>
      <c r="I33" s="108">
        <f>G33-95</f>
        <v>5</v>
      </c>
    </row>
    <row r="34" spans="1:9" s="2" customFormat="1" ht="28.5" customHeight="1">
      <c r="A34" s="50" t="s">
        <v>2</v>
      </c>
      <c r="B34" s="30" t="s">
        <v>75</v>
      </c>
      <c r="C34" s="30" t="s">
        <v>39</v>
      </c>
      <c r="D34" s="106">
        <f>D35+D36+D37</f>
        <v>15231871.372000001</v>
      </c>
      <c r="E34" s="106">
        <f>E35+E36+E37</f>
        <v>6183355.57</v>
      </c>
      <c r="F34" s="106">
        <f>F35+F36+F37</f>
        <v>6182700.046</v>
      </c>
      <c r="G34" s="180">
        <f t="shared" si="1"/>
        <v>99.98939857181786</v>
      </c>
      <c r="H34" s="145">
        <f t="shared" si="0"/>
        <v>40.59054790447714</v>
      </c>
      <c r="I34" s="107" t="s">
        <v>67</v>
      </c>
    </row>
    <row r="35" spans="1:9" s="7" customFormat="1" ht="16.5" customHeight="1">
      <c r="A35" s="77"/>
      <c r="B35" s="51"/>
      <c r="C35" s="52" t="s">
        <v>35</v>
      </c>
      <c r="D35" s="172">
        <v>3927068.606</v>
      </c>
      <c r="E35" s="172">
        <v>1369254.977</v>
      </c>
      <c r="F35" s="172">
        <v>1368901.137</v>
      </c>
      <c r="G35" s="169">
        <f>F35/E35*100</f>
        <v>99.9741582096875</v>
      </c>
      <c r="H35" s="144">
        <f t="shared" si="0"/>
        <v>34.85809071195025</v>
      </c>
      <c r="I35" s="108">
        <f>G35-95</f>
        <v>4.974158209687502</v>
      </c>
    </row>
    <row r="36" spans="1:9" s="2" customFormat="1" ht="18.75" customHeight="1">
      <c r="A36" s="80"/>
      <c r="B36" s="53"/>
      <c r="C36" s="52" t="s">
        <v>36</v>
      </c>
      <c r="D36" s="172">
        <v>10295336</v>
      </c>
      <c r="E36" s="172">
        <v>4477135.216</v>
      </c>
      <c r="F36" s="172">
        <v>4476863.641</v>
      </c>
      <c r="G36" s="169">
        <f t="shared" si="1"/>
        <v>99.9939341791816</v>
      </c>
      <c r="H36" s="144">
        <f t="shared" si="0"/>
        <v>43.484385949132694</v>
      </c>
      <c r="I36" s="108">
        <f>G36-95</f>
        <v>4.993934179181593</v>
      </c>
    </row>
    <row r="37" spans="1:9" s="2" customFormat="1" ht="27" customHeight="1">
      <c r="A37" s="80"/>
      <c r="B37" s="53"/>
      <c r="C37" s="52" t="s">
        <v>71</v>
      </c>
      <c r="D37" s="172">
        <v>1009466.766</v>
      </c>
      <c r="E37" s="172">
        <v>336965.377</v>
      </c>
      <c r="F37" s="172">
        <v>336935.268</v>
      </c>
      <c r="G37" s="169">
        <f t="shared" si="1"/>
        <v>99.99106466062833</v>
      </c>
      <c r="H37" s="144">
        <f t="shared" si="0"/>
        <v>33.377549350644</v>
      </c>
      <c r="I37" s="108">
        <f>G37-95</f>
        <v>4.991064660628325</v>
      </c>
    </row>
    <row r="38" spans="1:9" s="2" customFormat="1" ht="21.75" customHeight="1">
      <c r="A38" s="80"/>
      <c r="B38" s="53"/>
      <c r="C38" s="153" t="s">
        <v>97</v>
      </c>
      <c r="D38" s="177">
        <v>194941.05</v>
      </c>
      <c r="E38" s="177">
        <v>0</v>
      </c>
      <c r="F38" s="176">
        <v>0</v>
      </c>
      <c r="G38" s="154"/>
      <c r="H38" s="154">
        <f t="shared" si="0"/>
        <v>0</v>
      </c>
      <c r="I38" s="155">
        <f>G38-95</f>
        <v>-95</v>
      </c>
    </row>
    <row r="39" spans="1:9" s="2" customFormat="1" ht="28.5" customHeight="1">
      <c r="A39" s="50" t="s">
        <v>3</v>
      </c>
      <c r="B39" s="30" t="s">
        <v>4</v>
      </c>
      <c r="C39" s="30" t="s">
        <v>40</v>
      </c>
      <c r="D39" s="106">
        <f>D40+D41+D42</f>
        <v>918403.362</v>
      </c>
      <c r="E39" s="106">
        <f>E40+E41+E42</f>
        <v>179931.09699999998</v>
      </c>
      <c r="F39" s="106">
        <f>F40+F41+F42</f>
        <v>176367.34499999997</v>
      </c>
      <c r="G39" s="145">
        <f t="shared" si="1"/>
        <v>98.0193796072949</v>
      </c>
      <c r="H39" s="145">
        <f t="shared" si="0"/>
        <v>19.203691133700353</v>
      </c>
      <c r="I39" s="107" t="s">
        <v>67</v>
      </c>
    </row>
    <row r="40" spans="1:9" s="7" customFormat="1" ht="16.5" customHeight="1">
      <c r="A40" s="63"/>
      <c r="B40" s="75"/>
      <c r="C40" s="76" t="s">
        <v>35</v>
      </c>
      <c r="D40" s="172">
        <v>775100.661</v>
      </c>
      <c r="E40" s="172">
        <v>179269.129</v>
      </c>
      <c r="F40" s="172">
        <v>175775.716</v>
      </c>
      <c r="G40" s="169">
        <f>F40/E40*100</f>
        <v>98.0513025195766</v>
      </c>
      <c r="H40" s="144">
        <f t="shared" si="0"/>
        <v>22.677792039710308</v>
      </c>
      <c r="I40" s="108">
        <f>G40-95</f>
        <v>3.051302519576595</v>
      </c>
    </row>
    <row r="41" spans="1:9" s="2" customFormat="1" ht="16.5" customHeight="1">
      <c r="A41" s="61"/>
      <c r="B41" s="62"/>
      <c r="C41" s="52" t="s">
        <v>36</v>
      </c>
      <c r="D41" s="172">
        <v>2579.387</v>
      </c>
      <c r="E41" s="172">
        <v>661.968</v>
      </c>
      <c r="F41" s="172">
        <v>591.629</v>
      </c>
      <c r="G41" s="144">
        <f>F41/E41*100</f>
        <v>89.37425978295023</v>
      </c>
      <c r="H41" s="144">
        <f t="shared" si="0"/>
        <v>22.936806303203046</v>
      </c>
      <c r="I41" s="108">
        <f>G41-95</f>
        <v>-5.625740217049767</v>
      </c>
    </row>
    <row r="42" spans="1:9" s="28" customFormat="1" ht="27" customHeight="1">
      <c r="A42" s="61"/>
      <c r="B42" s="62"/>
      <c r="C42" s="58" t="s">
        <v>71</v>
      </c>
      <c r="D42" s="172">
        <v>140723.314</v>
      </c>
      <c r="E42" s="172">
        <v>0</v>
      </c>
      <c r="F42" s="172">
        <v>0</v>
      </c>
      <c r="G42" s="144"/>
      <c r="H42" s="144">
        <f t="shared" si="0"/>
        <v>0</v>
      </c>
      <c r="I42" s="108">
        <f>G42-95</f>
        <v>-95</v>
      </c>
    </row>
    <row r="43" spans="1:10" s="2" customFormat="1" ht="28.5" customHeight="1">
      <c r="A43" s="50" t="s">
        <v>5</v>
      </c>
      <c r="B43" s="30" t="s">
        <v>6</v>
      </c>
      <c r="C43" s="30" t="s">
        <v>41</v>
      </c>
      <c r="D43" s="106">
        <f>D44+D45+D46</f>
        <v>711346.747</v>
      </c>
      <c r="E43" s="106">
        <f>E44+E45+E46</f>
        <v>139460.367</v>
      </c>
      <c r="F43" s="106">
        <f>F44+F45+F46</f>
        <v>138875.34100000001</v>
      </c>
      <c r="G43" s="145">
        <f>F43/E43*100</f>
        <v>99.58050734227596</v>
      </c>
      <c r="H43" s="145">
        <f t="shared" si="0"/>
        <v>19.522875670084428</v>
      </c>
      <c r="I43" s="107" t="s">
        <v>67</v>
      </c>
      <c r="J43" s="91"/>
    </row>
    <row r="44" spans="1:9" s="7" customFormat="1" ht="16.5" customHeight="1">
      <c r="A44" s="56"/>
      <c r="B44" s="57"/>
      <c r="C44" s="52" t="s">
        <v>35</v>
      </c>
      <c r="D44" s="172">
        <v>587919.83</v>
      </c>
      <c r="E44" s="172">
        <v>137296.52</v>
      </c>
      <c r="F44" s="172">
        <v>136909.687</v>
      </c>
      <c r="G44" s="169">
        <f>F44/E44*100</f>
        <v>99.71824996001357</v>
      </c>
      <c r="H44" s="144">
        <f t="shared" si="0"/>
        <v>23.287135424569712</v>
      </c>
      <c r="I44" s="108">
        <f>G44-95</f>
        <v>4.718249960013566</v>
      </c>
    </row>
    <row r="45" spans="1:9" s="2" customFormat="1" ht="16.5" customHeight="1">
      <c r="A45" s="61"/>
      <c r="B45" s="62"/>
      <c r="C45" s="52" t="s">
        <v>36</v>
      </c>
      <c r="D45" s="172">
        <v>9268.009</v>
      </c>
      <c r="E45" s="172">
        <v>2163.847</v>
      </c>
      <c r="F45" s="172">
        <v>1965.654</v>
      </c>
      <c r="G45" s="144">
        <f>F45/E45*100</f>
        <v>90.8407110114532</v>
      </c>
      <c r="H45" s="144">
        <f t="shared" si="0"/>
        <v>21.209021268753624</v>
      </c>
      <c r="I45" s="108">
        <f>G45-95</f>
        <v>-4.159288988546805</v>
      </c>
    </row>
    <row r="46" spans="1:9" s="28" customFormat="1" ht="27" customHeight="1">
      <c r="A46" s="61"/>
      <c r="B46" s="62"/>
      <c r="C46" s="58" t="s">
        <v>71</v>
      </c>
      <c r="D46" s="172">
        <v>114158.908</v>
      </c>
      <c r="E46" s="172">
        <v>0</v>
      </c>
      <c r="F46" s="172">
        <v>0</v>
      </c>
      <c r="G46" s="144"/>
      <c r="H46" s="144">
        <f t="shared" si="0"/>
        <v>0</v>
      </c>
      <c r="I46" s="108">
        <f>G46-95</f>
        <v>-95</v>
      </c>
    </row>
    <row r="47" spans="1:9" s="2" customFormat="1" ht="28.5" customHeight="1">
      <c r="A47" s="50" t="s">
        <v>7</v>
      </c>
      <c r="B47" s="30" t="s">
        <v>8</v>
      </c>
      <c r="C47" s="30" t="s">
        <v>42</v>
      </c>
      <c r="D47" s="106">
        <f>D48+D49+D50</f>
        <v>629310.504</v>
      </c>
      <c r="E47" s="106">
        <f>E48+E49+E50</f>
        <v>129249.35399999999</v>
      </c>
      <c r="F47" s="106">
        <f>F48+F49+F50</f>
        <v>127760.661</v>
      </c>
      <c r="G47" s="145">
        <f>F47/E47*100</f>
        <v>98.84820081963427</v>
      </c>
      <c r="H47" s="145">
        <f t="shared" si="0"/>
        <v>20.301688941775552</v>
      </c>
      <c r="I47" s="107" t="s">
        <v>67</v>
      </c>
    </row>
    <row r="48" spans="1:9" s="7" customFormat="1" ht="16.5" customHeight="1">
      <c r="A48" s="56"/>
      <c r="B48" s="57"/>
      <c r="C48" s="52" t="s">
        <v>35</v>
      </c>
      <c r="D48" s="172">
        <v>493141.227</v>
      </c>
      <c r="E48" s="172">
        <v>126889.412</v>
      </c>
      <c r="F48" s="172">
        <v>125853.382</v>
      </c>
      <c r="G48" s="144">
        <f>F48/E48*100</f>
        <v>99.18351737653256</v>
      </c>
      <c r="H48" s="144">
        <f t="shared" si="0"/>
        <v>25.520758579772927</v>
      </c>
      <c r="I48" s="108">
        <f>G48-95</f>
        <v>4.1835173765325635</v>
      </c>
    </row>
    <row r="49" spans="1:9" s="2" customFormat="1" ht="16.5" customHeight="1">
      <c r="A49" s="61"/>
      <c r="B49" s="62"/>
      <c r="C49" s="52" t="s">
        <v>36</v>
      </c>
      <c r="D49" s="172">
        <v>8109.452</v>
      </c>
      <c r="E49" s="172">
        <v>2359.942</v>
      </c>
      <c r="F49" s="172">
        <v>1907.279</v>
      </c>
      <c r="G49" s="169">
        <f>F49/E49*100</f>
        <v>80.81889300669253</v>
      </c>
      <c r="H49" s="144">
        <f t="shared" si="0"/>
        <v>23.5192094361</v>
      </c>
      <c r="I49" s="108">
        <f>G49-95</f>
        <v>-14.181106993307466</v>
      </c>
    </row>
    <row r="50" spans="1:9" s="28" customFormat="1" ht="27.75" customHeight="1">
      <c r="A50" s="61"/>
      <c r="B50" s="62"/>
      <c r="C50" s="58" t="s">
        <v>71</v>
      </c>
      <c r="D50" s="172">
        <v>128059.825</v>
      </c>
      <c r="E50" s="172">
        <v>0</v>
      </c>
      <c r="F50" s="172">
        <v>0</v>
      </c>
      <c r="G50" s="144"/>
      <c r="H50" s="144">
        <f t="shared" si="0"/>
        <v>0</v>
      </c>
      <c r="I50" s="108">
        <f>G50-95</f>
        <v>-95</v>
      </c>
    </row>
    <row r="51" spans="1:10" s="2" customFormat="1" ht="28.5" customHeight="1">
      <c r="A51" s="50" t="s">
        <v>9</v>
      </c>
      <c r="B51" s="30" t="s">
        <v>10</v>
      </c>
      <c r="C51" s="30" t="s">
        <v>46</v>
      </c>
      <c r="D51" s="106">
        <f>D52+D53+D54</f>
        <v>682777.456</v>
      </c>
      <c r="E51" s="106">
        <f>E52+E53+E54</f>
        <v>106286.462</v>
      </c>
      <c r="F51" s="106">
        <f>F52+F53+F54</f>
        <v>105591.32</v>
      </c>
      <c r="G51" s="145">
        <f>F51/E51*100</f>
        <v>99.34597314943083</v>
      </c>
      <c r="H51" s="145">
        <f t="shared" si="0"/>
        <v>15.464968720349784</v>
      </c>
      <c r="I51" s="107" t="s">
        <v>67</v>
      </c>
      <c r="J51" s="91"/>
    </row>
    <row r="52" spans="1:9" s="7" customFormat="1" ht="16.5" customHeight="1">
      <c r="A52" s="56"/>
      <c r="B52" s="57"/>
      <c r="C52" s="52" t="s">
        <v>35</v>
      </c>
      <c r="D52" s="172">
        <v>420960.48</v>
      </c>
      <c r="E52" s="172">
        <v>104560.009</v>
      </c>
      <c r="F52" s="172">
        <v>104336.96</v>
      </c>
      <c r="G52" s="169">
        <f>F52/E52*100</f>
        <v>99.78667848048866</v>
      </c>
      <c r="H52" s="144">
        <f t="shared" si="0"/>
        <v>24.785452544143812</v>
      </c>
      <c r="I52" s="108">
        <f>G52-95</f>
        <v>4.786678480488661</v>
      </c>
    </row>
    <row r="53" spans="1:9" s="2" customFormat="1" ht="16.5" customHeight="1">
      <c r="A53" s="61"/>
      <c r="B53" s="62"/>
      <c r="C53" s="52" t="s">
        <v>36</v>
      </c>
      <c r="D53" s="172">
        <v>7385.639</v>
      </c>
      <c r="E53" s="172">
        <v>1726.453</v>
      </c>
      <c r="F53" s="172">
        <v>1254.36</v>
      </c>
      <c r="G53" s="144">
        <f>F53/E53*100</f>
        <v>72.65532279187443</v>
      </c>
      <c r="H53" s="144">
        <f t="shared" si="0"/>
        <v>16.983770801686894</v>
      </c>
      <c r="I53" s="108">
        <f>G53-95</f>
        <v>-22.344677208125574</v>
      </c>
    </row>
    <row r="54" spans="1:9" s="28" customFormat="1" ht="27.75" customHeight="1">
      <c r="A54" s="61"/>
      <c r="B54" s="62"/>
      <c r="C54" s="58" t="s">
        <v>71</v>
      </c>
      <c r="D54" s="172">
        <v>254431.337</v>
      </c>
      <c r="E54" s="172">
        <v>0</v>
      </c>
      <c r="F54" s="172">
        <v>0</v>
      </c>
      <c r="G54" s="144"/>
      <c r="H54" s="144">
        <f t="shared" si="0"/>
        <v>0</v>
      </c>
      <c r="I54" s="108">
        <f>G54-95</f>
        <v>-95</v>
      </c>
    </row>
    <row r="55" spans="1:10" s="2" customFormat="1" ht="28.5" customHeight="1">
      <c r="A55" s="50" t="s">
        <v>11</v>
      </c>
      <c r="B55" s="30" t="s">
        <v>12</v>
      </c>
      <c r="C55" s="30" t="s">
        <v>45</v>
      </c>
      <c r="D55" s="106">
        <f>D56+D57+D58</f>
        <v>506570.06299999997</v>
      </c>
      <c r="E55" s="106">
        <f>E56+E57+E58</f>
        <v>72873.693</v>
      </c>
      <c r="F55" s="106">
        <f>F56+F57+F58</f>
        <v>71191.376</v>
      </c>
      <c r="G55" s="145">
        <f>F55/E55*100</f>
        <v>97.69146185578931</v>
      </c>
      <c r="H55" s="145">
        <f t="shared" si="0"/>
        <v>14.053609006894671</v>
      </c>
      <c r="I55" s="107" t="s">
        <v>67</v>
      </c>
      <c r="J55" s="91"/>
    </row>
    <row r="56" spans="1:9" s="7" customFormat="1" ht="16.5" customHeight="1">
      <c r="A56" s="56"/>
      <c r="B56" s="57"/>
      <c r="C56" s="52" t="s">
        <v>35</v>
      </c>
      <c r="D56" s="172">
        <v>371803.113</v>
      </c>
      <c r="E56" s="172">
        <v>70790.282</v>
      </c>
      <c r="F56" s="172">
        <v>69476.82</v>
      </c>
      <c r="G56" s="169">
        <f>F56/E56*100</f>
        <v>98.14457300791653</v>
      </c>
      <c r="H56" s="144">
        <f t="shared" si="0"/>
        <v>18.68645462363302</v>
      </c>
      <c r="I56" s="108">
        <f>G56-95</f>
        <v>3.1445730079165344</v>
      </c>
    </row>
    <row r="57" spans="1:9" s="2" customFormat="1" ht="16.5" customHeight="1">
      <c r="A57" s="61"/>
      <c r="B57" s="62"/>
      <c r="C57" s="52" t="s">
        <v>36</v>
      </c>
      <c r="D57" s="172">
        <v>7606.861</v>
      </c>
      <c r="E57" s="172">
        <v>2083.411</v>
      </c>
      <c r="F57" s="172">
        <v>1714.556</v>
      </c>
      <c r="G57" s="144">
        <f>F57/E57*100</f>
        <v>82.29562001928568</v>
      </c>
      <c r="H57" s="144">
        <f t="shared" si="0"/>
        <v>22.539599448445294</v>
      </c>
      <c r="I57" s="108">
        <f>G57-95</f>
        <v>-12.704379980714322</v>
      </c>
    </row>
    <row r="58" spans="1:9" s="28" customFormat="1" ht="27" customHeight="1">
      <c r="A58" s="82"/>
      <c r="B58" s="83"/>
      <c r="C58" s="58" t="s">
        <v>71</v>
      </c>
      <c r="D58" s="172">
        <v>127160.089</v>
      </c>
      <c r="E58" s="172">
        <v>0</v>
      </c>
      <c r="F58" s="172">
        <v>0</v>
      </c>
      <c r="G58" s="144"/>
      <c r="H58" s="144">
        <f t="shared" si="0"/>
        <v>0</v>
      </c>
      <c r="I58" s="108">
        <f>G58-95</f>
        <v>-95</v>
      </c>
    </row>
    <row r="59" spans="1:10" s="2" customFormat="1" ht="28.5" customHeight="1">
      <c r="A59" s="50" t="s">
        <v>13</v>
      </c>
      <c r="B59" s="30" t="s">
        <v>14</v>
      </c>
      <c r="C59" s="30" t="s">
        <v>44</v>
      </c>
      <c r="D59" s="106">
        <f>D60+D61+D62</f>
        <v>436452.96099999995</v>
      </c>
      <c r="E59" s="106">
        <f>E60+E61+E62</f>
        <v>64262.382000000005</v>
      </c>
      <c r="F59" s="106">
        <f>F60+F61+F62</f>
        <v>62658.961</v>
      </c>
      <c r="G59" s="145">
        <f>F59/E59*100</f>
        <v>97.50488396150644</v>
      </c>
      <c r="H59" s="145">
        <f t="shared" si="0"/>
        <v>14.35640643986833</v>
      </c>
      <c r="I59" s="107" t="s">
        <v>67</v>
      </c>
      <c r="J59" s="91"/>
    </row>
    <row r="60" spans="1:9" s="7" customFormat="1" ht="16.5" customHeight="1">
      <c r="A60" s="56"/>
      <c r="B60" s="57"/>
      <c r="C60" s="52" t="s">
        <v>35</v>
      </c>
      <c r="D60" s="172">
        <v>339669.763</v>
      </c>
      <c r="E60" s="172">
        <v>62337.925</v>
      </c>
      <c r="F60" s="172">
        <v>61103.055</v>
      </c>
      <c r="G60" s="144">
        <f>F60/E60*100</f>
        <v>98.01907105505998</v>
      </c>
      <c r="H60" s="144">
        <f t="shared" si="0"/>
        <v>17.98895917621022</v>
      </c>
      <c r="I60" s="108">
        <f>G60-95</f>
        <v>3.0190710550599817</v>
      </c>
    </row>
    <row r="61" spans="1:9" s="2" customFormat="1" ht="16.5" customHeight="1">
      <c r="A61" s="61"/>
      <c r="B61" s="62"/>
      <c r="C61" s="52" t="s">
        <v>36</v>
      </c>
      <c r="D61" s="172">
        <v>8287.339</v>
      </c>
      <c r="E61" s="172">
        <v>1924.457</v>
      </c>
      <c r="F61" s="172">
        <v>1555.906</v>
      </c>
      <c r="G61" s="169">
        <f>F61/E61*100</f>
        <v>80.84909145800607</v>
      </c>
      <c r="H61" s="144">
        <f t="shared" si="0"/>
        <v>18.774494442667304</v>
      </c>
      <c r="I61" s="108">
        <f>G61-95</f>
        <v>-14.150908541993928</v>
      </c>
    </row>
    <row r="62" spans="1:9" s="28" customFormat="1" ht="27" customHeight="1">
      <c r="A62" s="61"/>
      <c r="B62" s="62"/>
      <c r="C62" s="58" t="s">
        <v>71</v>
      </c>
      <c r="D62" s="172">
        <v>88495.859</v>
      </c>
      <c r="E62" s="172">
        <v>0</v>
      </c>
      <c r="F62" s="172">
        <v>0</v>
      </c>
      <c r="G62" s="144"/>
      <c r="H62" s="144">
        <f t="shared" si="0"/>
        <v>0</v>
      </c>
      <c r="I62" s="108">
        <f>G62-95</f>
        <v>-95</v>
      </c>
    </row>
    <row r="63" spans="1:10" s="2" customFormat="1" ht="38.25" customHeight="1">
      <c r="A63" s="50" t="s">
        <v>15</v>
      </c>
      <c r="B63" s="30" t="s">
        <v>16</v>
      </c>
      <c r="C63" s="30" t="s">
        <v>68</v>
      </c>
      <c r="D63" s="106">
        <f>D64+D65+D66</f>
        <v>506898.91299999994</v>
      </c>
      <c r="E63" s="106">
        <f>E64+E65+E66</f>
        <v>78883.401</v>
      </c>
      <c r="F63" s="106">
        <f>F64+F65+F66</f>
        <v>78435.31499999999</v>
      </c>
      <c r="G63" s="145">
        <f aca="true" t="shared" si="3" ref="G63:G98">F63/E63*100</f>
        <v>99.43196414667769</v>
      </c>
      <c r="H63" s="145">
        <f t="shared" si="0"/>
        <v>15.473561490947604</v>
      </c>
      <c r="I63" s="107" t="s">
        <v>67</v>
      </c>
      <c r="J63" s="91"/>
    </row>
    <row r="64" spans="1:9" s="7" customFormat="1" ht="16.5" customHeight="1">
      <c r="A64" s="56"/>
      <c r="B64" s="57"/>
      <c r="C64" s="52" t="s">
        <v>35</v>
      </c>
      <c r="D64" s="172">
        <v>383634.334</v>
      </c>
      <c r="E64" s="172">
        <v>77331.42</v>
      </c>
      <c r="F64" s="172">
        <v>76983.203</v>
      </c>
      <c r="G64" s="144">
        <f t="shared" si="3"/>
        <v>99.54970825571287</v>
      </c>
      <c r="H64" s="144">
        <f t="shared" si="0"/>
        <v>20.066817846392237</v>
      </c>
      <c r="I64" s="108">
        <f>G64-95</f>
        <v>4.549708255712872</v>
      </c>
    </row>
    <row r="65" spans="1:9" s="2" customFormat="1" ht="16.5" customHeight="1">
      <c r="A65" s="61"/>
      <c r="B65" s="62"/>
      <c r="C65" s="52" t="s">
        <v>36</v>
      </c>
      <c r="D65" s="172">
        <v>5632.85</v>
      </c>
      <c r="E65" s="172">
        <v>1551.981</v>
      </c>
      <c r="F65" s="172">
        <v>1452.112</v>
      </c>
      <c r="G65" s="144">
        <f t="shared" si="3"/>
        <v>93.56506297435342</v>
      </c>
      <c r="H65" s="144">
        <f t="shared" si="0"/>
        <v>25.77934793221904</v>
      </c>
      <c r="I65" s="108">
        <f>G65-95</f>
        <v>-1.434937025646576</v>
      </c>
    </row>
    <row r="66" spans="1:9" s="2" customFormat="1" ht="27.75" customHeight="1">
      <c r="A66" s="61"/>
      <c r="B66" s="62"/>
      <c r="C66" s="58" t="s">
        <v>71</v>
      </c>
      <c r="D66" s="172">
        <v>117631.729</v>
      </c>
      <c r="E66" s="172">
        <v>0</v>
      </c>
      <c r="F66" s="172">
        <v>0</v>
      </c>
      <c r="G66" s="144"/>
      <c r="H66" s="144">
        <f t="shared" si="0"/>
        <v>0</v>
      </c>
      <c r="I66" s="108">
        <f>G66-95</f>
        <v>-95</v>
      </c>
    </row>
    <row r="67" spans="1:9" s="2" customFormat="1" ht="28.5" customHeight="1">
      <c r="A67" s="50" t="s">
        <v>17</v>
      </c>
      <c r="B67" s="30" t="s">
        <v>18</v>
      </c>
      <c r="C67" s="30" t="s">
        <v>43</v>
      </c>
      <c r="D67" s="106">
        <f>D68+D69+D70</f>
        <v>91576.126</v>
      </c>
      <c r="E67" s="106">
        <f>E68+E69+E70</f>
        <v>11445.51</v>
      </c>
      <c r="F67" s="106">
        <f>F68+F69+F70</f>
        <v>11043.625</v>
      </c>
      <c r="G67" s="145">
        <f t="shared" si="3"/>
        <v>96.48871042006866</v>
      </c>
      <c r="H67" s="145">
        <f t="shared" si="0"/>
        <v>12.05950227682704</v>
      </c>
      <c r="I67" s="107" t="s">
        <v>67</v>
      </c>
    </row>
    <row r="68" spans="1:9" s="7" customFormat="1" ht="16.5" customHeight="1">
      <c r="A68" s="56"/>
      <c r="B68" s="57"/>
      <c r="C68" s="52" t="s">
        <v>35</v>
      </c>
      <c r="D68" s="172">
        <v>72394.469</v>
      </c>
      <c r="E68" s="172">
        <v>11270.797</v>
      </c>
      <c r="F68" s="172">
        <v>10904.451</v>
      </c>
      <c r="G68" s="144">
        <f t="shared" si="3"/>
        <v>96.74959987301696</v>
      </c>
      <c r="H68" s="144">
        <f t="shared" si="0"/>
        <v>15.062547112542536</v>
      </c>
      <c r="I68" s="108">
        <f>G68-95</f>
        <v>1.7495998730169617</v>
      </c>
    </row>
    <row r="69" spans="1:9" s="2" customFormat="1" ht="16.5" customHeight="1">
      <c r="A69" s="61"/>
      <c r="B69" s="62"/>
      <c r="C69" s="52" t="s">
        <v>36</v>
      </c>
      <c r="D69" s="172">
        <v>584.3</v>
      </c>
      <c r="E69" s="172">
        <v>174.713</v>
      </c>
      <c r="F69" s="172">
        <v>139.174</v>
      </c>
      <c r="G69" s="144">
        <f t="shared" si="3"/>
        <v>79.65864016987861</v>
      </c>
      <c r="H69" s="144">
        <f t="shared" si="0"/>
        <v>23.818928632551774</v>
      </c>
      <c r="I69" s="108">
        <f>G69-95</f>
        <v>-15.341359830121391</v>
      </c>
    </row>
    <row r="70" spans="1:9" s="2" customFormat="1" ht="27.75" customHeight="1">
      <c r="A70" s="61"/>
      <c r="B70" s="62"/>
      <c r="C70" s="58" t="s">
        <v>71</v>
      </c>
      <c r="D70" s="172">
        <v>18597.357</v>
      </c>
      <c r="E70" s="172">
        <v>0</v>
      </c>
      <c r="F70" s="172">
        <v>0</v>
      </c>
      <c r="G70" s="144"/>
      <c r="H70" s="144">
        <f t="shared" si="0"/>
        <v>0</v>
      </c>
      <c r="I70" s="108">
        <f>G70-95</f>
        <v>-95</v>
      </c>
    </row>
    <row r="71" spans="1:9" s="2" customFormat="1" ht="54" customHeight="1">
      <c r="A71" s="50" t="s">
        <v>86</v>
      </c>
      <c r="B71" s="30" t="s">
        <v>88</v>
      </c>
      <c r="C71" s="30" t="s">
        <v>87</v>
      </c>
      <c r="D71" s="106">
        <f>D72+D73+D74</f>
        <v>1078960.2459999998</v>
      </c>
      <c r="E71" s="106">
        <f>E72+E73+E74</f>
        <v>81010.048</v>
      </c>
      <c r="F71" s="106">
        <f>F72+F73+F74</f>
        <v>58079.175</v>
      </c>
      <c r="G71" s="145">
        <f t="shared" si="3"/>
        <v>71.69379161459084</v>
      </c>
      <c r="H71" s="145">
        <f t="shared" si="0"/>
        <v>5.382883680405776</v>
      </c>
      <c r="I71" s="107" t="s">
        <v>67</v>
      </c>
    </row>
    <row r="72" spans="1:9" s="2" customFormat="1" ht="16.5" customHeight="1">
      <c r="A72" s="192"/>
      <c r="B72" s="193"/>
      <c r="C72" s="58" t="s">
        <v>35</v>
      </c>
      <c r="D72" s="172">
        <v>534890.181</v>
      </c>
      <c r="E72" s="172">
        <v>80890.083</v>
      </c>
      <c r="F72" s="172">
        <v>57961.707</v>
      </c>
      <c r="G72" s="144">
        <f>F72/E72*100</f>
        <v>71.65489866044518</v>
      </c>
      <c r="H72" s="144">
        <f t="shared" si="0"/>
        <v>10.836188260483324</v>
      </c>
      <c r="I72" s="108">
        <f>G72-95</f>
        <v>-23.345101339554816</v>
      </c>
    </row>
    <row r="73" spans="1:9" s="10" customFormat="1" ht="16.5" customHeight="1">
      <c r="A73" s="63"/>
      <c r="B73" s="62"/>
      <c r="C73" s="58" t="s">
        <v>36</v>
      </c>
      <c r="D73" s="172">
        <v>4364.565</v>
      </c>
      <c r="E73" s="172">
        <v>119.965</v>
      </c>
      <c r="F73" s="172">
        <v>117.468</v>
      </c>
      <c r="G73" s="144">
        <f>F73/E73*100</f>
        <v>97.91855957987747</v>
      </c>
      <c r="H73" s="144">
        <f>F73/D73*100</f>
        <v>2.6914022359616596</v>
      </c>
      <c r="I73" s="108">
        <f>G73-95</f>
        <v>2.918559579877467</v>
      </c>
    </row>
    <row r="74" spans="1:9" s="137" customFormat="1" ht="27.75" customHeight="1">
      <c r="A74" s="63"/>
      <c r="B74" s="62"/>
      <c r="C74" s="58" t="s">
        <v>71</v>
      </c>
      <c r="D74" s="172">
        <v>539705.5</v>
      </c>
      <c r="E74" s="172">
        <v>0</v>
      </c>
      <c r="F74" s="172">
        <v>0</v>
      </c>
      <c r="G74" s="144"/>
      <c r="H74" s="144">
        <f>F74/D74*100</f>
        <v>0</v>
      </c>
      <c r="I74" s="108">
        <f>G74-95</f>
        <v>-95</v>
      </c>
    </row>
    <row r="75" spans="1:10" s="28" customFormat="1" ht="21" customHeight="1">
      <c r="A75" s="202"/>
      <c r="B75" s="203"/>
      <c r="C75" s="156" t="s">
        <v>97</v>
      </c>
      <c r="D75" s="177">
        <v>2697</v>
      </c>
      <c r="E75" s="177">
        <v>0</v>
      </c>
      <c r="F75" s="176">
        <v>0</v>
      </c>
      <c r="G75" s="154"/>
      <c r="H75" s="154">
        <f aca="true" t="shared" si="4" ref="H75:H88">F75/D75*100</f>
        <v>0</v>
      </c>
      <c r="I75" s="155">
        <f>G75-95</f>
        <v>-95</v>
      </c>
      <c r="J75" s="95"/>
    </row>
    <row r="76" spans="1:9" s="2" customFormat="1" ht="41.25" customHeight="1">
      <c r="A76" s="68" t="s">
        <v>93</v>
      </c>
      <c r="B76" s="69" t="s">
        <v>94</v>
      </c>
      <c r="C76" s="30" t="s">
        <v>92</v>
      </c>
      <c r="D76" s="106">
        <f>D77+D78</f>
        <v>2886516.255</v>
      </c>
      <c r="E76" s="106">
        <f>E77+E78</f>
        <v>621313.674</v>
      </c>
      <c r="F76" s="106">
        <f>F77+F78</f>
        <v>518449.73899999994</v>
      </c>
      <c r="G76" s="145">
        <f t="shared" si="3"/>
        <v>83.44412181728354</v>
      </c>
      <c r="H76" s="145">
        <f t="shared" si="4"/>
        <v>17.961088495585138</v>
      </c>
      <c r="I76" s="107" t="s">
        <v>67</v>
      </c>
    </row>
    <row r="77" spans="1:9" s="2" customFormat="1" ht="16.5" customHeight="1">
      <c r="A77" s="192"/>
      <c r="B77" s="193"/>
      <c r="C77" s="58" t="s">
        <v>35</v>
      </c>
      <c r="D77" s="172">
        <v>1628244.562</v>
      </c>
      <c r="E77" s="172">
        <v>315178.107</v>
      </c>
      <c r="F77" s="172">
        <v>214696.47</v>
      </c>
      <c r="G77" s="144">
        <f>F77/E77*100</f>
        <v>68.11909369073024</v>
      </c>
      <c r="H77" s="144">
        <f t="shared" si="4"/>
        <v>13.18576306106527</v>
      </c>
      <c r="I77" s="108">
        <f>G77-95</f>
        <v>-26.88090630926976</v>
      </c>
    </row>
    <row r="78" spans="1:9" s="28" customFormat="1" ht="27" customHeight="1">
      <c r="A78" s="200"/>
      <c r="B78" s="201"/>
      <c r="C78" s="58" t="s">
        <v>71</v>
      </c>
      <c r="D78" s="172">
        <v>1258271.693</v>
      </c>
      <c r="E78" s="172">
        <v>306135.567</v>
      </c>
      <c r="F78" s="172">
        <v>303753.269</v>
      </c>
      <c r="G78" s="144">
        <f>F78/E78*100</f>
        <v>99.22181600022972</v>
      </c>
      <c r="H78" s="144">
        <f t="shared" si="4"/>
        <v>24.14051517568392</v>
      </c>
      <c r="I78" s="108">
        <f>G78-95</f>
        <v>4.2218160002297225</v>
      </c>
    </row>
    <row r="79" spans="1:10" s="28" customFormat="1" ht="21" customHeight="1">
      <c r="A79" s="200"/>
      <c r="B79" s="201"/>
      <c r="C79" s="157" t="s">
        <v>97</v>
      </c>
      <c r="D79" s="177">
        <v>2809235.074</v>
      </c>
      <c r="E79" s="177">
        <v>599222.952</v>
      </c>
      <c r="F79" s="177">
        <v>496562.755</v>
      </c>
      <c r="G79" s="154">
        <f t="shared" si="3"/>
        <v>82.86777957063299</v>
      </c>
      <c r="H79" s="154">
        <f t="shared" si="4"/>
        <v>17.676084126806686</v>
      </c>
      <c r="I79" s="155">
        <f>G79-95</f>
        <v>-12.13222042936701</v>
      </c>
      <c r="J79" s="96"/>
    </row>
    <row r="80" spans="1:9" s="2" customFormat="1" ht="41.25" customHeight="1">
      <c r="A80" s="50" t="s">
        <v>19</v>
      </c>
      <c r="B80" s="30" t="s">
        <v>114</v>
      </c>
      <c r="C80" s="30" t="s">
        <v>47</v>
      </c>
      <c r="D80" s="106">
        <f>D81+D82+D83</f>
        <v>10203185.841</v>
      </c>
      <c r="E80" s="106">
        <f>E81+E82+E83</f>
        <v>801425.376</v>
      </c>
      <c r="F80" s="106">
        <f>F81+F82+F83</f>
        <v>719898.681</v>
      </c>
      <c r="G80" s="145">
        <f t="shared" si="3"/>
        <v>89.82728804933673</v>
      </c>
      <c r="H80" s="145">
        <f t="shared" si="4"/>
        <v>7.055626470187312</v>
      </c>
      <c r="I80" s="107" t="s">
        <v>67</v>
      </c>
    </row>
    <row r="81" spans="1:9" s="7" customFormat="1" ht="16.5" customHeight="1">
      <c r="A81" s="77"/>
      <c r="B81" s="51"/>
      <c r="C81" s="52" t="s">
        <v>35</v>
      </c>
      <c r="D81" s="172">
        <v>3780343.424</v>
      </c>
      <c r="E81" s="172">
        <v>773719.404</v>
      </c>
      <c r="F81" s="172">
        <v>698072.154</v>
      </c>
      <c r="G81" s="144">
        <f>F81/E81*100</f>
        <v>90.2229090276247</v>
      </c>
      <c r="H81" s="144">
        <f t="shared" si="4"/>
        <v>18.46583962632068</v>
      </c>
      <c r="I81" s="108">
        <f>G81-95</f>
        <v>-4.777090972375305</v>
      </c>
    </row>
    <row r="82" spans="1:9" s="7" customFormat="1" ht="16.5" customHeight="1">
      <c r="A82" s="77"/>
      <c r="B82" s="51"/>
      <c r="C82" s="52" t="s">
        <v>36</v>
      </c>
      <c r="D82" s="172">
        <v>9441.6</v>
      </c>
      <c r="E82" s="172">
        <v>2412.4</v>
      </c>
      <c r="F82" s="172">
        <v>795.162</v>
      </c>
      <c r="G82" s="144">
        <f t="shared" si="3"/>
        <v>32.961449179240596</v>
      </c>
      <c r="H82" s="144">
        <f t="shared" si="4"/>
        <v>8.42189883070666</v>
      </c>
      <c r="I82" s="108">
        <f>G82-95</f>
        <v>-62.038550820759404</v>
      </c>
    </row>
    <row r="83" spans="1:9" s="2" customFormat="1" ht="27" customHeight="1">
      <c r="A83" s="80"/>
      <c r="B83" s="53"/>
      <c r="C83" s="52" t="s">
        <v>71</v>
      </c>
      <c r="D83" s="172">
        <v>6413400.817</v>
      </c>
      <c r="E83" s="172">
        <v>25293.572</v>
      </c>
      <c r="F83" s="172">
        <v>21031.365</v>
      </c>
      <c r="G83" s="144">
        <f t="shared" si="3"/>
        <v>83.14905067580017</v>
      </c>
      <c r="H83" s="144">
        <f t="shared" si="4"/>
        <v>0.32792843609980166</v>
      </c>
      <c r="I83" s="108">
        <f>G83-95</f>
        <v>-11.850949324199831</v>
      </c>
    </row>
    <row r="84" spans="1:10" s="2" customFormat="1" ht="21" customHeight="1">
      <c r="A84" s="80"/>
      <c r="B84" s="53"/>
      <c r="C84" s="153" t="s">
        <v>97</v>
      </c>
      <c r="D84" s="177">
        <v>5726799.963</v>
      </c>
      <c r="E84" s="177">
        <v>224715.437</v>
      </c>
      <c r="F84" s="177">
        <v>194504.026</v>
      </c>
      <c r="G84" s="154">
        <f t="shared" si="3"/>
        <v>86.55570289103014</v>
      </c>
      <c r="H84" s="154">
        <f t="shared" si="4"/>
        <v>3.3963823995365914</v>
      </c>
      <c r="I84" s="155">
        <f>G84-95</f>
        <v>-8.444297108969863</v>
      </c>
      <c r="J84" s="95"/>
    </row>
    <row r="85" spans="1:9" s="2" customFormat="1" ht="28.5" customHeight="1">
      <c r="A85" s="50" t="s">
        <v>20</v>
      </c>
      <c r="B85" s="30" t="s">
        <v>115</v>
      </c>
      <c r="C85" s="30" t="s">
        <v>48</v>
      </c>
      <c r="D85" s="106">
        <f>D86+D87+D88</f>
        <v>6996895.038</v>
      </c>
      <c r="E85" s="106">
        <f>E86+E87+E88</f>
        <v>2046859.817</v>
      </c>
      <c r="F85" s="106">
        <f>F86+F87+F88</f>
        <v>1954202.969</v>
      </c>
      <c r="G85" s="145">
        <f t="shared" si="3"/>
        <v>95.47321964941383</v>
      </c>
      <c r="H85" s="145">
        <f t="shared" si="4"/>
        <v>27.929573880796582</v>
      </c>
      <c r="I85" s="107" t="s">
        <v>67</v>
      </c>
    </row>
    <row r="86" spans="1:9" s="7" customFormat="1" ht="16.5" customHeight="1">
      <c r="A86" s="77"/>
      <c r="B86" s="78"/>
      <c r="C86" s="79" t="s">
        <v>35</v>
      </c>
      <c r="D86" s="172">
        <v>6278115.953</v>
      </c>
      <c r="E86" s="172">
        <v>1944919.26</v>
      </c>
      <c r="F86" s="172">
        <v>1934015.327</v>
      </c>
      <c r="G86" s="144">
        <f>F86/E86*100</f>
        <v>99.4393632052366</v>
      </c>
      <c r="H86" s="144">
        <f t="shared" si="4"/>
        <v>30.80566433431084</v>
      </c>
      <c r="I86" s="108">
        <f>G86-95</f>
        <v>4.439363205236603</v>
      </c>
    </row>
    <row r="87" spans="1:9" s="2" customFormat="1" ht="16.5" customHeight="1">
      <c r="A87" s="80"/>
      <c r="B87" s="81"/>
      <c r="C87" s="58" t="s">
        <v>36</v>
      </c>
      <c r="D87" s="172">
        <v>249189.119</v>
      </c>
      <c r="E87" s="172">
        <v>95937.957</v>
      </c>
      <c r="F87" s="172">
        <v>14185.042</v>
      </c>
      <c r="G87" s="144">
        <f>F87/E87*100</f>
        <v>14.78564109927836</v>
      </c>
      <c r="H87" s="144">
        <f t="shared" si="4"/>
        <v>5.692480497111914</v>
      </c>
      <c r="I87" s="108">
        <f>G87-95</f>
        <v>-80.21435890072163</v>
      </c>
    </row>
    <row r="88" spans="1:9" s="2" customFormat="1" ht="27" customHeight="1">
      <c r="A88" s="82"/>
      <c r="B88" s="83"/>
      <c r="C88" s="58" t="s">
        <v>71</v>
      </c>
      <c r="D88" s="172">
        <v>469589.966</v>
      </c>
      <c r="E88" s="172">
        <v>6002.6</v>
      </c>
      <c r="F88" s="172">
        <v>6002.6</v>
      </c>
      <c r="G88" s="144">
        <f>F88/E88*100</f>
        <v>100</v>
      </c>
      <c r="H88" s="144">
        <f t="shared" si="4"/>
        <v>1.2782641100981276</v>
      </c>
      <c r="I88" s="108">
        <f>G88-95</f>
        <v>5</v>
      </c>
    </row>
    <row r="89" spans="1:9" s="2" customFormat="1" ht="28.5" customHeight="1">
      <c r="A89" s="68" t="s">
        <v>108</v>
      </c>
      <c r="B89" s="69" t="s">
        <v>110</v>
      </c>
      <c r="C89" s="118" t="s">
        <v>109</v>
      </c>
      <c r="D89" s="106">
        <f>D90+D91</f>
        <v>105162.5</v>
      </c>
      <c r="E89" s="106">
        <f>E90+E91</f>
        <v>29270.646</v>
      </c>
      <c r="F89" s="106">
        <f>F90+F91</f>
        <v>27886.484</v>
      </c>
      <c r="G89" s="145">
        <f>G90</f>
        <v>95.2663084119277</v>
      </c>
      <c r="H89" s="145">
        <f>H90</f>
        <v>26.496548641000643</v>
      </c>
      <c r="I89" s="106" t="s">
        <v>67</v>
      </c>
    </row>
    <row r="90" spans="1:9" s="2" customFormat="1" ht="16.5" customHeight="1">
      <c r="A90" s="56"/>
      <c r="B90" s="167"/>
      <c r="C90" s="58" t="s">
        <v>35</v>
      </c>
      <c r="D90" s="172">
        <v>105132.5</v>
      </c>
      <c r="E90" s="172">
        <v>29240.646</v>
      </c>
      <c r="F90" s="172">
        <v>27856.484</v>
      </c>
      <c r="G90" s="144">
        <f t="shared" si="3"/>
        <v>95.2663084119277</v>
      </c>
      <c r="H90" s="144">
        <f aca="true" t="shared" si="5" ref="H90:H111">F90/D90*100</f>
        <v>26.496548641000643</v>
      </c>
      <c r="I90" s="108">
        <f>G90-95</f>
        <v>0.26630841192769594</v>
      </c>
    </row>
    <row r="91" spans="1:9" s="2" customFormat="1" ht="16.5" customHeight="1">
      <c r="A91" s="100"/>
      <c r="B91" s="168"/>
      <c r="C91" s="58" t="s">
        <v>36</v>
      </c>
      <c r="D91" s="172">
        <v>30</v>
      </c>
      <c r="E91" s="172">
        <v>30</v>
      </c>
      <c r="F91" s="172">
        <v>30</v>
      </c>
      <c r="G91" s="144">
        <f t="shared" si="3"/>
        <v>100</v>
      </c>
      <c r="H91" s="144">
        <f>F91/D91*100</f>
        <v>100</v>
      </c>
      <c r="I91" s="108">
        <f>G91-95</f>
        <v>5</v>
      </c>
    </row>
    <row r="92" spans="1:9" s="2" customFormat="1" ht="42" customHeight="1">
      <c r="A92" s="165" t="s">
        <v>21</v>
      </c>
      <c r="B92" s="166" t="s">
        <v>116</v>
      </c>
      <c r="C92" s="30" t="s">
        <v>49</v>
      </c>
      <c r="D92" s="106">
        <f>D93</f>
        <v>71722.005</v>
      </c>
      <c r="E92" s="106">
        <f>E93</f>
        <v>19021.34</v>
      </c>
      <c r="F92" s="106">
        <f>F93</f>
        <v>18963.407</v>
      </c>
      <c r="G92" s="145">
        <f t="shared" si="3"/>
        <v>99.69543155214092</v>
      </c>
      <c r="H92" s="145">
        <f t="shared" si="5"/>
        <v>26.440151805572082</v>
      </c>
      <c r="I92" s="107" t="s">
        <v>67</v>
      </c>
    </row>
    <row r="93" spans="1:9" s="7" customFormat="1" ht="18" customHeight="1">
      <c r="A93" s="56"/>
      <c r="B93" s="84"/>
      <c r="C93" s="52" t="s">
        <v>35</v>
      </c>
      <c r="D93" s="172">
        <v>71722.005</v>
      </c>
      <c r="E93" s="172">
        <v>19021.34</v>
      </c>
      <c r="F93" s="172">
        <v>18963.407</v>
      </c>
      <c r="G93" s="169">
        <f>F93/E93*100</f>
        <v>99.69543155214092</v>
      </c>
      <c r="H93" s="144">
        <f t="shared" si="5"/>
        <v>26.440151805572082</v>
      </c>
      <c r="I93" s="108">
        <f>G93-95</f>
        <v>4.695431552140917</v>
      </c>
    </row>
    <row r="94" spans="1:9" s="28" customFormat="1" ht="27" customHeight="1" hidden="1">
      <c r="A94" s="139"/>
      <c r="B94" s="141"/>
      <c r="C94" s="52" t="s">
        <v>71</v>
      </c>
      <c r="D94" s="162">
        <v>0</v>
      </c>
      <c r="E94" s="162">
        <v>0</v>
      </c>
      <c r="F94" s="162">
        <v>0</v>
      </c>
      <c r="G94" s="144" t="e">
        <f t="shared" si="3"/>
        <v>#DIV/0!</v>
      </c>
      <c r="H94" s="144" t="e">
        <f t="shared" si="5"/>
        <v>#DIV/0!</v>
      </c>
      <c r="I94" s="108" t="e">
        <f>G94-95</f>
        <v>#DIV/0!</v>
      </c>
    </row>
    <row r="95" spans="1:9" s="2" customFormat="1" ht="41.25" customHeight="1">
      <c r="A95" s="68" t="s">
        <v>22</v>
      </c>
      <c r="B95" s="69" t="s">
        <v>95</v>
      </c>
      <c r="C95" s="30" t="s">
        <v>50</v>
      </c>
      <c r="D95" s="106">
        <f>D96+D97</f>
        <v>503877.083</v>
      </c>
      <c r="E95" s="106">
        <f>E96+E97</f>
        <v>82200.461</v>
      </c>
      <c r="F95" s="106">
        <f>F96+F97</f>
        <v>80661.528</v>
      </c>
      <c r="G95" s="145">
        <f t="shared" si="3"/>
        <v>98.12782923443703</v>
      </c>
      <c r="H95" s="145">
        <f t="shared" si="5"/>
        <v>16.00817554943256</v>
      </c>
      <c r="I95" s="107" t="s">
        <v>67</v>
      </c>
    </row>
    <row r="96" spans="1:9" s="7" customFormat="1" ht="16.5" customHeight="1">
      <c r="A96" s="56"/>
      <c r="B96" s="57"/>
      <c r="C96" s="58" t="s">
        <v>35</v>
      </c>
      <c r="D96" s="172">
        <v>302204.683</v>
      </c>
      <c r="E96" s="172">
        <v>81046.961</v>
      </c>
      <c r="F96" s="172">
        <v>79547.538</v>
      </c>
      <c r="G96" s="169">
        <f t="shared" si="3"/>
        <v>98.14993309866364</v>
      </c>
      <c r="H96" s="144">
        <f t="shared" si="5"/>
        <v>26.322404143551935</v>
      </c>
      <c r="I96" s="108">
        <f>G96-95</f>
        <v>3.149933098663638</v>
      </c>
    </row>
    <row r="97" spans="1:9" s="14" customFormat="1" ht="16.5" customHeight="1">
      <c r="A97" s="138"/>
      <c r="B97" s="142"/>
      <c r="C97" s="58" t="s">
        <v>36</v>
      </c>
      <c r="D97" s="172">
        <v>201672.4</v>
      </c>
      <c r="E97" s="172">
        <v>1153.5</v>
      </c>
      <c r="F97" s="172">
        <v>1113.99</v>
      </c>
      <c r="G97" s="144">
        <f>F97/E97*100</f>
        <v>96.57477243172951</v>
      </c>
      <c r="H97" s="169">
        <f t="shared" si="5"/>
        <v>0.5523760316235637</v>
      </c>
      <c r="I97" s="108">
        <f>G97-95</f>
        <v>1.5747724317295138</v>
      </c>
    </row>
    <row r="98" spans="1:9" s="28" customFormat="1" ht="29.25" customHeight="1" hidden="1">
      <c r="A98" s="139"/>
      <c r="B98" s="141"/>
      <c r="C98" s="58" t="s">
        <v>71</v>
      </c>
      <c r="D98" s="162">
        <v>0</v>
      </c>
      <c r="E98" s="162">
        <v>0</v>
      </c>
      <c r="F98" s="162">
        <v>0</v>
      </c>
      <c r="G98" s="144" t="e">
        <f t="shared" si="3"/>
        <v>#DIV/0!</v>
      </c>
      <c r="H98" s="144" t="e">
        <f t="shared" si="5"/>
        <v>#DIV/0!</v>
      </c>
      <c r="I98" s="108" t="e">
        <f>G98-95</f>
        <v>#DIV/0!</v>
      </c>
    </row>
    <row r="99" spans="1:9" s="2" customFormat="1" ht="41.25" customHeight="1">
      <c r="A99" s="50" t="s">
        <v>23</v>
      </c>
      <c r="B99" s="30" t="s">
        <v>76</v>
      </c>
      <c r="C99" s="30" t="s">
        <v>51</v>
      </c>
      <c r="D99" s="106">
        <f>D100+D101+D102</f>
        <v>194283.37</v>
      </c>
      <c r="E99" s="106">
        <f>E100+E101+E102</f>
        <v>51764.361000000004</v>
      </c>
      <c r="F99" s="106">
        <f>F100+F101+F102</f>
        <v>49873.29</v>
      </c>
      <c r="G99" s="145">
        <f aca="true" t="shared" si="6" ref="G99:G126">F99/E99*100</f>
        <v>96.34677031944815</v>
      </c>
      <c r="H99" s="145">
        <f t="shared" si="5"/>
        <v>25.670385478695373</v>
      </c>
      <c r="I99" s="107" t="s">
        <v>67</v>
      </c>
    </row>
    <row r="100" spans="1:9" s="7" customFormat="1" ht="16.5" customHeight="1">
      <c r="A100" s="182"/>
      <c r="B100" s="183"/>
      <c r="C100" s="58" t="s">
        <v>35</v>
      </c>
      <c r="D100" s="172">
        <v>192375.87</v>
      </c>
      <c r="E100" s="172">
        <v>51630.711</v>
      </c>
      <c r="F100" s="172">
        <v>49741.11</v>
      </c>
      <c r="G100" s="144">
        <f>F100/E100*100</f>
        <v>96.3401608008071</v>
      </c>
      <c r="H100" s="144">
        <f t="shared" si="5"/>
        <v>25.856210552809976</v>
      </c>
      <c r="I100" s="108">
        <f>G100-95</f>
        <v>1.340160800807098</v>
      </c>
    </row>
    <row r="101" spans="1:9" s="7" customFormat="1" ht="16.5" customHeight="1">
      <c r="A101" s="63"/>
      <c r="B101" s="85"/>
      <c r="C101" s="52" t="s">
        <v>36</v>
      </c>
      <c r="D101" s="172">
        <v>450.7</v>
      </c>
      <c r="E101" s="172">
        <v>0</v>
      </c>
      <c r="F101" s="172">
        <v>0</v>
      </c>
      <c r="G101" s="144"/>
      <c r="H101" s="144">
        <f t="shared" si="5"/>
        <v>0</v>
      </c>
      <c r="I101" s="108">
        <f>G101-95</f>
        <v>-95</v>
      </c>
    </row>
    <row r="102" spans="1:12" s="7" customFormat="1" ht="27" customHeight="1">
      <c r="A102" s="63"/>
      <c r="B102" s="85"/>
      <c r="C102" s="52" t="s">
        <v>71</v>
      </c>
      <c r="D102" s="172">
        <v>1456.8</v>
      </c>
      <c r="E102" s="172">
        <v>133.65</v>
      </c>
      <c r="F102" s="172">
        <v>132.18</v>
      </c>
      <c r="G102" s="144">
        <f>F102/E102*100</f>
        <v>98.90011223344557</v>
      </c>
      <c r="H102" s="144">
        <f t="shared" si="5"/>
        <v>9.073311367380562</v>
      </c>
      <c r="I102" s="108">
        <f>G102-95</f>
        <v>3.9001122334455687</v>
      </c>
      <c r="L102" s="55"/>
    </row>
    <row r="103" spans="1:9" s="11" customFormat="1" ht="21" customHeight="1">
      <c r="A103" s="64"/>
      <c r="B103" s="65"/>
      <c r="C103" s="153" t="s">
        <v>97</v>
      </c>
      <c r="D103" s="177">
        <v>11709.7</v>
      </c>
      <c r="E103" s="177">
        <v>0</v>
      </c>
      <c r="F103" s="177">
        <v>0</v>
      </c>
      <c r="G103" s="170"/>
      <c r="H103" s="170">
        <f t="shared" si="5"/>
        <v>0</v>
      </c>
      <c r="I103" s="171">
        <f>G103-95</f>
        <v>-95</v>
      </c>
    </row>
    <row r="104" spans="1:9" s="2" customFormat="1" ht="28.5" customHeight="1">
      <c r="A104" s="50" t="s">
        <v>24</v>
      </c>
      <c r="B104" s="30" t="s">
        <v>25</v>
      </c>
      <c r="C104" s="30" t="s">
        <v>52</v>
      </c>
      <c r="D104" s="106">
        <f>D105+D106+D107</f>
        <v>680274.824</v>
      </c>
      <c r="E104" s="106">
        <f>E105+E106+E107</f>
        <v>174306.344</v>
      </c>
      <c r="F104" s="106">
        <f>F105+F106+F107</f>
        <v>171790.561</v>
      </c>
      <c r="G104" s="145">
        <f t="shared" si="6"/>
        <v>98.55668879154506</v>
      </c>
      <c r="H104" s="145">
        <f t="shared" si="5"/>
        <v>25.253111674760433</v>
      </c>
      <c r="I104" s="107" t="s">
        <v>67</v>
      </c>
    </row>
    <row r="105" spans="1:9" s="7" customFormat="1" ht="17.25" customHeight="1">
      <c r="A105" s="217"/>
      <c r="B105" s="197"/>
      <c r="C105" s="58" t="s">
        <v>35</v>
      </c>
      <c r="D105" s="172">
        <v>680274.824</v>
      </c>
      <c r="E105" s="172">
        <v>174306.344</v>
      </c>
      <c r="F105" s="172">
        <v>171790.561</v>
      </c>
      <c r="G105" s="144">
        <f t="shared" si="6"/>
        <v>98.55668879154506</v>
      </c>
      <c r="H105" s="144">
        <f t="shared" si="5"/>
        <v>25.253111674760433</v>
      </c>
      <c r="I105" s="108">
        <f>G105-95</f>
        <v>3.5566887915450565</v>
      </c>
    </row>
    <row r="106" spans="1:9" s="28" customFormat="1" ht="16.5" customHeight="1" hidden="1">
      <c r="A106" s="200"/>
      <c r="B106" s="201"/>
      <c r="C106" s="58" t="s">
        <v>36</v>
      </c>
      <c r="D106" s="162">
        <v>0</v>
      </c>
      <c r="E106" s="162">
        <v>0</v>
      </c>
      <c r="F106" s="162">
        <v>0</v>
      </c>
      <c r="G106" s="144" t="e">
        <f t="shared" si="6"/>
        <v>#DIV/0!</v>
      </c>
      <c r="H106" s="144" t="e">
        <f t="shared" si="5"/>
        <v>#DIV/0!</v>
      </c>
      <c r="I106" s="108" t="e">
        <f>G106-95</f>
        <v>#DIV/0!</v>
      </c>
    </row>
    <row r="107" spans="1:9" s="2" customFormat="1" ht="27.75" customHeight="1" hidden="1">
      <c r="A107" s="202"/>
      <c r="B107" s="203"/>
      <c r="C107" s="58" t="s">
        <v>71</v>
      </c>
      <c r="D107" s="162">
        <v>0</v>
      </c>
      <c r="E107" s="162">
        <v>0</v>
      </c>
      <c r="F107" s="162">
        <v>0</v>
      </c>
      <c r="G107" s="144" t="e">
        <f t="shared" si="6"/>
        <v>#DIV/0!</v>
      </c>
      <c r="H107" s="144" t="e">
        <f t="shared" si="5"/>
        <v>#DIV/0!</v>
      </c>
      <c r="I107" s="108" t="e">
        <f>G107-95</f>
        <v>#DIV/0!</v>
      </c>
    </row>
    <row r="108" spans="1:9" s="2" customFormat="1" ht="41.25" customHeight="1">
      <c r="A108" s="68" t="s">
        <v>26</v>
      </c>
      <c r="B108" s="69" t="s">
        <v>77</v>
      </c>
      <c r="C108" s="30" t="s">
        <v>53</v>
      </c>
      <c r="D108" s="106">
        <f>D109+D110+D111</f>
        <v>930638.299</v>
      </c>
      <c r="E108" s="106">
        <f>E109+E110+E111</f>
        <v>330862.238</v>
      </c>
      <c r="F108" s="106">
        <f>F109+F110+F111</f>
        <v>330827.351</v>
      </c>
      <c r="G108" s="180">
        <f>F108/E108*100</f>
        <v>99.9894557323281</v>
      </c>
      <c r="H108" s="145">
        <f t="shared" si="5"/>
        <v>35.5484350209404</v>
      </c>
      <c r="I108" s="107" t="s">
        <v>67</v>
      </c>
    </row>
    <row r="109" spans="1:9" s="7" customFormat="1" ht="16.5" customHeight="1">
      <c r="A109" s="56"/>
      <c r="B109" s="57"/>
      <c r="C109" s="58" t="s">
        <v>35</v>
      </c>
      <c r="D109" s="172">
        <v>922198.341</v>
      </c>
      <c r="E109" s="172">
        <v>328885.418</v>
      </c>
      <c r="F109" s="172">
        <v>328861.059</v>
      </c>
      <c r="G109" s="169">
        <f>F109/E109*100</f>
        <v>99.99259346913337</v>
      </c>
      <c r="H109" s="144">
        <f t="shared" si="5"/>
        <v>35.66055634446213</v>
      </c>
      <c r="I109" s="108">
        <f>G109-95</f>
        <v>4.992593469133368</v>
      </c>
    </row>
    <row r="110" spans="1:9" s="9" customFormat="1" ht="17.25" customHeight="1" hidden="1">
      <c r="A110" s="61"/>
      <c r="B110" s="62"/>
      <c r="C110" s="58" t="s">
        <v>36</v>
      </c>
      <c r="D110" s="172"/>
      <c r="E110" s="172"/>
      <c r="F110" s="172"/>
      <c r="G110" s="144" t="e">
        <f>F110/E110*100</f>
        <v>#DIV/0!</v>
      </c>
      <c r="H110" s="144" t="e">
        <f t="shared" si="5"/>
        <v>#DIV/0!</v>
      </c>
      <c r="I110" s="108" t="e">
        <f>G110-95</f>
        <v>#DIV/0!</v>
      </c>
    </row>
    <row r="111" spans="1:9" s="2" customFormat="1" ht="27" customHeight="1">
      <c r="A111" s="209"/>
      <c r="B111" s="210"/>
      <c r="C111" s="58" t="s">
        <v>71</v>
      </c>
      <c r="D111" s="172">
        <v>8439.958</v>
      </c>
      <c r="E111" s="172">
        <v>1976.82</v>
      </c>
      <c r="F111" s="172">
        <v>1966.292</v>
      </c>
      <c r="G111" s="144">
        <f>F111/E111*100</f>
        <v>99.4674274845459</v>
      </c>
      <c r="H111" s="144">
        <f t="shared" si="5"/>
        <v>23.29741451320018</v>
      </c>
      <c r="I111" s="108">
        <f>G111-95</f>
        <v>4.467427484545894</v>
      </c>
    </row>
    <row r="112" spans="1:12" s="2" customFormat="1" ht="21" customHeight="1">
      <c r="A112" s="211"/>
      <c r="B112" s="212"/>
      <c r="C112" s="156" t="s">
        <v>97</v>
      </c>
      <c r="D112" s="177">
        <v>9180.5</v>
      </c>
      <c r="E112" s="177">
        <v>0</v>
      </c>
      <c r="F112" s="177">
        <v>0</v>
      </c>
      <c r="G112" s="154"/>
      <c r="H112" s="170">
        <f>F112/D112*100</f>
        <v>0</v>
      </c>
      <c r="I112" s="155">
        <f>G112-95</f>
        <v>-95</v>
      </c>
      <c r="J112" s="95"/>
      <c r="K112" s="95"/>
      <c r="L112" s="95"/>
    </row>
    <row r="113" spans="1:9" s="2" customFormat="1" ht="28.5" customHeight="1">
      <c r="A113" s="50" t="s">
        <v>27</v>
      </c>
      <c r="B113" s="30" t="s">
        <v>28</v>
      </c>
      <c r="C113" s="30" t="s">
        <v>54</v>
      </c>
      <c r="D113" s="106">
        <f>D114</f>
        <v>44237.8</v>
      </c>
      <c r="E113" s="106">
        <f>E114</f>
        <v>12550.765</v>
      </c>
      <c r="F113" s="106">
        <f>F114</f>
        <v>11117.555</v>
      </c>
      <c r="G113" s="145">
        <f t="shared" si="6"/>
        <v>88.58069607709173</v>
      </c>
      <c r="H113" s="145">
        <f aca="true" t="shared" si="7" ref="H113:H129">F113/D113*100</f>
        <v>25.13134694763302</v>
      </c>
      <c r="I113" s="107" t="s">
        <v>67</v>
      </c>
    </row>
    <row r="114" spans="1:9" s="7" customFormat="1" ht="18" customHeight="1">
      <c r="A114" s="113"/>
      <c r="B114" s="114"/>
      <c r="C114" s="58" t="s">
        <v>35</v>
      </c>
      <c r="D114" s="172">
        <v>44237.8</v>
      </c>
      <c r="E114" s="172">
        <v>12550.765</v>
      </c>
      <c r="F114" s="172">
        <v>11117.555</v>
      </c>
      <c r="G114" s="144">
        <f>F114/E114*100</f>
        <v>88.58069607709173</v>
      </c>
      <c r="H114" s="144">
        <f t="shared" si="7"/>
        <v>25.13134694763302</v>
      </c>
      <c r="I114" s="108">
        <f>G114-95</f>
        <v>-6.41930392290827</v>
      </c>
    </row>
    <row r="115" spans="1:9" s="11" customFormat="1" ht="28.5" customHeight="1" hidden="1">
      <c r="A115" s="143"/>
      <c r="B115" s="141"/>
      <c r="C115" s="58" t="s">
        <v>71</v>
      </c>
      <c r="D115" s="162">
        <v>0</v>
      </c>
      <c r="E115" s="162">
        <v>0</v>
      </c>
      <c r="F115" s="162">
        <v>0</v>
      </c>
      <c r="G115" s="144" t="e">
        <f t="shared" si="6"/>
        <v>#DIV/0!</v>
      </c>
      <c r="H115" s="144" t="e">
        <f t="shared" si="7"/>
        <v>#DIV/0!</v>
      </c>
      <c r="I115" s="108" t="e">
        <f>G115-95</f>
        <v>#DIV/0!</v>
      </c>
    </row>
    <row r="116" spans="1:9" s="2" customFormat="1" ht="29.25" customHeight="1">
      <c r="A116" s="50" t="s">
        <v>29</v>
      </c>
      <c r="B116" s="30" t="s">
        <v>30</v>
      </c>
      <c r="C116" s="30" t="s">
        <v>55</v>
      </c>
      <c r="D116" s="106">
        <f>D117</f>
        <v>74928</v>
      </c>
      <c r="E116" s="106">
        <f>E117</f>
        <v>3745.956</v>
      </c>
      <c r="F116" s="106">
        <f>F117</f>
        <v>3500.318</v>
      </c>
      <c r="G116" s="145">
        <f t="shared" si="6"/>
        <v>93.44258181356108</v>
      </c>
      <c r="H116" s="145">
        <f t="shared" si="7"/>
        <v>4.6715753790305365</v>
      </c>
      <c r="I116" s="107" t="s">
        <v>67</v>
      </c>
    </row>
    <row r="117" spans="1:9" s="7" customFormat="1" ht="18" customHeight="1">
      <c r="A117" s="56"/>
      <c r="B117" s="57"/>
      <c r="C117" s="52" t="s">
        <v>35</v>
      </c>
      <c r="D117" s="172">
        <v>74928</v>
      </c>
      <c r="E117" s="172">
        <v>3745.956</v>
      </c>
      <c r="F117" s="172">
        <v>3500.318</v>
      </c>
      <c r="G117" s="144">
        <f>F117/E117*100</f>
        <v>93.44258181356108</v>
      </c>
      <c r="H117" s="144">
        <f t="shared" si="7"/>
        <v>4.6715753790305365</v>
      </c>
      <c r="I117" s="108">
        <f>G117-95</f>
        <v>-1.5574181864389232</v>
      </c>
    </row>
    <row r="118" spans="1:9" s="2" customFormat="1" ht="25.5" customHeight="1">
      <c r="A118" s="50" t="s">
        <v>31</v>
      </c>
      <c r="B118" s="30" t="s">
        <v>32</v>
      </c>
      <c r="C118" s="30" t="s">
        <v>83</v>
      </c>
      <c r="D118" s="106">
        <f>D119+D120</f>
        <v>201890.12</v>
      </c>
      <c r="E118" s="106">
        <f>E119+E120</f>
        <v>48617.2</v>
      </c>
      <c r="F118" s="106">
        <f>F119+F120</f>
        <v>45191.079</v>
      </c>
      <c r="G118" s="145">
        <f t="shared" si="6"/>
        <v>92.95286236146877</v>
      </c>
      <c r="H118" s="145">
        <f t="shared" si="7"/>
        <v>22.383997295162338</v>
      </c>
      <c r="I118" s="107" t="s">
        <v>67</v>
      </c>
    </row>
    <row r="119" spans="1:9" s="7" customFormat="1" ht="18" customHeight="1">
      <c r="A119" s="63"/>
      <c r="B119" s="75"/>
      <c r="C119" s="52" t="s">
        <v>35</v>
      </c>
      <c r="D119" s="172">
        <v>201890.12</v>
      </c>
      <c r="E119" s="172">
        <v>48617.2</v>
      </c>
      <c r="F119" s="172">
        <v>45191.079</v>
      </c>
      <c r="G119" s="169">
        <f t="shared" si="6"/>
        <v>92.95286236146877</v>
      </c>
      <c r="H119" s="144">
        <f t="shared" si="7"/>
        <v>22.383997295162338</v>
      </c>
      <c r="I119" s="108">
        <f>G119-95</f>
        <v>-2.0471376385312254</v>
      </c>
    </row>
    <row r="120" spans="1:9" s="123" customFormat="1" ht="27" customHeight="1" hidden="1">
      <c r="A120" s="64"/>
      <c r="B120" s="142"/>
      <c r="C120" s="52" t="s">
        <v>71</v>
      </c>
      <c r="D120" s="162">
        <v>0</v>
      </c>
      <c r="E120" s="162">
        <v>0</v>
      </c>
      <c r="F120" s="162">
        <v>0</v>
      </c>
      <c r="G120" s="144" t="e">
        <f t="shared" si="6"/>
        <v>#DIV/0!</v>
      </c>
      <c r="H120" s="144" t="e">
        <f t="shared" si="7"/>
        <v>#DIV/0!</v>
      </c>
      <c r="I120" s="108" t="e">
        <f>G120-95</f>
        <v>#DIV/0!</v>
      </c>
    </row>
    <row r="121" spans="1:9" s="3" customFormat="1" ht="42" customHeight="1">
      <c r="A121" s="50" t="s">
        <v>33</v>
      </c>
      <c r="B121" s="30" t="s">
        <v>78</v>
      </c>
      <c r="C121" s="30" t="s">
        <v>57</v>
      </c>
      <c r="D121" s="106">
        <f>D122+D123+D124</f>
        <v>3863790.757</v>
      </c>
      <c r="E121" s="106">
        <f>E122+E123+E124</f>
        <v>482178.864</v>
      </c>
      <c r="F121" s="106">
        <f>F122+F123+F124</f>
        <v>481187.136</v>
      </c>
      <c r="G121" s="180">
        <f t="shared" si="6"/>
        <v>99.79432362676104</v>
      </c>
      <c r="H121" s="145">
        <f t="shared" si="7"/>
        <v>12.453757624639403</v>
      </c>
      <c r="I121" s="107" t="s">
        <v>67</v>
      </c>
    </row>
    <row r="122" spans="1:9" s="7" customFormat="1" ht="17.25" customHeight="1">
      <c r="A122" s="86"/>
      <c r="B122" s="87"/>
      <c r="C122" s="58" t="s">
        <v>35</v>
      </c>
      <c r="D122" s="172">
        <v>880926.704</v>
      </c>
      <c r="E122" s="172">
        <v>223019.019</v>
      </c>
      <c r="F122" s="172">
        <v>222753.812</v>
      </c>
      <c r="G122" s="144">
        <f t="shared" si="6"/>
        <v>99.8810832362239</v>
      </c>
      <c r="H122" s="144">
        <f t="shared" si="7"/>
        <v>25.28630486379262</v>
      </c>
      <c r="I122" s="108">
        <f>G122-95</f>
        <v>4.881083236223901</v>
      </c>
    </row>
    <row r="123" spans="1:9" s="2" customFormat="1" ht="17.25" customHeight="1">
      <c r="A123" s="80"/>
      <c r="B123" s="81"/>
      <c r="C123" s="58" t="s">
        <v>36</v>
      </c>
      <c r="D123" s="172">
        <v>414138.834</v>
      </c>
      <c r="E123" s="172">
        <v>24571.531</v>
      </c>
      <c r="F123" s="172">
        <v>24163.977</v>
      </c>
      <c r="G123" s="144">
        <f t="shared" si="6"/>
        <v>98.34135691422729</v>
      </c>
      <c r="H123" s="144">
        <f t="shared" si="7"/>
        <v>5.834752748639844</v>
      </c>
      <c r="I123" s="108">
        <f>G123-95</f>
        <v>3.3413569142272905</v>
      </c>
    </row>
    <row r="124" spans="1:9" s="2" customFormat="1" ht="27" customHeight="1">
      <c r="A124" s="80"/>
      <c r="B124" s="81"/>
      <c r="C124" s="58" t="s">
        <v>71</v>
      </c>
      <c r="D124" s="172">
        <v>2568725.219</v>
      </c>
      <c r="E124" s="172">
        <v>234588.314</v>
      </c>
      <c r="F124" s="172">
        <v>234269.347</v>
      </c>
      <c r="G124" s="144">
        <f t="shared" si="6"/>
        <v>99.8640311639735</v>
      </c>
      <c r="H124" s="144">
        <f t="shared" si="7"/>
        <v>9.120062561273121</v>
      </c>
      <c r="I124" s="108">
        <f>G124-95</f>
        <v>4.864031163973493</v>
      </c>
    </row>
    <row r="125" spans="1:10" s="2" customFormat="1" ht="21" customHeight="1">
      <c r="A125" s="88"/>
      <c r="B125" s="89"/>
      <c r="C125" s="156" t="s">
        <v>97</v>
      </c>
      <c r="D125" s="177">
        <v>3377898.97</v>
      </c>
      <c r="E125" s="177">
        <v>383763.792</v>
      </c>
      <c r="F125" s="177">
        <v>383042.869</v>
      </c>
      <c r="G125" s="154">
        <f>F125/E125*100</f>
        <v>99.8121440805442</v>
      </c>
      <c r="H125" s="154">
        <f t="shared" si="7"/>
        <v>11.339678078056904</v>
      </c>
      <c r="I125" s="155">
        <f>G125-95</f>
        <v>4.812144080544201</v>
      </c>
      <c r="J125" s="95"/>
    </row>
    <row r="126" spans="1:9" s="2" customFormat="1" ht="41.25" customHeight="1">
      <c r="A126" s="68" t="s">
        <v>34</v>
      </c>
      <c r="B126" s="69" t="s">
        <v>79</v>
      </c>
      <c r="C126" s="30" t="s">
        <v>56</v>
      </c>
      <c r="D126" s="106">
        <f>D127+D128</f>
        <v>849610.08</v>
      </c>
      <c r="E126" s="106">
        <f>E127+E128</f>
        <v>32864.677</v>
      </c>
      <c r="F126" s="106">
        <f>F127+F128</f>
        <v>25318.459</v>
      </c>
      <c r="G126" s="145">
        <f t="shared" si="6"/>
        <v>77.03851463381184</v>
      </c>
      <c r="H126" s="145">
        <f t="shared" si="7"/>
        <v>2.980009253185885</v>
      </c>
      <c r="I126" s="107" t="s">
        <v>67</v>
      </c>
    </row>
    <row r="127" spans="1:9" s="7" customFormat="1" ht="18" customHeight="1">
      <c r="A127" s="182"/>
      <c r="B127" s="186"/>
      <c r="C127" s="58" t="s">
        <v>35</v>
      </c>
      <c r="D127" s="172">
        <v>203291.235</v>
      </c>
      <c r="E127" s="172">
        <v>32864.677</v>
      </c>
      <c r="F127" s="172">
        <v>25318.459</v>
      </c>
      <c r="G127" s="144">
        <f>F127/E127*100</f>
        <v>77.03851463381184</v>
      </c>
      <c r="H127" s="144">
        <f t="shared" si="7"/>
        <v>12.454279693858911</v>
      </c>
      <c r="I127" s="108">
        <f>G127-95</f>
        <v>-17.961485366188157</v>
      </c>
    </row>
    <row r="128" spans="1:9" s="7" customFormat="1" ht="27.75" customHeight="1">
      <c r="A128" s="63"/>
      <c r="B128" s="120"/>
      <c r="C128" s="58" t="s">
        <v>71</v>
      </c>
      <c r="D128" s="172">
        <v>646318.845</v>
      </c>
      <c r="E128" s="172">
        <v>0</v>
      </c>
      <c r="F128" s="172">
        <v>0</v>
      </c>
      <c r="G128" s="144"/>
      <c r="H128" s="144">
        <f t="shared" si="7"/>
        <v>0</v>
      </c>
      <c r="I128" s="112">
        <f>G128-95</f>
        <v>-95</v>
      </c>
    </row>
    <row r="129" spans="1:9" s="7" customFormat="1" ht="21" customHeight="1">
      <c r="A129" s="100"/>
      <c r="B129" s="101"/>
      <c r="C129" s="156" t="s">
        <v>97</v>
      </c>
      <c r="D129" s="177">
        <v>753042.031</v>
      </c>
      <c r="E129" s="177">
        <v>0</v>
      </c>
      <c r="F129" s="177">
        <v>0</v>
      </c>
      <c r="G129" s="154"/>
      <c r="H129" s="154">
        <f t="shared" si="7"/>
        <v>0</v>
      </c>
      <c r="I129" s="155">
        <f>G129-95</f>
        <v>-95</v>
      </c>
    </row>
    <row r="130" spans="1:9" s="102" customFormat="1" ht="18" customHeight="1" hidden="1">
      <c r="A130" s="195" t="s">
        <v>72</v>
      </c>
      <c r="B130" s="196"/>
      <c r="C130" s="197"/>
      <c r="D130" s="164">
        <v>0</v>
      </c>
      <c r="E130" s="174" t="s">
        <v>67</v>
      </c>
      <c r="F130" s="174" t="s">
        <v>67</v>
      </c>
      <c r="G130" s="144"/>
      <c r="H130" s="144"/>
      <c r="I130" s="112">
        <f>G130-95</f>
        <v>-95</v>
      </c>
    </row>
    <row r="131" spans="1:9" s="102" customFormat="1" ht="27.75" customHeight="1" hidden="1">
      <c r="A131" s="195" t="s">
        <v>107</v>
      </c>
      <c r="B131" s="196"/>
      <c r="C131" s="197"/>
      <c r="D131" s="164">
        <v>349.35</v>
      </c>
      <c r="E131" s="164">
        <v>0</v>
      </c>
      <c r="F131" s="164">
        <v>0</v>
      </c>
      <c r="G131" s="144"/>
      <c r="H131" s="144">
        <f>F131/D131*100</f>
        <v>0</v>
      </c>
      <c r="I131" s="112">
        <f>G131-95</f>
        <v>-95</v>
      </c>
    </row>
    <row r="132" spans="1:11" s="1" customFormat="1" ht="26.25" customHeight="1">
      <c r="A132" s="187" t="s">
        <v>65</v>
      </c>
      <c r="B132" s="188"/>
      <c r="C132" s="189"/>
      <c r="D132" s="106">
        <f>D134+D135+D136</f>
        <v>50842027.014000006</v>
      </c>
      <c r="E132" s="106">
        <f>E134+E135+E136</f>
        <v>12524880.114000002</v>
      </c>
      <c r="F132" s="106">
        <f>F134+F135+F136</f>
        <v>12179653.467000002</v>
      </c>
      <c r="G132" s="145">
        <f>F132/E132*100</f>
        <v>97.24367304231428</v>
      </c>
      <c r="H132" s="145">
        <f>F132/D132*100</f>
        <v>23.955877022067153</v>
      </c>
      <c r="I132" s="109">
        <f aca="true" t="shared" si="8" ref="I132:I142">G132-95</f>
        <v>2.2436730423142848</v>
      </c>
      <c r="J132" s="91"/>
      <c r="K132" s="91"/>
    </row>
    <row r="133" spans="1:9" s="1" customFormat="1" ht="15.75" customHeight="1">
      <c r="A133" s="194"/>
      <c r="B133" s="194"/>
      <c r="C133" s="30" t="s">
        <v>63</v>
      </c>
      <c r="D133" s="174"/>
      <c r="E133" s="174"/>
      <c r="F133" s="174"/>
      <c r="G133" s="147"/>
      <c r="H133" s="147"/>
      <c r="I133" s="108"/>
    </row>
    <row r="134" spans="1:9" s="1" customFormat="1" ht="20.25" customHeight="1">
      <c r="A134" s="194"/>
      <c r="B134" s="194"/>
      <c r="C134" s="30" t="s">
        <v>35</v>
      </c>
      <c r="D134" s="174">
        <f>D7+D11+D22+D27+D32+D35+D40+D44+D48+D52+D56+D60+D64+D68+D72+D77+D81+D90+D86+D93+D96+D100+D105+D109+D114+D117+D119+D122+D127</f>
        <v>25369077.195000004</v>
      </c>
      <c r="E134" s="174">
        <f>E7+E11+E22+E27+E32+E35+E40+E44+E48+E52+E56+E60+E64+E68+E72+E77+E81+E86+E90+E93+E96+E100+E105+E109+E114+E117+E119+E122+E127</f>
        <v>6970863.233999999</v>
      </c>
      <c r="F134" s="174">
        <f>F7+F11+F22+F27+F32+F35+F40+F44+F48+F52+F56+F60+F64+F68+F72+F77+F81+F86+F90+F93+F96+F100+F105+F109+F114+F117+F119+F122+F127</f>
        <v>6722406.364</v>
      </c>
      <c r="G134" s="147">
        <f>F134/E134*100</f>
        <v>96.43578045272551</v>
      </c>
      <c r="H134" s="147">
        <f>F134/D134*100</f>
        <v>26.498426853795536</v>
      </c>
      <c r="I134" s="110">
        <f>G134-95</f>
        <v>1.4357804527255098</v>
      </c>
    </row>
    <row r="135" spans="1:9" s="1" customFormat="1" ht="20.25" customHeight="1">
      <c r="A135" s="194"/>
      <c r="B135" s="194"/>
      <c r="C135" s="30" t="s">
        <v>36</v>
      </c>
      <c r="D135" s="174">
        <f>D25+D28+D36+D41+D45+D49+D53+D57+D61+D65+D69+D73+D82+D87+D97+D101+D123+D91</f>
        <v>11299238.355</v>
      </c>
      <c r="E135" s="174">
        <f>E25+E28+E36+E41+E45+E49+E53+E57+E61+E65+E69+E73+E82+E87+E97+E101+E123+E91</f>
        <v>4634559.092000002</v>
      </c>
      <c r="F135" s="174">
        <f>F25+F28+F36+F41+F45+F49+F53+F57+F61+F65+F69+F73+F82+F87+F97+F101+F123+F91</f>
        <v>4544794.894</v>
      </c>
      <c r="G135" s="147">
        <f>F135/E135*100</f>
        <v>98.0631556051373</v>
      </c>
      <c r="H135" s="147">
        <f>F135/D135*100</f>
        <v>40.22213490158736</v>
      </c>
      <c r="I135" s="117">
        <f t="shared" si="8"/>
        <v>3.063155605137297</v>
      </c>
    </row>
    <row r="136" spans="1:9" s="1" customFormat="1" ht="30" customHeight="1">
      <c r="A136" s="194"/>
      <c r="B136" s="194"/>
      <c r="C136" s="31" t="s">
        <v>71</v>
      </c>
      <c r="D136" s="174">
        <f>D8+D29+D33+D37+D42+D46+D50+D54+D58+D62+D66+D70+D74+D78+D83+D88+D102+D111+D120+D124+D128+D130</f>
        <v>14173711.464000002</v>
      </c>
      <c r="E136" s="174">
        <f>E8+E29+E33+E37+E42+E46+E50+E54+E58+E62+E66+E70+E74+E78+E83+E88+E102+E111+E120+E124+E128</f>
        <v>919457.788</v>
      </c>
      <c r="F136" s="174">
        <f>F8+F29+F33+F37+F42+F46+F50+F54+F58+F62+F66+F70+F74+F78+F83+F88+F102+F111+F120+F124+F128</f>
        <v>912452.209</v>
      </c>
      <c r="G136" s="147">
        <f>F136/E136*100</f>
        <v>99.23807497294264</v>
      </c>
      <c r="H136" s="147">
        <f>F136/D136*100</f>
        <v>6.4376378150320726</v>
      </c>
      <c r="I136" s="117">
        <f t="shared" si="8"/>
        <v>4.238074972942641</v>
      </c>
    </row>
    <row r="137" spans="1:13" s="1" customFormat="1" ht="26.25" customHeight="1">
      <c r="A137" s="208" t="s">
        <v>64</v>
      </c>
      <c r="B137" s="208"/>
      <c r="C137" s="208"/>
      <c r="D137" s="175">
        <f>D139+D140+D141</f>
        <v>50913943.109000005</v>
      </c>
      <c r="E137" s="175">
        <f>E139+E140+E141</f>
        <v>12531430.114000002</v>
      </c>
      <c r="F137" s="175">
        <f>F139+F140+F141</f>
        <v>12179653.467000002</v>
      </c>
      <c r="G137" s="148">
        <f>F137/E137*100</f>
        <v>97.19284515973162</v>
      </c>
      <c r="H137" s="148">
        <f>F137/D137*100</f>
        <v>23.92203927502723</v>
      </c>
      <c r="I137" s="151">
        <f t="shared" si="8"/>
        <v>2.1928451597316183</v>
      </c>
      <c r="K137" s="161"/>
      <c r="L137" s="161"/>
      <c r="M137" s="161"/>
    </row>
    <row r="138" spans="1:9" s="1" customFormat="1" ht="15.75" customHeight="1">
      <c r="A138" s="213"/>
      <c r="B138" s="213"/>
      <c r="C138" s="49" t="s">
        <v>63</v>
      </c>
      <c r="D138" s="179"/>
      <c r="E138" s="179"/>
      <c r="F138" s="179"/>
      <c r="G138" s="148"/>
      <c r="H138" s="148"/>
      <c r="I138" s="152"/>
    </row>
    <row r="139" spans="1:13" s="1" customFormat="1" ht="30.75" customHeight="1">
      <c r="A139" s="213"/>
      <c r="B139" s="213"/>
      <c r="C139" s="32" t="s">
        <v>70</v>
      </c>
      <c r="D139" s="175">
        <f>D134+D17</f>
        <v>25440993.290000003</v>
      </c>
      <c r="E139" s="175">
        <f>E134+E17</f>
        <v>6977413.233999999</v>
      </c>
      <c r="F139" s="175">
        <f>F134+F17</f>
        <v>6722406.364</v>
      </c>
      <c r="G139" s="148">
        <f>F139/E139*100</f>
        <v>96.34525200890518</v>
      </c>
      <c r="H139" s="148">
        <f>F139/D139*100</f>
        <v>26.423521626580325</v>
      </c>
      <c r="I139" s="111">
        <f t="shared" si="8"/>
        <v>1.3452520089051774</v>
      </c>
      <c r="K139" s="161"/>
      <c r="L139" s="161"/>
      <c r="M139" s="161"/>
    </row>
    <row r="140" spans="1:13" s="1" customFormat="1" ht="20.25" customHeight="1">
      <c r="A140" s="213"/>
      <c r="B140" s="213"/>
      <c r="C140" s="32" t="s">
        <v>36</v>
      </c>
      <c r="D140" s="175">
        <f aca="true" t="shared" si="9" ref="D140:F141">D135</f>
        <v>11299238.355</v>
      </c>
      <c r="E140" s="175">
        <f>E135</f>
        <v>4634559.092000002</v>
      </c>
      <c r="F140" s="175">
        <f t="shared" si="9"/>
        <v>4544794.894</v>
      </c>
      <c r="G140" s="148">
        <f>F140/E140*100</f>
        <v>98.0631556051373</v>
      </c>
      <c r="H140" s="148">
        <f>F140/D140*100</f>
        <v>40.22213490158736</v>
      </c>
      <c r="I140" s="111">
        <f t="shared" si="8"/>
        <v>3.063155605137297</v>
      </c>
      <c r="K140" s="161"/>
      <c r="L140" s="161"/>
      <c r="M140" s="161"/>
    </row>
    <row r="141" spans="1:13" s="1" customFormat="1" ht="31.5" customHeight="1">
      <c r="A141" s="213"/>
      <c r="B141" s="213"/>
      <c r="C141" s="33" t="s">
        <v>71</v>
      </c>
      <c r="D141" s="175">
        <f t="shared" si="9"/>
        <v>14173711.464000002</v>
      </c>
      <c r="E141" s="175">
        <f t="shared" si="9"/>
        <v>919457.788</v>
      </c>
      <c r="F141" s="175">
        <f t="shared" si="9"/>
        <v>912452.209</v>
      </c>
      <c r="G141" s="148">
        <f>F141/E141*100</f>
        <v>99.23807497294264</v>
      </c>
      <c r="H141" s="148">
        <f>F141/D141*100</f>
        <v>6.4376378150320726</v>
      </c>
      <c r="I141" s="111">
        <f t="shared" si="8"/>
        <v>4.238074972942641</v>
      </c>
      <c r="K141" s="161"/>
      <c r="L141" s="161"/>
      <c r="M141" s="161"/>
    </row>
    <row r="142" spans="1:13" s="2" customFormat="1" ht="21.75" customHeight="1">
      <c r="A142" s="213"/>
      <c r="B142" s="213"/>
      <c r="C142" s="158" t="s">
        <v>97</v>
      </c>
      <c r="D142" s="178">
        <f>D9+D30+D38+D75+D79+D84+D103+D112+D125+D129</f>
        <v>12885504.288</v>
      </c>
      <c r="E142" s="178">
        <f>E9+E30+E38+E75+E79+E84+E103+E112+E125+E129</f>
        <v>1207702.181</v>
      </c>
      <c r="F142" s="178">
        <f>F9+F30+F38+F75+F79+F84+F103+F112+F125+F129</f>
        <v>1074109.65</v>
      </c>
      <c r="G142" s="159">
        <f>F142/E142*100</f>
        <v>88.93828850343029</v>
      </c>
      <c r="H142" s="159">
        <f>F142/D142*100</f>
        <v>8.33579832029</v>
      </c>
      <c r="I142" s="160">
        <f t="shared" si="8"/>
        <v>-6.061711496569714</v>
      </c>
      <c r="K142" s="161"/>
      <c r="L142" s="161"/>
      <c r="M142" s="161"/>
    </row>
    <row r="143" spans="1:8" ht="12" customHeight="1">
      <c r="A143" s="47"/>
      <c r="B143" s="48" t="s">
        <v>100</v>
      </c>
      <c r="C143" s="48"/>
      <c r="D143" s="129"/>
      <c r="E143" s="19"/>
      <c r="F143" s="26"/>
      <c r="G143" s="19"/>
      <c r="H143" s="19"/>
    </row>
    <row r="144" spans="1:9" s="13" customFormat="1" ht="27.75" customHeight="1" hidden="1">
      <c r="A144" s="190" t="s">
        <v>89</v>
      </c>
      <c r="B144" s="191"/>
      <c r="C144" s="191"/>
      <c r="D144" s="191"/>
      <c r="E144" s="191"/>
      <c r="F144" s="191"/>
      <c r="G144" s="191"/>
      <c r="H144" s="191"/>
      <c r="I144" s="3"/>
    </row>
    <row r="145" spans="1:8" s="6" customFormat="1" ht="17.25" customHeight="1">
      <c r="A145" s="184" t="s">
        <v>124</v>
      </c>
      <c r="B145" s="185"/>
      <c r="C145" s="185"/>
      <c r="D145" s="185"/>
      <c r="E145" s="185"/>
      <c r="F145" s="185"/>
      <c r="G145" s="185"/>
      <c r="H145" s="185"/>
    </row>
    <row r="146" spans="1:9" s="4" customFormat="1" ht="12.75">
      <c r="A146" s="21"/>
      <c r="B146" s="22"/>
      <c r="C146" s="22"/>
      <c r="D146" s="130"/>
      <c r="E146" s="20"/>
      <c r="F146" s="27"/>
      <c r="G146" s="20"/>
      <c r="H146" s="20"/>
      <c r="I146" s="99"/>
    </row>
    <row r="147" spans="1:9" s="4" customFormat="1" ht="12.75" hidden="1">
      <c r="A147" s="21"/>
      <c r="B147" s="22"/>
      <c r="C147" s="22"/>
      <c r="D147" s="130"/>
      <c r="E147" s="20"/>
      <c r="F147" s="27"/>
      <c r="G147" s="20"/>
      <c r="H147" s="20"/>
      <c r="I147" s="99"/>
    </row>
    <row r="148" spans="1:9" s="4" customFormat="1" ht="12.75" hidden="1">
      <c r="A148" s="42"/>
      <c r="B148" s="43"/>
      <c r="C148" s="43"/>
      <c r="D148" s="131"/>
      <c r="E148" s="46"/>
      <c r="F148" s="45"/>
      <c r="G148" s="46"/>
      <c r="H148" s="46"/>
      <c r="I148" s="99"/>
    </row>
    <row r="149" spans="1:9" s="4" customFormat="1" ht="32.25" customHeight="1" hidden="1">
      <c r="A149" s="18" t="s">
        <v>0</v>
      </c>
      <c r="B149" s="18" t="s">
        <v>62</v>
      </c>
      <c r="C149" s="18" t="s">
        <v>69</v>
      </c>
      <c r="D149" s="132"/>
      <c r="E149" s="44"/>
      <c r="F149" s="45"/>
      <c r="G149" s="46"/>
      <c r="H149" s="46"/>
      <c r="I149" s="99"/>
    </row>
    <row r="150" spans="1:9" s="4" customFormat="1" ht="15.75" hidden="1">
      <c r="A150" s="205" t="s">
        <v>64</v>
      </c>
      <c r="B150" s="206"/>
      <c r="C150" s="207"/>
      <c r="D150" s="133">
        <f>D152+D153+D154</f>
        <v>24525968.417999998</v>
      </c>
      <c r="E150" s="34">
        <f>E152+E153+E154</f>
        <v>21619356.084</v>
      </c>
      <c r="F150" s="103">
        <f>F152+F153+F154</f>
        <v>20841969.650000002</v>
      </c>
      <c r="G150" s="35">
        <f>F150/E150*100</f>
        <v>96.40421097196635</v>
      </c>
      <c r="H150" s="35">
        <f>F150/D150*100</f>
        <v>84.97919142187165</v>
      </c>
      <c r="I150" s="99"/>
    </row>
    <row r="151" spans="1:9" s="4" customFormat="1" ht="13.5" hidden="1">
      <c r="A151" s="181"/>
      <c r="B151" s="181"/>
      <c r="C151" s="36" t="s">
        <v>63</v>
      </c>
      <c r="D151" s="134"/>
      <c r="E151" s="37"/>
      <c r="F151" s="104"/>
      <c r="G151" s="38"/>
      <c r="H151" s="38"/>
      <c r="I151" s="99"/>
    </row>
    <row r="152" spans="1:9" s="4" customFormat="1" ht="27" hidden="1">
      <c r="A152" s="181"/>
      <c r="B152" s="181"/>
      <c r="C152" s="39" t="s">
        <v>70</v>
      </c>
      <c r="D152" s="135">
        <v>14805057.912999997</v>
      </c>
      <c r="E152" s="40">
        <v>13268979.204</v>
      </c>
      <c r="F152" s="105">
        <v>12716245.471</v>
      </c>
      <c r="G152" s="35">
        <v>95.83439144411821</v>
      </c>
      <c r="H152" s="35">
        <v>85.89122410547374</v>
      </c>
      <c r="I152" s="99"/>
    </row>
    <row r="153" spans="1:9" s="4" customFormat="1" ht="13.5" hidden="1">
      <c r="A153" s="181"/>
      <c r="B153" s="181"/>
      <c r="C153" s="39" t="s">
        <v>36</v>
      </c>
      <c r="D153" s="135">
        <v>7926615.303999999</v>
      </c>
      <c r="E153" s="40">
        <v>7092166.329999999</v>
      </c>
      <c r="F153" s="105">
        <v>6886598.409</v>
      </c>
      <c r="G153" s="35">
        <v>97.10147913296332</v>
      </c>
      <c r="H153" s="35">
        <v>86.87943270723412</v>
      </c>
      <c r="I153" s="99"/>
    </row>
    <row r="154" spans="1:9" s="4" customFormat="1" ht="27" hidden="1">
      <c r="A154" s="181"/>
      <c r="B154" s="181"/>
      <c r="C154" s="41" t="s">
        <v>71</v>
      </c>
      <c r="D154" s="135">
        <v>1794295.2010000001</v>
      </c>
      <c r="E154" s="40">
        <v>1258210.55</v>
      </c>
      <c r="F154" s="105">
        <v>1239125.77</v>
      </c>
      <c r="G154" s="35">
        <v>98.4831807363243</v>
      </c>
      <c r="H154" s="35">
        <v>69.05919211673798</v>
      </c>
      <c r="I154" s="99"/>
    </row>
    <row r="155" spans="1:9" s="4" customFormat="1" ht="12.75" hidden="1">
      <c r="A155" s="21"/>
      <c r="B155" s="22"/>
      <c r="C155" s="22"/>
      <c r="D155" s="130"/>
      <c r="E155" s="20"/>
      <c r="F155" s="27"/>
      <c r="G155" s="20"/>
      <c r="H155" s="20"/>
      <c r="I155" s="99"/>
    </row>
    <row r="156" spans="1:9" s="4" customFormat="1" ht="12.75" hidden="1">
      <c r="A156" s="21"/>
      <c r="B156" s="22"/>
      <c r="C156" s="22"/>
      <c r="D156" s="130"/>
      <c r="E156" s="20"/>
      <c r="F156" s="27"/>
      <c r="G156" s="20"/>
      <c r="H156" s="20"/>
      <c r="I156" s="99"/>
    </row>
    <row r="157" spans="1:9" s="4" customFormat="1" ht="12.75" hidden="1">
      <c r="A157" s="21"/>
      <c r="B157" s="22"/>
      <c r="C157" s="22"/>
      <c r="D157" s="130"/>
      <c r="E157" s="20"/>
      <c r="F157" s="27"/>
      <c r="G157" s="20"/>
      <c r="H157" s="20"/>
      <c r="I157" s="99"/>
    </row>
    <row r="158" spans="1:9" s="4" customFormat="1" ht="12.75" hidden="1">
      <c r="A158" s="21"/>
      <c r="B158" s="22"/>
      <c r="C158" s="22"/>
      <c r="D158" s="130"/>
      <c r="E158" s="20"/>
      <c r="F158" s="27"/>
      <c r="G158" s="20"/>
      <c r="H158" s="20"/>
      <c r="I158" s="99"/>
    </row>
    <row r="159" spans="1:9" s="4" customFormat="1" ht="12.75">
      <c r="A159" s="21"/>
      <c r="B159" s="22"/>
      <c r="C159" s="22"/>
      <c r="D159" s="150"/>
      <c r="E159" s="150"/>
      <c r="F159" s="150"/>
      <c r="G159" s="20"/>
      <c r="H159" s="20"/>
      <c r="I159" s="99"/>
    </row>
    <row r="160" spans="1:9" s="4" customFormat="1" ht="12.75">
      <c r="A160" s="21"/>
      <c r="B160" s="22"/>
      <c r="C160" s="22"/>
      <c r="D160" s="130"/>
      <c r="E160" s="20"/>
      <c r="F160" s="27"/>
      <c r="G160" s="20"/>
      <c r="H160" s="20"/>
      <c r="I160" s="99"/>
    </row>
    <row r="161" spans="1:9" s="4" customFormat="1" ht="12.75">
      <c r="A161" s="21"/>
      <c r="B161" s="22"/>
      <c r="C161" s="22"/>
      <c r="D161" s="130"/>
      <c r="E161" s="20"/>
      <c r="F161" s="27"/>
      <c r="G161" s="20"/>
      <c r="H161" s="20"/>
      <c r="I161" s="99"/>
    </row>
    <row r="162" spans="1:9" s="4" customFormat="1" ht="12.75">
      <c r="A162" s="21"/>
      <c r="B162" s="22"/>
      <c r="C162" s="22"/>
      <c r="D162" s="130"/>
      <c r="E162" s="20"/>
      <c r="F162" s="27"/>
      <c r="G162" s="20"/>
      <c r="H162" s="20"/>
      <c r="I162" s="99"/>
    </row>
    <row r="163" spans="1:9" s="4" customFormat="1" ht="12.75">
      <c r="A163" s="21"/>
      <c r="B163" s="22"/>
      <c r="C163" s="22"/>
      <c r="D163" s="130"/>
      <c r="E163" s="20"/>
      <c r="F163" s="27"/>
      <c r="G163" s="20"/>
      <c r="H163" s="20"/>
      <c r="I163" s="99"/>
    </row>
    <row r="164" spans="1:9" s="4" customFormat="1" ht="12.75">
      <c r="A164" s="21"/>
      <c r="B164" s="22"/>
      <c r="C164" s="22"/>
      <c r="D164" s="130"/>
      <c r="E164" s="20"/>
      <c r="F164" s="27"/>
      <c r="G164" s="20"/>
      <c r="H164" s="20"/>
      <c r="I164" s="99"/>
    </row>
    <row r="165" spans="1:9" s="4" customFormat="1" ht="12.75">
      <c r="A165" s="21"/>
      <c r="B165" s="22"/>
      <c r="C165" s="22"/>
      <c r="D165" s="130"/>
      <c r="E165" s="20"/>
      <c r="F165" s="27"/>
      <c r="G165" s="20"/>
      <c r="H165" s="20"/>
      <c r="I165" s="99"/>
    </row>
    <row r="166" spans="1:9" s="4" customFormat="1" ht="12.75">
      <c r="A166" s="21"/>
      <c r="B166" s="22"/>
      <c r="C166" s="22"/>
      <c r="D166" s="130"/>
      <c r="E166" s="20"/>
      <c r="F166" s="27"/>
      <c r="G166" s="20"/>
      <c r="H166" s="20"/>
      <c r="I166" s="99"/>
    </row>
    <row r="167" spans="1:9" s="4" customFormat="1" ht="12.75">
      <c r="A167" s="21"/>
      <c r="B167" s="22"/>
      <c r="C167" s="22"/>
      <c r="D167" s="130"/>
      <c r="E167" s="20"/>
      <c r="F167" s="27"/>
      <c r="G167" s="20"/>
      <c r="H167" s="20"/>
      <c r="I167" s="99"/>
    </row>
    <row r="168" spans="1:9" s="4" customFormat="1" ht="12.75">
      <c r="A168" s="21"/>
      <c r="B168" s="22"/>
      <c r="C168" s="22"/>
      <c r="D168" s="130"/>
      <c r="E168" s="20"/>
      <c r="F168" s="27"/>
      <c r="G168" s="20"/>
      <c r="H168" s="20"/>
      <c r="I168" s="99"/>
    </row>
    <row r="169" spans="1:9" s="4" customFormat="1" ht="12.75">
      <c r="A169" s="21"/>
      <c r="B169" s="22"/>
      <c r="C169" s="22"/>
      <c r="D169" s="130"/>
      <c r="E169" s="20"/>
      <c r="F169" s="27"/>
      <c r="G169" s="20"/>
      <c r="H169" s="20"/>
      <c r="I169" s="99"/>
    </row>
    <row r="170" spans="1:9" s="4" customFormat="1" ht="12.75">
      <c r="A170" s="21"/>
      <c r="B170" s="22"/>
      <c r="C170" s="22"/>
      <c r="D170" s="130"/>
      <c r="E170" s="20"/>
      <c r="F170" s="27"/>
      <c r="G170" s="20"/>
      <c r="H170" s="20"/>
      <c r="I170" s="99"/>
    </row>
    <row r="171" spans="1:9" s="4" customFormat="1" ht="12.75">
      <c r="A171" s="21"/>
      <c r="B171" s="22"/>
      <c r="C171" s="22"/>
      <c r="D171" s="130"/>
      <c r="E171" s="20"/>
      <c r="F171" s="27"/>
      <c r="G171" s="20"/>
      <c r="H171" s="20"/>
      <c r="I171" s="99"/>
    </row>
    <row r="172" spans="1:9" s="4" customFormat="1" ht="12.75">
      <c r="A172" s="21"/>
      <c r="B172" s="22"/>
      <c r="C172" s="22"/>
      <c r="D172" s="130"/>
      <c r="E172" s="20"/>
      <c r="F172" s="27"/>
      <c r="G172" s="20"/>
      <c r="H172" s="20"/>
      <c r="I172" s="99"/>
    </row>
    <row r="173" spans="1:9" s="4" customFormat="1" ht="12.75">
      <c r="A173" s="21"/>
      <c r="B173" s="22"/>
      <c r="C173" s="22"/>
      <c r="D173" s="130"/>
      <c r="E173" s="20"/>
      <c r="F173" s="27"/>
      <c r="G173" s="20"/>
      <c r="H173" s="20"/>
      <c r="I173" s="99"/>
    </row>
    <row r="174" spans="1:9" s="4" customFormat="1" ht="12.75">
      <c r="A174" s="21"/>
      <c r="B174" s="22"/>
      <c r="C174" s="22"/>
      <c r="D174" s="130"/>
      <c r="E174" s="20"/>
      <c r="F174" s="27"/>
      <c r="G174" s="20"/>
      <c r="H174" s="20"/>
      <c r="I174" s="99"/>
    </row>
    <row r="175" spans="1:9" s="4" customFormat="1" ht="12.75">
      <c r="A175" s="21"/>
      <c r="B175" s="22"/>
      <c r="C175" s="22"/>
      <c r="D175" s="130"/>
      <c r="E175" s="20"/>
      <c r="F175" s="27"/>
      <c r="G175" s="20"/>
      <c r="H175" s="20"/>
      <c r="I175" s="99"/>
    </row>
    <row r="176" spans="1:9" s="4" customFormat="1" ht="12.75">
      <c r="A176" s="21"/>
      <c r="B176" s="22"/>
      <c r="C176" s="22"/>
      <c r="D176" s="130"/>
      <c r="E176" s="20"/>
      <c r="F176" s="27"/>
      <c r="G176" s="20"/>
      <c r="H176" s="20"/>
      <c r="I176" s="99"/>
    </row>
    <row r="177" spans="1:9" s="4" customFormat="1" ht="12.75">
      <c r="A177" s="21"/>
      <c r="B177" s="22"/>
      <c r="C177" s="22"/>
      <c r="D177" s="130"/>
      <c r="E177" s="20"/>
      <c r="F177" s="27"/>
      <c r="G177" s="20"/>
      <c r="H177" s="20"/>
      <c r="I177" s="99"/>
    </row>
    <row r="178" spans="1:9" s="4" customFormat="1" ht="12.75">
      <c r="A178" s="21"/>
      <c r="B178" s="22"/>
      <c r="C178" s="22"/>
      <c r="D178" s="130"/>
      <c r="E178" s="20"/>
      <c r="F178" s="27"/>
      <c r="G178" s="20"/>
      <c r="H178" s="20"/>
      <c r="I178" s="99"/>
    </row>
    <row r="179" spans="1:9" s="4" customFormat="1" ht="12.75">
      <c r="A179" s="21"/>
      <c r="B179" s="22"/>
      <c r="C179" s="22"/>
      <c r="D179" s="130"/>
      <c r="E179" s="20"/>
      <c r="F179" s="27"/>
      <c r="G179" s="20"/>
      <c r="H179" s="20"/>
      <c r="I179" s="99"/>
    </row>
    <row r="180" spans="1:9" s="4" customFormat="1" ht="12.75">
      <c r="A180" s="21"/>
      <c r="B180" s="22"/>
      <c r="C180" s="22"/>
      <c r="D180" s="130"/>
      <c r="E180" s="20"/>
      <c r="F180" s="27"/>
      <c r="G180" s="20"/>
      <c r="H180" s="20"/>
      <c r="I180" s="99"/>
    </row>
    <row r="181" spans="1:9" s="4" customFormat="1" ht="12.75">
      <c r="A181" s="21"/>
      <c r="B181" s="22"/>
      <c r="C181" s="22"/>
      <c r="D181" s="130"/>
      <c r="E181" s="20"/>
      <c r="F181" s="27"/>
      <c r="G181" s="20"/>
      <c r="H181" s="20"/>
      <c r="I181" s="99"/>
    </row>
    <row r="182" spans="1:9" s="4" customFormat="1" ht="12.75">
      <c r="A182" s="21"/>
      <c r="B182" s="22"/>
      <c r="C182" s="22"/>
      <c r="D182" s="130"/>
      <c r="E182" s="20"/>
      <c r="F182" s="27"/>
      <c r="G182" s="20"/>
      <c r="H182" s="20"/>
      <c r="I182" s="99"/>
    </row>
    <row r="183" spans="1:9" s="4" customFormat="1" ht="12.75">
      <c r="A183" s="21"/>
      <c r="B183" s="22"/>
      <c r="C183" s="22"/>
      <c r="D183" s="130"/>
      <c r="E183" s="20"/>
      <c r="F183" s="27"/>
      <c r="G183" s="20"/>
      <c r="H183" s="20"/>
      <c r="I183" s="99"/>
    </row>
    <row r="184" spans="1:9" s="4" customFormat="1" ht="12.75">
      <c r="A184" s="21"/>
      <c r="B184" s="22"/>
      <c r="C184" s="22"/>
      <c r="D184" s="130"/>
      <c r="E184" s="20"/>
      <c r="F184" s="27"/>
      <c r="G184" s="20"/>
      <c r="H184" s="20"/>
      <c r="I184" s="99"/>
    </row>
    <row r="185" spans="1:9" s="4" customFormat="1" ht="12.75">
      <c r="A185" s="21"/>
      <c r="B185" s="22"/>
      <c r="C185" s="22"/>
      <c r="D185" s="130"/>
      <c r="E185" s="20"/>
      <c r="F185" s="27"/>
      <c r="G185" s="20"/>
      <c r="H185" s="20"/>
      <c r="I185" s="99"/>
    </row>
    <row r="186" spans="1:9" s="4" customFormat="1" ht="12.75">
      <c r="A186" s="21"/>
      <c r="B186" s="22"/>
      <c r="C186" s="22"/>
      <c r="D186" s="130"/>
      <c r="E186" s="20"/>
      <c r="F186" s="27"/>
      <c r="G186" s="20"/>
      <c r="H186" s="20"/>
      <c r="I186" s="99"/>
    </row>
    <row r="187" spans="1:9" s="4" customFormat="1" ht="12.75">
      <c r="A187" s="21"/>
      <c r="B187" s="22"/>
      <c r="C187" s="22"/>
      <c r="D187" s="130"/>
      <c r="E187" s="20"/>
      <c r="F187" s="27"/>
      <c r="G187" s="20"/>
      <c r="H187" s="20"/>
      <c r="I187" s="99"/>
    </row>
    <row r="188" spans="1:9" s="4" customFormat="1" ht="12.75">
      <c r="A188" s="21"/>
      <c r="B188" s="22"/>
      <c r="C188" s="22"/>
      <c r="D188" s="130"/>
      <c r="E188" s="20"/>
      <c r="F188" s="27"/>
      <c r="G188" s="20"/>
      <c r="H188" s="20"/>
      <c r="I188" s="99"/>
    </row>
    <row r="189" spans="1:9" s="4" customFormat="1" ht="12.75">
      <c r="A189" s="21"/>
      <c r="B189" s="22"/>
      <c r="C189" s="22"/>
      <c r="D189" s="130"/>
      <c r="E189" s="20"/>
      <c r="F189" s="27"/>
      <c r="G189" s="20"/>
      <c r="H189" s="20"/>
      <c r="I189" s="99"/>
    </row>
    <row r="190" spans="1:9" s="4" customFormat="1" ht="12.75">
      <c r="A190" s="21"/>
      <c r="B190" s="22"/>
      <c r="C190" s="22"/>
      <c r="D190" s="130"/>
      <c r="E190" s="20"/>
      <c r="F190" s="27"/>
      <c r="G190" s="20"/>
      <c r="H190" s="20"/>
      <c r="I190" s="99"/>
    </row>
    <row r="191" spans="1:9" s="4" customFormat="1" ht="12.75">
      <c r="A191" s="21"/>
      <c r="B191" s="22"/>
      <c r="C191" s="22"/>
      <c r="D191" s="130"/>
      <c r="E191" s="20"/>
      <c r="F191" s="27"/>
      <c r="G191" s="20"/>
      <c r="H191" s="20"/>
      <c r="I191" s="99"/>
    </row>
    <row r="192" spans="1:9" s="4" customFormat="1" ht="12.75">
      <c r="A192" s="21"/>
      <c r="B192" s="22"/>
      <c r="C192" s="22"/>
      <c r="D192" s="130"/>
      <c r="E192" s="20"/>
      <c r="F192" s="27"/>
      <c r="G192" s="20"/>
      <c r="H192" s="20"/>
      <c r="I192" s="99"/>
    </row>
    <row r="193" spans="1:9" s="4" customFormat="1" ht="12.75">
      <c r="A193" s="21"/>
      <c r="B193" s="22"/>
      <c r="C193" s="22"/>
      <c r="D193" s="130"/>
      <c r="E193" s="20"/>
      <c r="F193" s="27"/>
      <c r="G193" s="20"/>
      <c r="H193" s="20"/>
      <c r="I193" s="99"/>
    </row>
    <row r="194" spans="1:9" s="4" customFormat="1" ht="12.75">
      <c r="A194" s="21"/>
      <c r="B194" s="22"/>
      <c r="C194" s="22"/>
      <c r="D194" s="130"/>
      <c r="E194" s="20"/>
      <c r="F194" s="27"/>
      <c r="G194" s="20"/>
      <c r="H194" s="20"/>
      <c r="I194" s="99"/>
    </row>
    <row r="195" spans="1:9" s="4" customFormat="1" ht="12.75">
      <c r="A195" s="21"/>
      <c r="B195" s="22"/>
      <c r="C195" s="22"/>
      <c r="D195" s="130"/>
      <c r="E195" s="20"/>
      <c r="F195" s="27"/>
      <c r="G195" s="20"/>
      <c r="H195" s="20"/>
      <c r="I195" s="99"/>
    </row>
    <row r="196" spans="1:9" s="4" customFormat="1" ht="12.75">
      <c r="A196" s="21"/>
      <c r="B196" s="22"/>
      <c r="C196" s="22"/>
      <c r="D196" s="130"/>
      <c r="E196" s="20"/>
      <c r="F196" s="27"/>
      <c r="G196" s="20"/>
      <c r="H196" s="20"/>
      <c r="I196" s="99"/>
    </row>
    <row r="197" spans="1:9" s="4" customFormat="1" ht="12.75">
      <c r="A197" s="21"/>
      <c r="B197" s="22"/>
      <c r="C197" s="22"/>
      <c r="D197" s="130"/>
      <c r="E197" s="20"/>
      <c r="F197" s="27"/>
      <c r="G197" s="20"/>
      <c r="H197" s="20"/>
      <c r="I197" s="99"/>
    </row>
    <row r="198" spans="1:9" s="4" customFormat="1" ht="12.75">
      <c r="A198" s="21"/>
      <c r="B198" s="22"/>
      <c r="C198" s="22"/>
      <c r="D198" s="130"/>
      <c r="E198" s="20"/>
      <c r="F198" s="27"/>
      <c r="G198" s="20"/>
      <c r="H198" s="20"/>
      <c r="I198" s="99"/>
    </row>
    <row r="199" spans="1:9" s="4" customFormat="1" ht="12.75">
      <c r="A199" s="21"/>
      <c r="B199" s="22"/>
      <c r="C199" s="22"/>
      <c r="D199" s="130"/>
      <c r="E199" s="20"/>
      <c r="F199" s="27"/>
      <c r="G199" s="20"/>
      <c r="H199" s="20"/>
      <c r="I199" s="99"/>
    </row>
    <row r="200" spans="1:9" s="4" customFormat="1" ht="12.75">
      <c r="A200" s="21"/>
      <c r="B200" s="22"/>
      <c r="C200" s="22"/>
      <c r="D200" s="130"/>
      <c r="E200" s="20"/>
      <c r="F200" s="27"/>
      <c r="G200" s="20"/>
      <c r="H200" s="20"/>
      <c r="I200" s="99"/>
    </row>
    <row r="201" spans="1:9" s="4" customFormat="1" ht="12.75">
      <c r="A201" s="21"/>
      <c r="B201" s="22"/>
      <c r="C201" s="22"/>
      <c r="D201" s="130"/>
      <c r="E201" s="20"/>
      <c r="F201" s="27"/>
      <c r="G201" s="20"/>
      <c r="H201" s="20"/>
      <c r="I201" s="99"/>
    </row>
    <row r="202" spans="4:8" ht="12.75">
      <c r="D202" s="130"/>
      <c r="E202" s="20"/>
      <c r="F202" s="27"/>
      <c r="G202" s="20"/>
      <c r="H202" s="20"/>
    </row>
    <row r="203" spans="1:8" ht="12.75">
      <c r="A203" s="23"/>
      <c r="B203" s="23"/>
      <c r="C203" s="23"/>
      <c r="D203" s="130"/>
      <c r="E203" s="20"/>
      <c r="F203" s="27"/>
      <c r="G203" s="20"/>
      <c r="H203" s="20"/>
    </row>
    <row r="204" spans="1:8" ht="12.75">
      <c r="A204" s="23"/>
      <c r="B204" s="23"/>
      <c r="C204" s="23"/>
      <c r="D204" s="130"/>
      <c r="E204" s="20"/>
      <c r="F204" s="27"/>
      <c r="G204" s="20"/>
      <c r="H204" s="20"/>
    </row>
    <row r="205" spans="1:8" ht="12.75">
      <c r="A205" s="23"/>
      <c r="B205" s="23"/>
      <c r="C205" s="23"/>
      <c r="D205" s="130"/>
      <c r="E205" s="20"/>
      <c r="F205" s="27"/>
      <c r="G205" s="20"/>
      <c r="H205" s="20"/>
    </row>
    <row r="206" spans="1:8" ht="12.75">
      <c r="A206" s="23"/>
      <c r="B206" s="23"/>
      <c r="C206" s="23"/>
      <c r="D206" s="130"/>
      <c r="E206" s="20"/>
      <c r="F206" s="27"/>
      <c r="G206" s="20"/>
      <c r="H206" s="20"/>
    </row>
    <row r="207" spans="1:8" ht="12.75">
      <c r="A207" s="23"/>
      <c r="B207" s="23"/>
      <c r="C207" s="23"/>
      <c r="D207" s="130"/>
      <c r="E207" s="20"/>
      <c r="F207" s="27"/>
      <c r="G207" s="20"/>
      <c r="H207" s="20"/>
    </row>
    <row r="208" spans="1:8" ht="12.75">
      <c r="A208" s="23"/>
      <c r="B208" s="23"/>
      <c r="C208" s="23"/>
      <c r="D208" s="130"/>
      <c r="E208" s="20"/>
      <c r="F208" s="27"/>
      <c r="G208" s="20"/>
      <c r="H208" s="20"/>
    </row>
  </sheetData>
  <sheetProtection password="CE2E" sheet="1" objects="1" scenarios="1"/>
  <autoFilter ref="A5:M5"/>
  <mergeCells count="22">
    <mergeCell ref="A3:I3"/>
    <mergeCell ref="A11:B11"/>
    <mergeCell ref="A150:C150"/>
    <mergeCell ref="A137:C137"/>
    <mergeCell ref="A111:B112"/>
    <mergeCell ref="A138:B142"/>
    <mergeCell ref="A130:C130"/>
    <mergeCell ref="A8:B9"/>
    <mergeCell ref="A105:B105"/>
    <mergeCell ref="A106:B107"/>
    <mergeCell ref="A72:B72"/>
    <mergeCell ref="A133:B136"/>
    <mergeCell ref="A131:C131"/>
    <mergeCell ref="A25:B25"/>
    <mergeCell ref="A77:B79"/>
    <mergeCell ref="A75:B75"/>
    <mergeCell ref="A151:B154"/>
    <mergeCell ref="A100:B100"/>
    <mergeCell ref="A145:H145"/>
    <mergeCell ref="A127:B127"/>
    <mergeCell ref="A132:C132"/>
    <mergeCell ref="A144:H144"/>
  </mergeCells>
  <printOptions/>
  <pageMargins left="0.3937007874015748" right="0.2755905511811024" top="0.2755905511811024" bottom="0.1968503937007874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2021-05-13T08:31:21Z</cp:lastPrinted>
  <dcterms:created xsi:type="dcterms:W3CDTF">2002-03-11T10:22:12Z</dcterms:created>
  <dcterms:modified xsi:type="dcterms:W3CDTF">2021-05-14T11:26:32Z</dcterms:modified>
  <cp:category/>
  <cp:version/>
  <cp:contentType/>
  <cp:contentStatus/>
</cp:coreProperties>
</file>