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05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источникам'!$A$5:$M$5</definedName>
    <definedName name="_xlnm.Print_Titles" localSheetId="0">'По ГРБС и источникам'!$5:$5</definedName>
    <definedName name="_xlnm.Print_Area" localSheetId="0">'По ГРБС и источникам'!$A$1:$I$145</definedName>
  </definedNames>
  <calcPr fullCalcOnLoad="1"/>
</workbook>
</file>

<file path=xl/sharedStrings.xml><?xml version="1.0" encoding="utf-8"?>
<sst xmlns="http://schemas.openxmlformats.org/spreadsheetml/2006/main" count="251" uniqueCount="125">
  <si>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</si>
  <si>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</si>
  <si>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</si>
  <si>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</si>
  <si>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</si>
  <si>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</si>
  <si>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</si>
  <si>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</si>
  <si>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</si>
  <si>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</si>
  <si>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</si>
  <si>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</si>
  <si>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</si>
  <si>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</si>
  <si>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</si>
  <si>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</si>
  <si>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</si>
  <si>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</si>
  <si>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</si>
  <si>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</si>
  <si>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</si>
  <si>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</si>
  <si>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</si>
  <si>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</si>
  <si>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</si>
  <si>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</si>
  <si>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</si>
  <si>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</si>
  <si>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</si>
  <si>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</si>
  <si>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</si>
  <si>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</si>
  <si>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</si>
  <si>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</si>
  <si>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</si>
  <si>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</si>
  <si>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</si>
  <si>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</si>
  <si>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</si>
  <si>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</si>
  <si>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</si>
  <si>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</si>
  <si>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</si>
  <si>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</si>
  <si>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</si>
  <si>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</si>
  <si>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</si>
  <si>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</si>
  <si>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</si>
  <si>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</si>
  <si>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</si>
  <si>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</si>
  <si>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</si>
  <si>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</si>
  <si>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</si>
  <si>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</si>
  <si>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</si>
  <si>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</si>
  <si>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</si>
  <si>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</si>
  <si>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</si>
  <si>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</si>
  <si>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</si>
  <si>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</si>
  <si>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</si>
  <si>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</si>
  <si>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</si>
  <si>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</si>
  <si>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</si>
  <si>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</si>
  <si>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</si>
  <si>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</si>
  <si>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</si>
  <si>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</si>
  <si>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</si>
  <si>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</si>
  <si>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</si>
  <si>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</si>
  <si>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</si>
  <si>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</si>
  <si>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</si>
  <si>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</si>
  <si>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</si>
  <si>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</si>
  <si>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</si>
  <si>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</si>
  <si>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</si>
  <si>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</si>
  <si>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</si>
  <si>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</si>
  <si>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</si>
  <si>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</si>
  <si>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</si>
  <si>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</si>
  <si>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</si>
  <si>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</si>
  <si>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</si>
  <si>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</si>
  <si>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</si>
  <si>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</si>
  <si>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</si>
  <si>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</si>
  <si>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</si>
  <si>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</si>
  <si>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</si>
  <si>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</si>
  <si>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</si>
  <si>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</si>
  <si>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</si>
  <si>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</si>
  <si>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</si>
  <si>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</si>
  <si>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градостроительства                и архитектуры администрации города Перми</t>
  </si>
  <si>
    <t>Управление по экологии        и природопользованию администрации г. Перми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</si>
  <si>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</si>
  <si>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</si>
  <si>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</si>
  <si>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</si>
  <si>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</si>
  <si>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Ассигнования 2021 года</t>
  </si>
  <si>
    <t>Кассовый план 1 полугодия 2021 года</t>
  </si>
  <si>
    <t>% выпол-нения кассового плана 1 полугодия 2021 года</t>
  </si>
  <si>
    <t>Кассовый расход на 01.07.2021</t>
  </si>
  <si>
    <t>Оперативный анализ исполнения бюджета города Перми по расходам на 1 июля 2021 года</t>
  </si>
  <si>
    <t xml:space="preserve"> *   расчётный уровень установлен исходя из 95,0 % исполнения кассового плана по расходам за 1 полугодие 2021 года.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</si>
</sst>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3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4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23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>
      <alignment horizontal="left" vertical="center" wrapText="1"/>
    </xf>
    <xf numFmtId="179" fontId="24" fillId="0" borderId="10" xfId="0" applyNumberFormat="1" applyFont="1" applyFill="1" applyBorder="1" applyAlignment="1">
      <alignment vertical="center"/>
    </xf>
    <xf numFmtId="179" fontId="25" fillId="33" borderId="10" xfId="0" applyNumberFormat="1" applyFont="1" applyFill="1" applyBorder="1" applyAlignment="1">
      <alignment vertical="center"/>
    </xf>
    <xf numFmtId="49" fontId="8" fillId="35" borderId="10" xfId="0" applyNumberFormat="1" applyFont="1" applyFill="1" applyBorder="1" applyAlignment="1">
      <alignment horizontal="left" vertical="center" wrapText="1"/>
    </xf>
    <xf numFmtId="174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>
      <alignment vertical="center"/>
    </xf>
    <xf numFmtId="49" fontId="8" fillId="35" borderId="16" xfId="0" applyNumberFormat="1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174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5" borderId="10" xfId="0" applyNumberFormat="1" applyFont="1" applyFill="1" applyBorder="1" applyAlignment="1" applyProtection="1">
      <alignment horizontal="center" vertical="center" wrapText="1"/>
      <protection/>
    </xf>
    <xf numFmtId="4" fontId="8" fillId="35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1" xfId="0" applyNumberFormat="1" applyFont="1" applyFill="1" applyBorder="1" applyAlignment="1">
      <alignment horizontal="left"/>
    </xf>
    <xf numFmtId="179" fontId="0" fillId="33" borderId="0" xfId="0" applyNumberFormat="1" applyFont="1" applyFill="1" applyBorder="1" applyAlignment="1" applyProtection="1">
      <alignment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8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4" width="14.140625" style="5" customWidth="1"/>
    <col min="5" max="5" width="13.140625" style="5" customWidth="1"/>
    <col min="6" max="6" width="13.140625" style="24" customWidth="1"/>
    <col min="7" max="8" width="9.28125" style="5" customWidth="1"/>
    <col min="9" max="9" width="10.140625" style="3" customWidth="1"/>
    <col min="11" max="12" width="12.7109375" style="0" bestFit="1" customWidth="1"/>
    <col min="13" max="13" width="14.8515625" style="0" customWidth="1"/>
  </cols>
  <sheetData>
    <row r="1" ht="13.5" customHeight="1">
      <c r="I1" s="90" t="s">
        <v>98</v>
      </c>
    </row>
    <row r="2" ht="13.5" customHeight="1">
      <c r="I2" s="90" t="s">
        <v>99</v>
      </c>
    </row>
    <row r="3" spans="1:9" s="1" customFormat="1" ht="20.25" customHeight="1">
      <c r="A3" s="196" t="s">
        <v>123</v>
      </c>
      <c r="B3" s="196"/>
      <c r="C3" s="196"/>
      <c r="D3" s="196"/>
      <c r="E3" s="196"/>
      <c r="F3" s="196"/>
      <c r="G3" s="196"/>
      <c r="H3" s="196"/>
      <c r="I3" s="196"/>
    </row>
    <row r="4" spans="1:9" s="1" customFormat="1" ht="15" customHeight="1">
      <c r="A4" s="15"/>
      <c r="B4" s="119"/>
      <c r="C4" s="16"/>
      <c r="D4" s="17"/>
      <c r="E4" s="17"/>
      <c r="F4" s="25"/>
      <c r="G4" s="2"/>
      <c r="H4" s="2"/>
      <c r="I4" s="97" t="s">
        <v>58</v>
      </c>
    </row>
    <row r="5" spans="1:9" s="1" customFormat="1" ht="86.25" customHeight="1">
      <c r="A5" s="92" t="s">
        <v>0</v>
      </c>
      <c r="B5" s="92" t="s">
        <v>62</v>
      </c>
      <c r="C5" s="92" t="s">
        <v>69</v>
      </c>
      <c r="D5" s="127" t="s">
        <v>119</v>
      </c>
      <c r="E5" s="115" t="s">
        <v>120</v>
      </c>
      <c r="F5" s="98" t="s">
        <v>122</v>
      </c>
      <c r="G5" s="98" t="s">
        <v>121</v>
      </c>
      <c r="H5" s="93" t="s">
        <v>117</v>
      </c>
      <c r="I5" s="94" t="s">
        <v>111</v>
      </c>
    </row>
    <row r="6" spans="1:11" s="2" customFormat="1" ht="42.75" customHeight="1">
      <c r="A6" s="50" t="s">
        <v>59</v>
      </c>
      <c r="B6" s="30" t="s">
        <v>73</v>
      </c>
      <c r="C6" s="30" t="s">
        <v>37</v>
      </c>
      <c r="D6" s="106">
        <f>D7+D8</f>
        <v>218792.496</v>
      </c>
      <c r="E6" s="106">
        <f>E7+E8</f>
        <v>74304.577</v>
      </c>
      <c r="F6" s="106">
        <f>F7+F8</f>
        <v>71176.53</v>
      </c>
      <c r="G6" s="168">
        <f>F6/E6*100</f>
        <v>95.79023644801853</v>
      </c>
      <c r="H6" s="136">
        <f>F6/D6*100</f>
        <v>32.53152247049643</v>
      </c>
      <c r="I6" s="107" t="s">
        <v>67</v>
      </c>
      <c r="J6" s="91"/>
      <c r="K6" s="91"/>
    </row>
    <row r="7" spans="1:9" s="7" customFormat="1" ht="16.5" customHeight="1">
      <c r="A7" s="56"/>
      <c r="B7" s="57"/>
      <c r="C7" s="58" t="s">
        <v>35</v>
      </c>
      <c r="D7" s="157">
        <v>187624.268</v>
      </c>
      <c r="E7" s="157">
        <v>74304.577</v>
      </c>
      <c r="F7" s="157">
        <v>71176.53</v>
      </c>
      <c r="G7" s="169">
        <f>F7/E7*100</f>
        <v>95.79023644801853</v>
      </c>
      <c r="H7" s="135">
        <f aca="true" t="shared" si="0" ref="H7:H72">F7/D7*100</f>
        <v>37.93567365176875</v>
      </c>
      <c r="I7" s="108">
        <f>G7-95</f>
        <v>0.7902364480185327</v>
      </c>
    </row>
    <row r="8" spans="1:9" s="12" customFormat="1" ht="27" customHeight="1">
      <c r="A8" s="206"/>
      <c r="B8" s="207"/>
      <c r="C8" s="58" t="s">
        <v>71</v>
      </c>
      <c r="D8" s="157">
        <v>31168.228</v>
      </c>
      <c r="E8" s="157">
        <v>0</v>
      </c>
      <c r="F8" s="157">
        <v>0</v>
      </c>
      <c r="G8" s="157"/>
      <c r="H8" s="135">
        <f>F8/D8*100</f>
        <v>0</v>
      </c>
      <c r="I8" s="108">
        <f>G8-95</f>
        <v>-95</v>
      </c>
    </row>
    <row r="9" spans="1:9" s="124" customFormat="1" ht="21.75" customHeight="1">
      <c r="A9" s="187"/>
      <c r="B9" s="208"/>
      <c r="C9" s="143" t="s">
        <v>97</v>
      </c>
      <c r="D9" s="162">
        <v>13200</v>
      </c>
      <c r="E9" s="162">
        <v>0</v>
      </c>
      <c r="F9" s="162">
        <v>0</v>
      </c>
      <c r="G9" s="164"/>
      <c r="H9" s="144">
        <f>F9/D9*100</f>
        <v>0</v>
      </c>
      <c r="I9" s="145">
        <f>G9-95</f>
        <v>-95</v>
      </c>
    </row>
    <row r="10" spans="1:10" s="1" customFormat="1" ht="28.5" customHeight="1">
      <c r="A10" s="50" t="s">
        <v>60</v>
      </c>
      <c r="B10" s="30" t="s">
        <v>74</v>
      </c>
      <c r="C10" s="30" t="s">
        <v>61</v>
      </c>
      <c r="D10" s="106">
        <f>D11+D17+D20</f>
        <v>307933.802</v>
      </c>
      <c r="E10" s="106">
        <f>E11+E17+E20</f>
        <v>97757.025</v>
      </c>
      <c r="F10" s="106">
        <f>F11+F17+F20</f>
        <v>97608.624</v>
      </c>
      <c r="G10" s="106">
        <f aca="true" t="shared" si="1" ref="G10:G39">F10/E10*100</f>
        <v>99.8481940300454</v>
      </c>
      <c r="H10" s="136">
        <f t="shared" si="0"/>
        <v>31.69792447793698</v>
      </c>
      <c r="I10" s="107" t="s">
        <v>67</v>
      </c>
      <c r="J10" s="91"/>
    </row>
    <row r="11" spans="1:10" s="1" customFormat="1" ht="27.75" customHeight="1">
      <c r="A11" s="184"/>
      <c r="B11" s="185"/>
      <c r="C11" s="140" t="s">
        <v>66</v>
      </c>
      <c r="D11" s="158">
        <f>D12+D13+D14+D15+D16</f>
        <v>236038.864</v>
      </c>
      <c r="E11" s="158">
        <f>E12+E13+E14+E15+E16</f>
        <v>97757.025</v>
      </c>
      <c r="F11" s="158">
        <f>F12+F13+F14+F15+F16</f>
        <v>97608.624</v>
      </c>
      <c r="G11" s="172">
        <f t="shared" si="1"/>
        <v>99.8481940300454</v>
      </c>
      <c r="H11" s="137">
        <f t="shared" si="0"/>
        <v>41.35277654954313</v>
      </c>
      <c r="I11" s="116">
        <f aca="true" t="shared" si="2" ref="I11:I20">G11-95</f>
        <v>4.848194030045406</v>
      </c>
      <c r="J11" s="95"/>
    </row>
    <row r="12" spans="1:9" s="1" customFormat="1" ht="20.25" customHeight="1" hidden="1">
      <c r="A12" s="61"/>
      <c r="B12" s="62"/>
      <c r="C12" s="58" t="s">
        <v>102</v>
      </c>
      <c r="D12" s="157">
        <f>114739.5+6398.7</f>
        <v>121138.2</v>
      </c>
      <c r="E12" s="157">
        <f>49015.35+1874.695</f>
        <v>50890.045</v>
      </c>
      <c r="F12" s="157">
        <f>48977.71+1874.325</f>
        <v>50852.034999999996</v>
      </c>
      <c r="G12" s="157">
        <f t="shared" si="1"/>
        <v>99.92530955710492</v>
      </c>
      <c r="H12" s="135">
        <f t="shared" si="0"/>
        <v>41.978529481204106</v>
      </c>
      <c r="I12" s="112">
        <f t="shared" si="2"/>
        <v>4.925309557104924</v>
      </c>
    </row>
    <row r="13" spans="1:9" s="1" customFormat="1" ht="27" customHeight="1" hidden="1">
      <c r="A13" s="61"/>
      <c r="B13" s="62"/>
      <c r="C13" s="58" t="s">
        <v>106</v>
      </c>
      <c r="D13" s="157">
        <v>105907.8</v>
      </c>
      <c r="E13" s="157">
        <v>44963.559</v>
      </c>
      <c r="F13" s="157">
        <v>44853.168</v>
      </c>
      <c r="G13" s="157">
        <f t="shared" si="1"/>
        <v>99.75448785092834</v>
      </c>
      <c r="H13" s="135">
        <f>F13/D13*100</f>
        <v>42.351146941018506</v>
      </c>
      <c r="I13" s="112">
        <f>G13-95</f>
        <v>4.754487850928342</v>
      </c>
    </row>
    <row r="14" spans="1:9" s="121" customFormat="1" ht="27" customHeight="1" hidden="1">
      <c r="A14" s="61"/>
      <c r="B14" s="62"/>
      <c r="C14" s="58" t="s">
        <v>118</v>
      </c>
      <c r="D14" s="157">
        <v>0</v>
      </c>
      <c r="E14" s="157">
        <v>0</v>
      </c>
      <c r="F14" s="157">
        <v>0</v>
      </c>
      <c r="G14" s="157"/>
      <c r="H14" s="135"/>
      <c r="I14" s="112">
        <f>G14-95</f>
        <v>-95</v>
      </c>
    </row>
    <row r="15" spans="1:9" s="1" customFormat="1" ht="27" customHeight="1" hidden="1">
      <c r="A15" s="61"/>
      <c r="B15" s="62"/>
      <c r="C15" s="58" t="s">
        <v>103</v>
      </c>
      <c r="D15" s="157">
        <v>3563</v>
      </c>
      <c r="E15" s="157">
        <v>1480.8</v>
      </c>
      <c r="F15" s="157">
        <v>1480.8</v>
      </c>
      <c r="G15" s="157">
        <f t="shared" si="1"/>
        <v>100</v>
      </c>
      <c r="H15" s="135">
        <f>F15/D15*100</f>
        <v>41.560482739264664</v>
      </c>
      <c r="I15" s="112">
        <f>G15-95</f>
        <v>5</v>
      </c>
    </row>
    <row r="16" spans="1:9" s="1" customFormat="1" ht="27" customHeight="1" hidden="1">
      <c r="A16" s="61"/>
      <c r="B16" s="62"/>
      <c r="C16" s="58" t="s">
        <v>101</v>
      </c>
      <c r="D16" s="157">
        <v>5429.864</v>
      </c>
      <c r="E16" s="157">
        <v>422.621</v>
      </c>
      <c r="F16" s="157">
        <v>422.621</v>
      </c>
      <c r="G16" s="157">
        <f t="shared" si="1"/>
        <v>100</v>
      </c>
      <c r="H16" s="135">
        <f>F16/D16*100</f>
        <v>7.7832704465526215</v>
      </c>
      <c r="I16" s="112">
        <f>G16-95</f>
        <v>5</v>
      </c>
    </row>
    <row r="17" spans="1:13" s="1" customFormat="1" ht="27.75" customHeight="1">
      <c r="A17" s="61"/>
      <c r="B17" s="62"/>
      <c r="C17" s="140" t="s">
        <v>82</v>
      </c>
      <c r="D17" s="158">
        <f>D18+D19</f>
        <v>71894.938</v>
      </c>
      <c r="E17" s="158">
        <f>E18+E19</f>
        <v>0</v>
      </c>
      <c r="F17" s="158">
        <f>F18+F19</f>
        <v>0</v>
      </c>
      <c r="G17" s="158"/>
      <c r="H17" s="137">
        <f t="shared" si="0"/>
        <v>0</v>
      </c>
      <c r="I17" s="116">
        <f t="shared" si="2"/>
        <v>-95</v>
      </c>
      <c r="M17" s="54"/>
    </row>
    <row r="18" spans="1:9" s="2" customFormat="1" ht="27.75" customHeight="1" hidden="1">
      <c r="A18" s="63"/>
      <c r="B18" s="62"/>
      <c r="C18" s="58" t="s">
        <v>105</v>
      </c>
      <c r="D18" s="157">
        <v>0</v>
      </c>
      <c r="E18" s="157">
        <v>0</v>
      </c>
      <c r="F18" s="157">
        <v>0</v>
      </c>
      <c r="G18" s="157" t="e">
        <f t="shared" si="1"/>
        <v>#DIV/0!</v>
      </c>
      <c r="H18" s="135"/>
      <c r="I18" s="112" t="e">
        <f t="shared" si="2"/>
        <v>#DIV/0!</v>
      </c>
    </row>
    <row r="19" spans="1:9" s="2" customFormat="1" ht="18" customHeight="1" hidden="1">
      <c r="A19" s="63"/>
      <c r="B19" s="62"/>
      <c r="C19" s="58" t="s">
        <v>104</v>
      </c>
      <c r="D19" s="157">
        <v>71894.938</v>
      </c>
      <c r="E19" s="157">
        <v>0</v>
      </c>
      <c r="F19" s="157">
        <v>0</v>
      </c>
      <c r="G19" s="157"/>
      <c r="H19" s="135">
        <f t="shared" si="0"/>
        <v>0</v>
      </c>
      <c r="I19" s="112">
        <f t="shared" si="2"/>
        <v>-95</v>
      </c>
    </row>
    <row r="20" spans="1:9" s="102" customFormat="1" ht="30" customHeight="1" hidden="1">
      <c r="A20" s="100"/>
      <c r="B20" s="83"/>
      <c r="C20" s="58" t="s">
        <v>96</v>
      </c>
      <c r="D20" s="157">
        <v>0</v>
      </c>
      <c r="E20" s="157">
        <v>0</v>
      </c>
      <c r="F20" s="157">
        <v>0</v>
      </c>
      <c r="G20" s="157" t="e">
        <f t="shared" si="1"/>
        <v>#DIV/0!</v>
      </c>
      <c r="H20" s="135"/>
      <c r="I20" s="108" t="e">
        <f t="shared" si="2"/>
        <v>#DIV/0!</v>
      </c>
    </row>
    <row r="21" spans="1:9" s="5" customFormat="1" ht="66.75" customHeight="1">
      <c r="A21" s="50" t="s">
        <v>80</v>
      </c>
      <c r="B21" s="30" t="s">
        <v>112</v>
      </c>
      <c r="C21" s="30" t="s">
        <v>81</v>
      </c>
      <c r="D21" s="106">
        <f>D22</f>
        <v>129027.5</v>
      </c>
      <c r="E21" s="106">
        <f>E22</f>
        <v>55577.629</v>
      </c>
      <c r="F21" s="106">
        <f>F22</f>
        <v>54233.191</v>
      </c>
      <c r="G21" s="106">
        <f t="shared" si="1"/>
        <v>97.58097273275187</v>
      </c>
      <c r="H21" s="136">
        <f t="shared" si="0"/>
        <v>42.03227296506559</v>
      </c>
      <c r="I21" s="107" t="s">
        <v>67</v>
      </c>
    </row>
    <row r="22" spans="1:9" s="2" customFormat="1" ht="17.25" customHeight="1">
      <c r="A22" s="59"/>
      <c r="B22" s="60"/>
      <c r="C22" s="52" t="s">
        <v>35</v>
      </c>
      <c r="D22" s="157">
        <v>129027.5</v>
      </c>
      <c r="E22" s="157">
        <v>55577.629</v>
      </c>
      <c r="F22" s="157">
        <v>54233.191</v>
      </c>
      <c r="G22" s="157">
        <f>F22/E22*100</f>
        <v>97.58097273275187</v>
      </c>
      <c r="H22" s="135">
        <f t="shared" si="0"/>
        <v>42.03227296506559</v>
      </c>
      <c r="I22" s="108">
        <f>G22-95</f>
        <v>2.5809727327518743</v>
      </c>
    </row>
    <row r="23" spans="1:9" s="8" customFormat="1" ht="17.25" customHeight="1" hidden="1">
      <c r="A23" s="64"/>
      <c r="B23" s="65"/>
      <c r="C23" s="52" t="s">
        <v>36</v>
      </c>
      <c r="D23" s="157">
        <v>0</v>
      </c>
      <c r="E23" s="157">
        <v>0</v>
      </c>
      <c r="F23" s="157">
        <v>0</v>
      </c>
      <c r="G23" s="157" t="e">
        <f t="shared" si="1"/>
        <v>#DIV/0!</v>
      </c>
      <c r="H23" s="135" t="e">
        <f t="shared" si="0"/>
        <v>#DIV/0!</v>
      </c>
      <c r="I23" s="108" t="e">
        <f>G23-95</f>
        <v>#DIV/0!</v>
      </c>
    </row>
    <row r="24" spans="1:9" s="8" customFormat="1" ht="54.75" customHeight="1">
      <c r="A24" s="66">
        <v>910</v>
      </c>
      <c r="B24" s="67" t="s">
        <v>91</v>
      </c>
      <c r="C24" s="30" t="s">
        <v>90</v>
      </c>
      <c r="D24" s="106">
        <f>D25</f>
        <v>51587.6</v>
      </c>
      <c r="E24" s="106">
        <f>E25</f>
        <v>21359.338</v>
      </c>
      <c r="F24" s="106">
        <f>F25</f>
        <v>21172.107</v>
      </c>
      <c r="G24" s="106">
        <f t="shared" si="1"/>
        <v>99.12342320721737</v>
      </c>
      <c r="H24" s="136">
        <f t="shared" si="0"/>
        <v>41.041077700842834</v>
      </c>
      <c r="I24" s="107" t="s">
        <v>67</v>
      </c>
    </row>
    <row r="25" spans="1:9" s="8" customFormat="1" ht="18.75" customHeight="1">
      <c r="A25" s="190"/>
      <c r="B25" s="191"/>
      <c r="C25" s="52" t="s">
        <v>36</v>
      </c>
      <c r="D25" s="157">
        <v>51587.6</v>
      </c>
      <c r="E25" s="157">
        <v>21359.338</v>
      </c>
      <c r="F25" s="157">
        <v>21172.107</v>
      </c>
      <c r="G25" s="157">
        <f t="shared" si="1"/>
        <v>99.12342320721737</v>
      </c>
      <c r="H25" s="135">
        <f t="shared" si="0"/>
        <v>41.041077700842834</v>
      </c>
      <c r="I25" s="108">
        <f>G25-95</f>
        <v>4.123423207217371</v>
      </c>
    </row>
    <row r="26" spans="1:9" s="2" customFormat="1" ht="40.5" customHeight="1">
      <c r="A26" s="68" t="s">
        <v>1</v>
      </c>
      <c r="B26" s="69" t="s">
        <v>113</v>
      </c>
      <c r="C26" s="30" t="s">
        <v>38</v>
      </c>
      <c r="D26" s="106">
        <f>D27+D28+D29</f>
        <v>137080.1</v>
      </c>
      <c r="E26" s="106">
        <f>E27+E28+E29</f>
        <v>44741.838</v>
      </c>
      <c r="F26" s="106">
        <f>F27+F28+F29</f>
        <v>42056.848999999995</v>
      </c>
      <c r="G26" s="106">
        <f t="shared" si="1"/>
        <v>93.99893003948561</v>
      </c>
      <c r="H26" s="136">
        <f t="shared" si="0"/>
        <v>30.680491916769824</v>
      </c>
      <c r="I26" s="107" t="s">
        <v>67</v>
      </c>
    </row>
    <row r="27" spans="1:9" s="7" customFormat="1" ht="17.25" customHeight="1">
      <c r="A27" s="56"/>
      <c r="B27" s="57"/>
      <c r="C27" s="58" t="s">
        <v>35</v>
      </c>
      <c r="D27" s="157">
        <v>113506.4</v>
      </c>
      <c r="E27" s="157">
        <v>35545.688</v>
      </c>
      <c r="F27" s="157">
        <v>33555.054</v>
      </c>
      <c r="G27" s="157">
        <f aca="true" t="shared" si="3" ref="G27:G33">F27/E27*100</f>
        <v>94.39978767607478</v>
      </c>
      <c r="H27" s="135">
        <f t="shared" si="0"/>
        <v>29.562257282408744</v>
      </c>
      <c r="I27" s="108">
        <f>G27-95</f>
        <v>-0.60021232392522</v>
      </c>
    </row>
    <row r="28" spans="1:9" s="29" customFormat="1" ht="17.25" customHeight="1">
      <c r="A28" s="100"/>
      <c r="B28" s="131"/>
      <c r="C28" s="58" t="s">
        <v>36</v>
      </c>
      <c r="D28" s="157">
        <v>23573.7</v>
      </c>
      <c r="E28" s="157">
        <v>9196.15</v>
      </c>
      <c r="F28" s="157">
        <v>8501.795</v>
      </c>
      <c r="G28" s="157">
        <f t="shared" si="3"/>
        <v>92.44950332476091</v>
      </c>
      <c r="H28" s="135">
        <f t="shared" si="0"/>
        <v>36.064745882063484</v>
      </c>
      <c r="I28" s="108">
        <f>G28-95</f>
        <v>-2.5504966752390885</v>
      </c>
    </row>
    <row r="29" spans="1:9" s="122" customFormat="1" ht="28.5" customHeight="1" hidden="1">
      <c r="A29" s="63"/>
      <c r="B29" s="75"/>
      <c r="C29" s="58" t="s">
        <v>71</v>
      </c>
      <c r="D29" s="157"/>
      <c r="E29" s="157"/>
      <c r="F29" s="157"/>
      <c r="G29" s="157" t="e">
        <f t="shared" si="3"/>
        <v>#DIV/0!</v>
      </c>
      <c r="H29" s="135" t="e">
        <f>F29/D29*100</f>
        <v>#DIV/0!</v>
      </c>
      <c r="I29" s="108" t="e">
        <f>G29-95</f>
        <v>#DIV/0!</v>
      </c>
    </row>
    <row r="30" spans="1:9" s="122" customFormat="1" ht="21.75" customHeight="1" hidden="1">
      <c r="A30" s="100"/>
      <c r="B30" s="131"/>
      <c r="C30" s="143" t="s">
        <v>97</v>
      </c>
      <c r="D30" s="158"/>
      <c r="E30" s="158"/>
      <c r="F30" s="158"/>
      <c r="G30" s="157" t="e">
        <f t="shared" si="3"/>
        <v>#DIV/0!</v>
      </c>
      <c r="H30" s="144" t="e">
        <f>F30/D30*100</f>
        <v>#DIV/0!</v>
      </c>
      <c r="I30" s="145" t="e">
        <f>G30-95</f>
        <v>#DIV/0!</v>
      </c>
    </row>
    <row r="31" spans="1:9" s="2" customFormat="1" ht="54.75" customHeight="1">
      <c r="A31" s="125">
        <v>924</v>
      </c>
      <c r="B31" s="126" t="s">
        <v>85</v>
      </c>
      <c r="C31" s="30" t="s">
        <v>84</v>
      </c>
      <c r="D31" s="106">
        <f>D32+D33</f>
        <v>1728257.364</v>
      </c>
      <c r="E31" s="106">
        <f>E32+E33</f>
        <v>795872.954</v>
      </c>
      <c r="F31" s="106">
        <f>F32+F33</f>
        <v>794259.0800000001</v>
      </c>
      <c r="G31" s="168">
        <f t="shared" si="3"/>
        <v>99.79721964518473</v>
      </c>
      <c r="H31" s="136">
        <f t="shared" si="0"/>
        <v>45.957222375822035</v>
      </c>
      <c r="I31" s="107" t="s">
        <v>67</v>
      </c>
    </row>
    <row r="32" spans="1:9" s="2" customFormat="1" ht="16.5" customHeight="1">
      <c r="A32" s="70"/>
      <c r="B32" s="71"/>
      <c r="C32" s="58" t="s">
        <v>35</v>
      </c>
      <c r="D32" s="157">
        <v>1444570.179</v>
      </c>
      <c r="E32" s="157">
        <v>723354.659</v>
      </c>
      <c r="F32" s="157">
        <v>721740.802</v>
      </c>
      <c r="G32" s="169">
        <f t="shared" si="3"/>
        <v>99.77689270679046</v>
      </c>
      <c r="H32" s="135">
        <f t="shared" si="0"/>
        <v>49.96232183746333</v>
      </c>
      <c r="I32" s="108">
        <f>G32-95</f>
        <v>4.776892706790463</v>
      </c>
    </row>
    <row r="33" spans="1:9" s="2" customFormat="1" ht="27.75" customHeight="1">
      <c r="A33" s="72"/>
      <c r="B33" s="73"/>
      <c r="C33" s="74" t="s">
        <v>71</v>
      </c>
      <c r="D33" s="157">
        <v>283687.185</v>
      </c>
      <c r="E33" s="157">
        <v>72518.295</v>
      </c>
      <c r="F33" s="157">
        <v>72518.278</v>
      </c>
      <c r="G33" s="157">
        <f t="shared" si="3"/>
        <v>99.9999765576397</v>
      </c>
      <c r="H33" s="135">
        <f t="shared" si="0"/>
        <v>25.56276132106567</v>
      </c>
      <c r="I33" s="108">
        <f>G33-95</f>
        <v>4.999976557639698</v>
      </c>
    </row>
    <row r="34" spans="1:9" s="2" customFormat="1" ht="28.5" customHeight="1">
      <c r="A34" s="50" t="s">
        <v>2</v>
      </c>
      <c r="B34" s="30" t="s">
        <v>75</v>
      </c>
      <c r="C34" s="30" t="s">
        <v>39</v>
      </c>
      <c r="D34" s="106">
        <f>D35+D36+D37</f>
        <v>15343078.066</v>
      </c>
      <c r="E34" s="106">
        <f>E35+E36+E37</f>
        <v>8202102.733</v>
      </c>
      <c r="F34" s="106">
        <f>F35+F36+F37</f>
        <v>8186182.035</v>
      </c>
      <c r="G34" s="167">
        <f t="shared" si="1"/>
        <v>99.8058949208726</v>
      </c>
      <c r="H34" s="136">
        <f t="shared" si="0"/>
        <v>53.35423570020439</v>
      </c>
      <c r="I34" s="107" t="s">
        <v>67</v>
      </c>
    </row>
    <row r="35" spans="1:9" s="7" customFormat="1" ht="16.5" customHeight="1">
      <c r="A35" s="77"/>
      <c r="B35" s="51"/>
      <c r="C35" s="52" t="s">
        <v>35</v>
      </c>
      <c r="D35" s="157">
        <v>4010406.727</v>
      </c>
      <c r="E35" s="157">
        <v>1966931.536</v>
      </c>
      <c r="F35" s="157">
        <v>1951037.219</v>
      </c>
      <c r="G35" s="169">
        <f>F35/E35*100</f>
        <v>99.19192322106325</v>
      </c>
      <c r="H35" s="135">
        <f>F35/D35*100</f>
        <v>48.64936032210082</v>
      </c>
      <c r="I35" s="108">
        <f>G35-95</f>
        <v>4.191923221063249</v>
      </c>
    </row>
    <row r="36" spans="1:9" s="2" customFormat="1" ht="18.75" customHeight="1">
      <c r="A36" s="80"/>
      <c r="B36" s="53"/>
      <c r="C36" s="52" t="s">
        <v>36</v>
      </c>
      <c r="D36" s="157">
        <v>10295336</v>
      </c>
      <c r="E36" s="157">
        <v>5776645.096</v>
      </c>
      <c r="F36" s="157">
        <v>5776636.771</v>
      </c>
      <c r="G36" s="157">
        <f t="shared" si="1"/>
        <v>99.99985588520912</v>
      </c>
      <c r="H36" s="135">
        <f t="shared" si="0"/>
        <v>56.109259289837645</v>
      </c>
      <c r="I36" s="108">
        <f>G36-95</f>
        <v>4.999855885209115</v>
      </c>
    </row>
    <row r="37" spans="1:9" s="2" customFormat="1" ht="27" customHeight="1">
      <c r="A37" s="80"/>
      <c r="B37" s="53"/>
      <c r="C37" s="52" t="s">
        <v>71</v>
      </c>
      <c r="D37" s="157">
        <v>1037335.339</v>
      </c>
      <c r="E37" s="157">
        <v>458526.101</v>
      </c>
      <c r="F37" s="157">
        <v>458508.045</v>
      </c>
      <c r="G37" s="166">
        <f t="shared" si="1"/>
        <v>99.99606216528117</v>
      </c>
      <c r="H37" s="135">
        <f t="shared" si="0"/>
        <v>44.20056155052093</v>
      </c>
      <c r="I37" s="108">
        <f>G37-95</f>
        <v>4.996062165281174</v>
      </c>
    </row>
    <row r="38" spans="1:9" s="2" customFormat="1" ht="21.75" customHeight="1">
      <c r="A38" s="80"/>
      <c r="B38" s="53"/>
      <c r="C38" s="143" t="s">
        <v>97</v>
      </c>
      <c r="D38" s="162">
        <v>219760.397</v>
      </c>
      <c r="E38" s="162">
        <v>24872.424</v>
      </c>
      <c r="F38" s="162">
        <v>24872.424</v>
      </c>
      <c r="G38" s="162">
        <f t="shared" si="1"/>
        <v>100</v>
      </c>
      <c r="H38" s="144">
        <f t="shared" si="0"/>
        <v>11.317973729361256</v>
      </c>
      <c r="I38" s="145">
        <f>G38-95</f>
        <v>5</v>
      </c>
    </row>
    <row r="39" spans="1:9" s="2" customFormat="1" ht="28.5" customHeight="1">
      <c r="A39" s="50" t="s">
        <v>3</v>
      </c>
      <c r="B39" s="30" t="s">
        <v>4</v>
      </c>
      <c r="C39" s="30" t="s">
        <v>40</v>
      </c>
      <c r="D39" s="106">
        <f>D40+D41+D42</f>
        <v>997384.773</v>
      </c>
      <c r="E39" s="106">
        <f>E40+E41+E42</f>
        <v>261557.73299999998</v>
      </c>
      <c r="F39" s="106">
        <f>F40+F41+F42</f>
        <v>258936.25999999998</v>
      </c>
      <c r="G39" s="106">
        <f t="shared" si="1"/>
        <v>98.99774593932575</v>
      </c>
      <c r="H39" s="136">
        <f t="shared" si="0"/>
        <v>25.96152127139001</v>
      </c>
      <c r="I39" s="107" t="s">
        <v>67</v>
      </c>
    </row>
    <row r="40" spans="1:9" s="7" customFormat="1" ht="16.5" customHeight="1">
      <c r="A40" s="63"/>
      <c r="B40" s="75"/>
      <c r="C40" s="76" t="s">
        <v>35</v>
      </c>
      <c r="D40" s="157">
        <v>799387.572</v>
      </c>
      <c r="E40" s="157">
        <v>252871.468</v>
      </c>
      <c r="F40" s="157">
        <v>250375.164</v>
      </c>
      <c r="G40" s="169">
        <f aca="true" t="shared" si="4" ref="G40:G62">F40/E40*100</f>
        <v>99.01281705692475</v>
      </c>
      <c r="H40" s="135">
        <f t="shared" si="0"/>
        <v>31.320872724300997</v>
      </c>
      <c r="I40" s="108">
        <f>G40-95</f>
        <v>4.012817056924746</v>
      </c>
    </row>
    <row r="41" spans="1:9" s="2" customFormat="1" ht="16.5" customHeight="1">
      <c r="A41" s="61"/>
      <c r="B41" s="62"/>
      <c r="C41" s="52" t="s">
        <v>36</v>
      </c>
      <c r="D41" s="157">
        <v>2579.387</v>
      </c>
      <c r="E41" s="157">
        <v>1016.033</v>
      </c>
      <c r="F41" s="157">
        <v>890.864</v>
      </c>
      <c r="G41" s="157">
        <f t="shared" si="4"/>
        <v>87.68061667288366</v>
      </c>
      <c r="H41" s="135">
        <f t="shared" si="0"/>
        <v>34.53781848167801</v>
      </c>
      <c r="I41" s="108">
        <f>G41-95</f>
        <v>-7.319383327116341</v>
      </c>
    </row>
    <row r="42" spans="1:9" s="28" customFormat="1" ht="27" customHeight="1">
      <c r="A42" s="61"/>
      <c r="B42" s="62"/>
      <c r="C42" s="58" t="s">
        <v>71</v>
      </c>
      <c r="D42" s="157">
        <f>140723.314+54694.5</f>
        <v>195417.814</v>
      </c>
      <c r="E42" s="157">
        <v>7670.232</v>
      </c>
      <c r="F42" s="157">
        <v>7670.232</v>
      </c>
      <c r="G42" s="157">
        <f t="shared" si="4"/>
        <v>100</v>
      </c>
      <c r="H42" s="135">
        <f t="shared" si="0"/>
        <v>3.9250423710092264</v>
      </c>
      <c r="I42" s="108">
        <f>G42-95</f>
        <v>5</v>
      </c>
    </row>
    <row r="43" spans="1:10" s="2" customFormat="1" ht="28.5" customHeight="1">
      <c r="A43" s="50" t="s">
        <v>5</v>
      </c>
      <c r="B43" s="30" t="s">
        <v>6</v>
      </c>
      <c r="C43" s="30" t="s">
        <v>41</v>
      </c>
      <c r="D43" s="106">
        <f>D44+D45+D46</f>
        <v>719432.6279999999</v>
      </c>
      <c r="E43" s="106">
        <f>E44+E45+E46</f>
        <v>256716.26700000002</v>
      </c>
      <c r="F43" s="106">
        <f>F44+F45+F46</f>
        <v>255955.068</v>
      </c>
      <c r="G43" s="168">
        <f t="shared" si="4"/>
        <v>99.70348626174125</v>
      </c>
      <c r="H43" s="136">
        <f t="shared" si="0"/>
        <v>35.57735054518545</v>
      </c>
      <c r="I43" s="107" t="s">
        <v>67</v>
      </c>
      <c r="J43" s="91"/>
    </row>
    <row r="44" spans="1:9" s="7" customFormat="1" ht="16.5" customHeight="1">
      <c r="A44" s="56"/>
      <c r="B44" s="57"/>
      <c r="C44" s="52" t="s">
        <v>35</v>
      </c>
      <c r="D44" s="157">
        <v>597013.051</v>
      </c>
      <c r="E44" s="157">
        <v>235889.464</v>
      </c>
      <c r="F44" s="157">
        <v>235808.373</v>
      </c>
      <c r="G44" s="169">
        <f t="shared" si="4"/>
        <v>99.96562330566829</v>
      </c>
      <c r="H44" s="135">
        <f t="shared" si="0"/>
        <v>39.4980264845165</v>
      </c>
      <c r="I44" s="108">
        <f>G44-95</f>
        <v>4.965623305668288</v>
      </c>
    </row>
    <row r="45" spans="1:9" s="2" customFormat="1" ht="16.5" customHeight="1">
      <c r="A45" s="61"/>
      <c r="B45" s="62"/>
      <c r="C45" s="52" t="s">
        <v>36</v>
      </c>
      <c r="D45" s="157">
        <v>9268.009</v>
      </c>
      <c r="E45" s="157">
        <v>3356.983</v>
      </c>
      <c r="F45" s="157">
        <v>2877.676</v>
      </c>
      <c r="G45" s="157">
        <f t="shared" si="4"/>
        <v>85.72209034123794</v>
      </c>
      <c r="H45" s="135">
        <f t="shared" si="0"/>
        <v>31.049559835343278</v>
      </c>
      <c r="I45" s="108">
        <f>G45-95</f>
        <v>-9.277909658762056</v>
      </c>
    </row>
    <row r="46" spans="1:9" s="28" customFormat="1" ht="27" customHeight="1">
      <c r="A46" s="61"/>
      <c r="B46" s="62"/>
      <c r="C46" s="58" t="s">
        <v>71</v>
      </c>
      <c r="D46" s="157">
        <v>113151.568</v>
      </c>
      <c r="E46" s="157">
        <v>17469.82</v>
      </c>
      <c r="F46" s="157">
        <v>17269.019</v>
      </c>
      <c r="G46" s="169">
        <f t="shared" si="4"/>
        <v>98.85058346336712</v>
      </c>
      <c r="H46" s="135">
        <f t="shared" si="0"/>
        <v>15.261846835388088</v>
      </c>
      <c r="I46" s="108">
        <f>G46-95</f>
        <v>3.8505834633671157</v>
      </c>
    </row>
    <row r="47" spans="1:9" s="2" customFormat="1" ht="28.5" customHeight="1">
      <c r="A47" s="50" t="s">
        <v>7</v>
      </c>
      <c r="B47" s="30" t="s">
        <v>8</v>
      </c>
      <c r="C47" s="30" t="s">
        <v>42</v>
      </c>
      <c r="D47" s="106">
        <f>D48+D49+D50</f>
        <v>653930.139</v>
      </c>
      <c r="E47" s="106">
        <f>E48+E49+E50</f>
        <v>245419.006</v>
      </c>
      <c r="F47" s="106">
        <f>F48+F49+F50</f>
        <v>240724.21499999997</v>
      </c>
      <c r="G47" s="106">
        <f t="shared" si="4"/>
        <v>98.08703039079214</v>
      </c>
      <c r="H47" s="136">
        <f t="shared" si="0"/>
        <v>36.81191623437316</v>
      </c>
      <c r="I47" s="107" t="s">
        <v>67</v>
      </c>
    </row>
    <row r="48" spans="1:9" s="7" customFormat="1" ht="16.5" customHeight="1">
      <c r="A48" s="56"/>
      <c r="B48" s="57"/>
      <c r="C48" s="52" t="s">
        <v>35</v>
      </c>
      <c r="D48" s="157">
        <v>503760.862</v>
      </c>
      <c r="E48" s="157">
        <v>239636.618</v>
      </c>
      <c r="F48" s="157">
        <v>235557.947</v>
      </c>
      <c r="G48" s="157">
        <f t="shared" si="4"/>
        <v>98.29797673075156</v>
      </c>
      <c r="H48" s="135">
        <f t="shared" si="0"/>
        <v>46.759874529514356</v>
      </c>
      <c r="I48" s="108">
        <f>G48-95</f>
        <v>3.2979767307515573</v>
      </c>
    </row>
    <row r="49" spans="1:9" s="2" customFormat="1" ht="16.5" customHeight="1">
      <c r="A49" s="61"/>
      <c r="B49" s="62"/>
      <c r="C49" s="52" t="s">
        <v>36</v>
      </c>
      <c r="D49" s="157">
        <v>8109.452</v>
      </c>
      <c r="E49" s="157">
        <v>3535.408</v>
      </c>
      <c r="F49" s="157">
        <v>2945.115</v>
      </c>
      <c r="G49" s="157">
        <f t="shared" si="4"/>
        <v>83.30339808022157</v>
      </c>
      <c r="H49" s="135">
        <f t="shared" si="0"/>
        <v>36.31706556743908</v>
      </c>
      <c r="I49" s="108">
        <f>G49-95</f>
        <v>-11.69660191977843</v>
      </c>
    </row>
    <row r="50" spans="1:9" s="28" customFormat="1" ht="27.75" customHeight="1">
      <c r="A50" s="61"/>
      <c r="B50" s="62"/>
      <c r="C50" s="58" t="s">
        <v>71</v>
      </c>
      <c r="D50" s="157">
        <v>142059.825</v>
      </c>
      <c r="E50" s="157">
        <v>2246.98</v>
      </c>
      <c r="F50" s="157">
        <v>2221.153</v>
      </c>
      <c r="G50" s="169">
        <f t="shared" si="4"/>
        <v>98.85059057045456</v>
      </c>
      <c r="H50" s="135">
        <f t="shared" si="0"/>
        <v>1.5635335324395898</v>
      </c>
      <c r="I50" s="108">
        <f>G50-95</f>
        <v>3.850590570454557</v>
      </c>
    </row>
    <row r="51" spans="1:10" s="2" customFormat="1" ht="28.5" customHeight="1">
      <c r="A51" s="50" t="s">
        <v>9</v>
      </c>
      <c r="B51" s="30" t="s">
        <v>10</v>
      </c>
      <c r="C51" s="30" t="s">
        <v>46</v>
      </c>
      <c r="D51" s="106">
        <f>D52+D53+D54</f>
        <v>672398.577</v>
      </c>
      <c r="E51" s="106">
        <f>E52+E53+E54</f>
        <v>196364.43999999997</v>
      </c>
      <c r="F51" s="106">
        <f>F52+F53+F54</f>
        <v>195735.954</v>
      </c>
      <c r="G51" s="168">
        <f t="shared" si="4"/>
        <v>99.6799389950645</v>
      </c>
      <c r="H51" s="136">
        <f t="shared" si="0"/>
        <v>29.11010830411082</v>
      </c>
      <c r="I51" s="107" t="s">
        <v>67</v>
      </c>
      <c r="J51" s="91"/>
    </row>
    <row r="52" spans="1:9" s="7" customFormat="1" ht="16.5" customHeight="1">
      <c r="A52" s="56"/>
      <c r="B52" s="57"/>
      <c r="C52" s="52" t="s">
        <v>35</v>
      </c>
      <c r="D52" s="157">
        <v>432982.27</v>
      </c>
      <c r="E52" s="157">
        <v>185019.485</v>
      </c>
      <c r="F52" s="157">
        <v>184870.336</v>
      </c>
      <c r="G52" s="169">
        <f t="shared" si="4"/>
        <v>99.91938740938558</v>
      </c>
      <c r="H52" s="135">
        <f t="shared" si="0"/>
        <v>42.696976021674054</v>
      </c>
      <c r="I52" s="108">
        <f>G52-95</f>
        <v>4.919387409385578</v>
      </c>
    </row>
    <row r="53" spans="1:9" s="2" customFormat="1" ht="16.5" customHeight="1">
      <c r="A53" s="61"/>
      <c r="B53" s="62"/>
      <c r="C53" s="52" t="s">
        <v>36</v>
      </c>
      <c r="D53" s="157">
        <v>7385.639</v>
      </c>
      <c r="E53" s="157">
        <v>2507.033</v>
      </c>
      <c r="F53" s="157">
        <v>2128.476</v>
      </c>
      <c r="G53" s="157">
        <f t="shared" si="4"/>
        <v>84.900198760846</v>
      </c>
      <c r="H53" s="135">
        <f t="shared" si="0"/>
        <v>28.81911775000105</v>
      </c>
      <c r="I53" s="108">
        <f>G53-95</f>
        <v>-10.099801239154004</v>
      </c>
    </row>
    <row r="54" spans="1:9" s="28" customFormat="1" ht="27.75" customHeight="1">
      <c r="A54" s="61"/>
      <c r="B54" s="62"/>
      <c r="C54" s="58" t="s">
        <v>71</v>
      </c>
      <c r="D54" s="157">
        <v>232030.668</v>
      </c>
      <c r="E54" s="157">
        <v>8837.922</v>
      </c>
      <c r="F54" s="157">
        <v>8737.142</v>
      </c>
      <c r="G54" s="169">
        <f>F54/E54*100</f>
        <v>98.85968670010891</v>
      </c>
      <c r="H54" s="135">
        <f t="shared" si="0"/>
        <v>3.7655117210626656</v>
      </c>
      <c r="I54" s="108">
        <f>G54-95</f>
        <v>3.8596867001089095</v>
      </c>
    </row>
    <row r="55" spans="1:10" s="2" customFormat="1" ht="28.5" customHeight="1">
      <c r="A55" s="50" t="s">
        <v>11</v>
      </c>
      <c r="B55" s="30" t="s">
        <v>12</v>
      </c>
      <c r="C55" s="30" t="s">
        <v>45</v>
      </c>
      <c r="D55" s="106">
        <f>D56+D57+D58</f>
        <v>507317.412</v>
      </c>
      <c r="E55" s="106">
        <f>E56+E57+E58</f>
        <v>157426.886</v>
      </c>
      <c r="F55" s="106">
        <f>F56+F57+F58</f>
        <v>154904.2</v>
      </c>
      <c r="G55" s="106">
        <f t="shared" si="4"/>
        <v>98.3975507207835</v>
      </c>
      <c r="H55" s="136">
        <f t="shared" si="0"/>
        <v>30.533980568362594</v>
      </c>
      <c r="I55" s="107" t="s">
        <v>67</v>
      </c>
      <c r="J55" s="91"/>
    </row>
    <row r="56" spans="1:9" s="7" customFormat="1" ht="16.5" customHeight="1">
      <c r="A56" s="56"/>
      <c r="B56" s="57"/>
      <c r="C56" s="52" t="s">
        <v>35</v>
      </c>
      <c r="D56" s="157">
        <v>372550.462</v>
      </c>
      <c r="E56" s="157">
        <v>151292.917</v>
      </c>
      <c r="F56" s="157">
        <v>149282.522</v>
      </c>
      <c r="G56" s="169">
        <f t="shared" si="4"/>
        <v>98.67119027125375</v>
      </c>
      <c r="H56" s="135">
        <f t="shared" si="0"/>
        <v>40.07041655473776</v>
      </c>
      <c r="I56" s="108">
        <f>G56-95</f>
        <v>3.6711902712537494</v>
      </c>
    </row>
    <row r="57" spans="1:9" s="2" customFormat="1" ht="16.5" customHeight="1">
      <c r="A57" s="61"/>
      <c r="B57" s="62"/>
      <c r="C57" s="52" t="s">
        <v>36</v>
      </c>
      <c r="D57" s="157">
        <v>7606.861</v>
      </c>
      <c r="E57" s="157">
        <v>3111.969</v>
      </c>
      <c r="F57" s="157">
        <v>2621.678</v>
      </c>
      <c r="G57" s="157">
        <f t="shared" si="4"/>
        <v>84.24499087233838</v>
      </c>
      <c r="H57" s="135">
        <f t="shared" si="0"/>
        <v>34.46464974185804</v>
      </c>
      <c r="I57" s="108">
        <f>G57-95</f>
        <v>-10.755009127661623</v>
      </c>
    </row>
    <row r="58" spans="1:9" s="28" customFormat="1" ht="27" customHeight="1">
      <c r="A58" s="82"/>
      <c r="B58" s="83"/>
      <c r="C58" s="58" t="s">
        <v>71</v>
      </c>
      <c r="D58" s="157">
        <v>127160.089</v>
      </c>
      <c r="E58" s="157">
        <v>3022</v>
      </c>
      <c r="F58" s="157">
        <v>3000</v>
      </c>
      <c r="G58" s="157">
        <f t="shared" si="4"/>
        <v>99.27200529450695</v>
      </c>
      <c r="H58" s="135">
        <f>F58/D58*100</f>
        <v>2.3592308117997622</v>
      </c>
      <c r="I58" s="108">
        <f>G58-95</f>
        <v>4.272005294506954</v>
      </c>
    </row>
    <row r="59" spans="1:10" s="2" customFormat="1" ht="28.5" customHeight="1">
      <c r="A59" s="50" t="s">
        <v>13</v>
      </c>
      <c r="B59" s="30" t="s">
        <v>14</v>
      </c>
      <c r="C59" s="30" t="s">
        <v>44</v>
      </c>
      <c r="D59" s="106">
        <f>D60+D61+D62</f>
        <v>482774.66099999996</v>
      </c>
      <c r="E59" s="106">
        <f>E60+E61+E62</f>
        <v>128807.44200000001</v>
      </c>
      <c r="F59" s="106">
        <f>F60+F61+F62</f>
        <v>127297.574</v>
      </c>
      <c r="G59" s="168">
        <f t="shared" si="4"/>
        <v>98.82780996458263</v>
      </c>
      <c r="H59" s="136">
        <f t="shared" si="0"/>
        <v>26.367907076216664</v>
      </c>
      <c r="I59" s="107" t="s">
        <v>67</v>
      </c>
      <c r="J59" s="91"/>
    </row>
    <row r="60" spans="1:9" s="7" customFormat="1" ht="16.5" customHeight="1">
      <c r="A60" s="56"/>
      <c r="B60" s="57"/>
      <c r="C60" s="52" t="s">
        <v>35</v>
      </c>
      <c r="D60" s="157">
        <v>374719.97</v>
      </c>
      <c r="E60" s="157">
        <v>120131.861</v>
      </c>
      <c r="F60" s="157">
        <v>119088.436</v>
      </c>
      <c r="G60" s="157">
        <f t="shared" si="4"/>
        <v>99.13143358363523</v>
      </c>
      <c r="H60" s="135">
        <f t="shared" si="0"/>
        <v>31.780648359893927</v>
      </c>
      <c r="I60" s="108">
        <f>G60-95</f>
        <v>4.1314335836352285</v>
      </c>
    </row>
    <row r="61" spans="1:9" s="2" customFormat="1" ht="16.5" customHeight="1">
      <c r="A61" s="61"/>
      <c r="B61" s="62"/>
      <c r="C61" s="52" t="s">
        <v>36</v>
      </c>
      <c r="D61" s="157">
        <v>8287.339</v>
      </c>
      <c r="E61" s="157">
        <v>2860.091</v>
      </c>
      <c r="F61" s="157">
        <v>2460.492</v>
      </c>
      <c r="G61" s="157">
        <f t="shared" si="4"/>
        <v>86.0284515422761</v>
      </c>
      <c r="H61" s="135">
        <f t="shared" si="0"/>
        <v>29.689771348800864</v>
      </c>
      <c r="I61" s="108">
        <f>G61-95</f>
        <v>-8.971548457723898</v>
      </c>
    </row>
    <row r="62" spans="1:9" s="28" customFormat="1" ht="27" customHeight="1">
      <c r="A62" s="61"/>
      <c r="B62" s="62"/>
      <c r="C62" s="58" t="s">
        <v>71</v>
      </c>
      <c r="D62" s="157">
        <v>99767.352</v>
      </c>
      <c r="E62" s="157">
        <v>5815.49</v>
      </c>
      <c r="F62" s="157">
        <v>5748.646</v>
      </c>
      <c r="G62" s="169">
        <f t="shared" si="4"/>
        <v>98.85058696687639</v>
      </c>
      <c r="H62" s="135">
        <f t="shared" si="0"/>
        <v>5.762051297101681</v>
      </c>
      <c r="I62" s="108">
        <f>G62-95</f>
        <v>3.850586966876392</v>
      </c>
    </row>
    <row r="63" spans="1:10" s="2" customFormat="1" ht="38.25" customHeight="1">
      <c r="A63" s="50" t="s">
        <v>15</v>
      </c>
      <c r="B63" s="30" t="s">
        <v>16</v>
      </c>
      <c r="C63" s="30" t="s">
        <v>68</v>
      </c>
      <c r="D63" s="106">
        <f>D64+D65+D66</f>
        <v>509371.861</v>
      </c>
      <c r="E63" s="106">
        <f>E64+E65+E66</f>
        <v>141668.57900000003</v>
      </c>
      <c r="F63" s="106">
        <f>F64+F65+F66</f>
        <v>141397.152</v>
      </c>
      <c r="G63" s="167">
        <f aca="true" t="shared" si="5" ref="G63:G98">F63/E63*100</f>
        <v>99.80840705686754</v>
      </c>
      <c r="H63" s="136">
        <f t="shared" si="0"/>
        <v>27.759121150196396</v>
      </c>
      <c r="I63" s="107" t="s">
        <v>67</v>
      </c>
      <c r="J63" s="91"/>
    </row>
    <row r="64" spans="1:9" s="7" customFormat="1" ht="16.5" customHeight="1">
      <c r="A64" s="56"/>
      <c r="B64" s="57"/>
      <c r="C64" s="52" t="s">
        <v>35</v>
      </c>
      <c r="D64" s="157">
        <v>386107.282</v>
      </c>
      <c r="E64" s="157">
        <v>139503.564</v>
      </c>
      <c r="F64" s="157">
        <v>139256.587</v>
      </c>
      <c r="G64" s="169">
        <f t="shared" si="5"/>
        <v>99.82296007864</v>
      </c>
      <c r="H64" s="135">
        <f t="shared" si="0"/>
        <v>36.06681186603468</v>
      </c>
      <c r="I64" s="108">
        <f>G64-95</f>
        <v>4.822960078639994</v>
      </c>
    </row>
    <row r="65" spans="1:9" s="2" customFormat="1" ht="16.5" customHeight="1">
      <c r="A65" s="61"/>
      <c r="B65" s="62"/>
      <c r="C65" s="52" t="s">
        <v>36</v>
      </c>
      <c r="D65" s="157">
        <v>5632.85</v>
      </c>
      <c r="E65" s="157">
        <v>2165.015</v>
      </c>
      <c r="F65" s="157">
        <v>2140.565</v>
      </c>
      <c r="G65" s="157">
        <f t="shared" si="5"/>
        <v>98.87067757036327</v>
      </c>
      <c r="H65" s="135">
        <f t="shared" si="0"/>
        <v>38.00145574620308</v>
      </c>
      <c r="I65" s="108">
        <f>G65-95</f>
        <v>3.87067757036327</v>
      </c>
    </row>
    <row r="66" spans="1:9" s="2" customFormat="1" ht="27.75" customHeight="1">
      <c r="A66" s="61"/>
      <c r="B66" s="62"/>
      <c r="C66" s="58" t="s">
        <v>71</v>
      </c>
      <c r="D66" s="157">
        <v>117631.729</v>
      </c>
      <c r="E66" s="157">
        <v>0</v>
      </c>
      <c r="F66" s="157">
        <v>0</v>
      </c>
      <c r="G66" s="157"/>
      <c r="H66" s="135">
        <f t="shared" si="0"/>
        <v>0</v>
      </c>
      <c r="I66" s="108">
        <f>G66-95</f>
        <v>-95</v>
      </c>
    </row>
    <row r="67" spans="1:9" s="2" customFormat="1" ht="28.5" customHeight="1">
      <c r="A67" s="50" t="s">
        <v>17</v>
      </c>
      <c r="B67" s="30" t="s">
        <v>18</v>
      </c>
      <c r="C67" s="30" t="s">
        <v>43</v>
      </c>
      <c r="D67" s="106">
        <f>D68+D69+D70</f>
        <v>90961.671</v>
      </c>
      <c r="E67" s="106">
        <f>E68+E69+E70</f>
        <v>19852.958000000002</v>
      </c>
      <c r="F67" s="106">
        <f>F68+F69+F70</f>
        <v>19614.829</v>
      </c>
      <c r="G67" s="168">
        <f t="shared" si="5"/>
        <v>98.80053642384172</v>
      </c>
      <c r="H67" s="136">
        <f t="shared" si="0"/>
        <v>21.56383978478144</v>
      </c>
      <c r="I67" s="107" t="s">
        <v>67</v>
      </c>
    </row>
    <row r="68" spans="1:9" s="7" customFormat="1" ht="16.5" customHeight="1">
      <c r="A68" s="56"/>
      <c r="B68" s="57"/>
      <c r="C68" s="52" t="s">
        <v>35</v>
      </c>
      <c r="D68" s="157">
        <v>71780.014</v>
      </c>
      <c r="E68" s="157">
        <v>19515.275</v>
      </c>
      <c r="F68" s="157">
        <v>19360.986</v>
      </c>
      <c r="G68" s="169">
        <f t="shared" si="5"/>
        <v>99.20939366726833</v>
      </c>
      <c r="H68" s="135">
        <f t="shared" si="0"/>
        <v>26.972669579027947</v>
      </c>
      <c r="I68" s="108">
        <f>G68-95</f>
        <v>4.20939366726833</v>
      </c>
    </row>
    <row r="69" spans="1:9" s="2" customFormat="1" ht="16.5" customHeight="1">
      <c r="A69" s="61"/>
      <c r="B69" s="62"/>
      <c r="C69" s="52" t="s">
        <v>36</v>
      </c>
      <c r="D69" s="157">
        <v>584.3</v>
      </c>
      <c r="E69" s="157">
        <v>271.683</v>
      </c>
      <c r="F69" s="157">
        <v>253.843</v>
      </c>
      <c r="G69" s="157">
        <f t="shared" si="5"/>
        <v>93.43352362864074</v>
      </c>
      <c r="H69" s="135">
        <f t="shared" si="0"/>
        <v>43.44395002567175</v>
      </c>
      <c r="I69" s="108">
        <f>G69-95</f>
        <v>-1.5664763713592578</v>
      </c>
    </row>
    <row r="70" spans="1:9" s="2" customFormat="1" ht="27.75" customHeight="1">
      <c r="A70" s="61"/>
      <c r="B70" s="62"/>
      <c r="C70" s="58" t="s">
        <v>71</v>
      </c>
      <c r="D70" s="157">
        <v>18597.357</v>
      </c>
      <c r="E70" s="157">
        <v>66</v>
      </c>
      <c r="F70" s="157">
        <v>0</v>
      </c>
      <c r="G70" s="157">
        <f t="shared" si="5"/>
        <v>0</v>
      </c>
      <c r="H70" s="135">
        <f t="shared" si="0"/>
        <v>0</v>
      </c>
      <c r="I70" s="108">
        <f>G70-95</f>
        <v>-95</v>
      </c>
    </row>
    <row r="71" spans="1:9" s="2" customFormat="1" ht="54" customHeight="1">
      <c r="A71" s="50" t="s">
        <v>86</v>
      </c>
      <c r="B71" s="30" t="s">
        <v>88</v>
      </c>
      <c r="C71" s="30" t="s">
        <v>87</v>
      </c>
      <c r="D71" s="106">
        <f>D72+D73+D74</f>
        <v>1080889.279</v>
      </c>
      <c r="E71" s="106">
        <f>E72+E73+E74</f>
        <v>167925.099</v>
      </c>
      <c r="F71" s="106">
        <f>F72+F73+F74</f>
        <v>164414.363</v>
      </c>
      <c r="G71" s="106">
        <f t="shared" si="5"/>
        <v>97.90934409394038</v>
      </c>
      <c r="H71" s="136">
        <f t="shared" si="0"/>
        <v>15.211027271184543</v>
      </c>
      <c r="I71" s="107" t="s">
        <v>67</v>
      </c>
    </row>
    <row r="72" spans="1:9" s="2" customFormat="1" ht="16.5" customHeight="1">
      <c r="A72" s="184"/>
      <c r="B72" s="185"/>
      <c r="C72" s="58" t="s">
        <v>35</v>
      </c>
      <c r="D72" s="157">
        <v>536819.214</v>
      </c>
      <c r="E72" s="157">
        <v>135851.044</v>
      </c>
      <c r="F72" s="157">
        <v>132340.415</v>
      </c>
      <c r="G72" s="157">
        <f>F72/E72*100</f>
        <v>97.41582479115878</v>
      </c>
      <c r="H72" s="135">
        <f t="shared" si="0"/>
        <v>24.652697136880054</v>
      </c>
      <c r="I72" s="108">
        <f>G72-95</f>
        <v>2.4158247911587836</v>
      </c>
    </row>
    <row r="73" spans="1:9" s="10" customFormat="1" ht="16.5" customHeight="1">
      <c r="A73" s="63"/>
      <c r="B73" s="62"/>
      <c r="C73" s="58" t="s">
        <v>36</v>
      </c>
      <c r="D73" s="157">
        <v>4364.565</v>
      </c>
      <c r="E73" s="157">
        <v>199.965</v>
      </c>
      <c r="F73" s="157">
        <v>199.858</v>
      </c>
      <c r="G73" s="157">
        <f>F73/E73*100</f>
        <v>99.94649063586127</v>
      </c>
      <c r="H73" s="135">
        <f>F73/D73*100</f>
        <v>4.579104675952816</v>
      </c>
      <c r="I73" s="108">
        <f>G73-95</f>
        <v>4.946490635861267</v>
      </c>
    </row>
    <row r="74" spans="1:9" s="128" customFormat="1" ht="27.75" customHeight="1">
      <c r="A74" s="63"/>
      <c r="B74" s="62"/>
      <c r="C74" s="58" t="s">
        <v>71</v>
      </c>
      <c r="D74" s="157">
        <v>539705.5</v>
      </c>
      <c r="E74" s="157">
        <v>31874.09</v>
      </c>
      <c r="F74" s="157">
        <v>31874.09</v>
      </c>
      <c r="G74" s="157">
        <f>F74/E74*100</f>
        <v>100</v>
      </c>
      <c r="H74" s="135">
        <f>F74/D74*100</f>
        <v>5.9058301240213416</v>
      </c>
      <c r="I74" s="108">
        <f>G74-95</f>
        <v>5</v>
      </c>
    </row>
    <row r="75" spans="1:10" s="28" customFormat="1" ht="21" customHeight="1">
      <c r="A75" s="194"/>
      <c r="B75" s="195"/>
      <c r="C75" s="146" t="s">
        <v>97</v>
      </c>
      <c r="D75" s="162">
        <v>2697</v>
      </c>
      <c r="E75" s="162">
        <v>0</v>
      </c>
      <c r="F75" s="162">
        <v>0</v>
      </c>
      <c r="G75" s="162"/>
      <c r="H75" s="144">
        <f aca="true" t="shared" si="6" ref="H75:H88">F75/D75*100</f>
        <v>0</v>
      </c>
      <c r="I75" s="145">
        <f>G75-95</f>
        <v>-95</v>
      </c>
      <c r="J75" s="95"/>
    </row>
    <row r="76" spans="1:9" s="2" customFormat="1" ht="41.25" customHeight="1">
      <c r="A76" s="68" t="s">
        <v>93</v>
      </c>
      <c r="B76" s="69" t="s">
        <v>94</v>
      </c>
      <c r="C76" s="30" t="s">
        <v>92</v>
      </c>
      <c r="D76" s="106">
        <f>D77+D78</f>
        <v>2846011.3789999997</v>
      </c>
      <c r="E76" s="106">
        <f>E77+E78</f>
        <v>830838.688</v>
      </c>
      <c r="F76" s="106">
        <f>F77+F78</f>
        <v>830838.688</v>
      </c>
      <c r="G76" s="106">
        <f t="shared" si="5"/>
        <v>100</v>
      </c>
      <c r="H76" s="136">
        <f t="shared" si="6"/>
        <v>29.193090868523896</v>
      </c>
      <c r="I76" s="107" t="s">
        <v>67</v>
      </c>
    </row>
    <row r="77" spans="1:9" s="2" customFormat="1" ht="16.5" customHeight="1">
      <c r="A77" s="184"/>
      <c r="B77" s="185"/>
      <c r="C77" s="58" t="s">
        <v>35</v>
      </c>
      <c r="D77" s="157">
        <v>1591194.321</v>
      </c>
      <c r="E77" s="157">
        <v>448349.556</v>
      </c>
      <c r="F77" s="157">
        <v>448349.556</v>
      </c>
      <c r="G77" s="157">
        <f>F77/E77*100</f>
        <v>100</v>
      </c>
      <c r="H77" s="135">
        <f t="shared" si="6"/>
        <v>28.176920322228828</v>
      </c>
      <c r="I77" s="108">
        <f>G77-95</f>
        <v>5</v>
      </c>
    </row>
    <row r="78" spans="1:9" s="28" customFormat="1" ht="27" customHeight="1">
      <c r="A78" s="192"/>
      <c r="B78" s="193"/>
      <c r="C78" s="58" t="s">
        <v>71</v>
      </c>
      <c r="D78" s="157">
        <v>1254817.058</v>
      </c>
      <c r="E78" s="157">
        <v>382489.132</v>
      </c>
      <c r="F78" s="157">
        <v>382489.132</v>
      </c>
      <c r="G78" s="157">
        <f>F78/E78*100</f>
        <v>100</v>
      </c>
      <c r="H78" s="135">
        <f t="shared" si="6"/>
        <v>30.481665001401343</v>
      </c>
      <c r="I78" s="108">
        <f>G78-95</f>
        <v>5</v>
      </c>
    </row>
    <row r="79" spans="1:10" s="28" customFormat="1" ht="21" customHeight="1">
      <c r="A79" s="192"/>
      <c r="B79" s="193"/>
      <c r="C79" s="147" t="s">
        <v>97</v>
      </c>
      <c r="D79" s="162">
        <v>2768570.134</v>
      </c>
      <c r="E79" s="162">
        <v>800618.3</v>
      </c>
      <c r="F79" s="162">
        <v>800618.3</v>
      </c>
      <c r="G79" s="162">
        <f t="shared" si="5"/>
        <v>100</v>
      </c>
      <c r="H79" s="144">
        <f t="shared" si="6"/>
        <v>28.918115173166136</v>
      </c>
      <c r="I79" s="145">
        <f>G79-95</f>
        <v>5</v>
      </c>
      <c r="J79" s="96"/>
    </row>
    <row r="80" spans="1:9" s="2" customFormat="1" ht="41.25" customHeight="1">
      <c r="A80" s="50" t="s">
        <v>19</v>
      </c>
      <c r="B80" s="30" t="s">
        <v>114</v>
      </c>
      <c r="C80" s="30" t="s">
        <v>47</v>
      </c>
      <c r="D80" s="106">
        <f>D81+D82+D83</f>
        <v>9826947.378</v>
      </c>
      <c r="E80" s="106">
        <f>E81+E82+E83</f>
        <v>1323231.794</v>
      </c>
      <c r="F80" s="106">
        <f>F81+F82+F83</f>
        <v>1308319.075</v>
      </c>
      <c r="G80" s="106">
        <f t="shared" si="5"/>
        <v>98.87300780803336</v>
      </c>
      <c r="H80" s="136">
        <f t="shared" si="6"/>
        <v>13.313585843850031</v>
      </c>
      <c r="I80" s="107" t="s">
        <v>67</v>
      </c>
    </row>
    <row r="81" spans="1:9" s="7" customFormat="1" ht="16.5" customHeight="1">
      <c r="A81" s="77"/>
      <c r="B81" s="51"/>
      <c r="C81" s="52" t="s">
        <v>35</v>
      </c>
      <c r="D81" s="157">
        <v>3505898.446</v>
      </c>
      <c r="E81" s="157">
        <v>1088991.956</v>
      </c>
      <c r="F81" s="157">
        <v>1076743.818</v>
      </c>
      <c r="G81" s="157">
        <f>F81/E81*100</f>
        <v>98.87527745889061</v>
      </c>
      <c r="H81" s="135">
        <f t="shared" si="6"/>
        <v>30.712350474055917</v>
      </c>
      <c r="I81" s="108">
        <f>G81-95</f>
        <v>3.875277458890608</v>
      </c>
    </row>
    <row r="82" spans="1:9" s="7" customFormat="1" ht="16.5" customHeight="1">
      <c r="A82" s="77"/>
      <c r="B82" s="51"/>
      <c r="C82" s="52" t="s">
        <v>36</v>
      </c>
      <c r="D82" s="157">
        <v>9441.6</v>
      </c>
      <c r="E82" s="157">
        <v>4720.8</v>
      </c>
      <c r="F82" s="157">
        <v>2056.219</v>
      </c>
      <c r="G82" s="157">
        <f t="shared" si="5"/>
        <v>43.55657939332316</v>
      </c>
      <c r="H82" s="135">
        <f t="shared" si="6"/>
        <v>21.77828969666158</v>
      </c>
      <c r="I82" s="108">
        <f>G82-95</f>
        <v>-51.44342060667684</v>
      </c>
    </row>
    <row r="83" spans="1:9" s="2" customFormat="1" ht="27" customHeight="1">
      <c r="A83" s="80"/>
      <c r="B83" s="53"/>
      <c r="C83" s="52" t="s">
        <v>71</v>
      </c>
      <c r="D83" s="157">
        <v>6311607.332</v>
      </c>
      <c r="E83" s="157">
        <v>229519.038</v>
      </c>
      <c r="F83" s="157">
        <v>229519.038</v>
      </c>
      <c r="G83" s="157">
        <f t="shared" si="5"/>
        <v>100</v>
      </c>
      <c r="H83" s="135">
        <f t="shared" si="6"/>
        <v>3.6364593981684026</v>
      </c>
      <c r="I83" s="108">
        <f>G83-95</f>
        <v>5</v>
      </c>
    </row>
    <row r="84" spans="1:10" s="2" customFormat="1" ht="21" customHeight="1">
      <c r="A84" s="80"/>
      <c r="B84" s="53"/>
      <c r="C84" s="143" t="s">
        <v>97</v>
      </c>
      <c r="D84" s="162">
        <v>5588975.703</v>
      </c>
      <c r="E84" s="162">
        <v>475847.521</v>
      </c>
      <c r="F84" s="162">
        <v>475666.64</v>
      </c>
      <c r="G84" s="165">
        <f t="shared" si="5"/>
        <v>99.9619876132548</v>
      </c>
      <c r="H84" s="144">
        <f t="shared" si="6"/>
        <v>8.510801715324616</v>
      </c>
      <c r="I84" s="145">
        <f>G84-95</f>
        <v>4.961987613254806</v>
      </c>
      <c r="J84" s="95"/>
    </row>
    <row r="85" spans="1:9" s="2" customFormat="1" ht="28.5" customHeight="1">
      <c r="A85" s="50" t="s">
        <v>20</v>
      </c>
      <c r="B85" s="30" t="s">
        <v>115</v>
      </c>
      <c r="C85" s="30" t="s">
        <v>48</v>
      </c>
      <c r="D85" s="106">
        <f>D86+D87+D88</f>
        <v>7039227.716</v>
      </c>
      <c r="E85" s="106">
        <f>E86+E87+E88</f>
        <v>3123438.3630000004</v>
      </c>
      <c r="F85" s="106">
        <f>F86+F87+F88</f>
        <v>2997772.046</v>
      </c>
      <c r="G85" s="106">
        <f t="shared" si="5"/>
        <v>95.97666730073392</v>
      </c>
      <c r="H85" s="136">
        <f t="shared" si="6"/>
        <v>42.58666102228991</v>
      </c>
      <c r="I85" s="107" t="s">
        <v>67</v>
      </c>
    </row>
    <row r="86" spans="1:9" s="7" customFormat="1" ht="16.5" customHeight="1">
      <c r="A86" s="77"/>
      <c r="B86" s="78"/>
      <c r="C86" s="79" t="s">
        <v>35</v>
      </c>
      <c r="D86" s="157">
        <v>6320448.631</v>
      </c>
      <c r="E86" s="157">
        <v>2984886.648</v>
      </c>
      <c r="F86" s="157">
        <v>2953797.627</v>
      </c>
      <c r="G86" s="169">
        <f>F86/E86*100</f>
        <v>98.95845220719416</v>
      </c>
      <c r="H86" s="135">
        <f t="shared" si="6"/>
        <v>46.73398676974391</v>
      </c>
      <c r="I86" s="108">
        <f>G86-95</f>
        <v>3.9584522071941564</v>
      </c>
    </row>
    <row r="87" spans="1:9" s="2" customFormat="1" ht="16.5" customHeight="1">
      <c r="A87" s="80"/>
      <c r="B87" s="81"/>
      <c r="C87" s="58" t="s">
        <v>36</v>
      </c>
      <c r="D87" s="157">
        <v>249189.119</v>
      </c>
      <c r="E87" s="157">
        <v>126546.515</v>
      </c>
      <c r="F87" s="157">
        <v>33554.862</v>
      </c>
      <c r="G87" s="157">
        <f>F87/E87*100</f>
        <v>26.515832537940693</v>
      </c>
      <c r="H87" s="135">
        <f t="shared" si="6"/>
        <v>13.465620864448741</v>
      </c>
      <c r="I87" s="108">
        <f>G87-95</f>
        <v>-68.4841674620593</v>
      </c>
    </row>
    <row r="88" spans="1:9" s="2" customFormat="1" ht="27" customHeight="1">
      <c r="A88" s="82"/>
      <c r="B88" s="83"/>
      <c r="C88" s="58" t="s">
        <v>71</v>
      </c>
      <c r="D88" s="157">
        <v>469589.966</v>
      </c>
      <c r="E88" s="157">
        <v>12005.2</v>
      </c>
      <c r="F88" s="157">
        <v>10419.557</v>
      </c>
      <c r="G88" s="157">
        <f>F88/E88*100</f>
        <v>86.79203178622596</v>
      </c>
      <c r="H88" s="135">
        <f t="shared" si="6"/>
        <v>2.218862785496571</v>
      </c>
      <c r="I88" s="108">
        <f>G88-95</f>
        <v>-8.207968213774038</v>
      </c>
    </row>
    <row r="89" spans="1:9" s="2" customFormat="1" ht="28.5" customHeight="1">
      <c r="A89" s="68" t="s">
        <v>108</v>
      </c>
      <c r="B89" s="69" t="s">
        <v>110</v>
      </c>
      <c r="C89" s="118" t="s">
        <v>109</v>
      </c>
      <c r="D89" s="106">
        <f>D90+D91</f>
        <v>105162.5</v>
      </c>
      <c r="E89" s="106">
        <f>E90+E91</f>
        <v>43222.401</v>
      </c>
      <c r="F89" s="106">
        <f>F90+F91</f>
        <v>41421.89</v>
      </c>
      <c r="G89" s="168">
        <f>G90</f>
        <v>95.83141719766864</v>
      </c>
      <c r="H89" s="136">
        <f>H90</f>
        <v>39.37116495850474</v>
      </c>
      <c r="I89" s="106" t="s">
        <v>67</v>
      </c>
    </row>
    <row r="90" spans="1:9" s="2" customFormat="1" ht="16.5" customHeight="1">
      <c r="A90" s="56"/>
      <c r="B90" s="154"/>
      <c r="C90" s="58" t="s">
        <v>35</v>
      </c>
      <c r="D90" s="157">
        <v>105132.5</v>
      </c>
      <c r="E90" s="157">
        <v>43192.401</v>
      </c>
      <c r="F90" s="157">
        <v>41391.89</v>
      </c>
      <c r="G90" s="169">
        <f t="shared" si="5"/>
        <v>95.83141719766864</v>
      </c>
      <c r="H90" s="135">
        <f aca="true" t="shared" si="7" ref="H90:H111">F90/D90*100</f>
        <v>39.37116495850474</v>
      </c>
      <c r="I90" s="108">
        <f>G90-95</f>
        <v>0.8314171976686424</v>
      </c>
    </row>
    <row r="91" spans="1:9" s="2" customFormat="1" ht="16.5" customHeight="1">
      <c r="A91" s="100"/>
      <c r="B91" s="155"/>
      <c r="C91" s="58" t="s">
        <v>36</v>
      </c>
      <c r="D91" s="157">
        <v>30</v>
      </c>
      <c r="E91" s="157">
        <v>30</v>
      </c>
      <c r="F91" s="157">
        <v>30</v>
      </c>
      <c r="G91" s="157">
        <f t="shared" si="5"/>
        <v>100</v>
      </c>
      <c r="H91" s="135">
        <f>F91/D91*100</f>
        <v>100</v>
      </c>
      <c r="I91" s="108">
        <f>G91-95</f>
        <v>5</v>
      </c>
    </row>
    <row r="92" spans="1:9" s="2" customFormat="1" ht="42" customHeight="1">
      <c r="A92" s="152" t="s">
        <v>21</v>
      </c>
      <c r="B92" s="153" t="s">
        <v>116</v>
      </c>
      <c r="C92" s="30" t="s">
        <v>49</v>
      </c>
      <c r="D92" s="106">
        <f>D93</f>
        <v>72942.455</v>
      </c>
      <c r="E92" s="106">
        <f>E93</f>
        <v>29978.676</v>
      </c>
      <c r="F92" s="106">
        <f>F93</f>
        <v>29976.906</v>
      </c>
      <c r="G92" s="168">
        <f t="shared" si="5"/>
        <v>99.99409580329697</v>
      </c>
      <c r="H92" s="136">
        <f t="shared" si="7"/>
        <v>41.09665077765754</v>
      </c>
      <c r="I92" s="107" t="s">
        <v>67</v>
      </c>
    </row>
    <row r="93" spans="1:9" s="7" customFormat="1" ht="18" customHeight="1">
      <c r="A93" s="56"/>
      <c r="B93" s="84"/>
      <c r="C93" s="52" t="s">
        <v>35</v>
      </c>
      <c r="D93" s="157">
        <v>72942.455</v>
      </c>
      <c r="E93" s="157">
        <v>29978.676</v>
      </c>
      <c r="F93" s="157">
        <v>29976.906</v>
      </c>
      <c r="G93" s="169">
        <f>F93/E93*100</f>
        <v>99.99409580329697</v>
      </c>
      <c r="H93" s="135">
        <f t="shared" si="7"/>
        <v>41.09665077765754</v>
      </c>
      <c r="I93" s="108">
        <f>G93-95</f>
        <v>4.994095803296972</v>
      </c>
    </row>
    <row r="94" spans="1:9" s="28" customFormat="1" ht="27" customHeight="1" hidden="1">
      <c r="A94" s="130"/>
      <c r="B94" s="132"/>
      <c r="C94" s="52" t="s">
        <v>71</v>
      </c>
      <c r="D94" s="157">
        <v>0</v>
      </c>
      <c r="E94" s="157">
        <v>0</v>
      </c>
      <c r="F94" s="157">
        <v>0</v>
      </c>
      <c r="G94" s="157" t="e">
        <f t="shared" si="5"/>
        <v>#DIV/0!</v>
      </c>
      <c r="H94" s="135" t="e">
        <f t="shared" si="7"/>
        <v>#DIV/0!</v>
      </c>
      <c r="I94" s="108" t="e">
        <f>G94-95</f>
        <v>#DIV/0!</v>
      </c>
    </row>
    <row r="95" spans="1:9" s="2" customFormat="1" ht="41.25" customHeight="1">
      <c r="A95" s="68" t="s">
        <v>22</v>
      </c>
      <c r="B95" s="69" t="s">
        <v>95</v>
      </c>
      <c r="C95" s="30" t="s">
        <v>50</v>
      </c>
      <c r="D95" s="106">
        <f>D96+D97</f>
        <v>503877.083</v>
      </c>
      <c r="E95" s="106">
        <f>E96+E97</f>
        <v>140944.21999999997</v>
      </c>
      <c r="F95" s="106">
        <f>F96+F97</f>
        <v>139092.88400000002</v>
      </c>
      <c r="G95" s="106">
        <f t="shared" si="5"/>
        <v>98.68647611090405</v>
      </c>
      <c r="H95" s="136">
        <f t="shared" si="7"/>
        <v>27.60452671748122</v>
      </c>
      <c r="I95" s="107" t="s">
        <v>67</v>
      </c>
    </row>
    <row r="96" spans="1:9" s="7" customFormat="1" ht="16.5" customHeight="1">
      <c r="A96" s="56"/>
      <c r="B96" s="57"/>
      <c r="C96" s="58" t="s">
        <v>35</v>
      </c>
      <c r="D96" s="157">
        <v>302204.683</v>
      </c>
      <c r="E96" s="157">
        <v>136053.985</v>
      </c>
      <c r="F96" s="157">
        <v>134349.301</v>
      </c>
      <c r="G96" s="169">
        <f t="shared" si="5"/>
        <v>98.74705323772767</v>
      </c>
      <c r="H96" s="135">
        <f t="shared" si="7"/>
        <v>44.456392821682385</v>
      </c>
      <c r="I96" s="108">
        <f>G96-95</f>
        <v>3.7470532377276697</v>
      </c>
    </row>
    <row r="97" spans="1:9" s="14" customFormat="1" ht="16.5" customHeight="1">
      <c r="A97" s="129"/>
      <c r="B97" s="133"/>
      <c r="C97" s="58" t="s">
        <v>36</v>
      </c>
      <c r="D97" s="157">
        <v>201672.4</v>
      </c>
      <c r="E97" s="157">
        <v>4890.235</v>
      </c>
      <c r="F97" s="157">
        <v>4743.583</v>
      </c>
      <c r="G97" s="157">
        <f>F97/E97*100</f>
        <v>97.00112571277249</v>
      </c>
      <c r="H97" s="156">
        <f t="shared" si="7"/>
        <v>2.3521230470803145</v>
      </c>
      <c r="I97" s="108">
        <f>G97-95</f>
        <v>2.0011257127724917</v>
      </c>
    </row>
    <row r="98" spans="1:9" s="28" customFormat="1" ht="29.25" customHeight="1" hidden="1">
      <c r="A98" s="130"/>
      <c r="B98" s="132"/>
      <c r="C98" s="58" t="s">
        <v>71</v>
      </c>
      <c r="D98" s="157">
        <v>0</v>
      </c>
      <c r="E98" s="157">
        <v>0</v>
      </c>
      <c r="F98" s="157">
        <v>0</v>
      </c>
      <c r="G98" s="157" t="e">
        <f t="shared" si="5"/>
        <v>#DIV/0!</v>
      </c>
      <c r="H98" s="135" t="e">
        <f t="shared" si="7"/>
        <v>#DIV/0!</v>
      </c>
      <c r="I98" s="108" t="e">
        <f>G98-95</f>
        <v>#DIV/0!</v>
      </c>
    </row>
    <row r="99" spans="1:9" s="2" customFormat="1" ht="41.25" customHeight="1">
      <c r="A99" s="50" t="s">
        <v>23</v>
      </c>
      <c r="B99" s="30" t="s">
        <v>76</v>
      </c>
      <c r="C99" s="30" t="s">
        <v>51</v>
      </c>
      <c r="D99" s="106">
        <f>D100+D101+D102</f>
        <v>195908.022</v>
      </c>
      <c r="E99" s="106">
        <f>E100+E101+E102</f>
        <v>80603.782</v>
      </c>
      <c r="F99" s="106">
        <f>F100+F101+F102</f>
        <v>77316.01299999999</v>
      </c>
      <c r="G99" s="106">
        <f aca="true" t="shared" si="8" ref="G99:G126">F99/E99*100</f>
        <v>95.92107352977554</v>
      </c>
      <c r="H99" s="136">
        <f t="shared" si="7"/>
        <v>39.46546558466095</v>
      </c>
      <c r="I99" s="107" t="s">
        <v>67</v>
      </c>
    </row>
    <row r="100" spans="1:9" s="7" customFormat="1" ht="16.5" customHeight="1">
      <c r="A100" s="174"/>
      <c r="B100" s="175"/>
      <c r="C100" s="58" t="s">
        <v>35</v>
      </c>
      <c r="D100" s="157">
        <v>194000.522</v>
      </c>
      <c r="E100" s="157">
        <v>80158.282</v>
      </c>
      <c r="F100" s="157">
        <v>76873.4</v>
      </c>
      <c r="G100" s="157">
        <f>F100/E100*100</f>
        <v>95.90200548459858</v>
      </c>
      <c r="H100" s="135">
        <f t="shared" si="7"/>
        <v>39.625357296719024</v>
      </c>
      <c r="I100" s="108">
        <f>G100-95</f>
        <v>0.9020054845985754</v>
      </c>
    </row>
    <row r="101" spans="1:9" s="7" customFormat="1" ht="16.5" customHeight="1">
      <c r="A101" s="63"/>
      <c r="B101" s="85"/>
      <c r="C101" s="52" t="s">
        <v>36</v>
      </c>
      <c r="D101" s="157">
        <v>450.7</v>
      </c>
      <c r="E101" s="157">
        <v>0</v>
      </c>
      <c r="F101" s="157">
        <v>0</v>
      </c>
      <c r="G101" s="157"/>
      <c r="H101" s="135">
        <f t="shared" si="7"/>
        <v>0</v>
      </c>
      <c r="I101" s="108">
        <f>G101-95</f>
        <v>-95</v>
      </c>
    </row>
    <row r="102" spans="1:12" s="7" customFormat="1" ht="27" customHeight="1">
      <c r="A102" s="63"/>
      <c r="B102" s="85"/>
      <c r="C102" s="52" t="s">
        <v>71</v>
      </c>
      <c r="D102" s="157">
        <v>1456.8</v>
      </c>
      <c r="E102" s="157">
        <v>445.5</v>
      </c>
      <c r="F102" s="157">
        <v>442.613</v>
      </c>
      <c r="G102" s="157">
        <f>F102/E102*100</f>
        <v>99.35196408529741</v>
      </c>
      <c r="H102" s="135">
        <f t="shared" si="7"/>
        <v>30.38255079626579</v>
      </c>
      <c r="I102" s="108">
        <f>G102-95</f>
        <v>4.351964085297411</v>
      </c>
      <c r="L102" s="55"/>
    </row>
    <row r="103" spans="1:9" s="11" customFormat="1" ht="21" customHeight="1">
      <c r="A103" s="64"/>
      <c r="B103" s="65"/>
      <c r="C103" s="143" t="s">
        <v>97</v>
      </c>
      <c r="D103" s="162">
        <v>11684.757</v>
      </c>
      <c r="E103" s="162">
        <v>1658.157</v>
      </c>
      <c r="F103" s="162">
        <v>1140.83</v>
      </c>
      <c r="G103" s="162">
        <f>F103/E103*100</f>
        <v>68.8010845776365</v>
      </c>
      <c r="H103" s="144">
        <f t="shared" si="7"/>
        <v>9.763403723329462</v>
      </c>
      <c r="I103" s="145">
        <f>G103-95</f>
        <v>-26.1989154223635</v>
      </c>
    </row>
    <row r="104" spans="1:9" s="2" customFormat="1" ht="28.5" customHeight="1">
      <c r="A104" s="50" t="s">
        <v>24</v>
      </c>
      <c r="B104" s="30" t="s">
        <v>25</v>
      </c>
      <c r="C104" s="30" t="s">
        <v>52</v>
      </c>
      <c r="D104" s="106">
        <f>D105+D106+D107</f>
        <v>682181.391</v>
      </c>
      <c r="E104" s="106">
        <f>E105+E106+E107</f>
        <v>291866.165</v>
      </c>
      <c r="F104" s="106">
        <f>F105+F106+F107</f>
        <v>291709.224</v>
      </c>
      <c r="G104" s="106">
        <f t="shared" si="8"/>
        <v>99.94622843658497</v>
      </c>
      <c r="H104" s="136">
        <f t="shared" si="7"/>
        <v>42.761240316506964</v>
      </c>
      <c r="I104" s="107" t="s">
        <v>67</v>
      </c>
    </row>
    <row r="105" spans="1:9" s="7" customFormat="1" ht="17.25" customHeight="1">
      <c r="A105" s="209"/>
      <c r="B105" s="189"/>
      <c r="C105" s="58" t="s">
        <v>35</v>
      </c>
      <c r="D105" s="157">
        <v>682181.391</v>
      </c>
      <c r="E105" s="157">
        <v>291866.165</v>
      </c>
      <c r="F105" s="157">
        <v>291709.224</v>
      </c>
      <c r="G105" s="169">
        <f t="shared" si="8"/>
        <v>99.94622843658497</v>
      </c>
      <c r="H105" s="135">
        <f t="shared" si="7"/>
        <v>42.761240316506964</v>
      </c>
      <c r="I105" s="108">
        <f>G105-95</f>
        <v>4.946228436584974</v>
      </c>
    </row>
    <row r="106" spans="1:9" s="28" customFormat="1" ht="16.5" customHeight="1" hidden="1">
      <c r="A106" s="192"/>
      <c r="B106" s="193"/>
      <c r="C106" s="58" t="s">
        <v>36</v>
      </c>
      <c r="D106" s="157">
        <v>0</v>
      </c>
      <c r="E106" s="157">
        <v>0</v>
      </c>
      <c r="F106" s="157">
        <v>0</v>
      </c>
      <c r="G106" s="157" t="e">
        <f t="shared" si="8"/>
        <v>#DIV/0!</v>
      </c>
      <c r="H106" s="135" t="e">
        <f t="shared" si="7"/>
        <v>#DIV/0!</v>
      </c>
      <c r="I106" s="108" t="e">
        <f>G106-95</f>
        <v>#DIV/0!</v>
      </c>
    </row>
    <row r="107" spans="1:9" s="2" customFormat="1" ht="27.75" customHeight="1" hidden="1">
      <c r="A107" s="194"/>
      <c r="B107" s="195"/>
      <c r="C107" s="58" t="s">
        <v>71</v>
      </c>
      <c r="D107" s="157">
        <v>0</v>
      </c>
      <c r="E107" s="157">
        <v>0</v>
      </c>
      <c r="F107" s="157">
        <v>0</v>
      </c>
      <c r="G107" s="157" t="e">
        <f t="shared" si="8"/>
        <v>#DIV/0!</v>
      </c>
      <c r="H107" s="135" t="e">
        <f t="shared" si="7"/>
        <v>#DIV/0!</v>
      </c>
      <c r="I107" s="108" t="e">
        <f>G107-95</f>
        <v>#DIV/0!</v>
      </c>
    </row>
    <row r="108" spans="1:9" s="2" customFormat="1" ht="41.25" customHeight="1">
      <c r="A108" s="68" t="s">
        <v>26</v>
      </c>
      <c r="B108" s="69" t="s">
        <v>77</v>
      </c>
      <c r="C108" s="30" t="s">
        <v>53</v>
      </c>
      <c r="D108" s="106">
        <f>D109+D110+D111</f>
        <v>944634.214</v>
      </c>
      <c r="E108" s="106">
        <f>E109+E110+E111</f>
        <v>478142.364</v>
      </c>
      <c r="F108" s="106">
        <f>F109+F110+F111</f>
        <v>478130.728</v>
      </c>
      <c r="G108" s="167">
        <f>F108/E108*100</f>
        <v>99.99756641517756</v>
      </c>
      <c r="H108" s="136">
        <f t="shared" si="7"/>
        <v>50.615436209470175</v>
      </c>
      <c r="I108" s="107" t="s">
        <v>67</v>
      </c>
    </row>
    <row r="109" spans="1:9" s="7" customFormat="1" ht="16.5" customHeight="1">
      <c r="A109" s="56"/>
      <c r="B109" s="57"/>
      <c r="C109" s="58" t="s">
        <v>35</v>
      </c>
      <c r="D109" s="157">
        <v>936194.256</v>
      </c>
      <c r="E109" s="157">
        <v>476165.544</v>
      </c>
      <c r="F109" s="157">
        <v>476164.436</v>
      </c>
      <c r="G109" s="157">
        <f>F109/E109*100</f>
        <v>99.9997673078168</v>
      </c>
      <c r="H109" s="135">
        <f t="shared" si="7"/>
        <v>50.86171304174291</v>
      </c>
      <c r="I109" s="108">
        <f>G109-95</f>
        <v>4.999767307816796</v>
      </c>
    </row>
    <row r="110" spans="1:9" s="9" customFormat="1" ht="17.25" customHeight="1" hidden="1">
      <c r="A110" s="61"/>
      <c r="B110" s="62"/>
      <c r="C110" s="58" t="s">
        <v>36</v>
      </c>
      <c r="D110" s="157"/>
      <c r="E110" s="157"/>
      <c r="F110" s="157"/>
      <c r="G110" s="157" t="e">
        <f>F110/E110*100</f>
        <v>#DIV/0!</v>
      </c>
      <c r="H110" s="135" t="e">
        <f t="shared" si="7"/>
        <v>#DIV/0!</v>
      </c>
      <c r="I110" s="108" t="e">
        <f>G110-95</f>
        <v>#DIV/0!</v>
      </c>
    </row>
    <row r="111" spans="1:9" s="2" customFormat="1" ht="27" customHeight="1">
      <c r="A111" s="201"/>
      <c r="B111" s="202"/>
      <c r="C111" s="58" t="s">
        <v>71</v>
      </c>
      <c r="D111" s="157">
        <v>8439.958</v>
      </c>
      <c r="E111" s="157">
        <v>1976.82</v>
      </c>
      <c r="F111" s="157">
        <v>1966.292</v>
      </c>
      <c r="G111" s="157">
        <f>F111/E111*100</f>
        <v>99.4674274845459</v>
      </c>
      <c r="H111" s="135">
        <f t="shared" si="7"/>
        <v>23.29741451320018</v>
      </c>
      <c r="I111" s="108">
        <f>G111-95</f>
        <v>4.467427484545894</v>
      </c>
    </row>
    <row r="112" spans="1:12" s="2" customFormat="1" ht="21" customHeight="1">
      <c r="A112" s="203"/>
      <c r="B112" s="204"/>
      <c r="C112" s="146" t="s">
        <v>97</v>
      </c>
      <c r="D112" s="162">
        <v>9180.5</v>
      </c>
      <c r="E112" s="162">
        <v>914.356</v>
      </c>
      <c r="F112" s="162">
        <v>914.356</v>
      </c>
      <c r="G112" s="162">
        <f>F112/E112*100</f>
        <v>100</v>
      </c>
      <c r="H112" s="144">
        <f>F112/D112*100</f>
        <v>9.959762540166658</v>
      </c>
      <c r="I112" s="145">
        <f>G112-95</f>
        <v>5</v>
      </c>
      <c r="J112" s="95"/>
      <c r="K112" s="95"/>
      <c r="L112" s="95"/>
    </row>
    <row r="113" spans="1:9" s="2" customFormat="1" ht="28.5" customHeight="1">
      <c r="A113" s="50" t="s">
        <v>27</v>
      </c>
      <c r="B113" s="30" t="s">
        <v>28</v>
      </c>
      <c r="C113" s="30" t="s">
        <v>54</v>
      </c>
      <c r="D113" s="106">
        <f>D114</f>
        <v>44237.8</v>
      </c>
      <c r="E113" s="106">
        <f>E114</f>
        <v>19488.88</v>
      </c>
      <c r="F113" s="106">
        <f>F114</f>
        <v>16705.977</v>
      </c>
      <c r="G113" s="106">
        <f t="shared" si="8"/>
        <v>85.72055962169195</v>
      </c>
      <c r="H113" s="136">
        <f aca="true" t="shared" si="9" ref="H113:H129">F113/D113*100</f>
        <v>37.76403211732952</v>
      </c>
      <c r="I113" s="107" t="s">
        <v>67</v>
      </c>
    </row>
    <row r="114" spans="1:9" s="7" customFormat="1" ht="18" customHeight="1">
      <c r="A114" s="113"/>
      <c r="B114" s="114"/>
      <c r="C114" s="58" t="s">
        <v>35</v>
      </c>
      <c r="D114" s="157">
        <v>44237.8</v>
      </c>
      <c r="E114" s="157">
        <v>19488.88</v>
      </c>
      <c r="F114" s="157">
        <v>16705.977</v>
      </c>
      <c r="G114" s="157">
        <f>F114/E114*100</f>
        <v>85.72055962169195</v>
      </c>
      <c r="H114" s="135">
        <f t="shared" si="9"/>
        <v>37.76403211732952</v>
      </c>
      <c r="I114" s="108">
        <f>G114-95</f>
        <v>-9.279440378308053</v>
      </c>
    </row>
    <row r="115" spans="1:9" s="11" customFormat="1" ht="28.5" customHeight="1" hidden="1">
      <c r="A115" s="134"/>
      <c r="B115" s="132"/>
      <c r="C115" s="58" t="s">
        <v>71</v>
      </c>
      <c r="D115" s="157">
        <v>0</v>
      </c>
      <c r="E115" s="157">
        <v>0</v>
      </c>
      <c r="F115" s="157">
        <v>0</v>
      </c>
      <c r="G115" s="157" t="e">
        <f t="shared" si="8"/>
        <v>#DIV/0!</v>
      </c>
      <c r="H115" s="135" t="e">
        <f t="shared" si="9"/>
        <v>#DIV/0!</v>
      </c>
      <c r="I115" s="108" t="e">
        <f>G115-95</f>
        <v>#DIV/0!</v>
      </c>
    </row>
    <row r="116" spans="1:9" s="2" customFormat="1" ht="29.25" customHeight="1">
      <c r="A116" s="50" t="s">
        <v>29</v>
      </c>
      <c r="B116" s="30" t="s">
        <v>30</v>
      </c>
      <c r="C116" s="30" t="s">
        <v>55</v>
      </c>
      <c r="D116" s="106">
        <f>D117</f>
        <v>74928</v>
      </c>
      <c r="E116" s="106">
        <f>E117</f>
        <v>5457.976</v>
      </c>
      <c r="F116" s="106">
        <f>F117</f>
        <v>4670.448</v>
      </c>
      <c r="G116" s="106">
        <f t="shared" si="8"/>
        <v>85.5710615070495</v>
      </c>
      <c r="H116" s="136">
        <f t="shared" si="9"/>
        <v>6.233247918001282</v>
      </c>
      <c r="I116" s="107" t="s">
        <v>67</v>
      </c>
    </row>
    <row r="117" spans="1:9" s="7" customFormat="1" ht="18" customHeight="1">
      <c r="A117" s="56"/>
      <c r="B117" s="57"/>
      <c r="C117" s="52" t="s">
        <v>35</v>
      </c>
      <c r="D117" s="157">
        <v>74928</v>
      </c>
      <c r="E117" s="157">
        <v>5457.976</v>
      </c>
      <c r="F117" s="157">
        <v>4670.448</v>
      </c>
      <c r="G117" s="157">
        <f>F117/E117*100</f>
        <v>85.5710615070495</v>
      </c>
      <c r="H117" s="135">
        <f t="shared" si="9"/>
        <v>6.233247918001282</v>
      </c>
      <c r="I117" s="108">
        <f>G117-95</f>
        <v>-9.428938492950493</v>
      </c>
    </row>
    <row r="118" spans="1:9" s="2" customFormat="1" ht="25.5" customHeight="1">
      <c r="A118" s="50" t="s">
        <v>31</v>
      </c>
      <c r="B118" s="30" t="s">
        <v>32</v>
      </c>
      <c r="C118" s="30" t="s">
        <v>83</v>
      </c>
      <c r="D118" s="106">
        <f>D119+D120</f>
        <v>201890.12</v>
      </c>
      <c r="E118" s="106">
        <f>E119+E120</f>
        <v>83295.6</v>
      </c>
      <c r="F118" s="106">
        <f>F119+F120</f>
        <v>70064.364</v>
      </c>
      <c r="G118" s="106">
        <f t="shared" si="8"/>
        <v>84.11532421880628</v>
      </c>
      <c r="H118" s="136">
        <f t="shared" si="9"/>
        <v>34.704206426743426</v>
      </c>
      <c r="I118" s="107" t="s">
        <v>67</v>
      </c>
    </row>
    <row r="119" spans="1:9" s="7" customFormat="1" ht="18" customHeight="1">
      <c r="A119" s="63"/>
      <c r="B119" s="75"/>
      <c r="C119" s="52" t="s">
        <v>35</v>
      </c>
      <c r="D119" s="157">
        <v>201890.12</v>
      </c>
      <c r="E119" s="157">
        <v>83295.6</v>
      </c>
      <c r="F119" s="157">
        <v>70064.364</v>
      </c>
      <c r="G119" s="157">
        <f t="shared" si="8"/>
        <v>84.11532421880628</v>
      </c>
      <c r="H119" s="135">
        <f t="shared" si="9"/>
        <v>34.704206426743426</v>
      </c>
      <c r="I119" s="108">
        <f>G119-95</f>
        <v>-10.884675781193721</v>
      </c>
    </row>
    <row r="120" spans="1:9" s="123" customFormat="1" ht="27" customHeight="1" hidden="1">
      <c r="A120" s="64"/>
      <c r="B120" s="133"/>
      <c r="C120" s="52" t="s">
        <v>71</v>
      </c>
      <c r="D120" s="157">
        <v>0</v>
      </c>
      <c r="E120" s="157">
        <v>0</v>
      </c>
      <c r="F120" s="157">
        <v>0</v>
      </c>
      <c r="G120" s="157" t="e">
        <f t="shared" si="8"/>
        <v>#DIV/0!</v>
      </c>
      <c r="H120" s="135" t="e">
        <f t="shared" si="9"/>
        <v>#DIV/0!</v>
      </c>
      <c r="I120" s="108" t="e">
        <f>G120-95</f>
        <v>#DIV/0!</v>
      </c>
    </row>
    <row r="121" spans="1:9" s="3" customFormat="1" ht="42" customHeight="1">
      <c r="A121" s="50" t="s">
        <v>33</v>
      </c>
      <c r="B121" s="30" t="s">
        <v>78</v>
      </c>
      <c r="C121" s="30" t="s">
        <v>57</v>
      </c>
      <c r="D121" s="106">
        <f>D122+D123+D124</f>
        <v>3917453.008</v>
      </c>
      <c r="E121" s="106">
        <f>E122+E123+E124</f>
        <v>970710.9909999999</v>
      </c>
      <c r="F121" s="106">
        <f>F122+F123+F124</f>
        <v>956552.909</v>
      </c>
      <c r="G121" s="106">
        <f t="shared" si="8"/>
        <v>98.54147298925557</v>
      </c>
      <c r="H121" s="136">
        <f t="shared" si="9"/>
        <v>24.417725165983665</v>
      </c>
      <c r="I121" s="107" t="s">
        <v>67</v>
      </c>
    </row>
    <row r="122" spans="1:9" s="7" customFormat="1" ht="17.25" customHeight="1">
      <c r="A122" s="86"/>
      <c r="B122" s="87"/>
      <c r="C122" s="58" t="s">
        <v>35</v>
      </c>
      <c r="D122" s="157">
        <v>947351.909</v>
      </c>
      <c r="E122" s="157">
        <v>409452.268</v>
      </c>
      <c r="F122" s="157">
        <v>408744.07</v>
      </c>
      <c r="G122" s="169">
        <f t="shared" si="8"/>
        <v>99.8270377146867</v>
      </c>
      <c r="H122" s="135">
        <f t="shared" si="9"/>
        <v>43.14595939659419</v>
      </c>
      <c r="I122" s="108">
        <f>G122-95</f>
        <v>4.827037714686696</v>
      </c>
    </row>
    <row r="123" spans="1:9" s="2" customFormat="1" ht="17.25" customHeight="1">
      <c r="A123" s="80"/>
      <c r="B123" s="81"/>
      <c r="C123" s="58" t="s">
        <v>36</v>
      </c>
      <c r="D123" s="157">
        <v>401375.88</v>
      </c>
      <c r="E123" s="157">
        <v>42872.741</v>
      </c>
      <c r="F123" s="157">
        <v>42729.961</v>
      </c>
      <c r="G123" s="157">
        <f t="shared" si="8"/>
        <v>99.66696787592844</v>
      </c>
      <c r="H123" s="135">
        <f t="shared" si="9"/>
        <v>10.645871645301657</v>
      </c>
      <c r="I123" s="108">
        <f>G123-95</f>
        <v>4.666967875928435</v>
      </c>
    </row>
    <row r="124" spans="1:9" s="2" customFormat="1" ht="27" customHeight="1">
      <c r="A124" s="80"/>
      <c r="B124" s="81"/>
      <c r="C124" s="58" t="s">
        <v>71</v>
      </c>
      <c r="D124" s="157">
        <v>2568725.219</v>
      </c>
      <c r="E124" s="157">
        <v>518385.982</v>
      </c>
      <c r="F124" s="157">
        <v>505078.878</v>
      </c>
      <c r="G124" s="157">
        <f t="shared" si="8"/>
        <v>97.43297379519032</v>
      </c>
      <c r="H124" s="135">
        <f t="shared" si="9"/>
        <v>19.662627760419866</v>
      </c>
      <c r="I124" s="108">
        <f>G124-95</f>
        <v>2.432973795190321</v>
      </c>
    </row>
    <row r="125" spans="1:10" s="2" customFormat="1" ht="21" customHeight="1">
      <c r="A125" s="88"/>
      <c r="B125" s="89"/>
      <c r="C125" s="146" t="s">
        <v>97</v>
      </c>
      <c r="D125" s="162">
        <v>3440730.708</v>
      </c>
      <c r="E125" s="162">
        <v>804437.122</v>
      </c>
      <c r="F125" s="162">
        <v>791063.037</v>
      </c>
      <c r="G125" s="162">
        <f>F125/E125*100</f>
        <v>98.33746048830403</v>
      </c>
      <c r="H125" s="144">
        <f t="shared" si="9"/>
        <v>22.991134852858703</v>
      </c>
      <c r="I125" s="145">
        <f>G125-95</f>
        <v>3.337460488304032</v>
      </c>
      <c r="J125" s="95"/>
    </row>
    <row r="126" spans="1:9" s="2" customFormat="1" ht="41.25" customHeight="1">
      <c r="A126" s="68" t="s">
        <v>34</v>
      </c>
      <c r="B126" s="69" t="s">
        <v>79</v>
      </c>
      <c r="C126" s="30" t="s">
        <v>56</v>
      </c>
      <c r="D126" s="106">
        <f>D127+D128</f>
        <v>852421.223</v>
      </c>
      <c r="E126" s="106">
        <f>E127+E128</f>
        <v>81091.186</v>
      </c>
      <c r="F126" s="106">
        <f>F127+F128</f>
        <v>66975.084</v>
      </c>
      <c r="G126" s="106">
        <f t="shared" si="8"/>
        <v>82.5923103406084</v>
      </c>
      <c r="H126" s="136">
        <f t="shared" si="9"/>
        <v>7.857040884586235</v>
      </c>
      <c r="I126" s="107" t="s">
        <v>67</v>
      </c>
    </row>
    <row r="127" spans="1:9" s="7" customFormat="1" ht="18" customHeight="1">
      <c r="A127" s="174"/>
      <c r="B127" s="178"/>
      <c r="C127" s="58" t="s">
        <v>35</v>
      </c>
      <c r="D127" s="157">
        <v>206102.378</v>
      </c>
      <c r="E127" s="157">
        <v>81091.186</v>
      </c>
      <c r="F127" s="157">
        <v>66975.084</v>
      </c>
      <c r="G127" s="157">
        <f>F127/E127*100</f>
        <v>82.5923103406084</v>
      </c>
      <c r="H127" s="135">
        <f t="shared" si="9"/>
        <v>32.496026804698005</v>
      </c>
      <c r="I127" s="108">
        <f>G127-95</f>
        <v>-12.407689659391593</v>
      </c>
    </row>
    <row r="128" spans="1:9" s="7" customFormat="1" ht="27.75" customHeight="1">
      <c r="A128" s="63"/>
      <c r="B128" s="120"/>
      <c r="C128" s="58" t="s">
        <v>71</v>
      </c>
      <c r="D128" s="157">
        <v>646318.845</v>
      </c>
      <c r="E128" s="157">
        <v>0</v>
      </c>
      <c r="F128" s="157">
        <v>0</v>
      </c>
      <c r="G128" s="157"/>
      <c r="H128" s="135">
        <f t="shared" si="9"/>
        <v>0</v>
      </c>
      <c r="I128" s="112">
        <f>G128-95</f>
        <v>-95</v>
      </c>
    </row>
    <row r="129" spans="1:9" s="7" customFormat="1" ht="21" customHeight="1">
      <c r="A129" s="100"/>
      <c r="B129" s="101"/>
      <c r="C129" s="146" t="s">
        <v>97</v>
      </c>
      <c r="D129" s="162">
        <v>300000</v>
      </c>
      <c r="E129" s="162">
        <v>0</v>
      </c>
      <c r="F129" s="162">
        <v>0</v>
      </c>
      <c r="G129" s="162"/>
      <c r="H129" s="144">
        <f t="shared" si="9"/>
        <v>0</v>
      </c>
      <c r="I129" s="145">
        <f>G129-95</f>
        <v>-95</v>
      </c>
    </row>
    <row r="130" spans="1:9" s="102" customFormat="1" ht="18" customHeight="1" hidden="1">
      <c r="A130" s="187" t="s">
        <v>72</v>
      </c>
      <c r="B130" s="188"/>
      <c r="C130" s="189"/>
      <c r="D130" s="159">
        <v>0</v>
      </c>
      <c r="E130" s="159" t="s">
        <v>67</v>
      </c>
      <c r="F130" s="159" t="s">
        <v>67</v>
      </c>
      <c r="G130" s="157"/>
      <c r="H130" s="135"/>
      <c r="I130" s="112">
        <f>G130-95</f>
        <v>-95</v>
      </c>
    </row>
    <row r="131" spans="1:9" s="102" customFormat="1" ht="27.75" customHeight="1" hidden="1">
      <c r="A131" s="187" t="s">
        <v>107</v>
      </c>
      <c r="B131" s="188"/>
      <c r="C131" s="189"/>
      <c r="D131" s="159">
        <v>349.35</v>
      </c>
      <c r="E131" s="159">
        <v>0</v>
      </c>
      <c r="F131" s="159">
        <v>0</v>
      </c>
      <c r="G131" s="157"/>
      <c r="H131" s="135">
        <f>F131/D131*100</f>
        <v>0</v>
      </c>
      <c r="I131" s="112">
        <f>G131-95</f>
        <v>-95</v>
      </c>
    </row>
    <row r="132" spans="1:11" s="1" customFormat="1" ht="26.25" customHeight="1">
      <c r="A132" s="179" t="s">
        <v>65</v>
      </c>
      <c r="B132" s="180"/>
      <c r="C132" s="181"/>
      <c r="D132" s="106">
        <f>D134+D135+D136</f>
        <v>50866145.28</v>
      </c>
      <c r="E132" s="106">
        <f>E134+E135+E136</f>
        <v>18369765.589999996</v>
      </c>
      <c r="F132" s="106">
        <f>F134+F135+F136</f>
        <v>18135214.267</v>
      </c>
      <c r="G132" s="106">
        <f>F132/E132*100</f>
        <v>98.72316648870208</v>
      </c>
      <c r="H132" s="136">
        <f>F132/D132*100</f>
        <v>35.65281813114029</v>
      </c>
      <c r="I132" s="109">
        <f aca="true" t="shared" si="10" ref="I132:I142">G132-95</f>
        <v>3.723166488702077</v>
      </c>
      <c r="J132" s="91"/>
      <c r="K132" s="91"/>
    </row>
    <row r="133" spans="1:9" s="1" customFormat="1" ht="15.75" customHeight="1">
      <c r="A133" s="186"/>
      <c r="B133" s="186"/>
      <c r="C133" s="30" t="s">
        <v>63</v>
      </c>
      <c r="D133" s="159"/>
      <c r="E133" s="159"/>
      <c r="F133" s="159"/>
      <c r="G133" s="159"/>
      <c r="H133" s="138"/>
      <c r="I133" s="108"/>
    </row>
    <row r="134" spans="1:9" s="1" customFormat="1" ht="20.25" customHeight="1">
      <c r="A134" s="186"/>
      <c r="B134" s="186"/>
      <c r="C134" s="30" t="s">
        <v>35</v>
      </c>
      <c r="D134" s="159">
        <f>D7+D11+D22+D27+D32+D35+D40+D44+D48+D52+D56+D60+D64+D68+D72+D77+D81+D90+D86+D93+D96+D100+D105+D109+D114+D117+D119+D122+D127</f>
        <v>25381002.047</v>
      </c>
      <c r="E134" s="159">
        <f>E7+E11+E22+E27+E32+E35+E40+E44+E48+E52+E56+E60+E64+E68+E72+E77+E81+E86+E90+E93+E96+E100+E105+E109+E114+E117+E119+E122+E127</f>
        <v>10611611.932999998</v>
      </c>
      <c r="F134" s="159">
        <f>F7+F11+F22+F27+F32+F35+F40+F44+F48+F52+F56+F60+F64+F68+F72+F77+F81+F86+F90+F93+F96+F100+F105+F109+F114+F117+F119+F122+F127</f>
        <v>10491808.287000002</v>
      </c>
      <c r="G134" s="159">
        <f>F134/E134*100</f>
        <v>98.87101368994252</v>
      </c>
      <c r="H134" s="138">
        <f>F134/D134*100</f>
        <v>41.33725007220556</v>
      </c>
      <c r="I134" s="110">
        <f>G134-95</f>
        <v>3.871013689942515</v>
      </c>
    </row>
    <row r="135" spans="1:9" s="1" customFormat="1" ht="20.25" customHeight="1">
      <c r="A135" s="186"/>
      <c r="B135" s="186"/>
      <c r="C135" s="30" t="s">
        <v>36</v>
      </c>
      <c r="D135" s="159">
        <f>D25+D28+D36+D41+D45+D49+D53+D57+D61+D65+D69+D73+D82+D87+D97+D101+D123+D91</f>
        <v>11286475.401</v>
      </c>
      <c r="E135" s="159">
        <f>E25+E28+E36+E41+E45+E49+E53+E57+E61+E65+E69+E73+E82+E87+E97+E101+E123+E91</f>
        <v>6005285.054999999</v>
      </c>
      <c r="F135" s="159">
        <f>F25+F28+F36+F41+F45+F49+F53+F57+F61+F65+F69+F73+F82+F87+F97+F101+F123+F91</f>
        <v>5905943.864999999</v>
      </c>
      <c r="G135" s="159">
        <f>F135/E135*100</f>
        <v>98.34577061554658</v>
      </c>
      <c r="H135" s="138">
        <f>F135/D135*100</f>
        <v>52.32761916511796</v>
      </c>
      <c r="I135" s="117">
        <f t="shared" si="10"/>
        <v>3.3457706155465843</v>
      </c>
    </row>
    <row r="136" spans="1:9" s="1" customFormat="1" ht="30" customHeight="1">
      <c r="A136" s="186"/>
      <c r="B136" s="186"/>
      <c r="C136" s="31" t="s">
        <v>71</v>
      </c>
      <c r="D136" s="159">
        <f>D8+D29+D33+D37+D42+D46+D50+D54+D58+D62+D66+D70+D74+D78+D83+D88+D102+D111+D120+D124+D128+D130</f>
        <v>14198667.832000002</v>
      </c>
      <c r="E136" s="159">
        <f>E8+E29+E33+E37+E42+E46+E50+E54+E58+E62+E66+E70+E74+E78+E83+E88+E102+E111+E120+E124+E128</f>
        <v>1752868.602</v>
      </c>
      <c r="F136" s="159">
        <f>F8+F29+F33+F37+F42+F46+F50+F54+F58+F62+F66+F70+F74+F78+F83+F88+F102+F111+F120+F124+F128</f>
        <v>1737462.1149999998</v>
      </c>
      <c r="G136" s="159">
        <f>F136/E136*100</f>
        <v>99.12107005725235</v>
      </c>
      <c r="H136" s="138">
        <f>F136/D136*100</f>
        <v>12.236796687955644</v>
      </c>
      <c r="I136" s="117">
        <f t="shared" si="10"/>
        <v>4.1210700572523535</v>
      </c>
    </row>
    <row r="137" spans="1:13" s="1" customFormat="1" ht="26.25" customHeight="1">
      <c r="A137" s="200" t="s">
        <v>64</v>
      </c>
      <c r="B137" s="200"/>
      <c r="C137" s="200"/>
      <c r="D137" s="160">
        <f>D139+D140+D141</f>
        <v>50938040.218</v>
      </c>
      <c r="E137" s="160">
        <f>E139+E140+E141</f>
        <v>18369765.589999996</v>
      </c>
      <c r="F137" s="160">
        <f>F139+F140+F141</f>
        <v>18135214.267</v>
      </c>
      <c r="G137" s="160">
        <f>F137/E137*100</f>
        <v>98.72316648870208</v>
      </c>
      <c r="H137" s="139">
        <f>F137/D137*100</f>
        <v>35.60249705207848</v>
      </c>
      <c r="I137" s="141">
        <f t="shared" si="10"/>
        <v>3.723166488702077</v>
      </c>
      <c r="K137" s="151"/>
      <c r="L137" s="151"/>
      <c r="M137" s="151"/>
    </row>
    <row r="138" spans="1:9" s="1" customFormat="1" ht="15.75" customHeight="1">
      <c r="A138" s="205"/>
      <c r="B138" s="205"/>
      <c r="C138" s="49" t="s">
        <v>63</v>
      </c>
      <c r="D138" s="161"/>
      <c r="E138" s="161"/>
      <c r="F138" s="161"/>
      <c r="G138" s="160"/>
      <c r="H138" s="139"/>
      <c r="I138" s="142"/>
    </row>
    <row r="139" spans="1:13" s="1" customFormat="1" ht="30.75" customHeight="1">
      <c r="A139" s="205"/>
      <c r="B139" s="205"/>
      <c r="C139" s="32" t="s">
        <v>70</v>
      </c>
      <c r="D139" s="160">
        <f>D134+D17</f>
        <v>25452896.985</v>
      </c>
      <c r="E139" s="160">
        <f>E134+E17</f>
        <v>10611611.932999998</v>
      </c>
      <c r="F139" s="160">
        <f>F134+F17</f>
        <v>10491808.287000002</v>
      </c>
      <c r="G139" s="160">
        <f>F139/E139*100</f>
        <v>98.87101368994252</v>
      </c>
      <c r="H139" s="139">
        <f>F139/D139*100</f>
        <v>41.22048776287853</v>
      </c>
      <c r="I139" s="111">
        <f t="shared" si="10"/>
        <v>3.871013689942515</v>
      </c>
      <c r="K139" s="151"/>
      <c r="L139" s="151"/>
      <c r="M139" s="151"/>
    </row>
    <row r="140" spans="1:13" s="1" customFormat="1" ht="20.25" customHeight="1">
      <c r="A140" s="205"/>
      <c r="B140" s="205"/>
      <c r="C140" s="32" t="s">
        <v>36</v>
      </c>
      <c r="D140" s="160">
        <f aca="true" t="shared" si="11" ref="D140:F141">D135</f>
        <v>11286475.401</v>
      </c>
      <c r="E140" s="160">
        <f>E135</f>
        <v>6005285.054999999</v>
      </c>
      <c r="F140" s="160">
        <f t="shared" si="11"/>
        <v>5905943.864999999</v>
      </c>
      <c r="G140" s="160">
        <f>F140/E140*100</f>
        <v>98.34577061554658</v>
      </c>
      <c r="H140" s="139">
        <f>F140/D140*100</f>
        <v>52.32761916511796</v>
      </c>
      <c r="I140" s="111">
        <f t="shared" si="10"/>
        <v>3.3457706155465843</v>
      </c>
      <c r="K140" s="151"/>
      <c r="L140" s="151"/>
      <c r="M140" s="151"/>
    </row>
    <row r="141" spans="1:13" s="1" customFormat="1" ht="31.5" customHeight="1">
      <c r="A141" s="205"/>
      <c r="B141" s="205"/>
      <c r="C141" s="33" t="s">
        <v>71</v>
      </c>
      <c r="D141" s="160">
        <f t="shared" si="11"/>
        <v>14198667.832000002</v>
      </c>
      <c r="E141" s="160">
        <f t="shared" si="11"/>
        <v>1752868.602</v>
      </c>
      <c r="F141" s="160">
        <f t="shared" si="11"/>
        <v>1737462.1149999998</v>
      </c>
      <c r="G141" s="160">
        <f>F141/E141*100</f>
        <v>99.12107005725235</v>
      </c>
      <c r="H141" s="139">
        <f>F141/D141*100</f>
        <v>12.236796687955644</v>
      </c>
      <c r="I141" s="111">
        <f t="shared" si="10"/>
        <v>4.1210700572523535</v>
      </c>
      <c r="K141" s="151"/>
      <c r="L141" s="151"/>
      <c r="M141" s="151"/>
    </row>
    <row r="142" spans="1:13" s="2" customFormat="1" ht="21.75" customHeight="1">
      <c r="A142" s="205"/>
      <c r="B142" s="205"/>
      <c r="C142" s="148" t="s">
        <v>97</v>
      </c>
      <c r="D142" s="163">
        <f>D9+D30+D38+D75+D79+D84+D103+D112+D125+D129</f>
        <v>12354799.199</v>
      </c>
      <c r="E142" s="163">
        <f>E9+E30+E38+E75+E79+E84+E103+E112+E125+E129</f>
        <v>2108347.88</v>
      </c>
      <c r="F142" s="163">
        <f>F9+F30+F38+F75+F79+F84+F103+F112+F125+F129</f>
        <v>2094275.587</v>
      </c>
      <c r="G142" s="163">
        <f>F142/E142*100</f>
        <v>99.33254406763272</v>
      </c>
      <c r="H142" s="149">
        <f>F142/D142*100</f>
        <v>16.95110987452966</v>
      </c>
      <c r="I142" s="150">
        <f t="shared" si="10"/>
        <v>4.332544067632725</v>
      </c>
      <c r="K142" s="151"/>
      <c r="L142" s="151"/>
      <c r="M142" s="151"/>
    </row>
    <row r="143" spans="1:8" ht="12" customHeight="1">
      <c r="A143" s="47"/>
      <c r="B143" s="48" t="s">
        <v>100</v>
      </c>
      <c r="C143" s="48"/>
      <c r="D143" s="170"/>
      <c r="E143" s="19"/>
      <c r="F143" s="26"/>
      <c r="G143" s="19"/>
      <c r="H143" s="19"/>
    </row>
    <row r="144" spans="1:9" s="13" customFormat="1" ht="27.75" customHeight="1" hidden="1">
      <c r="A144" s="182" t="s">
        <v>89</v>
      </c>
      <c r="B144" s="183"/>
      <c r="C144" s="183"/>
      <c r="D144" s="183"/>
      <c r="E144" s="183"/>
      <c r="F144" s="183"/>
      <c r="G144" s="183"/>
      <c r="H144" s="183"/>
      <c r="I144" s="3"/>
    </row>
    <row r="145" spans="1:8" s="6" customFormat="1" ht="17.25" customHeight="1">
      <c r="A145" s="176" t="s">
        <v>124</v>
      </c>
      <c r="B145" s="177"/>
      <c r="C145" s="177"/>
      <c r="D145" s="177"/>
      <c r="E145" s="177"/>
      <c r="F145" s="177"/>
      <c r="G145" s="177"/>
      <c r="H145" s="177"/>
    </row>
    <row r="146" spans="1:9" s="4" customFormat="1" ht="12.75">
      <c r="A146" s="21"/>
      <c r="B146" s="22"/>
      <c r="C146" s="22"/>
      <c r="D146" s="20"/>
      <c r="E146" s="20"/>
      <c r="F146" s="27"/>
      <c r="G146" s="20"/>
      <c r="H146" s="20"/>
      <c r="I146" s="99"/>
    </row>
    <row r="147" spans="1:9" s="4" customFormat="1" ht="12.75" hidden="1">
      <c r="A147" s="21"/>
      <c r="B147" s="22"/>
      <c r="C147" s="22"/>
      <c r="D147" s="20"/>
      <c r="E147" s="20"/>
      <c r="F147" s="27"/>
      <c r="G147" s="20"/>
      <c r="H147" s="20"/>
      <c r="I147" s="99"/>
    </row>
    <row r="148" spans="1:9" s="4" customFormat="1" ht="12.75" hidden="1">
      <c r="A148" s="42"/>
      <c r="B148" s="43"/>
      <c r="C148" s="43"/>
      <c r="D148" s="44"/>
      <c r="E148" s="46"/>
      <c r="F148" s="45"/>
      <c r="G148" s="46"/>
      <c r="H148" s="46"/>
      <c r="I148" s="99"/>
    </row>
    <row r="149" spans="1:9" s="4" customFormat="1" ht="32.25" customHeight="1" hidden="1">
      <c r="A149" s="18" t="s">
        <v>0</v>
      </c>
      <c r="B149" s="18" t="s">
        <v>62</v>
      </c>
      <c r="C149" s="18" t="s">
        <v>69</v>
      </c>
      <c r="D149" s="46"/>
      <c r="E149" s="44"/>
      <c r="F149" s="45"/>
      <c r="G149" s="46"/>
      <c r="H149" s="46"/>
      <c r="I149" s="99"/>
    </row>
    <row r="150" spans="1:9" s="4" customFormat="1" ht="15.75" hidden="1">
      <c r="A150" s="197" t="s">
        <v>64</v>
      </c>
      <c r="B150" s="198"/>
      <c r="C150" s="199"/>
      <c r="D150" s="34">
        <f>D152+D153+D154</f>
        <v>24525968.417999998</v>
      </c>
      <c r="E150" s="34">
        <f>E152+E153+E154</f>
        <v>21619356.084</v>
      </c>
      <c r="F150" s="103">
        <f>F152+F153+F154</f>
        <v>20841969.650000002</v>
      </c>
      <c r="G150" s="35">
        <f>F150/E150*100</f>
        <v>96.40421097196635</v>
      </c>
      <c r="H150" s="35">
        <f>F150/D150*100</f>
        <v>84.97919142187165</v>
      </c>
      <c r="I150" s="99"/>
    </row>
    <row r="151" spans="1:9" s="4" customFormat="1" ht="13.5" hidden="1">
      <c r="A151" s="173"/>
      <c r="B151" s="173"/>
      <c r="C151" s="36" t="s">
        <v>63</v>
      </c>
      <c r="D151" s="37"/>
      <c r="E151" s="37"/>
      <c r="F151" s="104"/>
      <c r="G151" s="38"/>
      <c r="H151" s="38"/>
      <c r="I151" s="99"/>
    </row>
    <row r="152" spans="1:9" s="4" customFormat="1" ht="27" hidden="1">
      <c r="A152" s="173"/>
      <c r="B152" s="173"/>
      <c r="C152" s="39" t="s">
        <v>70</v>
      </c>
      <c r="D152" s="40">
        <v>14805057.912999997</v>
      </c>
      <c r="E152" s="40">
        <v>13268979.204</v>
      </c>
      <c r="F152" s="105">
        <v>12716245.471</v>
      </c>
      <c r="G152" s="35">
        <v>95.83439144411821</v>
      </c>
      <c r="H152" s="35">
        <v>85.89122410547374</v>
      </c>
      <c r="I152" s="99"/>
    </row>
    <row r="153" spans="1:9" s="4" customFormat="1" ht="13.5" hidden="1">
      <c r="A153" s="173"/>
      <c r="B153" s="173"/>
      <c r="C153" s="39" t="s">
        <v>36</v>
      </c>
      <c r="D153" s="40">
        <v>7926615.303999999</v>
      </c>
      <c r="E153" s="40">
        <v>7092166.329999999</v>
      </c>
      <c r="F153" s="105">
        <v>6886598.409</v>
      </c>
      <c r="G153" s="35">
        <v>97.10147913296332</v>
      </c>
      <c r="H153" s="35">
        <v>86.87943270723412</v>
      </c>
      <c r="I153" s="99"/>
    </row>
    <row r="154" spans="1:9" s="4" customFormat="1" ht="27" hidden="1">
      <c r="A154" s="173"/>
      <c r="B154" s="173"/>
      <c r="C154" s="41" t="s">
        <v>71</v>
      </c>
      <c r="D154" s="40">
        <v>1794295.2010000001</v>
      </c>
      <c r="E154" s="40">
        <v>1258210.55</v>
      </c>
      <c r="F154" s="105">
        <v>1239125.77</v>
      </c>
      <c r="G154" s="35">
        <v>98.4831807363243</v>
      </c>
      <c r="H154" s="35">
        <v>69.05919211673798</v>
      </c>
      <c r="I154" s="99"/>
    </row>
    <row r="155" spans="1:9" s="4" customFormat="1" ht="12.75" hidden="1">
      <c r="A155" s="21"/>
      <c r="B155" s="22"/>
      <c r="C155" s="22"/>
      <c r="D155" s="20"/>
      <c r="E155" s="20"/>
      <c r="F155" s="27"/>
      <c r="G155" s="20"/>
      <c r="H155" s="20"/>
      <c r="I155" s="99"/>
    </row>
    <row r="156" spans="1:9" s="4" customFormat="1" ht="12.75" hidden="1">
      <c r="A156" s="21"/>
      <c r="B156" s="22"/>
      <c r="C156" s="22"/>
      <c r="D156" s="20"/>
      <c r="E156" s="20"/>
      <c r="F156" s="27"/>
      <c r="G156" s="20"/>
      <c r="H156" s="20"/>
      <c r="I156" s="99"/>
    </row>
    <row r="157" spans="1:9" s="4" customFormat="1" ht="12.75" hidden="1">
      <c r="A157" s="21"/>
      <c r="B157" s="22"/>
      <c r="C157" s="22"/>
      <c r="D157" s="20"/>
      <c r="E157" s="20"/>
      <c r="F157" s="27"/>
      <c r="G157" s="20"/>
      <c r="H157" s="20"/>
      <c r="I157" s="99"/>
    </row>
    <row r="158" spans="1:9" s="4" customFormat="1" ht="12.75" hidden="1">
      <c r="A158" s="21"/>
      <c r="B158" s="22"/>
      <c r="C158" s="22"/>
      <c r="D158" s="20"/>
      <c r="E158" s="20"/>
      <c r="F158" s="27"/>
      <c r="G158" s="20"/>
      <c r="H158" s="20"/>
      <c r="I158" s="99"/>
    </row>
    <row r="159" spans="1:9" s="4" customFormat="1" ht="12.75">
      <c r="A159" s="21"/>
      <c r="B159" s="22"/>
      <c r="C159" s="22"/>
      <c r="D159" s="171"/>
      <c r="E159" s="171"/>
      <c r="F159" s="171"/>
      <c r="G159" s="20"/>
      <c r="H159" s="20"/>
      <c r="I159" s="99"/>
    </row>
    <row r="160" spans="1:9" s="4" customFormat="1" ht="12.75">
      <c r="A160" s="21"/>
      <c r="B160" s="22"/>
      <c r="C160" s="22"/>
      <c r="D160" s="20"/>
      <c r="E160" s="20"/>
      <c r="F160" s="27"/>
      <c r="G160" s="20"/>
      <c r="H160" s="20"/>
      <c r="I160" s="99"/>
    </row>
    <row r="161" spans="1:9" s="4" customFormat="1" ht="12.75">
      <c r="A161" s="21"/>
      <c r="B161" s="22"/>
      <c r="C161" s="22"/>
      <c r="D161" s="20"/>
      <c r="E161" s="20"/>
      <c r="F161" s="27"/>
      <c r="G161" s="20"/>
      <c r="H161" s="20"/>
      <c r="I161" s="99"/>
    </row>
    <row r="162" spans="1:9" s="4" customFormat="1" ht="12.75">
      <c r="A162" s="21"/>
      <c r="B162" s="22"/>
      <c r="C162" s="22"/>
      <c r="D162" s="20"/>
      <c r="E162" s="20"/>
      <c r="F162" s="27"/>
      <c r="G162" s="20"/>
      <c r="H162" s="20"/>
      <c r="I162" s="99"/>
    </row>
    <row r="163" spans="1:9" s="4" customFormat="1" ht="12.75">
      <c r="A163" s="21"/>
      <c r="B163" s="22"/>
      <c r="C163" s="22"/>
      <c r="D163" s="20"/>
      <c r="E163" s="20"/>
      <c r="F163" s="27"/>
      <c r="G163" s="20"/>
      <c r="H163" s="20"/>
      <c r="I163" s="99"/>
    </row>
    <row r="164" spans="1:9" s="4" customFormat="1" ht="12.75">
      <c r="A164" s="21"/>
      <c r="B164" s="22"/>
      <c r="C164" s="22"/>
      <c r="D164" s="20"/>
      <c r="E164" s="20"/>
      <c r="F164" s="27"/>
      <c r="G164" s="20"/>
      <c r="H164" s="20"/>
      <c r="I164" s="99"/>
    </row>
    <row r="165" spans="1:9" s="4" customFormat="1" ht="12.75">
      <c r="A165" s="21"/>
      <c r="B165" s="22"/>
      <c r="C165" s="22"/>
      <c r="D165" s="20"/>
      <c r="E165" s="20"/>
      <c r="F165" s="27"/>
      <c r="G165" s="20"/>
      <c r="H165" s="20"/>
      <c r="I165" s="99"/>
    </row>
    <row r="166" spans="1:9" s="4" customFormat="1" ht="12.75">
      <c r="A166" s="21"/>
      <c r="B166" s="22"/>
      <c r="C166" s="22"/>
      <c r="D166" s="20"/>
      <c r="E166" s="20"/>
      <c r="F166" s="27"/>
      <c r="G166" s="20"/>
      <c r="H166" s="20"/>
      <c r="I166" s="99"/>
    </row>
    <row r="167" spans="1:9" s="4" customFormat="1" ht="12.75">
      <c r="A167" s="21"/>
      <c r="B167" s="22"/>
      <c r="C167" s="22"/>
      <c r="D167" s="20"/>
      <c r="E167" s="20"/>
      <c r="F167" s="27"/>
      <c r="G167" s="20"/>
      <c r="H167" s="20"/>
      <c r="I167" s="99"/>
    </row>
    <row r="168" spans="1:9" s="4" customFormat="1" ht="12.75">
      <c r="A168" s="21"/>
      <c r="B168" s="22"/>
      <c r="C168" s="22"/>
      <c r="D168" s="20"/>
      <c r="E168" s="20"/>
      <c r="F168" s="27"/>
      <c r="G168" s="20"/>
      <c r="H168" s="20"/>
      <c r="I168" s="99"/>
    </row>
    <row r="169" spans="1:9" s="4" customFormat="1" ht="12.75">
      <c r="A169" s="21"/>
      <c r="B169" s="22"/>
      <c r="C169" s="22"/>
      <c r="D169" s="20"/>
      <c r="E169" s="20"/>
      <c r="F169" s="27"/>
      <c r="G169" s="20"/>
      <c r="H169" s="20"/>
      <c r="I169" s="99"/>
    </row>
    <row r="170" spans="1:9" s="4" customFormat="1" ht="12.75">
      <c r="A170" s="21"/>
      <c r="B170" s="22"/>
      <c r="C170" s="22"/>
      <c r="D170" s="20"/>
      <c r="E170" s="20"/>
      <c r="F170" s="27"/>
      <c r="G170" s="20"/>
      <c r="H170" s="20"/>
      <c r="I170" s="99"/>
    </row>
    <row r="171" spans="1:9" s="4" customFormat="1" ht="12.75">
      <c r="A171" s="21"/>
      <c r="B171" s="22"/>
      <c r="C171" s="22"/>
      <c r="D171" s="20"/>
      <c r="E171" s="20"/>
      <c r="F171" s="27"/>
      <c r="G171" s="20"/>
      <c r="H171" s="20"/>
      <c r="I171" s="99"/>
    </row>
    <row r="172" spans="1:9" s="4" customFormat="1" ht="12.75">
      <c r="A172" s="21"/>
      <c r="B172" s="22"/>
      <c r="C172" s="22"/>
      <c r="D172" s="20"/>
      <c r="E172" s="20"/>
      <c r="F172" s="27"/>
      <c r="G172" s="20"/>
      <c r="H172" s="20"/>
      <c r="I172" s="99"/>
    </row>
    <row r="173" spans="1:9" s="4" customFormat="1" ht="12.75">
      <c r="A173" s="21"/>
      <c r="B173" s="22"/>
      <c r="C173" s="22"/>
      <c r="D173" s="20"/>
      <c r="E173" s="20"/>
      <c r="F173" s="27"/>
      <c r="G173" s="20"/>
      <c r="H173" s="20"/>
      <c r="I173" s="99"/>
    </row>
    <row r="174" spans="1:9" s="4" customFormat="1" ht="12.75">
      <c r="A174" s="21"/>
      <c r="B174" s="22"/>
      <c r="C174" s="22"/>
      <c r="D174" s="20"/>
      <c r="E174" s="20"/>
      <c r="F174" s="27"/>
      <c r="G174" s="20"/>
      <c r="H174" s="20"/>
      <c r="I174" s="99"/>
    </row>
    <row r="175" spans="1:9" s="4" customFormat="1" ht="12.75">
      <c r="A175" s="21"/>
      <c r="B175" s="22"/>
      <c r="C175" s="22"/>
      <c r="D175" s="20"/>
      <c r="E175" s="20"/>
      <c r="F175" s="27"/>
      <c r="G175" s="20"/>
      <c r="H175" s="20"/>
      <c r="I175" s="99"/>
    </row>
    <row r="176" spans="1:9" s="4" customFormat="1" ht="12.75">
      <c r="A176" s="21"/>
      <c r="B176" s="22"/>
      <c r="C176" s="22"/>
      <c r="D176" s="20"/>
      <c r="E176" s="20"/>
      <c r="F176" s="27"/>
      <c r="G176" s="20"/>
      <c r="H176" s="20"/>
      <c r="I176" s="99"/>
    </row>
    <row r="177" spans="1:9" s="4" customFormat="1" ht="12.75">
      <c r="A177" s="21"/>
      <c r="B177" s="22"/>
      <c r="C177" s="22"/>
      <c r="D177" s="20"/>
      <c r="E177" s="20"/>
      <c r="F177" s="27"/>
      <c r="G177" s="20"/>
      <c r="H177" s="20"/>
      <c r="I177" s="99"/>
    </row>
    <row r="178" spans="1:9" s="4" customFormat="1" ht="12.75">
      <c r="A178" s="21"/>
      <c r="B178" s="22"/>
      <c r="C178" s="22"/>
      <c r="D178" s="20"/>
      <c r="E178" s="20"/>
      <c r="F178" s="27"/>
      <c r="G178" s="20"/>
      <c r="H178" s="20"/>
      <c r="I178" s="99"/>
    </row>
    <row r="179" spans="1:9" s="4" customFormat="1" ht="12.75">
      <c r="A179" s="21"/>
      <c r="B179" s="22"/>
      <c r="C179" s="22"/>
      <c r="D179" s="20"/>
      <c r="E179" s="20"/>
      <c r="F179" s="27"/>
      <c r="G179" s="20"/>
      <c r="H179" s="20"/>
      <c r="I179" s="99"/>
    </row>
    <row r="180" spans="1:9" s="4" customFormat="1" ht="12.75">
      <c r="A180" s="21"/>
      <c r="B180" s="22"/>
      <c r="C180" s="22"/>
      <c r="D180" s="20"/>
      <c r="E180" s="20"/>
      <c r="F180" s="27"/>
      <c r="G180" s="20"/>
      <c r="H180" s="20"/>
      <c r="I180" s="99"/>
    </row>
    <row r="181" spans="1:9" s="4" customFormat="1" ht="12.75">
      <c r="A181" s="21"/>
      <c r="B181" s="22"/>
      <c r="C181" s="22"/>
      <c r="D181" s="20"/>
      <c r="E181" s="20"/>
      <c r="F181" s="27"/>
      <c r="G181" s="20"/>
      <c r="H181" s="20"/>
      <c r="I181" s="99"/>
    </row>
    <row r="182" spans="1:9" s="4" customFormat="1" ht="12.75">
      <c r="A182" s="21"/>
      <c r="B182" s="22"/>
      <c r="C182" s="22"/>
      <c r="D182" s="20"/>
      <c r="E182" s="20"/>
      <c r="F182" s="27"/>
      <c r="G182" s="20"/>
      <c r="H182" s="20"/>
      <c r="I182" s="99"/>
    </row>
    <row r="183" spans="1:9" s="4" customFormat="1" ht="12.75">
      <c r="A183" s="21"/>
      <c r="B183" s="22"/>
      <c r="C183" s="22"/>
      <c r="D183" s="20"/>
      <c r="E183" s="20"/>
      <c r="F183" s="27"/>
      <c r="G183" s="20"/>
      <c r="H183" s="20"/>
      <c r="I183" s="99"/>
    </row>
    <row r="184" spans="1:9" s="4" customFormat="1" ht="12.75">
      <c r="A184" s="21"/>
      <c r="B184" s="22"/>
      <c r="C184" s="22"/>
      <c r="D184" s="20"/>
      <c r="E184" s="20"/>
      <c r="F184" s="27"/>
      <c r="G184" s="20"/>
      <c r="H184" s="20"/>
      <c r="I184" s="99"/>
    </row>
    <row r="185" spans="1:9" s="4" customFormat="1" ht="12.75">
      <c r="A185" s="21"/>
      <c r="B185" s="22"/>
      <c r="C185" s="22"/>
      <c r="D185" s="20"/>
      <c r="E185" s="20"/>
      <c r="F185" s="27"/>
      <c r="G185" s="20"/>
      <c r="H185" s="20"/>
      <c r="I185" s="99"/>
    </row>
    <row r="186" spans="1:9" s="4" customFormat="1" ht="12.75">
      <c r="A186" s="21"/>
      <c r="B186" s="22"/>
      <c r="C186" s="22"/>
      <c r="D186" s="20"/>
      <c r="E186" s="20"/>
      <c r="F186" s="27"/>
      <c r="G186" s="20"/>
      <c r="H186" s="20"/>
      <c r="I186" s="99"/>
    </row>
    <row r="187" spans="1:9" s="4" customFormat="1" ht="12.75">
      <c r="A187" s="21"/>
      <c r="B187" s="22"/>
      <c r="C187" s="22"/>
      <c r="D187" s="20"/>
      <c r="E187" s="20"/>
      <c r="F187" s="27"/>
      <c r="G187" s="20"/>
      <c r="H187" s="20"/>
      <c r="I187" s="99"/>
    </row>
    <row r="188" spans="1:9" s="4" customFormat="1" ht="12.75">
      <c r="A188" s="21"/>
      <c r="B188" s="22"/>
      <c r="C188" s="22"/>
      <c r="D188" s="20"/>
      <c r="E188" s="20"/>
      <c r="F188" s="27"/>
      <c r="G188" s="20"/>
      <c r="H188" s="20"/>
      <c r="I188" s="99"/>
    </row>
    <row r="189" spans="1:9" s="4" customFormat="1" ht="12.75">
      <c r="A189" s="21"/>
      <c r="B189" s="22"/>
      <c r="C189" s="22"/>
      <c r="D189" s="20"/>
      <c r="E189" s="20"/>
      <c r="F189" s="27"/>
      <c r="G189" s="20"/>
      <c r="H189" s="20"/>
      <c r="I189" s="99"/>
    </row>
    <row r="190" spans="1:9" s="4" customFormat="1" ht="12.75">
      <c r="A190" s="21"/>
      <c r="B190" s="22"/>
      <c r="C190" s="22"/>
      <c r="D190" s="20"/>
      <c r="E190" s="20"/>
      <c r="F190" s="27"/>
      <c r="G190" s="20"/>
      <c r="H190" s="20"/>
      <c r="I190" s="99"/>
    </row>
    <row r="191" spans="1:9" s="4" customFormat="1" ht="12.75">
      <c r="A191" s="21"/>
      <c r="B191" s="22"/>
      <c r="C191" s="22"/>
      <c r="D191" s="20"/>
      <c r="E191" s="20"/>
      <c r="F191" s="27"/>
      <c r="G191" s="20"/>
      <c r="H191" s="20"/>
      <c r="I191" s="99"/>
    </row>
    <row r="192" spans="1:9" s="4" customFormat="1" ht="12.75">
      <c r="A192" s="21"/>
      <c r="B192" s="22"/>
      <c r="C192" s="22"/>
      <c r="D192" s="20"/>
      <c r="E192" s="20"/>
      <c r="F192" s="27"/>
      <c r="G192" s="20"/>
      <c r="H192" s="20"/>
      <c r="I192" s="99"/>
    </row>
    <row r="193" spans="1:9" s="4" customFormat="1" ht="12.75">
      <c r="A193" s="21"/>
      <c r="B193" s="22"/>
      <c r="C193" s="22"/>
      <c r="D193" s="20"/>
      <c r="E193" s="20"/>
      <c r="F193" s="27"/>
      <c r="G193" s="20"/>
      <c r="H193" s="20"/>
      <c r="I193" s="99"/>
    </row>
    <row r="194" spans="1:9" s="4" customFormat="1" ht="12.75">
      <c r="A194" s="21"/>
      <c r="B194" s="22"/>
      <c r="C194" s="22"/>
      <c r="D194" s="20"/>
      <c r="E194" s="20"/>
      <c r="F194" s="27"/>
      <c r="G194" s="20"/>
      <c r="H194" s="20"/>
      <c r="I194" s="99"/>
    </row>
    <row r="195" spans="1:9" s="4" customFormat="1" ht="12.75">
      <c r="A195" s="21"/>
      <c r="B195" s="22"/>
      <c r="C195" s="22"/>
      <c r="D195" s="20"/>
      <c r="E195" s="20"/>
      <c r="F195" s="27"/>
      <c r="G195" s="20"/>
      <c r="H195" s="20"/>
      <c r="I195" s="99"/>
    </row>
    <row r="196" spans="1:9" s="4" customFormat="1" ht="12.75">
      <c r="A196" s="21"/>
      <c r="B196" s="22"/>
      <c r="C196" s="22"/>
      <c r="D196" s="20"/>
      <c r="E196" s="20"/>
      <c r="F196" s="27"/>
      <c r="G196" s="20"/>
      <c r="H196" s="20"/>
      <c r="I196" s="99"/>
    </row>
    <row r="197" spans="1:9" s="4" customFormat="1" ht="12.75">
      <c r="A197" s="21"/>
      <c r="B197" s="22"/>
      <c r="C197" s="22"/>
      <c r="D197" s="20"/>
      <c r="E197" s="20"/>
      <c r="F197" s="27"/>
      <c r="G197" s="20"/>
      <c r="H197" s="20"/>
      <c r="I197" s="99"/>
    </row>
    <row r="198" spans="1:9" s="4" customFormat="1" ht="12.75">
      <c r="A198" s="21"/>
      <c r="B198" s="22"/>
      <c r="C198" s="22"/>
      <c r="D198" s="20"/>
      <c r="E198" s="20"/>
      <c r="F198" s="27"/>
      <c r="G198" s="20"/>
      <c r="H198" s="20"/>
      <c r="I198" s="99"/>
    </row>
    <row r="199" spans="1:9" s="4" customFormat="1" ht="12.75">
      <c r="A199" s="21"/>
      <c r="B199" s="22"/>
      <c r="C199" s="22"/>
      <c r="D199" s="20"/>
      <c r="E199" s="20"/>
      <c r="F199" s="27"/>
      <c r="G199" s="20"/>
      <c r="H199" s="20"/>
      <c r="I199" s="99"/>
    </row>
    <row r="200" spans="1:9" s="4" customFormat="1" ht="12.75">
      <c r="A200" s="21"/>
      <c r="B200" s="22"/>
      <c r="C200" s="22"/>
      <c r="D200" s="20"/>
      <c r="E200" s="20"/>
      <c r="F200" s="27"/>
      <c r="G200" s="20"/>
      <c r="H200" s="20"/>
      <c r="I200" s="99"/>
    </row>
    <row r="201" spans="1:9" s="4" customFormat="1" ht="12.75">
      <c r="A201" s="21"/>
      <c r="B201" s="22"/>
      <c r="C201" s="22"/>
      <c r="D201" s="20"/>
      <c r="E201" s="20"/>
      <c r="F201" s="27"/>
      <c r="G201" s="20"/>
      <c r="H201" s="20"/>
      <c r="I201" s="99"/>
    </row>
    <row r="202" spans="4:8" ht="12.75">
      <c r="D202" s="20"/>
      <c r="E202" s="20"/>
      <c r="F202" s="27"/>
      <c r="G202" s="20"/>
      <c r="H202" s="20"/>
    </row>
    <row r="203" spans="1:8" ht="12.75">
      <c r="A203" s="23"/>
      <c r="B203" s="23"/>
      <c r="C203" s="23"/>
      <c r="D203" s="20"/>
      <c r="E203" s="20"/>
      <c r="F203" s="27"/>
      <c r="G203" s="20"/>
      <c r="H203" s="20"/>
    </row>
    <row r="204" spans="1:8" ht="12.75">
      <c r="A204" s="23"/>
      <c r="B204" s="23"/>
      <c r="C204" s="23"/>
      <c r="D204" s="20"/>
      <c r="E204" s="20"/>
      <c r="F204" s="27"/>
      <c r="G204" s="20"/>
      <c r="H204" s="20"/>
    </row>
    <row r="205" spans="1:8" ht="12.75">
      <c r="A205" s="23"/>
      <c r="B205" s="23"/>
      <c r="C205" s="23"/>
      <c r="D205" s="20"/>
      <c r="E205" s="20"/>
      <c r="F205" s="27"/>
      <c r="G205" s="20"/>
      <c r="H205" s="20"/>
    </row>
    <row r="206" spans="1:8" ht="12.75">
      <c r="A206" s="23"/>
      <c r="B206" s="23"/>
      <c r="C206" s="23"/>
      <c r="D206" s="20"/>
      <c r="E206" s="20"/>
      <c r="F206" s="27"/>
      <c r="G206" s="20"/>
      <c r="H206" s="20"/>
    </row>
    <row r="207" spans="1:8" ht="12.75">
      <c r="A207" s="23"/>
      <c r="B207" s="23"/>
      <c r="C207" s="23"/>
      <c r="D207" s="20"/>
      <c r="E207" s="20"/>
      <c r="F207" s="27"/>
      <c r="G207" s="20"/>
      <c r="H207" s="20"/>
    </row>
    <row r="208" spans="1:8" ht="12.75">
      <c r="A208" s="23"/>
      <c r="B208" s="23"/>
      <c r="C208" s="23"/>
      <c r="D208" s="20"/>
      <c r="E208" s="20"/>
      <c r="F208" s="27"/>
      <c r="G208" s="20"/>
      <c r="H208" s="20"/>
    </row>
  </sheetData>
  <sheetProtection password="CE2E" sheet="1" objects="1" scenarios="1"/>
  <autoFilter ref="A5:M5"/>
  <mergeCells count="22">
    <mergeCell ref="A3:I3"/>
    <mergeCell ref="A11:B11"/>
    <mergeCell ref="A150:C150"/>
    <mergeCell ref="A137:C137"/>
    <mergeCell ref="A111:B112"/>
    <mergeCell ref="A138:B142"/>
    <mergeCell ref="A130:C130"/>
    <mergeCell ref="A8:B9"/>
    <mergeCell ref="A105:B105"/>
    <mergeCell ref="A106:B107"/>
    <mergeCell ref="A72:B72"/>
    <mergeCell ref="A133:B136"/>
    <mergeCell ref="A131:C131"/>
    <mergeCell ref="A25:B25"/>
    <mergeCell ref="A77:B79"/>
    <mergeCell ref="A75:B75"/>
    <mergeCell ref="A151:B154"/>
    <mergeCell ref="A100:B100"/>
    <mergeCell ref="A145:H145"/>
    <mergeCell ref="A127:B127"/>
    <mergeCell ref="A132:C132"/>
    <mergeCell ref="A144:H144"/>
  </mergeCells>
  <printOptions/>
  <pageMargins left="0.3937007874015748" right="0.2755905511811024" top="0.2755905511811024" bottom="0.196850393700787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2021-07-14T10:15:58Z</cp:lastPrinted>
  <dcterms:created xsi:type="dcterms:W3CDTF">2002-03-11T10:22:12Z</dcterms:created>
  <dcterms:modified xsi:type="dcterms:W3CDTF">2021-07-15T19:00:30Z</dcterms:modified>
  <cp:category/>
  <cp:version/>
  <cp:contentType/>
  <cp:contentStatus/>
</cp:coreProperties>
</file>