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источникам'!$A$1:$I$157</definedName>
  </definedNames>
  <calcPr fullCalcOnLoad="1"/>
</workbook>
</file>

<file path=xl/sharedStrings.xml><?xml version="1.0" encoding="utf-8"?>
<sst xmlns="http://schemas.openxmlformats.org/spreadsheetml/2006/main" count="233" uniqueCount="131">
  <si>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</si>
  <si>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</si>
  <si>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</si>
  <si>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</si>
  <si>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</si>
  <si>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</si>
  <si>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</si>
  <si>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</si>
  <si>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</si>
  <si>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</si>
  <si>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</si>
  <si>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</si>
  <si>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</si>
  <si>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</si>
  <si>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</si>
  <si>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</si>
  <si>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</si>
  <si>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</si>
  <si>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</si>
  <si>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</si>
  <si>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</si>
  <si>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</si>
  <si>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</si>
  <si>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</si>
  <si>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</si>
  <si>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</si>
  <si>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</si>
  <si>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</si>
  <si>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</si>
  <si>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</si>
  <si>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</si>
  <si>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</si>
  <si>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</si>
  <si>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</si>
  <si>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</si>
  <si>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</si>
  <si>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</si>
  <si>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</si>
  <si>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</si>
  <si>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</si>
  <si>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</si>
  <si>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</si>
  <si>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</si>
  <si>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</si>
  <si>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</si>
  <si>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</si>
  <si>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</si>
  <si>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</si>
  <si>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</si>
  <si>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</si>
  <si>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</si>
  <si>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</si>
  <si>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</si>
  <si>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</si>
  <si>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</si>
  <si>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</si>
  <si>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</si>
  <si>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</si>
  <si>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</si>
  <si>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</si>
  <si>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</si>
  <si>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</si>
  <si>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</si>
  <si>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</si>
  <si>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</si>
  <si>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</si>
  <si>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</si>
  <si>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</si>
  <si>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</si>
  <si>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</si>
  <si>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</si>
  <si>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</si>
  <si>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</si>
  <si>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</si>
  <si>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</si>
  <si>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</si>
  <si>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</si>
  <si>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</si>
  <si>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</si>
  <si>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</si>
  <si>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</si>
  <si>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</si>
  <si>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</si>
  <si>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</si>
  <si>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</si>
  <si>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</si>
  <si>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</si>
  <si>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</si>
  <si>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</si>
  <si>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</si>
  <si>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</si>
  <si>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</si>
  <si>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</si>
  <si>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</si>
  <si>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</si>
  <si>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</si>
  <si>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</si>
  <si>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</si>
  <si>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</si>
  <si>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</si>
  <si>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</si>
  <si>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</si>
  <si>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</si>
  <si>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</si>
  <si>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</si>
  <si>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</si>
  <si>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</si>
  <si>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</si>
  <si>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</si>
  <si>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</si>
  <si>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</si>
  <si>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</si>
  <si>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</si>
  <si>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</si>
  <si>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</si>
  <si>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</si>
  <si>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</si>
  <si>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</si>
  <si>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</si>
  <si>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</si>
  <si>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</si>
  <si>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</si>
  <si>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</si>
  <si>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</si>
  <si>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</si>
  <si>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2023 года</t>
  </si>
  <si>
    <t>Кассовый план 1 полугодия 2023 года</t>
  </si>
  <si>
    <t>% выпол-нения кассового плана  1 полугодия 2023 года</t>
  </si>
  <si>
    <t>Кассовый расход на 01.07.2023</t>
  </si>
  <si>
    <t>Оперативный анализ исполнения бюджета города Перми по расходам на 1 июля 2023 года</t>
  </si>
  <si>
    <t xml:space="preserve"> *   расчётный уровень установлен исходя из 95,0 % исполнения кассового плана по расходам за 1 полугодие 2023 года.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</si>
</sst>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  <numFmt numFmtId="209" formatCode="[$-FC19]d\ mmmm\ yyyy\ &quot;г.&quot;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i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C00000"/>
      <name val="Times New Roman"/>
      <family val="1"/>
    </font>
    <font>
      <i/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sz val="11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0" fillId="33" borderId="0" xfId="0" applyNumberFormat="1" applyFont="1" applyFill="1" applyBorder="1" applyAlignment="1" applyProtection="1">
      <alignment/>
      <protection/>
    </xf>
    <xf numFmtId="179" fontId="70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70" fillId="33" borderId="10" xfId="0" applyNumberFormat="1" applyFont="1" applyFill="1" applyBorder="1" applyAlignment="1">
      <alignment vertical="center"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9" fontId="70" fillId="35" borderId="10" xfId="0" applyNumberFormat="1" applyFont="1" applyFill="1" applyBorder="1" applyAlignment="1" applyProtection="1">
      <alignment horizontal="center" vertical="center" wrapText="1"/>
      <protection/>
    </xf>
    <xf numFmtId="179" fontId="70" fillId="35" borderId="10" xfId="0" applyNumberFormat="1" applyFont="1" applyFill="1" applyBorder="1" applyAlignment="1">
      <alignment vertical="center"/>
    </xf>
    <xf numFmtId="49" fontId="72" fillId="0" borderId="10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24" fillId="35" borderId="16" xfId="0" applyNumberFormat="1" applyFont="1" applyFill="1" applyBorder="1" applyAlignment="1" applyProtection="1">
      <alignment horizontal="center" vertical="center" wrapText="1"/>
      <protection/>
    </xf>
    <xf numFmtId="179" fontId="24" fillId="35" borderId="16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left" vertical="center" wrapText="1"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33" borderId="14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73" fillId="0" borderId="14" xfId="0" applyNumberFormat="1" applyFont="1" applyFill="1" applyBorder="1" applyAlignment="1">
      <alignment horizontal="left" vertical="center" wrapText="1"/>
    </xf>
    <xf numFmtId="179" fontId="73" fillId="0" borderId="14" xfId="0" applyNumberFormat="1" applyFont="1" applyFill="1" applyBorder="1" applyAlignment="1" applyProtection="1">
      <alignment horizontal="center" vertical="center" wrapText="1"/>
      <protection/>
    </xf>
    <xf numFmtId="179" fontId="73" fillId="0" borderId="14" xfId="0" applyNumberFormat="1" applyFont="1" applyFill="1" applyBorder="1" applyAlignment="1">
      <alignment horizontal="center" vertical="center"/>
    </xf>
    <xf numFmtId="179" fontId="24" fillId="0" borderId="20" xfId="0" applyNumberFormat="1" applyFont="1" applyFill="1" applyBorder="1" applyAlignment="1" applyProtection="1">
      <alignment horizontal="center" vertical="center" wrapText="1"/>
      <protection/>
    </xf>
    <xf numFmtId="179" fontId="24" fillId="33" borderId="21" xfId="0" applyNumberFormat="1" applyFont="1" applyFill="1" applyBorder="1" applyAlignment="1">
      <alignment horizontal="center" vertical="center"/>
    </xf>
    <xf numFmtId="179" fontId="23" fillId="35" borderId="16" xfId="0" applyNumberFormat="1" applyFont="1" applyFill="1" applyBorder="1" applyAlignment="1" applyProtection="1">
      <alignment horizontal="center" vertical="center" wrapText="1"/>
      <protection/>
    </xf>
    <xf numFmtId="179" fontId="23" fillId="35" borderId="16" xfId="0" applyNumberFormat="1" applyFont="1" applyFill="1" applyBorder="1" applyAlignment="1">
      <alignment horizontal="center" vertical="center"/>
    </xf>
    <xf numFmtId="179" fontId="23" fillId="0" borderId="20" xfId="0" applyNumberFormat="1" applyFont="1" applyFill="1" applyBorder="1" applyAlignment="1" applyProtection="1">
      <alignment horizontal="center" vertical="center" wrapText="1"/>
      <protection/>
    </xf>
    <xf numFmtId="179" fontId="23" fillId="33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179" fontId="74" fillId="35" borderId="16" xfId="0" applyNumberFormat="1" applyFont="1" applyFill="1" applyBorder="1" applyAlignment="1" applyProtection="1">
      <alignment horizontal="center" vertical="center" wrapText="1"/>
      <protection/>
    </xf>
    <xf numFmtId="49" fontId="8" fillId="36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right"/>
    </xf>
    <xf numFmtId="178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179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>
      <alignment horizontal="left"/>
    </xf>
    <xf numFmtId="179" fontId="0" fillId="0" borderId="16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>
      <alignment horizontal="center" vertical="center" wrapText="1"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179" fontId="76" fillId="0" borderId="10" xfId="0" applyNumberFormat="1" applyFont="1" applyFill="1" applyBorder="1" applyAlignment="1" applyProtection="1">
      <alignment horizontal="center" vertical="center" wrapText="1"/>
      <protection/>
    </xf>
    <xf numFmtId="179" fontId="76" fillId="35" borderId="10" xfId="0" applyNumberFormat="1" applyFont="1" applyFill="1" applyBorder="1" applyAlignment="1" applyProtection="1">
      <alignment horizontal="center" vertical="center" wrapText="1"/>
      <protection/>
    </xf>
    <xf numFmtId="179" fontId="77" fillId="0" borderId="10" xfId="0" applyNumberFormat="1" applyFont="1" applyFill="1" applyBorder="1" applyAlignment="1" applyProtection="1">
      <alignment horizontal="center" vertical="center" wrapText="1"/>
      <protection/>
    </xf>
    <xf numFmtId="179" fontId="77" fillId="0" borderId="14" xfId="0" applyNumberFormat="1" applyFont="1" applyFill="1" applyBorder="1" applyAlignment="1" applyProtection="1">
      <alignment horizontal="center" vertical="center" wrapText="1"/>
      <protection/>
    </xf>
    <xf numFmtId="179" fontId="78" fillId="0" borderId="16" xfId="0" applyNumberFormat="1" applyFont="1" applyFill="1" applyBorder="1" applyAlignment="1" applyProtection="1">
      <alignment horizontal="center" vertical="center" wrapText="1"/>
      <protection/>
    </xf>
    <xf numFmtId="179" fontId="78" fillId="35" borderId="16" xfId="0" applyNumberFormat="1" applyFont="1" applyFill="1" applyBorder="1" applyAlignment="1" applyProtection="1">
      <alignment horizontal="center" vertical="center" wrapText="1"/>
      <protection/>
    </xf>
    <xf numFmtId="179" fontId="79" fillId="0" borderId="10" xfId="0" applyNumberFormat="1" applyFont="1" applyFill="1" applyBorder="1" applyAlignment="1" applyProtection="1">
      <alignment horizontal="center" vertical="center" wrapText="1"/>
      <protection/>
    </xf>
    <xf numFmtId="179" fontId="78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6" xfId="0" applyNumberFormat="1" applyFont="1" applyFill="1" applyBorder="1" applyAlignment="1" applyProtection="1">
      <alignment horizontal="center" vertical="center" wrapText="1"/>
      <protection/>
    </xf>
    <xf numFmtId="178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>
      <alignment vertical="center"/>
    </xf>
    <xf numFmtId="4" fontId="2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178" fontId="23" fillId="33" borderId="1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2" customWidth="1"/>
    <col min="5" max="5" width="13.28125" style="2" customWidth="1"/>
    <col min="6" max="6" width="13.28125" style="23" customWidth="1"/>
    <col min="7" max="8" width="9.00390625" style="5" customWidth="1"/>
    <col min="9" max="9" width="10.57421875" style="3" customWidth="1"/>
    <col min="11" max="13" width="21.28125" style="0" customWidth="1"/>
  </cols>
  <sheetData>
    <row r="1" ht="15.75" customHeight="1">
      <c r="I1" s="57" t="s">
        <v>97</v>
      </c>
    </row>
    <row r="2" ht="15.75" customHeight="1">
      <c r="I2" s="57" t="s">
        <v>98</v>
      </c>
    </row>
    <row r="3" spans="1:9" s="1" customFormat="1" ht="20.25" customHeight="1">
      <c r="A3" s="179" t="s">
        <v>129</v>
      </c>
      <c r="B3" s="179"/>
      <c r="C3" s="179"/>
      <c r="D3" s="179"/>
      <c r="E3" s="179"/>
      <c r="F3" s="179"/>
      <c r="G3" s="179"/>
      <c r="H3" s="179"/>
      <c r="I3" s="179"/>
    </row>
    <row r="4" spans="1:9" s="1" customFormat="1" ht="15" customHeight="1">
      <c r="A4" s="15"/>
      <c r="B4" s="74"/>
      <c r="C4" s="16"/>
      <c r="D4" s="131"/>
      <c r="E4" s="131"/>
      <c r="F4" s="24"/>
      <c r="G4" s="2"/>
      <c r="H4" s="2"/>
      <c r="I4" s="64" t="s">
        <v>58</v>
      </c>
    </row>
    <row r="5" spans="1:9" s="1" customFormat="1" ht="88.5" customHeight="1">
      <c r="A5" s="59" t="s">
        <v>0</v>
      </c>
      <c r="B5" s="59" t="s">
        <v>62</v>
      </c>
      <c r="C5" s="59" t="s">
        <v>69</v>
      </c>
      <c r="D5" s="130" t="s">
        <v>125</v>
      </c>
      <c r="E5" s="141" t="s">
        <v>126</v>
      </c>
      <c r="F5" s="130" t="s">
        <v>128</v>
      </c>
      <c r="G5" s="65" t="s">
        <v>127</v>
      </c>
      <c r="H5" s="60" t="s">
        <v>113</v>
      </c>
      <c r="I5" s="61" t="s">
        <v>110</v>
      </c>
    </row>
    <row r="6" spans="1:11" s="2" customFormat="1" ht="48" customHeight="1">
      <c r="A6" s="45" t="s">
        <v>59</v>
      </c>
      <c r="B6" s="29" t="s">
        <v>73</v>
      </c>
      <c r="C6" s="29" t="s">
        <v>37</v>
      </c>
      <c r="D6" s="71">
        <f>D7+D8</f>
        <v>204309.433</v>
      </c>
      <c r="E6" s="71">
        <f>E7+E8</f>
        <v>85692.179</v>
      </c>
      <c r="F6" s="71">
        <f>F7+F8</f>
        <v>82141.745</v>
      </c>
      <c r="G6" s="71">
        <f>F6/E6*100</f>
        <v>95.85675840965602</v>
      </c>
      <c r="H6" s="71">
        <f>F6/D6*100</f>
        <v>40.20457782778929</v>
      </c>
      <c r="I6" s="92">
        <f>G6-95</f>
        <v>0.8567584096560239</v>
      </c>
      <c r="J6" s="58"/>
      <c r="K6" s="58"/>
    </row>
    <row r="7" spans="1:9" s="7" customFormat="1" ht="18" customHeight="1">
      <c r="A7" s="160"/>
      <c r="B7" s="161"/>
      <c r="C7" s="49" t="s">
        <v>35</v>
      </c>
      <c r="D7" s="86">
        <v>204309.433</v>
      </c>
      <c r="E7" s="86">
        <v>85692.179</v>
      </c>
      <c r="F7" s="86">
        <v>82141.745</v>
      </c>
      <c r="G7" s="86">
        <f>F7/E7*100</f>
        <v>95.85675840965602</v>
      </c>
      <c r="H7" s="86">
        <f>F7/D7*100</f>
        <v>40.20457782778929</v>
      </c>
      <c r="I7" s="72">
        <f>G7-95</f>
        <v>0.8567584096560239</v>
      </c>
    </row>
    <row r="8" spans="1:9" s="12" customFormat="1" ht="27" customHeight="1" hidden="1">
      <c r="A8" s="162"/>
      <c r="B8" s="163"/>
      <c r="C8" s="49" t="s">
        <v>71</v>
      </c>
      <c r="D8" s="91">
        <v>0</v>
      </c>
      <c r="E8" s="91">
        <v>0</v>
      </c>
      <c r="F8" s="91">
        <v>0</v>
      </c>
      <c r="G8" s="86" t="e">
        <f>F8/E8*100</f>
        <v>#DIV/0!</v>
      </c>
      <c r="H8" s="86" t="e">
        <f aca="true" t="shared" si="0" ref="H8:H74">F8/D8*100</f>
        <v>#DIV/0!</v>
      </c>
      <c r="I8" s="72" t="e">
        <f>G8-95</f>
        <v>#DIV/0!</v>
      </c>
    </row>
    <row r="9" spans="1:9" s="99" customFormat="1" ht="21.75" customHeight="1" hidden="1">
      <c r="A9" s="164"/>
      <c r="B9" s="165"/>
      <c r="C9" s="79" t="s">
        <v>96</v>
      </c>
      <c r="D9" s="143">
        <v>0</v>
      </c>
      <c r="E9" s="143">
        <v>0</v>
      </c>
      <c r="F9" s="144">
        <v>0</v>
      </c>
      <c r="G9" s="89"/>
      <c r="H9" s="89" t="e">
        <f t="shared" si="0"/>
        <v>#DIV/0!</v>
      </c>
      <c r="I9" s="80">
        <f>G9-95</f>
        <v>-95</v>
      </c>
    </row>
    <row r="10" spans="1:13" s="1" customFormat="1" ht="30" customHeight="1">
      <c r="A10" s="45" t="s">
        <v>60</v>
      </c>
      <c r="B10" s="29" t="s">
        <v>74</v>
      </c>
      <c r="C10" s="29" t="s">
        <v>61</v>
      </c>
      <c r="D10" s="71">
        <f>D11+D18+D21</f>
        <v>295253.54400000005</v>
      </c>
      <c r="E10" s="71">
        <f>E11+E18+E21</f>
        <v>117503.523</v>
      </c>
      <c r="F10" s="71">
        <f>F11+F18+F21</f>
        <v>117431.218</v>
      </c>
      <c r="G10" s="71">
        <f>F10/E10*100</f>
        <v>99.93846567476959</v>
      </c>
      <c r="H10" s="71">
        <f t="shared" si="0"/>
        <v>39.77300878732212</v>
      </c>
      <c r="I10" s="92">
        <f aca="true" t="shared" si="1" ref="I10:I74">G10-95</f>
        <v>4.9384656747695885</v>
      </c>
      <c r="J10" s="58"/>
      <c r="K10" s="47"/>
      <c r="L10" s="47"/>
      <c r="M10" s="47"/>
    </row>
    <row r="11" spans="1:10" s="1" customFormat="1" ht="27.75" customHeight="1">
      <c r="A11" s="187"/>
      <c r="B11" s="188"/>
      <c r="C11" s="128" t="s">
        <v>66</v>
      </c>
      <c r="D11" s="95">
        <f>D12+D13+D14+D15+D16+D17</f>
        <v>279324.5200000001</v>
      </c>
      <c r="E11" s="95">
        <f>E12+E13+E14+E15+E16+E17</f>
        <v>117402.923</v>
      </c>
      <c r="F11" s="95">
        <f>F12+F13+F14+F15+F16+F17</f>
        <v>117330.61799999999</v>
      </c>
      <c r="G11" s="153">
        <f>F11/E11*100</f>
        <v>99.93841294735054</v>
      </c>
      <c r="H11" s="95">
        <f t="shared" si="0"/>
        <v>42.0051265101968</v>
      </c>
      <c r="I11" s="156">
        <f t="shared" si="1"/>
        <v>4.9384129473505425</v>
      </c>
      <c r="J11" s="62"/>
    </row>
    <row r="12" spans="1:9" s="1" customFormat="1" ht="18.75" customHeight="1" hidden="1">
      <c r="A12" s="189"/>
      <c r="B12" s="190"/>
      <c r="C12" s="129" t="s">
        <v>101</v>
      </c>
      <c r="D12" s="86">
        <f>136445.309+5761.991</f>
        <v>142207.30000000002</v>
      </c>
      <c r="E12" s="86">
        <f>53377.644+3378.057</f>
        <v>56755.701</v>
      </c>
      <c r="F12" s="86">
        <f>53334.032+3378.057</f>
        <v>56712.089</v>
      </c>
      <c r="G12" s="86">
        <f aca="true" t="shared" si="2" ref="G12:G74">F12/E12*100</f>
        <v>99.9231583801599</v>
      </c>
      <c r="H12" s="86">
        <f t="shared" si="0"/>
        <v>39.879871849054155</v>
      </c>
      <c r="I12" s="72">
        <f t="shared" si="1"/>
        <v>4.923158380159904</v>
      </c>
    </row>
    <row r="13" spans="1:9" s="1" customFormat="1" ht="26.25" customHeight="1" hidden="1">
      <c r="A13" s="189"/>
      <c r="B13" s="190"/>
      <c r="C13" s="129" t="s">
        <v>105</v>
      </c>
      <c r="D13" s="86">
        <v>129556.5</v>
      </c>
      <c r="E13" s="86">
        <v>57059.268</v>
      </c>
      <c r="F13" s="86">
        <v>57030.575</v>
      </c>
      <c r="G13" s="86">
        <f t="shared" si="2"/>
        <v>99.94971369068388</v>
      </c>
      <c r="H13" s="86">
        <f>F13/D13*100</f>
        <v>44.01984848309425</v>
      </c>
      <c r="I13" s="72">
        <f>G13-95</f>
        <v>4.949713690683879</v>
      </c>
    </row>
    <row r="14" spans="1:9" s="75" customFormat="1" ht="27" customHeight="1" hidden="1">
      <c r="A14" s="189"/>
      <c r="B14" s="190"/>
      <c r="C14" s="129" t="s">
        <v>114</v>
      </c>
      <c r="D14" s="91"/>
      <c r="E14" s="91"/>
      <c r="F14" s="91"/>
      <c r="G14" s="86"/>
      <c r="H14" s="86"/>
      <c r="I14" s="72">
        <f>G14-95</f>
        <v>-95</v>
      </c>
    </row>
    <row r="15" spans="1:9" s="1" customFormat="1" ht="27" customHeight="1" hidden="1">
      <c r="A15" s="189"/>
      <c r="B15" s="190"/>
      <c r="C15" s="129" t="s">
        <v>102</v>
      </c>
      <c r="D15" s="86">
        <v>4504.69</v>
      </c>
      <c r="E15" s="86">
        <v>3061.014</v>
      </c>
      <c r="F15" s="86">
        <v>3061.014</v>
      </c>
      <c r="G15" s="86">
        <f t="shared" si="2"/>
        <v>100</v>
      </c>
      <c r="H15" s="86">
        <f t="shared" si="0"/>
        <v>67.95171254847726</v>
      </c>
      <c r="I15" s="72">
        <f t="shared" si="1"/>
        <v>5</v>
      </c>
    </row>
    <row r="16" spans="1:9" s="1" customFormat="1" ht="27" customHeight="1" hidden="1">
      <c r="A16" s="189"/>
      <c r="B16" s="190"/>
      <c r="C16" s="129" t="s">
        <v>100</v>
      </c>
      <c r="D16" s="86">
        <v>3056.03</v>
      </c>
      <c r="E16" s="86">
        <v>526.94</v>
      </c>
      <c r="F16" s="86">
        <v>526.94</v>
      </c>
      <c r="G16" s="86">
        <f t="shared" si="2"/>
        <v>100</v>
      </c>
      <c r="H16" s="86">
        <f t="shared" si="0"/>
        <v>17.242631780447184</v>
      </c>
      <c r="I16" s="72">
        <f t="shared" si="1"/>
        <v>5</v>
      </c>
    </row>
    <row r="17" spans="1:9" s="1" customFormat="1" ht="27" customHeight="1" hidden="1">
      <c r="A17" s="189"/>
      <c r="B17" s="190"/>
      <c r="C17" s="129" t="s">
        <v>104</v>
      </c>
      <c r="D17" s="91"/>
      <c r="E17" s="91"/>
      <c r="F17" s="91"/>
      <c r="G17" s="86"/>
      <c r="H17" s="86"/>
      <c r="I17" s="72">
        <f t="shared" si="1"/>
        <v>-95</v>
      </c>
    </row>
    <row r="18" spans="1:13" s="1" customFormat="1" ht="27" customHeight="1">
      <c r="A18" s="189"/>
      <c r="B18" s="190"/>
      <c r="C18" s="128" t="s">
        <v>82</v>
      </c>
      <c r="D18" s="95">
        <f>D19+D20</f>
        <v>15929.024000000001</v>
      </c>
      <c r="E18" s="95">
        <f>E19+E20</f>
        <v>100.6</v>
      </c>
      <c r="F18" s="95">
        <f>F19+F20</f>
        <v>100.6</v>
      </c>
      <c r="G18" s="95">
        <f t="shared" si="2"/>
        <v>100</v>
      </c>
      <c r="H18" s="95">
        <f t="shared" si="0"/>
        <v>0.6315515627322803</v>
      </c>
      <c r="I18" s="96">
        <f t="shared" si="1"/>
        <v>5</v>
      </c>
      <c r="M18" s="47"/>
    </row>
    <row r="19" spans="1:9" s="2" customFormat="1" ht="27.75" customHeight="1" hidden="1">
      <c r="A19" s="189"/>
      <c r="B19" s="190"/>
      <c r="C19" s="49" t="s">
        <v>104</v>
      </c>
      <c r="D19" s="86">
        <v>100.6</v>
      </c>
      <c r="E19" s="86">
        <v>100.6</v>
      </c>
      <c r="F19" s="86">
        <v>100.6</v>
      </c>
      <c r="G19" s="86">
        <f t="shared" si="2"/>
        <v>100</v>
      </c>
      <c r="H19" s="86">
        <f t="shared" si="0"/>
        <v>100</v>
      </c>
      <c r="I19" s="72">
        <f t="shared" si="1"/>
        <v>5</v>
      </c>
    </row>
    <row r="20" spans="1:9" s="2" customFormat="1" ht="18" customHeight="1" hidden="1">
      <c r="A20" s="189"/>
      <c r="B20" s="190"/>
      <c r="C20" s="49" t="s">
        <v>103</v>
      </c>
      <c r="D20" s="86">
        <v>15828.424</v>
      </c>
      <c r="E20" s="86">
        <v>0</v>
      </c>
      <c r="F20" s="86">
        <v>0</v>
      </c>
      <c r="G20" s="86"/>
      <c r="H20" s="86">
        <f t="shared" si="0"/>
        <v>0</v>
      </c>
      <c r="I20" s="72">
        <f t="shared" si="1"/>
        <v>-95</v>
      </c>
    </row>
    <row r="21" spans="1:9" s="67" customFormat="1" ht="30" customHeight="1" hidden="1">
      <c r="A21" s="191"/>
      <c r="B21" s="192"/>
      <c r="C21" s="49" t="s">
        <v>95</v>
      </c>
      <c r="D21" s="91">
        <v>0</v>
      </c>
      <c r="E21" s="91">
        <v>0</v>
      </c>
      <c r="F21" s="91">
        <v>0</v>
      </c>
      <c r="G21" s="86" t="e">
        <f t="shared" si="2"/>
        <v>#DIV/0!</v>
      </c>
      <c r="H21" s="86"/>
      <c r="I21" s="72"/>
    </row>
    <row r="22" spans="1:9" s="5" customFormat="1" ht="62.25" customHeight="1">
      <c r="A22" s="45" t="s">
        <v>80</v>
      </c>
      <c r="B22" s="29" t="s">
        <v>116</v>
      </c>
      <c r="C22" s="29" t="s">
        <v>81</v>
      </c>
      <c r="D22" s="71">
        <f>D23+D24</f>
        <v>146908.599</v>
      </c>
      <c r="E22" s="71">
        <f>E23+E24</f>
        <v>62014.857</v>
      </c>
      <c r="F22" s="71">
        <f>F23+F24</f>
        <v>61492.923</v>
      </c>
      <c r="G22" s="152">
        <f t="shared" si="2"/>
        <v>99.15837264609027</v>
      </c>
      <c r="H22" s="71">
        <f t="shared" si="0"/>
        <v>41.85794665430034</v>
      </c>
      <c r="I22" s="157">
        <f t="shared" si="1"/>
        <v>4.158372646090271</v>
      </c>
    </row>
    <row r="23" spans="1:9" s="2" customFormat="1" ht="17.25" customHeight="1">
      <c r="A23" s="187"/>
      <c r="B23" s="188"/>
      <c r="C23" s="46" t="s">
        <v>35</v>
      </c>
      <c r="D23" s="86">
        <v>146908.599</v>
      </c>
      <c r="E23" s="86">
        <v>62014.857</v>
      </c>
      <c r="F23" s="86">
        <v>61492.923</v>
      </c>
      <c r="G23" s="151">
        <f t="shared" si="2"/>
        <v>99.15837264609027</v>
      </c>
      <c r="H23" s="86">
        <f t="shared" si="0"/>
        <v>41.85794665430034</v>
      </c>
      <c r="I23" s="158">
        <f t="shared" si="1"/>
        <v>4.158372646090271</v>
      </c>
    </row>
    <row r="24" spans="1:9" s="8" customFormat="1" ht="17.25" customHeight="1" hidden="1">
      <c r="A24" s="191"/>
      <c r="B24" s="192"/>
      <c r="C24" s="46" t="s">
        <v>36</v>
      </c>
      <c r="D24" s="91">
        <v>0</v>
      </c>
      <c r="E24" s="91">
        <v>0</v>
      </c>
      <c r="F24" s="91">
        <v>0</v>
      </c>
      <c r="G24" s="86" t="e">
        <f t="shared" si="2"/>
        <v>#DIV/0!</v>
      </c>
      <c r="H24" s="86" t="e">
        <f t="shared" si="0"/>
        <v>#DIV/0!</v>
      </c>
      <c r="I24" s="72" t="e">
        <f t="shared" si="1"/>
        <v>#DIV/0!</v>
      </c>
    </row>
    <row r="25" spans="1:9" s="8" customFormat="1" ht="48" customHeight="1">
      <c r="A25" s="50">
        <v>910</v>
      </c>
      <c r="B25" s="51" t="s">
        <v>90</v>
      </c>
      <c r="C25" s="29" t="s">
        <v>89</v>
      </c>
      <c r="D25" s="71">
        <f>D26+D27</f>
        <v>57046.1</v>
      </c>
      <c r="E25" s="71">
        <f>E26+E27</f>
        <v>22932.825</v>
      </c>
      <c r="F25" s="71">
        <f>F26+F27</f>
        <v>22767.826</v>
      </c>
      <c r="G25" s="155">
        <f t="shared" si="2"/>
        <v>99.28051166831823</v>
      </c>
      <c r="H25" s="71">
        <f>F25/D25*100</f>
        <v>39.91127526684559</v>
      </c>
      <c r="I25" s="159">
        <f t="shared" si="1"/>
        <v>4.280511668318226</v>
      </c>
    </row>
    <row r="26" spans="1:9" s="8" customFormat="1" ht="18" customHeight="1">
      <c r="A26" s="195"/>
      <c r="B26" s="196"/>
      <c r="C26" s="46" t="s">
        <v>36</v>
      </c>
      <c r="D26" s="86">
        <v>57046.1</v>
      </c>
      <c r="E26" s="86">
        <v>22932.825</v>
      </c>
      <c r="F26" s="86">
        <v>22767.826</v>
      </c>
      <c r="G26" s="86">
        <f t="shared" si="2"/>
        <v>99.28051166831823</v>
      </c>
      <c r="H26" s="86">
        <f t="shared" si="0"/>
        <v>39.91127526684559</v>
      </c>
      <c r="I26" s="72">
        <f t="shared" si="1"/>
        <v>4.280511668318226</v>
      </c>
    </row>
    <row r="27" spans="1:9" s="8" customFormat="1" ht="27" customHeight="1" hidden="1">
      <c r="A27" s="197"/>
      <c r="B27" s="198"/>
      <c r="C27" s="49" t="s">
        <v>71</v>
      </c>
      <c r="D27" s="91">
        <v>0</v>
      </c>
      <c r="E27" s="91">
        <v>0</v>
      </c>
      <c r="F27" s="91">
        <v>0</v>
      </c>
      <c r="G27" s="86" t="e">
        <f t="shared" si="2"/>
        <v>#DIV/0!</v>
      </c>
      <c r="H27" s="86" t="e">
        <f>F27/D27*100</f>
        <v>#DIV/0!</v>
      </c>
      <c r="I27" s="72" t="e">
        <f>G27-95</f>
        <v>#DIV/0!</v>
      </c>
    </row>
    <row r="28" spans="1:9" s="2" customFormat="1" ht="44.25" customHeight="1">
      <c r="A28" s="52" t="s">
        <v>1</v>
      </c>
      <c r="B28" s="53" t="s">
        <v>115</v>
      </c>
      <c r="C28" s="29" t="s">
        <v>38</v>
      </c>
      <c r="D28" s="71">
        <f>D29+D30+D31</f>
        <v>975769.6159999999</v>
      </c>
      <c r="E28" s="71">
        <f>E29+E30+E31</f>
        <v>125937.48700000001</v>
      </c>
      <c r="F28" s="71">
        <f>F29+F30+F31</f>
        <v>118221.741</v>
      </c>
      <c r="G28" s="71">
        <f t="shared" si="2"/>
        <v>93.87335241968103</v>
      </c>
      <c r="H28" s="71">
        <f t="shared" si="0"/>
        <v>12.115743210434214</v>
      </c>
      <c r="I28" s="92">
        <f t="shared" si="1"/>
        <v>-1.1266475803189735</v>
      </c>
    </row>
    <row r="29" spans="1:9" s="7" customFormat="1" ht="17.25" customHeight="1">
      <c r="A29" s="160"/>
      <c r="B29" s="161"/>
      <c r="C29" s="49" t="s">
        <v>35</v>
      </c>
      <c r="D29" s="86">
        <v>498025.673</v>
      </c>
      <c r="E29" s="86">
        <v>110206.675</v>
      </c>
      <c r="F29" s="86">
        <v>104607.288</v>
      </c>
      <c r="G29" s="86">
        <f t="shared" si="2"/>
        <v>94.91919432284841</v>
      </c>
      <c r="H29" s="86">
        <f t="shared" si="0"/>
        <v>21.004396695027406</v>
      </c>
      <c r="I29" s="72">
        <f t="shared" si="1"/>
        <v>-0.08080567715158793</v>
      </c>
    </row>
    <row r="30" spans="1:9" s="28" customFormat="1" ht="17.25" customHeight="1">
      <c r="A30" s="162"/>
      <c r="B30" s="163"/>
      <c r="C30" s="49" t="s">
        <v>36</v>
      </c>
      <c r="D30" s="86">
        <v>28369.3</v>
      </c>
      <c r="E30" s="86">
        <v>15730.812</v>
      </c>
      <c r="F30" s="86">
        <v>13614.453</v>
      </c>
      <c r="G30" s="86">
        <f t="shared" si="2"/>
        <v>86.54640968311108</v>
      </c>
      <c r="H30" s="86">
        <f t="shared" si="0"/>
        <v>47.99009140162077</v>
      </c>
      <c r="I30" s="72">
        <f t="shared" si="1"/>
        <v>-8.45359031688892</v>
      </c>
    </row>
    <row r="31" spans="1:9" s="76" customFormat="1" ht="26.25" customHeight="1">
      <c r="A31" s="162"/>
      <c r="B31" s="163"/>
      <c r="C31" s="49" t="s">
        <v>71</v>
      </c>
      <c r="D31" s="86">
        <v>449374.643</v>
      </c>
      <c r="E31" s="86">
        <v>0</v>
      </c>
      <c r="F31" s="86">
        <v>0</v>
      </c>
      <c r="G31" s="86"/>
      <c r="H31" s="86">
        <f t="shared" si="0"/>
        <v>0</v>
      </c>
      <c r="I31" s="72">
        <f>G31-95</f>
        <v>-95</v>
      </c>
    </row>
    <row r="32" spans="1:9" s="76" customFormat="1" ht="21.75" customHeight="1" hidden="1">
      <c r="A32" s="164"/>
      <c r="B32" s="165"/>
      <c r="C32" s="79" t="s">
        <v>96</v>
      </c>
      <c r="D32" s="143"/>
      <c r="E32" s="143"/>
      <c r="F32" s="144"/>
      <c r="G32" s="86" t="e">
        <f t="shared" si="2"/>
        <v>#DIV/0!</v>
      </c>
      <c r="H32" s="102" t="e">
        <f t="shared" si="0"/>
        <v>#DIV/0!</v>
      </c>
      <c r="I32" s="103" t="e">
        <f t="shared" si="1"/>
        <v>#DIV/0!</v>
      </c>
    </row>
    <row r="33" spans="1:9" s="2" customFormat="1" ht="48" customHeight="1">
      <c r="A33" s="100">
        <v>924</v>
      </c>
      <c r="B33" s="101" t="s">
        <v>85</v>
      </c>
      <c r="C33" s="29" t="s">
        <v>84</v>
      </c>
      <c r="D33" s="71">
        <f>D34+D35</f>
        <v>2287553.3249999997</v>
      </c>
      <c r="E33" s="71">
        <f>E34+E35</f>
        <v>1119131.824</v>
      </c>
      <c r="F33" s="71">
        <f>F34+F35</f>
        <v>1086343.805</v>
      </c>
      <c r="G33" s="71">
        <f t="shared" si="2"/>
        <v>97.07022726931228</v>
      </c>
      <c r="H33" s="71">
        <f t="shared" si="0"/>
        <v>47.489332516434345</v>
      </c>
      <c r="I33" s="92">
        <f t="shared" si="1"/>
        <v>2.0702272693122836</v>
      </c>
    </row>
    <row r="34" spans="1:9" s="2" customFormat="1" ht="16.5" customHeight="1">
      <c r="A34" s="194"/>
      <c r="B34" s="194"/>
      <c r="C34" s="49" t="s">
        <v>35</v>
      </c>
      <c r="D34" s="86">
        <v>2154876.857</v>
      </c>
      <c r="E34" s="86">
        <v>1075803.196</v>
      </c>
      <c r="F34" s="86">
        <v>1043122.34</v>
      </c>
      <c r="G34" s="86">
        <f t="shared" si="2"/>
        <v>96.96219009931255</v>
      </c>
      <c r="H34" s="86">
        <f t="shared" si="0"/>
        <v>48.40751510284562</v>
      </c>
      <c r="I34" s="72">
        <f t="shared" si="1"/>
        <v>1.9621900993125507</v>
      </c>
    </row>
    <row r="35" spans="1:9" s="2" customFormat="1" ht="27.75" customHeight="1">
      <c r="A35" s="194"/>
      <c r="B35" s="194"/>
      <c r="C35" s="54" t="s">
        <v>71</v>
      </c>
      <c r="D35" s="86">
        <v>132676.468</v>
      </c>
      <c r="E35" s="86">
        <v>43328.628</v>
      </c>
      <c r="F35" s="86">
        <f>43221.466-0.001</f>
        <v>43221.465000000004</v>
      </c>
      <c r="G35" s="86">
        <f t="shared" si="2"/>
        <v>99.7526739134228</v>
      </c>
      <c r="H35" s="86">
        <f t="shared" si="0"/>
        <v>32.57658697999106</v>
      </c>
      <c r="I35" s="72">
        <f t="shared" si="1"/>
        <v>4.752673913422797</v>
      </c>
    </row>
    <row r="36" spans="1:9" s="2" customFormat="1" ht="21.75" customHeight="1" hidden="1">
      <c r="A36" s="125"/>
      <c r="B36" s="126"/>
      <c r="C36" s="81" t="s">
        <v>96</v>
      </c>
      <c r="D36" s="143">
        <v>0</v>
      </c>
      <c r="E36" s="143">
        <v>0</v>
      </c>
      <c r="F36" s="144">
        <v>0</v>
      </c>
      <c r="G36" s="89" t="e">
        <f>F36/E36*100</f>
        <v>#DIV/0!</v>
      </c>
      <c r="H36" s="89" t="e">
        <f>F36/D36*100</f>
        <v>#DIV/0!</v>
      </c>
      <c r="I36" s="80" t="e">
        <f>G36-95</f>
        <v>#DIV/0!</v>
      </c>
    </row>
    <row r="37" spans="1:9" s="2" customFormat="1" ht="30" customHeight="1">
      <c r="A37" s="84" t="s">
        <v>2</v>
      </c>
      <c r="B37" s="85" t="s">
        <v>75</v>
      </c>
      <c r="C37" s="29" t="s">
        <v>39</v>
      </c>
      <c r="D37" s="71">
        <f>D38+D39+D40</f>
        <v>18222709.468999997</v>
      </c>
      <c r="E37" s="71">
        <f>E38+E39+E40</f>
        <v>9117155.423</v>
      </c>
      <c r="F37" s="71">
        <f>F38+F39+F40</f>
        <v>9117146.447999999</v>
      </c>
      <c r="G37" s="71">
        <f t="shared" si="2"/>
        <v>99.99990155920806</v>
      </c>
      <c r="H37" s="71">
        <f t="shared" si="0"/>
        <v>50.03178294374858</v>
      </c>
      <c r="I37" s="92">
        <f t="shared" si="1"/>
        <v>4.999901559208055</v>
      </c>
    </row>
    <row r="38" spans="1:9" s="7" customFormat="1" ht="16.5" customHeight="1">
      <c r="A38" s="160"/>
      <c r="B38" s="161"/>
      <c r="C38" s="46" t="s">
        <v>35</v>
      </c>
      <c r="D38" s="86">
        <v>4763428.117</v>
      </c>
      <c r="E38" s="86">
        <v>2211374.33</v>
      </c>
      <c r="F38" s="86">
        <v>2211374.318</v>
      </c>
      <c r="G38" s="86">
        <f>F38/E38*100</f>
        <v>99.99999945735102</v>
      </c>
      <c r="H38" s="86">
        <f t="shared" si="0"/>
        <v>46.42400942522715</v>
      </c>
      <c r="I38" s="72">
        <f t="shared" si="1"/>
        <v>4.999999457351024</v>
      </c>
    </row>
    <row r="39" spans="1:9" s="2" customFormat="1" ht="18.75" customHeight="1">
      <c r="A39" s="162"/>
      <c r="B39" s="163"/>
      <c r="C39" s="46" t="s">
        <v>36</v>
      </c>
      <c r="D39" s="86">
        <v>12067539.7</v>
      </c>
      <c r="E39" s="86">
        <v>6178395.849</v>
      </c>
      <c r="F39" s="86">
        <v>6178386.886</v>
      </c>
      <c r="G39" s="86">
        <f t="shared" si="2"/>
        <v>99.99985492998151</v>
      </c>
      <c r="H39" s="86">
        <f t="shared" si="0"/>
        <v>51.19839701873946</v>
      </c>
      <c r="I39" s="72">
        <f t="shared" si="1"/>
        <v>4.99985492998151</v>
      </c>
    </row>
    <row r="40" spans="1:9" s="2" customFormat="1" ht="27" customHeight="1">
      <c r="A40" s="162"/>
      <c r="B40" s="163"/>
      <c r="C40" s="46" t="s">
        <v>71</v>
      </c>
      <c r="D40" s="86">
        <v>1391741.652</v>
      </c>
      <c r="E40" s="86">
        <v>727385.244</v>
      </c>
      <c r="F40" s="86">
        <v>727385.244</v>
      </c>
      <c r="G40" s="86">
        <f t="shared" si="2"/>
        <v>100</v>
      </c>
      <c r="H40" s="86">
        <f t="shared" si="0"/>
        <v>52.264387068872466</v>
      </c>
      <c r="I40" s="72">
        <f t="shared" si="1"/>
        <v>5</v>
      </c>
    </row>
    <row r="41" spans="1:9" s="2" customFormat="1" ht="21.75" customHeight="1" hidden="1">
      <c r="A41" s="164"/>
      <c r="B41" s="165"/>
      <c r="C41" s="79" t="s">
        <v>96</v>
      </c>
      <c r="D41" s="89">
        <v>0</v>
      </c>
      <c r="E41" s="89">
        <v>0</v>
      </c>
      <c r="F41" s="89">
        <v>0</v>
      </c>
      <c r="G41" s="89" t="e">
        <f t="shared" si="2"/>
        <v>#DIV/0!</v>
      </c>
      <c r="H41" s="89" t="e">
        <f t="shared" si="0"/>
        <v>#DIV/0!</v>
      </c>
      <c r="I41" s="80" t="e">
        <f t="shared" si="1"/>
        <v>#DIV/0!</v>
      </c>
    </row>
    <row r="42" spans="1:9" s="2" customFormat="1" ht="30" customHeight="1">
      <c r="A42" s="45" t="s">
        <v>3</v>
      </c>
      <c r="B42" s="29" t="s">
        <v>4</v>
      </c>
      <c r="C42" s="29" t="s">
        <v>40</v>
      </c>
      <c r="D42" s="71">
        <f>D43+D44+D45</f>
        <v>659036.4099999999</v>
      </c>
      <c r="E42" s="71">
        <f>E43+E44+E45</f>
        <v>255243.18999999997</v>
      </c>
      <c r="F42" s="71">
        <f>F43+F44+F45</f>
        <v>249949.506</v>
      </c>
      <c r="G42" s="71">
        <f t="shared" si="2"/>
        <v>97.92602341320057</v>
      </c>
      <c r="H42" s="71">
        <f t="shared" si="0"/>
        <v>37.92650940180984</v>
      </c>
      <c r="I42" s="92">
        <f t="shared" si="1"/>
        <v>2.926023413200568</v>
      </c>
    </row>
    <row r="43" spans="1:9" s="7" customFormat="1" ht="16.5" customHeight="1">
      <c r="A43" s="160"/>
      <c r="B43" s="161"/>
      <c r="C43" s="55" t="s">
        <v>35</v>
      </c>
      <c r="D43" s="86">
        <v>500537.725</v>
      </c>
      <c r="E43" s="86">
        <v>173432.971</v>
      </c>
      <c r="F43" s="86">
        <v>168462.581</v>
      </c>
      <c r="G43" s="86">
        <f t="shared" si="2"/>
        <v>97.13411471224812</v>
      </c>
      <c r="H43" s="86">
        <f t="shared" si="0"/>
        <v>33.656320510107406</v>
      </c>
      <c r="I43" s="72">
        <f t="shared" si="1"/>
        <v>2.1341147122481203</v>
      </c>
    </row>
    <row r="44" spans="1:9" s="2" customFormat="1" ht="16.5" customHeight="1">
      <c r="A44" s="162"/>
      <c r="B44" s="163"/>
      <c r="C44" s="46" t="s">
        <v>36</v>
      </c>
      <c r="D44" s="86">
        <v>3516.3</v>
      </c>
      <c r="E44" s="86">
        <v>1729.936</v>
      </c>
      <c r="F44" s="86">
        <v>1406.642</v>
      </c>
      <c r="G44" s="86">
        <f t="shared" si="2"/>
        <v>81.31179419354243</v>
      </c>
      <c r="H44" s="86">
        <f t="shared" si="0"/>
        <v>40.00346955606746</v>
      </c>
      <c r="I44" s="72">
        <f t="shared" si="1"/>
        <v>-13.688205806457574</v>
      </c>
    </row>
    <row r="45" spans="1:9" s="27" customFormat="1" ht="27" customHeight="1">
      <c r="A45" s="164"/>
      <c r="B45" s="165"/>
      <c r="C45" s="49" t="s">
        <v>71</v>
      </c>
      <c r="D45" s="86">
        <v>154982.385</v>
      </c>
      <c r="E45" s="86">
        <v>80080.283</v>
      </c>
      <c r="F45" s="86">
        <v>80080.283</v>
      </c>
      <c r="G45" s="86">
        <f t="shared" si="2"/>
        <v>100</v>
      </c>
      <c r="H45" s="86">
        <f t="shared" si="0"/>
        <v>51.670570820032225</v>
      </c>
      <c r="I45" s="72">
        <f t="shared" si="1"/>
        <v>5</v>
      </c>
    </row>
    <row r="46" spans="1:10" s="2" customFormat="1" ht="30" customHeight="1">
      <c r="A46" s="45" t="s">
        <v>5</v>
      </c>
      <c r="B46" s="29" t="s">
        <v>6</v>
      </c>
      <c r="C46" s="29" t="s">
        <v>41</v>
      </c>
      <c r="D46" s="71">
        <f>D47+D48+D49</f>
        <v>924141.965</v>
      </c>
      <c r="E46" s="71">
        <f>E47+E48+E49</f>
        <v>311615.624</v>
      </c>
      <c r="F46" s="71">
        <f>F47+F48+F49</f>
        <v>310974.117</v>
      </c>
      <c r="G46" s="152">
        <f>F46/E46*100</f>
        <v>99.79413516184927</v>
      </c>
      <c r="H46" s="71">
        <f t="shared" si="0"/>
        <v>33.650037416058694</v>
      </c>
      <c r="I46" s="157">
        <f>G46-95</f>
        <v>4.794135161849269</v>
      </c>
      <c r="J46" s="58"/>
    </row>
    <row r="47" spans="1:9" s="7" customFormat="1" ht="16.5" customHeight="1">
      <c r="A47" s="160"/>
      <c r="B47" s="161"/>
      <c r="C47" s="46" t="s">
        <v>35</v>
      </c>
      <c r="D47" s="86">
        <v>636203.225</v>
      </c>
      <c r="E47" s="86">
        <v>292497.702</v>
      </c>
      <c r="F47" s="86">
        <v>291956.753</v>
      </c>
      <c r="G47" s="86">
        <f>F47/E47*100</f>
        <v>99.8150587179656</v>
      </c>
      <c r="H47" s="86">
        <f t="shared" si="0"/>
        <v>45.890486172873466</v>
      </c>
      <c r="I47" s="72">
        <f t="shared" si="1"/>
        <v>4.815058717965599</v>
      </c>
    </row>
    <row r="48" spans="1:9" s="2" customFormat="1" ht="16.5" customHeight="1">
      <c r="A48" s="162"/>
      <c r="B48" s="163"/>
      <c r="C48" s="46" t="s">
        <v>36</v>
      </c>
      <c r="D48" s="86">
        <v>10164.5</v>
      </c>
      <c r="E48" s="86">
        <v>4686.527</v>
      </c>
      <c r="F48" s="86">
        <v>4585.969</v>
      </c>
      <c r="G48" s="86">
        <f t="shared" si="2"/>
        <v>97.85431728015223</v>
      </c>
      <c r="H48" s="86">
        <f t="shared" si="0"/>
        <v>45.11750700969059</v>
      </c>
      <c r="I48" s="72">
        <f t="shared" si="1"/>
        <v>2.8543172801522303</v>
      </c>
    </row>
    <row r="49" spans="1:9" s="27" customFormat="1" ht="27" customHeight="1">
      <c r="A49" s="164"/>
      <c r="B49" s="165"/>
      <c r="C49" s="49" t="s">
        <v>71</v>
      </c>
      <c r="D49" s="86">
        <v>277774.24</v>
      </c>
      <c r="E49" s="86">
        <v>14431.395</v>
      </c>
      <c r="F49" s="86">
        <v>14431.395</v>
      </c>
      <c r="G49" s="86">
        <f t="shared" si="2"/>
        <v>100</v>
      </c>
      <c r="H49" s="86">
        <f t="shared" si="0"/>
        <v>5.195368368211538</v>
      </c>
      <c r="I49" s="72">
        <f t="shared" si="1"/>
        <v>5</v>
      </c>
    </row>
    <row r="50" spans="1:9" s="2" customFormat="1" ht="30" customHeight="1">
      <c r="A50" s="45" t="s">
        <v>7</v>
      </c>
      <c r="B50" s="29" t="s">
        <v>8</v>
      </c>
      <c r="C50" s="29" t="s">
        <v>42</v>
      </c>
      <c r="D50" s="71">
        <f>D51+D52+D53</f>
        <v>775136.9640000002</v>
      </c>
      <c r="E50" s="71">
        <f>E51+E52+E53</f>
        <v>300733.45600000006</v>
      </c>
      <c r="F50" s="71">
        <f>F51+F52+F53</f>
        <v>268224.493</v>
      </c>
      <c r="G50" s="71">
        <f>F50/E50*100</f>
        <v>89.19010760146352</v>
      </c>
      <c r="H50" s="71">
        <f t="shared" si="0"/>
        <v>34.60349660218242</v>
      </c>
      <c r="I50" s="92">
        <f>G50-95</f>
        <v>-5.809892398536476</v>
      </c>
    </row>
    <row r="51" spans="1:9" s="7" customFormat="1" ht="16.5" customHeight="1">
      <c r="A51" s="160"/>
      <c r="B51" s="161"/>
      <c r="C51" s="46" t="s">
        <v>35</v>
      </c>
      <c r="D51" s="86">
        <v>631605.072</v>
      </c>
      <c r="E51" s="86">
        <v>271180.688</v>
      </c>
      <c r="F51" s="86">
        <v>240002.985</v>
      </c>
      <c r="G51" s="86">
        <f t="shared" si="2"/>
        <v>88.50297813242511</v>
      </c>
      <c r="H51" s="86">
        <f t="shared" si="0"/>
        <v>37.99890083846571</v>
      </c>
      <c r="I51" s="72">
        <f t="shared" si="1"/>
        <v>-6.497021867574887</v>
      </c>
    </row>
    <row r="52" spans="1:9" s="2" customFormat="1" ht="16.5" customHeight="1">
      <c r="A52" s="162"/>
      <c r="B52" s="163"/>
      <c r="C52" s="46" t="s">
        <v>36</v>
      </c>
      <c r="D52" s="86">
        <v>9641.8</v>
      </c>
      <c r="E52" s="86">
        <v>4203.025</v>
      </c>
      <c r="F52" s="86">
        <v>3721.508</v>
      </c>
      <c r="G52" s="86">
        <f t="shared" si="2"/>
        <v>88.54356088769399</v>
      </c>
      <c r="H52" s="86">
        <f t="shared" si="0"/>
        <v>38.597647742122845</v>
      </c>
      <c r="I52" s="72">
        <f t="shared" si="1"/>
        <v>-6.456439112306015</v>
      </c>
    </row>
    <row r="53" spans="1:9" s="27" customFormat="1" ht="27.75" customHeight="1">
      <c r="A53" s="164"/>
      <c r="B53" s="165"/>
      <c r="C53" s="49" t="s">
        <v>71</v>
      </c>
      <c r="D53" s="86">
        <v>133890.092</v>
      </c>
      <c r="E53" s="86">
        <v>25349.743</v>
      </c>
      <c r="F53" s="86">
        <v>24500</v>
      </c>
      <c r="G53" s="86">
        <f t="shared" si="2"/>
        <v>96.64792262390985</v>
      </c>
      <c r="H53" s="86">
        <f t="shared" si="0"/>
        <v>18.298590757559566</v>
      </c>
      <c r="I53" s="72">
        <f t="shared" si="1"/>
        <v>1.6479226239098494</v>
      </c>
    </row>
    <row r="54" spans="1:10" s="2" customFormat="1" ht="30" customHeight="1">
      <c r="A54" s="45" t="s">
        <v>9</v>
      </c>
      <c r="B54" s="29" t="s">
        <v>10</v>
      </c>
      <c r="C54" s="29" t="s">
        <v>46</v>
      </c>
      <c r="D54" s="71">
        <f>D55+D56+D57</f>
        <v>726193.159</v>
      </c>
      <c r="E54" s="71">
        <f>E55+E56+E57</f>
        <v>387579.168</v>
      </c>
      <c r="F54" s="71">
        <f>F55+F56+F57</f>
        <v>384769.703</v>
      </c>
      <c r="G54" s="155">
        <f>F54/E54*100</f>
        <v>99.27512486945635</v>
      </c>
      <c r="H54" s="71">
        <f t="shared" si="0"/>
        <v>52.98448466931922</v>
      </c>
      <c r="I54" s="159">
        <f t="shared" si="1"/>
        <v>4.275124869456349</v>
      </c>
      <c r="J54" s="58"/>
    </row>
    <row r="55" spans="1:9" s="7" customFormat="1" ht="16.5" customHeight="1">
      <c r="A55" s="160"/>
      <c r="B55" s="161"/>
      <c r="C55" s="46" t="s">
        <v>35</v>
      </c>
      <c r="D55" s="86">
        <v>483037.948</v>
      </c>
      <c r="E55" s="86">
        <v>225019.249</v>
      </c>
      <c r="F55" s="86">
        <v>222611.448</v>
      </c>
      <c r="G55" s="86">
        <f t="shared" si="2"/>
        <v>98.9299577655243</v>
      </c>
      <c r="H55" s="86">
        <f t="shared" si="0"/>
        <v>46.08570587915797</v>
      </c>
      <c r="I55" s="72">
        <f t="shared" si="1"/>
        <v>3.929957765524307</v>
      </c>
    </row>
    <row r="56" spans="1:9" s="2" customFormat="1" ht="16.5" customHeight="1">
      <c r="A56" s="162"/>
      <c r="B56" s="163"/>
      <c r="C56" s="46" t="s">
        <v>36</v>
      </c>
      <c r="D56" s="86">
        <v>8434.4</v>
      </c>
      <c r="E56" s="86">
        <v>3425.625</v>
      </c>
      <c r="F56" s="86">
        <v>3040.198</v>
      </c>
      <c r="G56" s="151">
        <f t="shared" si="2"/>
        <v>88.74871008939974</v>
      </c>
      <c r="H56" s="86">
        <f t="shared" si="0"/>
        <v>36.0452195769705</v>
      </c>
      <c r="I56" s="158">
        <f t="shared" si="1"/>
        <v>-6.2512899106002635</v>
      </c>
    </row>
    <row r="57" spans="1:9" s="27" customFormat="1" ht="27.75" customHeight="1">
      <c r="A57" s="164"/>
      <c r="B57" s="165"/>
      <c r="C57" s="49" t="s">
        <v>71</v>
      </c>
      <c r="D57" s="86">
        <v>234720.811</v>
      </c>
      <c r="E57" s="86">
        <v>159134.294</v>
      </c>
      <c r="F57" s="86">
        <v>159118.057</v>
      </c>
      <c r="G57" s="151">
        <f t="shared" si="2"/>
        <v>99.98979666821533</v>
      </c>
      <c r="H57" s="86">
        <f t="shared" si="0"/>
        <v>67.79034902022386</v>
      </c>
      <c r="I57" s="158">
        <f t="shared" si="1"/>
        <v>4.989796668215334</v>
      </c>
    </row>
    <row r="58" spans="1:10" s="2" customFormat="1" ht="30" customHeight="1">
      <c r="A58" s="45" t="s">
        <v>11</v>
      </c>
      <c r="B58" s="29" t="s">
        <v>12</v>
      </c>
      <c r="C58" s="29" t="s">
        <v>45</v>
      </c>
      <c r="D58" s="71">
        <f>D59+D60+D61</f>
        <v>728780.9106</v>
      </c>
      <c r="E58" s="71">
        <f>E59+E60+E61</f>
        <v>306710.65300000005</v>
      </c>
      <c r="F58" s="71">
        <f>F59+F60+F61</f>
        <v>301735.633</v>
      </c>
      <c r="G58" s="71">
        <f t="shared" si="2"/>
        <v>98.37794352711965</v>
      </c>
      <c r="H58" s="71">
        <f t="shared" si="0"/>
        <v>41.40279041496618</v>
      </c>
      <c r="I58" s="92">
        <f t="shared" si="1"/>
        <v>3.3779435271196547</v>
      </c>
      <c r="J58" s="58"/>
    </row>
    <row r="59" spans="1:9" s="7" customFormat="1" ht="16.5" customHeight="1">
      <c r="A59" s="160"/>
      <c r="B59" s="161"/>
      <c r="C59" s="46" t="s">
        <v>35</v>
      </c>
      <c r="D59" s="86">
        <v>539994.3496</v>
      </c>
      <c r="E59" s="86">
        <v>252548.833</v>
      </c>
      <c r="F59" s="86">
        <v>248528.245</v>
      </c>
      <c r="G59" s="86">
        <f>F59/E59*100</f>
        <v>98.40799581124969</v>
      </c>
      <c r="H59" s="86">
        <f t="shared" si="0"/>
        <v>46.02423065798688</v>
      </c>
      <c r="I59" s="72">
        <f t="shared" si="1"/>
        <v>3.407995811249691</v>
      </c>
    </row>
    <row r="60" spans="1:9" s="2" customFormat="1" ht="16.5" customHeight="1">
      <c r="A60" s="162"/>
      <c r="B60" s="163"/>
      <c r="C60" s="46" t="s">
        <v>36</v>
      </c>
      <c r="D60" s="86">
        <v>8366.1</v>
      </c>
      <c r="E60" s="86">
        <v>4146.314</v>
      </c>
      <c r="F60" s="86">
        <v>3223.425</v>
      </c>
      <c r="G60" s="86">
        <f t="shared" si="2"/>
        <v>77.7419413966236</v>
      </c>
      <c r="H60" s="86">
        <f t="shared" si="0"/>
        <v>38.52960160648331</v>
      </c>
      <c r="I60" s="72">
        <f t="shared" si="1"/>
        <v>-17.258058603376398</v>
      </c>
    </row>
    <row r="61" spans="1:9" s="27" customFormat="1" ht="27" customHeight="1">
      <c r="A61" s="164"/>
      <c r="B61" s="165"/>
      <c r="C61" s="49" t="s">
        <v>71</v>
      </c>
      <c r="D61" s="86">
        <v>180420.461</v>
      </c>
      <c r="E61" s="86">
        <v>50015.506</v>
      </c>
      <c r="F61" s="86">
        <v>49983.963</v>
      </c>
      <c r="G61" s="86">
        <f t="shared" si="2"/>
        <v>99.93693355816494</v>
      </c>
      <c r="H61" s="86">
        <f t="shared" si="0"/>
        <v>27.704154353091916</v>
      </c>
      <c r="I61" s="72">
        <f t="shared" si="1"/>
        <v>4.936933558164938</v>
      </c>
    </row>
    <row r="62" spans="1:10" s="2" customFormat="1" ht="30" customHeight="1">
      <c r="A62" s="45" t="s">
        <v>13</v>
      </c>
      <c r="B62" s="29" t="s">
        <v>14</v>
      </c>
      <c r="C62" s="29" t="s">
        <v>44</v>
      </c>
      <c r="D62" s="71">
        <f>D63+D64+D65</f>
        <v>552551.7609999999</v>
      </c>
      <c r="E62" s="71">
        <f>E63+E64+E65</f>
        <v>249661.924</v>
      </c>
      <c r="F62" s="71">
        <f>F63+F64+F65</f>
        <v>242888.22</v>
      </c>
      <c r="G62" s="71">
        <f t="shared" si="2"/>
        <v>97.28684939558505</v>
      </c>
      <c r="H62" s="71">
        <f t="shared" si="0"/>
        <v>43.9575506121679</v>
      </c>
      <c r="I62" s="92">
        <f t="shared" si="1"/>
        <v>2.286849395585051</v>
      </c>
      <c r="J62" s="58"/>
    </row>
    <row r="63" spans="1:9" s="7" customFormat="1" ht="16.5" customHeight="1">
      <c r="A63" s="160"/>
      <c r="B63" s="161"/>
      <c r="C63" s="46" t="s">
        <v>35</v>
      </c>
      <c r="D63" s="86">
        <v>416420.922</v>
      </c>
      <c r="E63" s="86">
        <v>166081.559</v>
      </c>
      <c r="F63" s="86">
        <v>159773.817</v>
      </c>
      <c r="G63" s="86">
        <f>F63/E63*100</f>
        <v>96.20202144176645</v>
      </c>
      <c r="H63" s="86">
        <f t="shared" si="0"/>
        <v>38.36834523890709</v>
      </c>
      <c r="I63" s="72">
        <f t="shared" si="1"/>
        <v>1.2020214417664477</v>
      </c>
    </row>
    <row r="64" spans="1:9" s="2" customFormat="1" ht="16.5" customHeight="1">
      <c r="A64" s="162"/>
      <c r="B64" s="163"/>
      <c r="C64" s="46" t="s">
        <v>36</v>
      </c>
      <c r="D64" s="86">
        <v>7577.1</v>
      </c>
      <c r="E64" s="86">
        <v>3705.302</v>
      </c>
      <c r="F64" s="86">
        <v>3239.34</v>
      </c>
      <c r="G64" s="86">
        <f t="shared" si="2"/>
        <v>87.42445285161642</v>
      </c>
      <c r="H64" s="86">
        <f t="shared" si="0"/>
        <v>42.75171239656333</v>
      </c>
      <c r="I64" s="72">
        <f t="shared" si="1"/>
        <v>-7.575547148383578</v>
      </c>
    </row>
    <row r="65" spans="1:9" s="27" customFormat="1" ht="27" customHeight="1">
      <c r="A65" s="164"/>
      <c r="B65" s="165"/>
      <c r="C65" s="49" t="s">
        <v>71</v>
      </c>
      <c r="D65" s="86">
        <v>128553.739</v>
      </c>
      <c r="E65" s="86">
        <v>79875.063</v>
      </c>
      <c r="F65" s="86">
        <v>79875.063</v>
      </c>
      <c r="G65" s="86">
        <f t="shared" si="2"/>
        <v>100</v>
      </c>
      <c r="H65" s="86">
        <f t="shared" si="0"/>
        <v>62.13359768555623</v>
      </c>
      <c r="I65" s="72">
        <f t="shared" si="1"/>
        <v>5</v>
      </c>
    </row>
    <row r="66" spans="1:10" s="2" customFormat="1" ht="37.5" customHeight="1">
      <c r="A66" s="45" t="s">
        <v>15</v>
      </c>
      <c r="B66" s="29" t="s">
        <v>16</v>
      </c>
      <c r="C66" s="29" t="s">
        <v>68</v>
      </c>
      <c r="D66" s="71">
        <f>D67+D68+D69</f>
        <v>482396.269</v>
      </c>
      <c r="E66" s="71">
        <f>E67+E68+E69</f>
        <v>222336.245</v>
      </c>
      <c r="F66" s="71">
        <f>F67+F68+F69</f>
        <v>221972.01799999998</v>
      </c>
      <c r="G66" s="152">
        <f t="shared" si="2"/>
        <v>99.83618190547384</v>
      </c>
      <c r="H66" s="71">
        <f t="shared" si="0"/>
        <v>46.014455804176215</v>
      </c>
      <c r="I66" s="157">
        <f t="shared" si="1"/>
        <v>4.836181905473836</v>
      </c>
      <c r="J66" s="58"/>
    </row>
    <row r="67" spans="1:9" s="7" customFormat="1" ht="16.5" customHeight="1">
      <c r="A67" s="160"/>
      <c r="B67" s="161"/>
      <c r="C67" s="46" t="s">
        <v>35</v>
      </c>
      <c r="D67" s="86">
        <v>420814.401</v>
      </c>
      <c r="E67" s="86">
        <v>190735.124</v>
      </c>
      <c r="F67" s="86">
        <v>190479.664</v>
      </c>
      <c r="G67" s="151">
        <f t="shared" si="2"/>
        <v>99.86606557059726</v>
      </c>
      <c r="H67" s="86">
        <f t="shared" si="0"/>
        <v>45.264530764003005</v>
      </c>
      <c r="I67" s="158">
        <f t="shared" si="1"/>
        <v>4.866065570597257</v>
      </c>
    </row>
    <row r="68" spans="1:9" s="2" customFormat="1" ht="16.5" customHeight="1">
      <c r="A68" s="162"/>
      <c r="B68" s="163"/>
      <c r="C68" s="46" t="s">
        <v>36</v>
      </c>
      <c r="D68" s="86">
        <v>6688.3</v>
      </c>
      <c r="E68" s="86">
        <v>3058.212</v>
      </c>
      <c r="F68" s="86">
        <v>2949.445</v>
      </c>
      <c r="G68" s="86">
        <f t="shared" si="2"/>
        <v>96.4434447317583</v>
      </c>
      <c r="H68" s="86">
        <f t="shared" si="0"/>
        <v>44.09857512372351</v>
      </c>
      <c r="I68" s="72">
        <f t="shared" si="1"/>
        <v>1.443444731758305</v>
      </c>
    </row>
    <row r="69" spans="1:9" s="2" customFormat="1" ht="27.75" customHeight="1">
      <c r="A69" s="164"/>
      <c r="B69" s="165"/>
      <c r="C69" s="49" t="s">
        <v>71</v>
      </c>
      <c r="D69" s="86">
        <v>54893.568</v>
      </c>
      <c r="E69" s="86">
        <v>28542.909</v>
      </c>
      <c r="F69" s="86">
        <v>28542.909</v>
      </c>
      <c r="G69" s="86">
        <f t="shared" si="2"/>
        <v>100</v>
      </c>
      <c r="H69" s="86">
        <f t="shared" si="0"/>
        <v>51.99681864367061</v>
      </c>
      <c r="I69" s="72">
        <f t="shared" si="1"/>
        <v>5</v>
      </c>
    </row>
    <row r="70" spans="1:9" s="2" customFormat="1" ht="30" customHeight="1">
      <c r="A70" s="45" t="s">
        <v>17</v>
      </c>
      <c r="B70" s="29" t="s">
        <v>18</v>
      </c>
      <c r="C70" s="29" t="s">
        <v>43</v>
      </c>
      <c r="D70" s="71">
        <f>D71+D72+D73</f>
        <v>105033.581</v>
      </c>
      <c r="E70" s="71">
        <f>E71+E72+E73</f>
        <v>48163.386999999995</v>
      </c>
      <c r="F70" s="71">
        <f>F71+F72+F73</f>
        <v>47795.492</v>
      </c>
      <c r="G70" s="152">
        <f t="shared" si="2"/>
        <v>99.23615214187491</v>
      </c>
      <c r="H70" s="71">
        <f t="shared" si="0"/>
        <v>45.504962836599844</v>
      </c>
      <c r="I70" s="157">
        <f t="shared" si="1"/>
        <v>4.236152141874911</v>
      </c>
    </row>
    <row r="71" spans="1:9" s="7" customFormat="1" ht="16.5" customHeight="1">
      <c r="A71" s="160"/>
      <c r="B71" s="161"/>
      <c r="C71" s="46" t="s">
        <v>35</v>
      </c>
      <c r="D71" s="86">
        <v>84514.846</v>
      </c>
      <c r="E71" s="86">
        <v>44691.698</v>
      </c>
      <c r="F71" s="86">
        <v>44354.392</v>
      </c>
      <c r="G71" s="151">
        <f t="shared" si="2"/>
        <v>99.24526027182947</v>
      </c>
      <c r="H71" s="86">
        <f t="shared" si="0"/>
        <v>52.481184193366445</v>
      </c>
      <c r="I71" s="158">
        <f t="shared" si="1"/>
        <v>4.245260271829466</v>
      </c>
    </row>
    <row r="72" spans="1:9" s="2" customFormat="1" ht="16.5" customHeight="1">
      <c r="A72" s="162"/>
      <c r="B72" s="163"/>
      <c r="C72" s="46" t="s">
        <v>36</v>
      </c>
      <c r="D72" s="86">
        <v>712</v>
      </c>
      <c r="E72" s="86">
        <v>309.039</v>
      </c>
      <c r="F72" s="86">
        <v>278.45</v>
      </c>
      <c r="G72" s="86">
        <f>F72/E72*100</f>
        <v>90.10189652438689</v>
      </c>
      <c r="H72" s="86">
        <f t="shared" si="0"/>
        <v>39.10814606741573</v>
      </c>
      <c r="I72" s="72">
        <f t="shared" si="1"/>
        <v>-4.898103475613112</v>
      </c>
    </row>
    <row r="73" spans="1:9" s="2" customFormat="1" ht="27.75" customHeight="1">
      <c r="A73" s="164"/>
      <c r="B73" s="165"/>
      <c r="C73" s="49" t="s">
        <v>71</v>
      </c>
      <c r="D73" s="86">
        <v>19806.735</v>
      </c>
      <c r="E73" s="86">
        <v>3162.65</v>
      </c>
      <c r="F73" s="86">
        <v>3162.65</v>
      </c>
      <c r="G73" s="86">
        <f>F73/E73*100</f>
        <v>100</v>
      </c>
      <c r="H73" s="86">
        <f t="shared" si="0"/>
        <v>15.967548412194136</v>
      </c>
      <c r="I73" s="72">
        <f t="shared" si="1"/>
        <v>5</v>
      </c>
    </row>
    <row r="74" spans="1:9" s="2" customFormat="1" ht="48" customHeight="1">
      <c r="A74" s="45" t="s">
        <v>86</v>
      </c>
      <c r="B74" s="29" t="s">
        <v>88</v>
      </c>
      <c r="C74" s="29" t="s">
        <v>87</v>
      </c>
      <c r="D74" s="71">
        <f>D75+D76+D77</f>
        <v>1887985.259</v>
      </c>
      <c r="E74" s="71">
        <f>E75+E76+E77</f>
        <v>852175.289</v>
      </c>
      <c r="F74" s="71">
        <f>F75+F76+F77</f>
        <v>759696.859</v>
      </c>
      <c r="G74" s="71">
        <f t="shared" si="2"/>
        <v>89.14795685890864</v>
      </c>
      <c r="H74" s="71">
        <f t="shared" si="0"/>
        <v>40.238495262531075</v>
      </c>
      <c r="I74" s="92">
        <f t="shared" si="1"/>
        <v>-5.852043141091357</v>
      </c>
    </row>
    <row r="75" spans="1:9" s="2" customFormat="1" ht="16.5" customHeight="1">
      <c r="A75" s="187"/>
      <c r="B75" s="188"/>
      <c r="C75" s="49" t="s">
        <v>35</v>
      </c>
      <c r="D75" s="86">
        <v>1318728.375</v>
      </c>
      <c r="E75" s="86">
        <v>602351.095</v>
      </c>
      <c r="F75" s="86">
        <v>555240.817</v>
      </c>
      <c r="G75" s="86">
        <f aca="true" t="shared" si="3" ref="G75:G143">F75/E75*100</f>
        <v>92.17893378279656</v>
      </c>
      <c r="H75" s="86">
        <f aca="true" t="shared" si="4" ref="H75:H143">F75/D75*100</f>
        <v>42.10425949164854</v>
      </c>
      <c r="I75" s="72">
        <f aca="true" t="shared" si="5" ref="I75:I143">G75-95</f>
        <v>-2.8210662172034375</v>
      </c>
    </row>
    <row r="76" spans="1:9" s="10" customFormat="1" ht="16.5" customHeight="1">
      <c r="A76" s="189"/>
      <c r="B76" s="190"/>
      <c r="C76" s="49" t="s">
        <v>36</v>
      </c>
      <c r="D76" s="86">
        <v>3601.9</v>
      </c>
      <c r="E76" s="86">
        <v>1080</v>
      </c>
      <c r="F76" s="86">
        <v>404.436</v>
      </c>
      <c r="G76" s="86">
        <f t="shared" si="3"/>
        <v>37.44777777777777</v>
      </c>
      <c r="H76" s="86">
        <f t="shared" si="4"/>
        <v>11.228407229517753</v>
      </c>
      <c r="I76" s="72">
        <f t="shared" si="5"/>
        <v>-57.55222222222223</v>
      </c>
    </row>
    <row r="77" spans="1:9" s="78" customFormat="1" ht="27.75" customHeight="1">
      <c r="A77" s="189"/>
      <c r="B77" s="190"/>
      <c r="C77" s="49" t="s">
        <v>71</v>
      </c>
      <c r="D77" s="86">
        <v>565654.984</v>
      </c>
      <c r="E77" s="86">
        <v>248744.194</v>
      </c>
      <c r="F77" s="86">
        <v>204051.606</v>
      </c>
      <c r="G77" s="86">
        <f t="shared" si="3"/>
        <v>82.03271108309768</v>
      </c>
      <c r="H77" s="86">
        <f t="shared" si="4"/>
        <v>36.07350978454386</v>
      </c>
      <c r="I77" s="72">
        <f t="shared" si="5"/>
        <v>-12.96728891690232</v>
      </c>
    </row>
    <row r="78" spans="1:10" s="27" customFormat="1" ht="21" customHeight="1">
      <c r="A78" s="191"/>
      <c r="B78" s="192"/>
      <c r="C78" s="81" t="s">
        <v>96</v>
      </c>
      <c r="D78" s="89">
        <v>209797.208</v>
      </c>
      <c r="E78" s="89">
        <v>80335.098</v>
      </c>
      <c r="F78" s="89">
        <v>80157.918</v>
      </c>
      <c r="G78" s="89">
        <f>F78/E78*100</f>
        <v>99.77944882820708</v>
      </c>
      <c r="H78" s="89">
        <f t="shared" si="4"/>
        <v>38.20733305468965</v>
      </c>
      <c r="I78" s="80">
        <f t="shared" si="5"/>
        <v>4.77944882820708</v>
      </c>
      <c r="J78" s="62"/>
    </row>
    <row r="79" spans="1:9" s="2" customFormat="1" ht="44.25" customHeight="1">
      <c r="A79" s="52" t="s">
        <v>92</v>
      </c>
      <c r="B79" s="53" t="s">
        <v>93</v>
      </c>
      <c r="C79" s="29" t="s">
        <v>91</v>
      </c>
      <c r="D79" s="71">
        <f>D80+D81</f>
        <v>5041189.0030000005</v>
      </c>
      <c r="E79" s="71">
        <f>E80+E81</f>
        <v>1425026.733</v>
      </c>
      <c r="F79" s="71">
        <f>F80+F81</f>
        <v>1425026.733</v>
      </c>
      <c r="G79" s="71">
        <f t="shared" si="3"/>
        <v>100</v>
      </c>
      <c r="H79" s="71">
        <f>F79/D79*100</f>
        <v>28.26767122105459</v>
      </c>
      <c r="I79" s="92">
        <f t="shared" si="5"/>
        <v>5</v>
      </c>
    </row>
    <row r="80" spans="1:9" s="2" customFormat="1" ht="16.5" customHeight="1">
      <c r="A80" s="187"/>
      <c r="B80" s="188"/>
      <c r="C80" s="49" t="s">
        <v>35</v>
      </c>
      <c r="D80" s="86">
        <v>1923392.491</v>
      </c>
      <c r="E80" s="86">
        <v>452898.438</v>
      </c>
      <c r="F80" s="86">
        <v>452898.438</v>
      </c>
      <c r="G80" s="86">
        <f t="shared" si="3"/>
        <v>100</v>
      </c>
      <c r="H80" s="86">
        <f t="shared" si="4"/>
        <v>23.546854847318837</v>
      </c>
      <c r="I80" s="72">
        <f t="shared" si="5"/>
        <v>5</v>
      </c>
    </row>
    <row r="81" spans="1:9" s="27" customFormat="1" ht="27" customHeight="1">
      <c r="A81" s="189"/>
      <c r="B81" s="190"/>
      <c r="C81" s="49" t="s">
        <v>71</v>
      </c>
      <c r="D81" s="86">
        <v>3117796.512</v>
      </c>
      <c r="E81" s="86">
        <v>972128.295</v>
      </c>
      <c r="F81" s="86">
        <v>972128.295</v>
      </c>
      <c r="G81" s="86">
        <f t="shared" si="3"/>
        <v>100</v>
      </c>
      <c r="H81" s="86">
        <f t="shared" si="4"/>
        <v>31.17997891326142</v>
      </c>
      <c r="I81" s="72">
        <f t="shared" si="5"/>
        <v>5</v>
      </c>
    </row>
    <row r="82" spans="1:10" s="27" customFormat="1" ht="21" customHeight="1">
      <c r="A82" s="189"/>
      <c r="B82" s="190"/>
      <c r="C82" s="82" t="s">
        <v>96</v>
      </c>
      <c r="D82" s="89">
        <v>4952565.375</v>
      </c>
      <c r="E82" s="89">
        <v>1391604.769</v>
      </c>
      <c r="F82" s="89">
        <v>1391604.769</v>
      </c>
      <c r="G82" s="89">
        <f t="shared" si="3"/>
        <v>100</v>
      </c>
      <c r="H82" s="89">
        <f t="shared" si="4"/>
        <v>28.098665310399866</v>
      </c>
      <c r="I82" s="80">
        <f t="shared" si="5"/>
        <v>5</v>
      </c>
      <c r="J82" s="63"/>
    </row>
    <row r="83" spans="1:9" s="2" customFormat="1" ht="45" customHeight="1">
      <c r="A83" s="45" t="s">
        <v>19</v>
      </c>
      <c r="B83" s="29" t="s">
        <v>111</v>
      </c>
      <c r="C83" s="29" t="s">
        <v>47</v>
      </c>
      <c r="D83" s="71">
        <f>D85+D86+D87</f>
        <v>6769505.119</v>
      </c>
      <c r="E83" s="71">
        <f>E85+E86+E87</f>
        <v>2022313.361</v>
      </c>
      <c r="F83" s="71">
        <f>F85+F86+F87</f>
        <v>2014432.185</v>
      </c>
      <c r="G83" s="71">
        <f t="shared" si="3"/>
        <v>99.61028908021935</v>
      </c>
      <c r="H83" s="71">
        <f t="shared" si="4"/>
        <v>29.757451240358535</v>
      </c>
      <c r="I83" s="92">
        <f t="shared" si="5"/>
        <v>4.610289080219346</v>
      </c>
    </row>
    <row r="84" spans="1:9" s="2" customFormat="1" ht="45" customHeight="1" hidden="1">
      <c r="A84" s="160"/>
      <c r="B84" s="161"/>
      <c r="C84" s="29" t="s">
        <v>123</v>
      </c>
      <c r="D84" s="71">
        <f>D85+D86+D88</f>
        <v>3759215.898</v>
      </c>
      <c r="E84" s="71">
        <f>E85+E86+E88</f>
        <v>1424935.986</v>
      </c>
      <c r="F84" s="71">
        <f>F85+F86+F88</f>
        <v>1423809.537</v>
      </c>
      <c r="G84" s="71">
        <f>F84/E84*100</f>
        <v>99.92094739615904</v>
      </c>
      <c r="H84" s="71">
        <f>F84/D84*100</f>
        <v>37.87517332424306</v>
      </c>
      <c r="I84" s="92">
        <f t="shared" si="5"/>
        <v>4.920947396159036</v>
      </c>
    </row>
    <row r="85" spans="1:9" s="7" customFormat="1" ht="16.5" customHeight="1">
      <c r="A85" s="162"/>
      <c r="B85" s="163"/>
      <c r="C85" s="46" t="s">
        <v>35</v>
      </c>
      <c r="D85" s="86">
        <v>3750681.998</v>
      </c>
      <c r="E85" s="86">
        <v>1420678.386</v>
      </c>
      <c r="F85" s="86">
        <v>1420032.886</v>
      </c>
      <c r="G85" s="151">
        <f t="shared" si="3"/>
        <v>99.9545639599813</v>
      </c>
      <c r="H85" s="86">
        <f t="shared" si="4"/>
        <v>37.860658055180714</v>
      </c>
      <c r="I85" s="158">
        <f t="shared" si="5"/>
        <v>4.9545639599813</v>
      </c>
    </row>
    <row r="86" spans="1:9" s="7" customFormat="1" ht="16.5" customHeight="1">
      <c r="A86" s="162"/>
      <c r="B86" s="163"/>
      <c r="C86" s="46" t="s">
        <v>36</v>
      </c>
      <c r="D86" s="86">
        <v>8533.9</v>
      </c>
      <c r="E86" s="86">
        <v>4257.6</v>
      </c>
      <c r="F86" s="86">
        <v>3776.651</v>
      </c>
      <c r="G86" s="86">
        <f t="shared" si="3"/>
        <v>88.7037532882375</v>
      </c>
      <c r="H86" s="86">
        <f t="shared" si="4"/>
        <v>44.254690118234336</v>
      </c>
      <c r="I86" s="72">
        <f t="shared" si="5"/>
        <v>-6.296246711762507</v>
      </c>
    </row>
    <row r="87" spans="1:9" s="2" customFormat="1" ht="27" customHeight="1">
      <c r="A87" s="162"/>
      <c r="B87" s="163"/>
      <c r="C87" s="46" t="s">
        <v>71</v>
      </c>
      <c r="D87" s="86">
        <v>3010289.221</v>
      </c>
      <c r="E87" s="86">
        <v>597377.375</v>
      </c>
      <c r="F87" s="86">
        <v>590622.648</v>
      </c>
      <c r="G87" s="86">
        <f>F87/E87*100</f>
        <v>98.86926969740026</v>
      </c>
      <c r="H87" s="86">
        <f t="shared" si="4"/>
        <v>19.62012964999419</v>
      </c>
      <c r="I87" s="72">
        <f>G87-95</f>
        <v>3.869269697400256</v>
      </c>
    </row>
    <row r="88" spans="1:9" s="2" customFormat="1" ht="44.25" customHeight="1" hidden="1">
      <c r="A88" s="162"/>
      <c r="B88" s="163"/>
      <c r="C88" s="104" t="s">
        <v>124</v>
      </c>
      <c r="D88" s="91"/>
      <c r="E88" s="91"/>
      <c r="F88" s="91"/>
      <c r="G88" s="86" t="e">
        <f>F88/E88*100</f>
        <v>#DIV/0!</v>
      </c>
      <c r="H88" s="86" t="e">
        <f>F88/D88*100</f>
        <v>#DIV/0!</v>
      </c>
      <c r="I88" s="72" t="e">
        <f t="shared" si="5"/>
        <v>#DIV/0!</v>
      </c>
    </row>
    <row r="89" spans="1:10" s="2" customFormat="1" ht="21" customHeight="1">
      <c r="A89" s="162"/>
      <c r="B89" s="163"/>
      <c r="C89" s="79" t="s">
        <v>96</v>
      </c>
      <c r="D89" s="89">
        <v>598429.767</v>
      </c>
      <c r="E89" s="89">
        <v>3443.267</v>
      </c>
      <c r="F89" s="89">
        <v>3443.258</v>
      </c>
      <c r="G89" s="89">
        <f>F89/E89*100</f>
        <v>99.99973862032773</v>
      </c>
      <c r="H89" s="89">
        <f t="shared" si="4"/>
        <v>0.5753821400398352</v>
      </c>
      <c r="I89" s="80">
        <f>G89-95</f>
        <v>4.999738620327733</v>
      </c>
      <c r="J89" s="62"/>
    </row>
    <row r="90" spans="1:10" s="2" customFormat="1" ht="40.5" customHeight="1" hidden="1">
      <c r="A90" s="164"/>
      <c r="B90" s="165"/>
      <c r="C90" s="79" t="s">
        <v>122</v>
      </c>
      <c r="D90" s="143"/>
      <c r="E90" s="143"/>
      <c r="F90" s="144"/>
      <c r="G90" s="89" t="e">
        <f>F90/E90*100</f>
        <v>#DIV/0!</v>
      </c>
      <c r="H90" s="89" t="e">
        <f>F90/D90*100</f>
        <v>#DIV/0!</v>
      </c>
      <c r="I90" s="80" t="e">
        <f>G90-95</f>
        <v>#DIV/0!</v>
      </c>
      <c r="J90" s="62"/>
    </row>
    <row r="91" spans="1:9" s="2" customFormat="1" ht="30" customHeight="1">
      <c r="A91" s="45" t="s">
        <v>20</v>
      </c>
      <c r="B91" s="29" t="s">
        <v>112</v>
      </c>
      <c r="C91" s="29" t="s">
        <v>48</v>
      </c>
      <c r="D91" s="71">
        <f>D92+D93+D94</f>
        <v>11123774.763</v>
      </c>
      <c r="E91" s="71">
        <f>E92+E93+E94</f>
        <v>3432959.959</v>
      </c>
      <c r="F91" s="71">
        <f>F92+F93+F94</f>
        <v>3390536.908</v>
      </c>
      <c r="G91" s="71">
        <f>F91/E91*100</f>
        <v>98.76424276698067</v>
      </c>
      <c r="H91" s="71">
        <f t="shared" si="4"/>
        <v>30.48009313598864</v>
      </c>
      <c r="I91" s="92">
        <f t="shared" si="5"/>
        <v>3.764242766980672</v>
      </c>
    </row>
    <row r="92" spans="1:9" s="7" customFormat="1" ht="16.5" customHeight="1">
      <c r="A92" s="160"/>
      <c r="B92" s="161"/>
      <c r="C92" s="56" t="s">
        <v>35</v>
      </c>
      <c r="D92" s="86">
        <v>7059821.939</v>
      </c>
      <c r="E92" s="86">
        <v>3319751.48</v>
      </c>
      <c r="F92" s="86">
        <v>3285946.307</v>
      </c>
      <c r="G92" s="86">
        <f t="shared" si="3"/>
        <v>98.9816956719905</v>
      </c>
      <c r="H92" s="86">
        <f t="shared" si="4"/>
        <v>46.5443227236046</v>
      </c>
      <c r="I92" s="72">
        <f t="shared" si="5"/>
        <v>3.9816956719904937</v>
      </c>
    </row>
    <row r="93" spans="1:9" s="2" customFormat="1" ht="16.5" customHeight="1">
      <c r="A93" s="162"/>
      <c r="B93" s="163"/>
      <c r="C93" s="49" t="s">
        <v>36</v>
      </c>
      <c r="D93" s="86">
        <v>263191.512</v>
      </c>
      <c r="E93" s="86">
        <v>113208.479</v>
      </c>
      <c r="F93" s="86">
        <v>104590.601</v>
      </c>
      <c r="G93" s="86">
        <f t="shared" si="3"/>
        <v>92.38760375890219</v>
      </c>
      <c r="H93" s="86">
        <f t="shared" si="4"/>
        <v>39.73935185265397</v>
      </c>
      <c r="I93" s="72">
        <f t="shared" si="5"/>
        <v>-2.6123962410978123</v>
      </c>
    </row>
    <row r="94" spans="1:9" s="2" customFormat="1" ht="27" customHeight="1">
      <c r="A94" s="162"/>
      <c r="B94" s="163"/>
      <c r="C94" s="49" t="s">
        <v>71</v>
      </c>
      <c r="D94" s="86">
        <f>329150.312+3471611</f>
        <v>3800761.312</v>
      </c>
      <c r="E94" s="86">
        <v>0</v>
      </c>
      <c r="F94" s="86">
        <v>0</v>
      </c>
      <c r="G94" s="86"/>
      <c r="H94" s="86">
        <f t="shared" si="4"/>
        <v>0</v>
      </c>
      <c r="I94" s="72">
        <f t="shared" si="5"/>
        <v>-95</v>
      </c>
    </row>
    <row r="95" spans="1:9" s="2" customFormat="1" ht="21" customHeight="1">
      <c r="A95" s="164"/>
      <c r="B95" s="165"/>
      <c r="C95" s="79" t="s">
        <v>96</v>
      </c>
      <c r="D95" s="89">
        <v>2854861.1</v>
      </c>
      <c r="E95" s="89">
        <v>0</v>
      </c>
      <c r="F95" s="89">
        <v>0</v>
      </c>
      <c r="G95" s="89"/>
      <c r="H95" s="89">
        <f>F95/D95*100</f>
        <v>0</v>
      </c>
      <c r="I95" s="80">
        <f>G95-95</f>
        <v>-95</v>
      </c>
    </row>
    <row r="96" spans="1:9" s="2" customFormat="1" ht="30" customHeight="1">
      <c r="A96" s="52" t="s">
        <v>107</v>
      </c>
      <c r="B96" s="53" t="s">
        <v>109</v>
      </c>
      <c r="C96" s="73" t="s">
        <v>108</v>
      </c>
      <c r="D96" s="71">
        <f>D97+D98</f>
        <v>124099.26299999999</v>
      </c>
      <c r="E96" s="71">
        <f>E97+E98</f>
        <v>52985.941</v>
      </c>
      <c r="F96" s="71">
        <f>F97+F98</f>
        <v>51175.716</v>
      </c>
      <c r="G96" s="71">
        <f t="shared" si="3"/>
        <v>96.58357487696595</v>
      </c>
      <c r="H96" s="71">
        <f t="shared" si="4"/>
        <v>41.237727576190366</v>
      </c>
      <c r="I96" s="92">
        <f>G96-95</f>
        <v>1.5835748769659546</v>
      </c>
    </row>
    <row r="97" spans="1:9" s="2" customFormat="1" ht="16.5" customHeight="1">
      <c r="A97" s="160"/>
      <c r="B97" s="161"/>
      <c r="C97" s="49" t="s">
        <v>35</v>
      </c>
      <c r="D97" s="86">
        <v>124035.063</v>
      </c>
      <c r="E97" s="86">
        <v>52921.741</v>
      </c>
      <c r="F97" s="86">
        <v>51111.695</v>
      </c>
      <c r="G97" s="86">
        <f t="shared" si="3"/>
        <v>96.5797686058741</v>
      </c>
      <c r="H97" s="86">
        <f t="shared" si="4"/>
        <v>41.20745679792173</v>
      </c>
      <c r="I97" s="72">
        <f t="shared" si="5"/>
        <v>1.5797686058740936</v>
      </c>
    </row>
    <row r="98" spans="1:9" s="2" customFormat="1" ht="16.5" customHeight="1">
      <c r="A98" s="164"/>
      <c r="B98" s="165"/>
      <c r="C98" s="49" t="s">
        <v>36</v>
      </c>
      <c r="D98" s="86">
        <v>64.2</v>
      </c>
      <c r="E98" s="86">
        <v>64.2</v>
      </c>
      <c r="F98" s="86">
        <v>64.021</v>
      </c>
      <c r="G98" s="86">
        <f t="shared" si="3"/>
        <v>99.72118380062305</v>
      </c>
      <c r="H98" s="86">
        <f t="shared" si="4"/>
        <v>99.72118380062305</v>
      </c>
      <c r="I98" s="72">
        <f t="shared" si="5"/>
        <v>4.721183800623052</v>
      </c>
    </row>
    <row r="99" spans="1:9" s="2" customFormat="1" ht="45" customHeight="1">
      <c r="A99" s="84" t="s">
        <v>21</v>
      </c>
      <c r="B99" s="85" t="s">
        <v>118</v>
      </c>
      <c r="C99" s="29" t="s">
        <v>49</v>
      </c>
      <c r="D99" s="71">
        <f>D100</f>
        <v>76076.416</v>
      </c>
      <c r="E99" s="71">
        <f>E100</f>
        <v>33835.257</v>
      </c>
      <c r="F99" s="71">
        <f>F100</f>
        <v>33835.257</v>
      </c>
      <c r="G99" s="71">
        <f t="shared" si="3"/>
        <v>100</v>
      </c>
      <c r="H99" s="71">
        <f t="shared" si="4"/>
        <v>44.47535619974526</v>
      </c>
      <c r="I99" s="92">
        <f t="shared" si="5"/>
        <v>5</v>
      </c>
    </row>
    <row r="100" spans="1:9" s="7" customFormat="1" ht="18" customHeight="1">
      <c r="A100" s="160"/>
      <c r="B100" s="161"/>
      <c r="C100" s="46" t="s">
        <v>35</v>
      </c>
      <c r="D100" s="86">
        <v>76076.416</v>
      </c>
      <c r="E100" s="86">
        <v>33835.257</v>
      </c>
      <c r="F100" s="86">
        <v>33835.257</v>
      </c>
      <c r="G100" s="86">
        <f t="shared" si="3"/>
        <v>100</v>
      </c>
      <c r="H100" s="86">
        <f t="shared" si="4"/>
        <v>44.47535619974526</v>
      </c>
      <c r="I100" s="72">
        <f t="shared" si="5"/>
        <v>5</v>
      </c>
    </row>
    <row r="101" spans="1:9" s="27" customFormat="1" ht="27" customHeight="1" hidden="1">
      <c r="A101" s="164"/>
      <c r="B101" s="165"/>
      <c r="C101" s="46" t="s">
        <v>71</v>
      </c>
      <c r="D101" s="91">
        <v>0</v>
      </c>
      <c r="E101" s="91">
        <v>0</v>
      </c>
      <c r="F101" s="91">
        <v>0</v>
      </c>
      <c r="G101" s="86" t="e">
        <f t="shared" si="3"/>
        <v>#DIV/0!</v>
      </c>
      <c r="H101" s="91" t="e">
        <f t="shared" si="4"/>
        <v>#DIV/0!</v>
      </c>
      <c r="I101" s="97" t="e">
        <f t="shared" si="5"/>
        <v>#DIV/0!</v>
      </c>
    </row>
    <row r="102" spans="1:9" s="2" customFormat="1" ht="44.25" customHeight="1">
      <c r="A102" s="52" t="s">
        <v>22</v>
      </c>
      <c r="B102" s="53" t="s">
        <v>94</v>
      </c>
      <c r="C102" s="29" t="s">
        <v>50</v>
      </c>
      <c r="D102" s="71">
        <f>D103+D104+D105</f>
        <v>754129.36</v>
      </c>
      <c r="E102" s="71">
        <f>E103+E104+E105</f>
        <v>258126.487</v>
      </c>
      <c r="F102" s="71">
        <f>F103+F104+F105</f>
        <v>257801.897</v>
      </c>
      <c r="G102" s="152">
        <f t="shared" si="3"/>
        <v>99.874251571866</v>
      </c>
      <c r="H102" s="71">
        <f t="shared" si="4"/>
        <v>34.18536801166315</v>
      </c>
      <c r="I102" s="157">
        <f t="shared" si="5"/>
        <v>4.874251571865997</v>
      </c>
    </row>
    <row r="103" spans="1:9" s="7" customFormat="1" ht="17.25" customHeight="1">
      <c r="A103" s="160"/>
      <c r="B103" s="161"/>
      <c r="C103" s="49" t="s">
        <v>35</v>
      </c>
      <c r="D103" s="86">
        <v>336914.906</v>
      </c>
      <c r="E103" s="86">
        <v>148014.101</v>
      </c>
      <c r="F103" s="86">
        <v>147802.544</v>
      </c>
      <c r="G103" s="151">
        <f t="shared" si="3"/>
        <v>99.85706969905522</v>
      </c>
      <c r="H103" s="86">
        <f t="shared" si="4"/>
        <v>43.8693988802027</v>
      </c>
      <c r="I103" s="158">
        <f t="shared" si="5"/>
        <v>4.8570696990552165</v>
      </c>
    </row>
    <row r="104" spans="1:9" s="14" customFormat="1" ht="18" customHeight="1">
      <c r="A104" s="162"/>
      <c r="B104" s="163"/>
      <c r="C104" s="49" t="s">
        <v>36</v>
      </c>
      <c r="D104" s="86">
        <v>252408.048</v>
      </c>
      <c r="E104" s="86">
        <v>18439.084</v>
      </c>
      <c r="F104" s="86">
        <v>18327.503</v>
      </c>
      <c r="G104" s="86">
        <f>F104/E104*100</f>
        <v>99.39486690336679</v>
      </c>
      <c r="H104" s="86">
        <f>F104/D104*100</f>
        <v>7.261061263783475</v>
      </c>
      <c r="I104" s="72">
        <f>G104-95</f>
        <v>4.39486690336679</v>
      </c>
    </row>
    <row r="105" spans="1:10" s="27" customFormat="1" ht="28.5" customHeight="1">
      <c r="A105" s="164"/>
      <c r="B105" s="165"/>
      <c r="C105" s="49" t="s">
        <v>71</v>
      </c>
      <c r="D105" s="86">
        <v>164806.406</v>
      </c>
      <c r="E105" s="86">
        <v>91673.302</v>
      </c>
      <c r="F105" s="86">
        <v>91671.85</v>
      </c>
      <c r="G105" s="86">
        <f>F105/E105*100</f>
        <v>99.99841611465027</v>
      </c>
      <c r="H105" s="86">
        <f>F105/D105*100</f>
        <v>55.62396039386965</v>
      </c>
      <c r="I105" s="72">
        <f>G105-95</f>
        <v>4.998416114650269</v>
      </c>
      <c r="J105" s="2"/>
    </row>
    <row r="106" spans="1:9" s="2" customFormat="1" ht="44.25" customHeight="1">
      <c r="A106" s="45" t="s">
        <v>23</v>
      </c>
      <c r="B106" s="29" t="s">
        <v>76</v>
      </c>
      <c r="C106" s="29" t="s">
        <v>51</v>
      </c>
      <c r="D106" s="71">
        <f>D107+D108+D109</f>
        <v>217905.94299999997</v>
      </c>
      <c r="E106" s="71">
        <f>E107+E108+E109</f>
        <v>91340.281</v>
      </c>
      <c r="F106" s="71">
        <f>F107+F108+F109</f>
        <v>88484.755</v>
      </c>
      <c r="G106" s="71">
        <f t="shared" si="3"/>
        <v>96.87374949065463</v>
      </c>
      <c r="H106" s="71">
        <f t="shared" si="4"/>
        <v>40.60685715212458</v>
      </c>
      <c r="I106" s="92">
        <f t="shared" si="5"/>
        <v>1.8737494906546317</v>
      </c>
    </row>
    <row r="107" spans="1:9" s="7" customFormat="1" ht="17.25" customHeight="1">
      <c r="A107" s="160"/>
      <c r="B107" s="161"/>
      <c r="C107" s="49" t="s">
        <v>35</v>
      </c>
      <c r="D107" s="86">
        <v>216420.243</v>
      </c>
      <c r="E107" s="86">
        <v>90855.223</v>
      </c>
      <c r="F107" s="86">
        <v>87999.897</v>
      </c>
      <c r="G107" s="86">
        <f t="shared" si="3"/>
        <v>96.85727919021232</v>
      </c>
      <c r="H107" s="86">
        <f t="shared" si="4"/>
        <v>40.66158312187091</v>
      </c>
      <c r="I107" s="72">
        <f t="shared" si="5"/>
        <v>1.8572791902123242</v>
      </c>
    </row>
    <row r="108" spans="1:9" s="7" customFormat="1" ht="17.25" customHeight="1">
      <c r="A108" s="162"/>
      <c r="B108" s="163"/>
      <c r="C108" s="46" t="s">
        <v>36</v>
      </c>
      <c r="D108" s="86">
        <v>56.3</v>
      </c>
      <c r="E108" s="86">
        <v>56.3</v>
      </c>
      <c r="F108" s="86">
        <v>56.293</v>
      </c>
      <c r="G108" s="86">
        <f t="shared" si="3"/>
        <v>99.98756660746004</v>
      </c>
      <c r="H108" s="86">
        <f t="shared" si="4"/>
        <v>99.98756660746004</v>
      </c>
      <c r="I108" s="72">
        <f t="shared" si="5"/>
        <v>4.987566607460039</v>
      </c>
    </row>
    <row r="109" spans="1:12" s="7" customFormat="1" ht="28.5" customHeight="1">
      <c r="A109" s="162"/>
      <c r="B109" s="163"/>
      <c r="C109" s="46" t="s">
        <v>71</v>
      </c>
      <c r="D109" s="86">
        <v>1429.4</v>
      </c>
      <c r="E109" s="86">
        <v>428.758</v>
      </c>
      <c r="F109" s="86">
        <v>428.565</v>
      </c>
      <c r="G109" s="151">
        <f t="shared" si="3"/>
        <v>99.954986262647</v>
      </c>
      <c r="H109" s="86">
        <f t="shared" si="4"/>
        <v>29.982160346998736</v>
      </c>
      <c r="I109" s="158">
        <f t="shared" si="5"/>
        <v>4.954986262646997</v>
      </c>
      <c r="L109" s="48"/>
    </row>
    <row r="110" spans="1:9" s="11" customFormat="1" ht="21" customHeight="1" hidden="1">
      <c r="A110" s="164"/>
      <c r="B110" s="165"/>
      <c r="C110" s="79" t="s">
        <v>96</v>
      </c>
      <c r="D110" s="143"/>
      <c r="E110" s="143"/>
      <c r="F110" s="144"/>
      <c r="G110" s="86" t="e">
        <f t="shared" si="3"/>
        <v>#DIV/0!</v>
      </c>
      <c r="H110" s="89" t="e">
        <f t="shared" si="4"/>
        <v>#DIV/0!</v>
      </c>
      <c r="I110" s="80" t="e">
        <f t="shared" si="5"/>
        <v>#DIV/0!</v>
      </c>
    </row>
    <row r="111" spans="1:9" s="2" customFormat="1" ht="27.75" customHeight="1">
      <c r="A111" s="45" t="s">
        <v>24</v>
      </c>
      <c r="B111" s="29" t="s">
        <v>25</v>
      </c>
      <c r="C111" s="29" t="s">
        <v>52</v>
      </c>
      <c r="D111" s="71">
        <f>D112+D113+D114</f>
        <v>796667.665</v>
      </c>
      <c r="E111" s="71">
        <f>E112+E113+E114</f>
        <v>346010.819</v>
      </c>
      <c r="F111" s="71">
        <f>F112+F113+F114</f>
        <v>345603.89</v>
      </c>
      <c r="G111" s="152">
        <f t="shared" si="3"/>
        <v>99.88239413982024</v>
      </c>
      <c r="H111" s="71">
        <f t="shared" si="4"/>
        <v>43.38118705997688</v>
      </c>
      <c r="I111" s="157">
        <f t="shared" si="5"/>
        <v>4.882394139820235</v>
      </c>
    </row>
    <row r="112" spans="1:9" s="7" customFormat="1" ht="18" customHeight="1">
      <c r="A112" s="160"/>
      <c r="B112" s="161"/>
      <c r="C112" s="49" t="s">
        <v>35</v>
      </c>
      <c r="D112" s="86">
        <v>796540.165</v>
      </c>
      <c r="E112" s="86">
        <v>345883.319</v>
      </c>
      <c r="F112" s="86">
        <v>345491.943</v>
      </c>
      <c r="G112" s="151">
        <f t="shared" si="3"/>
        <v>99.88684739086825</v>
      </c>
      <c r="H112" s="86">
        <f t="shared" si="4"/>
        <v>43.37407681130556</v>
      </c>
      <c r="I112" s="158">
        <f t="shared" si="5"/>
        <v>4.886847390868255</v>
      </c>
    </row>
    <row r="113" spans="1:9" s="27" customFormat="1" ht="16.5" customHeight="1" hidden="1">
      <c r="A113" s="162"/>
      <c r="B113" s="163"/>
      <c r="C113" s="49" t="s">
        <v>36</v>
      </c>
      <c r="D113" s="86"/>
      <c r="E113" s="86"/>
      <c r="F113" s="86"/>
      <c r="G113" s="86" t="e">
        <f t="shared" si="3"/>
        <v>#DIV/0!</v>
      </c>
      <c r="H113" s="91" t="e">
        <f t="shared" si="4"/>
        <v>#DIV/0!</v>
      </c>
      <c r="I113" s="72" t="e">
        <f t="shared" si="5"/>
        <v>#DIV/0!</v>
      </c>
    </row>
    <row r="114" spans="1:9" s="2" customFormat="1" ht="27.75" customHeight="1">
      <c r="A114" s="164"/>
      <c r="B114" s="165"/>
      <c r="C114" s="49" t="s">
        <v>71</v>
      </c>
      <c r="D114" s="86">
        <v>127.5</v>
      </c>
      <c r="E114" s="86">
        <v>127.5</v>
      </c>
      <c r="F114" s="86">
        <v>111.947</v>
      </c>
      <c r="G114" s="86">
        <f>F114/E114*100</f>
        <v>87.80156862745099</v>
      </c>
      <c r="H114" s="86">
        <f t="shared" si="4"/>
        <v>87.80156862745099</v>
      </c>
      <c r="I114" s="72">
        <f t="shared" si="5"/>
        <v>-7.19843137254901</v>
      </c>
    </row>
    <row r="115" spans="1:9" s="2" customFormat="1" ht="45" customHeight="1">
      <c r="A115" s="45" t="s">
        <v>26</v>
      </c>
      <c r="B115" s="29" t="s">
        <v>77</v>
      </c>
      <c r="C115" s="29" t="s">
        <v>53</v>
      </c>
      <c r="D115" s="71">
        <f>D116+D117+D118</f>
        <v>1189123.313</v>
      </c>
      <c r="E115" s="71">
        <f>E116+E117+E118</f>
        <v>514203.404</v>
      </c>
      <c r="F115" s="71">
        <f>F116+F117+F118</f>
        <v>514036.136</v>
      </c>
      <c r="G115" s="152">
        <f t="shared" si="3"/>
        <v>99.96747046038614</v>
      </c>
      <c r="H115" s="71">
        <f t="shared" si="4"/>
        <v>43.22816064409293</v>
      </c>
      <c r="I115" s="157">
        <f t="shared" si="5"/>
        <v>4.967470460386139</v>
      </c>
    </row>
    <row r="116" spans="1:9" s="7" customFormat="1" ht="18" customHeight="1">
      <c r="A116" s="160"/>
      <c r="B116" s="161"/>
      <c r="C116" s="49" t="s">
        <v>35</v>
      </c>
      <c r="D116" s="86">
        <v>1171720.388</v>
      </c>
      <c r="E116" s="86">
        <v>503043.811</v>
      </c>
      <c r="F116" s="86">
        <v>502876.543</v>
      </c>
      <c r="G116" s="151">
        <f t="shared" si="3"/>
        <v>99.96674882061117</v>
      </c>
      <c r="H116" s="86">
        <f t="shared" si="4"/>
        <v>42.91779405309793</v>
      </c>
      <c r="I116" s="158">
        <f t="shared" si="5"/>
        <v>4.966748820611173</v>
      </c>
    </row>
    <row r="117" spans="1:9" s="9" customFormat="1" ht="17.25" customHeight="1" hidden="1">
      <c r="A117" s="162"/>
      <c r="B117" s="163"/>
      <c r="C117" s="49" t="s">
        <v>36</v>
      </c>
      <c r="D117" s="86"/>
      <c r="E117" s="86"/>
      <c r="F117" s="86"/>
      <c r="G117" s="86" t="e">
        <f t="shared" si="3"/>
        <v>#DIV/0!</v>
      </c>
      <c r="H117" s="91" t="e">
        <f t="shared" si="4"/>
        <v>#DIV/0!</v>
      </c>
      <c r="I117" s="97" t="e">
        <f t="shared" si="5"/>
        <v>#DIV/0!</v>
      </c>
    </row>
    <row r="118" spans="1:9" s="2" customFormat="1" ht="27" customHeight="1">
      <c r="A118" s="162"/>
      <c r="B118" s="163"/>
      <c r="C118" s="49" t="s">
        <v>71</v>
      </c>
      <c r="D118" s="86">
        <v>17402.925</v>
      </c>
      <c r="E118" s="86">
        <v>11159.593</v>
      </c>
      <c r="F118" s="86">
        <v>11159.593</v>
      </c>
      <c r="G118" s="86">
        <f t="shared" si="3"/>
        <v>100</v>
      </c>
      <c r="H118" s="86">
        <f t="shared" si="4"/>
        <v>64.12481235194659</v>
      </c>
      <c r="I118" s="72">
        <f t="shared" si="5"/>
        <v>5</v>
      </c>
    </row>
    <row r="119" spans="1:12" s="2" customFormat="1" ht="21" customHeight="1">
      <c r="A119" s="164"/>
      <c r="B119" s="165"/>
      <c r="C119" s="81" t="s">
        <v>96</v>
      </c>
      <c r="D119" s="89">
        <v>37258.9</v>
      </c>
      <c r="E119" s="89">
        <v>7454.031</v>
      </c>
      <c r="F119" s="89">
        <v>7454.031</v>
      </c>
      <c r="G119" s="89">
        <f t="shared" si="3"/>
        <v>100</v>
      </c>
      <c r="H119" s="89">
        <f t="shared" si="4"/>
        <v>20.00604150954537</v>
      </c>
      <c r="I119" s="80">
        <f t="shared" si="5"/>
        <v>5</v>
      </c>
      <c r="J119" s="62"/>
      <c r="K119" s="62"/>
      <c r="L119" s="62"/>
    </row>
    <row r="120" spans="1:9" s="2" customFormat="1" ht="30" customHeight="1">
      <c r="A120" s="45" t="s">
        <v>27</v>
      </c>
      <c r="B120" s="29" t="s">
        <v>28</v>
      </c>
      <c r="C120" s="29" t="s">
        <v>54</v>
      </c>
      <c r="D120" s="71">
        <f>D121</f>
        <v>53852.8</v>
      </c>
      <c r="E120" s="71">
        <f>E121</f>
        <v>23515</v>
      </c>
      <c r="F120" s="71">
        <f>F121</f>
        <v>21229.66</v>
      </c>
      <c r="G120" s="71">
        <f t="shared" si="3"/>
        <v>90.28135232830108</v>
      </c>
      <c r="H120" s="71">
        <f t="shared" si="4"/>
        <v>39.42164567116287</v>
      </c>
      <c r="I120" s="92">
        <f t="shared" si="5"/>
        <v>-4.718647671698918</v>
      </c>
    </row>
    <row r="121" spans="1:9" s="7" customFormat="1" ht="18" customHeight="1">
      <c r="A121" s="160"/>
      <c r="B121" s="161"/>
      <c r="C121" s="49" t="s">
        <v>35</v>
      </c>
      <c r="D121" s="86">
        <v>53852.8</v>
      </c>
      <c r="E121" s="86">
        <v>23515</v>
      </c>
      <c r="F121" s="86">
        <v>21229.66</v>
      </c>
      <c r="G121" s="86">
        <f t="shared" si="3"/>
        <v>90.28135232830108</v>
      </c>
      <c r="H121" s="86">
        <f t="shared" si="4"/>
        <v>39.42164567116287</v>
      </c>
      <c r="I121" s="72">
        <f t="shared" si="5"/>
        <v>-4.718647671698918</v>
      </c>
    </row>
    <row r="122" spans="1:9" s="11" customFormat="1" ht="28.5" customHeight="1" hidden="1">
      <c r="A122" s="164"/>
      <c r="B122" s="165"/>
      <c r="C122" s="49" t="s">
        <v>71</v>
      </c>
      <c r="D122" s="91">
        <v>0</v>
      </c>
      <c r="E122" s="91">
        <v>0</v>
      </c>
      <c r="F122" s="91">
        <v>0</v>
      </c>
      <c r="G122" s="86" t="e">
        <f t="shared" si="3"/>
        <v>#DIV/0!</v>
      </c>
      <c r="H122" s="91" t="e">
        <f t="shared" si="4"/>
        <v>#DIV/0!</v>
      </c>
      <c r="I122" s="97" t="e">
        <f t="shared" si="5"/>
        <v>#DIV/0!</v>
      </c>
    </row>
    <row r="123" spans="1:9" s="2" customFormat="1" ht="30" customHeight="1" hidden="1">
      <c r="A123" s="45" t="s">
        <v>29</v>
      </c>
      <c r="B123" s="29" t="s">
        <v>30</v>
      </c>
      <c r="C123" s="29" t="s">
        <v>55</v>
      </c>
      <c r="D123" s="142">
        <f>D124</f>
        <v>0</v>
      </c>
      <c r="E123" s="142">
        <f>E124</f>
        <v>0</v>
      </c>
      <c r="F123" s="142">
        <f>F124</f>
        <v>0</v>
      </c>
      <c r="G123" s="71"/>
      <c r="H123" s="71"/>
      <c r="I123" s="92">
        <f t="shared" si="5"/>
        <v>-95</v>
      </c>
    </row>
    <row r="124" spans="1:9" s="7" customFormat="1" ht="18" customHeight="1" hidden="1">
      <c r="A124" s="173"/>
      <c r="B124" s="174"/>
      <c r="C124" s="46" t="s">
        <v>35</v>
      </c>
      <c r="D124" s="91">
        <v>0</v>
      </c>
      <c r="E124" s="91">
        <v>0</v>
      </c>
      <c r="F124" s="91">
        <v>0</v>
      </c>
      <c r="G124" s="86"/>
      <c r="H124" s="86"/>
      <c r="I124" s="72">
        <f t="shared" si="5"/>
        <v>-95</v>
      </c>
    </row>
    <row r="125" spans="1:9" s="2" customFormat="1" ht="25.5" customHeight="1">
      <c r="A125" s="45" t="s">
        <v>31</v>
      </c>
      <c r="B125" s="29" t="s">
        <v>32</v>
      </c>
      <c r="C125" s="29" t="s">
        <v>83</v>
      </c>
      <c r="D125" s="71">
        <f>D126+D127</f>
        <v>230162</v>
      </c>
      <c r="E125" s="71">
        <f>E126+E127</f>
        <v>100770.6</v>
      </c>
      <c r="F125" s="71">
        <f>F126+F127</f>
        <v>81588.247</v>
      </c>
      <c r="G125" s="71">
        <f t="shared" si="3"/>
        <v>80.96433582810859</v>
      </c>
      <c r="H125" s="71">
        <f t="shared" si="4"/>
        <v>35.44818301891711</v>
      </c>
      <c r="I125" s="92">
        <f t="shared" si="5"/>
        <v>-14.035664171891412</v>
      </c>
    </row>
    <row r="126" spans="1:9" s="7" customFormat="1" ht="18" customHeight="1">
      <c r="A126" s="160"/>
      <c r="B126" s="161"/>
      <c r="C126" s="46" t="s">
        <v>35</v>
      </c>
      <c r="D126" s="86">
        <v>230162</v>
      </c>
      <c r="E126" s="86">
        <v>100770.6</v>
      </c>
      <c r="F126" s="86">
        <v>81588.247</v>
      </c>
      <c r="G126" s="86">
        <f>F126/E126*100</f>
        <v>80.96433582810859</v>
      </c>
      <c r="H126" s="86">
        <f t="shared" si="4"/>
        <v>35.44818301891711</v>
      </c>
      <c r="I126" s="72">
        <f t="shared" si="5"/>
        <v>-14.035664171891412</v>
      </c>
    </row>
    <row r="127" spans="1:9" s="77" customFormat="1" ht="27" customHeight="1" hidden="1">
      <c r="A127" s="164"/>
      <c r="B127" s="165"/>
      <c r="C127" s="46" t="s">
        <v>71</v>
      </c>
      <c r="D127" s="91">
        <v>0</v>
      </c>
      <c r="E127" s="91">
        <v>0</v>
      </c>
      <c r="F127" s="91">
        <v>0</v>
      </c>
      <c r="G127" s="86" t="e">
        <f t="shared" si="3"/>
        <v>#DIV/0!</v>
      </c>
      <c r="H127" s="91" t="e">
        <f t="shared" si="4"/>
        <v>#DIV/0!</v>
      </c>
      <c r="I127" s="97" t="e">
        <f t="shared" si="5"/>
        <v>#DIV/0!</v>
      </c>
    </row>
    <row r="128" spans="1:9" s="3" customFormat="1" ht="44.25" customHeight="1">
      <c r="A128" s="45" t="s">
        <v>33</v>
      </c>
      <c r="B128" s="29" t="s">
        <v>78</v>
      </c>
      <c r="C128" s="29" t="s">
        <v>57</v>
      </c>
      <c r="D128" s="71">
        <f>D129+D130+D131</f>
        <v>2348315.164</v>
      </c>
      <c r="E128" s="71">
        <f>E129+E130+E131</f>
        <v>1298541.169</v>
      </c>
      <c r="F128" s="71">
        <f>F129+F130+F131</f>
        <v>1250872.016</v>
      </c>
      <c r="G128" s="71">
        <f t="shared" si="3"/>
        <v>96.32902258796233</v>
      </c>
      <c r="H128" s="71">
        <f t="shared" si="4"/>
        <v>53.26678612717931</v>
      </c>
      <c r="I128" s="92">
        <f>G128-95</f>
        <v>1.3290225879623279</v>
      </c>
    </row>
    <row r="129" spans="1:9" s="7" customFormat="1" ht="17.25" customHeight="1">
      <c r="A129" s="160"/>
      <c r="B129" s="161"/>
      <c r="C129" s="49" t="s">
        <v>35</v>
      </c>
      <c r="D129" s="86">
        <v>923201.151</v>
      </c>
      <c r="E129" s="86">
        <v>734061.675</v>
      </c>
      <c r="F129" s="86">
        <v>709491.3</v>
      </c>
      <c r="G129" s="86">
        <f t="shared" si="3"/>
        <v>96.65281871581158</v>
      </c>
      <c r="H129" s="86">
        <f t="shared" si="4"/>
        <v>76.85121484429345</v>
      </c>
      <c r="I129" s="72">
        <f t="shared" si="5"/>
        <v>1.652818715811577</v>
      </c>
    </row>
    <row r="130" spans="1:9" s="2" customFormat="1" ht="17.25" customHeight="1">
      <c r="A130" s="162"/>
      <c r="B130" s="163"/>
      <c r="C130" s="49" t="s">
        <v>36</v>
      </c>
      <c r="D130" s="86">
        <v>312622.637</v>
      </c>
      <c r="E130" s="86">
        <v>142926.234</v>
      </c>
      <c r="F130" s="86">
        <v>127104.562</v>
      </c>
      <c r="G130" s="86">
        <f t="shared" si="3"/>
        <v>88.93018338396855</v>
      </c>
      <c r="H130" s="86">
        <f t="shared" si="4"/>
        <v>40.65750427407469</v>
      </c>
      <c r="I130" s="72">
        <f t="shared" si="5"/>
        <v>-6.069816616031446</v>
      </c>
    </row>
    <row r="131" spans="1:9" s="2" customFormat="1" ht="27" customHeight="1">
      <c r="A131" s="162"/>
      <c r="B131" s="163"/>
      <c r="C131" s="49" t="s">
        <v>71</v>
      </c>
      <c r="D131" s="86">
        <v>1112491.376</v>
      </c>
      <c r="E131" s="86">
        <v>421553.26</v>
      </c>
      <c r="F131" s="86">
        <v>414276.154</v>
      </c>
      <c r="G131" s="86">
        <f t="shared" si="3"/>
        <v>98.27373983538877</v>
      </c>
      <c r="H131" s="86">
        <f t="shared" si="4"/>
        <v>37.23859464776651</v>
      </c>
      <c r="I131" s="72">
        <f>G131-95</f>
        <v>3.273739835388767</v>
      </c>
    </row>
    <row r="132" spans="1:10" s="2" customFormat="1" ht="21" customHeight="1">
      <c r="A132" s="164"/>
      <c r="B132" s="165"/>
      <c r="C132" s="81" t="s">
        <v>96</v>
      </c>
      <c r="D132" s="89">
        <v>2032975.385</v>
      </c>
      <c r="E132" s="89">
        <v>1106608.445</v>
      </c>
      <c r="F132" s="89">
        <v>1063974.073</v>
      </c>
      <c r="G132" s="89">
        <f>F132/E132*100</f>
        <v>96.14729381538382</v>
      </c>
      <c r="H132" s="89">
        <f t="shared" si="4"/>
        <v>52.33580695813491</v>
      </c>
      <c r="I132" s="80">
        <f>G132-95</f>
        <v>1.1472938153838186</v>
      </c>
      <c r="J132" s="62"/>
    </row>
    <row r="133" spans="1:9" s="2" customFormat="1" ht="45" customHeight="1">
      <c r="A133" s="52" t="s">
        <v>34</v>
      </c>
      <c r="B133" s="53" t="s">
        <v>79</v>
      </c>
      <c r="C133" s="29" t="s">
        <v>56</v>
      </c>
      <c r="D133" s="71">
        <f>D134+D135</f>
        <v>135121.663</v>
      </c>
      <c r="E133" s="71">
        <f>E134+E135</f>
        <v>60413.119</v>
      </c>
      <c r="F133" s="71">
        <f>F134+F135</f>
        <v>59607.988</v>
      </c>
      <c r="G133" s="71">
        <f t="shared" si="3"/>
        <v>98.66729112264507</v>
      </c>
      <c r="H133" s="87">
        <f t="shared" si="4"/>
        <v>44.11430904310288</v>
      </c>
      <c r="I133" s="93">
        <f>G133-95</f>
        <v>3.667291122645068</v>
      </c>
    </row>
    <row r="134" spans="1:9" s="7" customFormat="1" ht="18" customHeight="1">
      <c r="A134" s="160"/>
      <c r="B134" s="161"/>
      <c r="C134" s="49" t="s">
        <v>35</v>
      </c>
      <c r="D134" s="86">
        <v>131778.712</v>
      </c>
      <c r="E134" s="86">
        <v>60413.119</v>
      </c>
      <c r="F134" s="86">
        <v>59607.988</v>
      </c>
      <c r="G134" s="86">
        <f>F134/E134*100</f>
        <v>98.66729112264507</v>
      </c>
      <c r="H134" s="86">
        <f t="shared" si="4"/>
        <v>45.233397030014984</v>
      </c>
      <c r="I134" s="72">
        <f>G134-95</f>
        <v>3.667291122645068</v>
      </c>
    </row>
    <row r="135" spans="1:9" s="7" customFormat="1" ht="28.5" customHeight="1" thickBot="1">
      <c r="A135" s="162"/>
      <c r="B135" s="163"/>
      <c r="C135" s="49" t="s">
        <v>71</v>
      </c>
      <c r="D135" s="86">
        <v>3342.951</v>
      </c>
      <c r="E135" s="86">
        <v>0</v>
      </c>
      <c r="F135" s="86">
        <v>0</v>
      </c>
      <c r="G135" s="86"/>
      <c r="H135" s="86">
        <f t="shared" si="4"/>
        <v>0</v>
      </c>
      <c r="I135" s="72">
        <f>G135-95</f>
        <v>-95</v>
      </c>
    </row>
    <row r="136" spans="1:9" s="7" customFormat="1" ht="21" customHeight="1" hidden="1">
      <c r="A136" s="164"/>
      <c r="B136" s="165"/>
      <c r="C136" s="81" t="s">
        <v>96</v>
      </c>
      <c r="D136" s="143"/>
      <c r="E136" s="143"/>
      <c r="F136" s="144"/>
      <c r="G136" s="89"/>
      <c r="H136" s="89"/>
      <c r="I136" s="80"/>
    </row>
    <row r="137" spans="1:9" s="67" customFormat="1" ht="18" customHeight="1" hidden="1">
      <c r="A137" s="164" t="s">
        <v>72</v>
      </c>
      <c r="B137" s="185"/>
      <c r="C137" s="174"/>
      <c r="D137" s="145">
        <v>0</v>
      </c>
      <c r="E137" s="145" t="s">
        <v>67</v>
      </c>
      <c r="F137" s="145" t="s">
        <v>67</v>
      </c>
      <c r="G137" s="86" t="e">
        <f t="shared" si="3"/>
        <v>#VALUE!</v>
      </c>
      <c r="H137" s="86"/>
      <c r="I137" s="72"/>
    </row>
    <row r="138" spans="1:9" s="67" customFormat="1" ht="27.75" customHeight="1" hidden="1" thickBot="1">
      <c r="A138" s="162" t="s">
        <v>106</v>
      </c>
      <c r="B138" s="186"/>
      <c r="C138" s="161"/>
      <c r="D138" s="146">
        <v>0</v>
      </c>
      <c r="E138" s="146">
        <v>0</v>
      </c>
      <c r="F138" s="146">
        <v>0</v>
      </c>
      <c r="G138" s="110" t="e">
        <f t="shared" si="3"/>
        <v>#DIV/0!</v>
      </c>
      <c r="H138" s="110"/>
      <c r="I138" s="111"/>
    </row>
    <row r="139" spans="1:11" s="1" customFormat="1" ht="26.25" customHeight="1" thickBot="1">
      <c r="A139" s="169" t="s">
        <v>65</v>
      </c>
      <c r="B139" s="170"/>
      <c r="C139" s="170"/>
      <c r="D139" s="123">
        <f>D142+D143+D144</f>
        <v>57874799.8126</v>
      </c>
      <c r="E139" s="123">
        <f>E142+E143+E144</f>
        <v>23244528.583</v>
      </c>
      <c r="F139" s="123">
        <f>F142+F143+F144</f>
        <v>22927682.534999996</v>
      </c>
      <c r="G139" s="123">
        <f>F139/E139*100</f>
        <v>98.63690052104678</v>
      </c>
      <c r="H139" s="123">
        <f t="shared" si="4"/>
        <v>39.61600318141987</v>
      </c>
      <c r="I139" s="124">
        <f t="shared" si="5"/>
        <v>3.6369005210467833</v>
      </c>
      <c r="J139" s="58"/>
      <c r="K139" s="58"/>
    </row>
    <row r="140" spans="1:11" s="1" customFormat="1" ht="36.75" customHeight="1" hidden="1">
      <c r="A140" s="175" t="s">
        <v>119</v>
      </c>
      <c r="B140" s="175"/>
      <c r="C140" s="175"/>
      <c r="D140" s="154">
        <f>D142+D143+D145</f>
        <v>55412303.4266</v>
      </c>
      <c r="E140" s="154">
        <f>E142+E143+E145</f>
        <v>23244528.583</v>
      </c>
      <c r="F140" s="121">
        <f>F142+F143+F145</f>
        <v>22927682.534999996</v>
      </c>
      <c r="G140" s="121">
        <f>F140/E140*100</f>
        <v>98.63690052104678</v>
      </c>
      <c r="H140" s="121">
        <f>F140/D140*100</f>
        <v>41.37651950413929</v>
      </c>
      <c r="I140" s="122">
        <f>G140-95</f>
        <v>3.6369005210467833</v>
      </c>
      <c r="J140" s="58"/>
      <c r="K140" s="58"/>
    </row>
    <row r="141" spans="1:9" s="1" customFormat="1" ht="15.75" customHeight="1">
      <c r="A141" s="176"/>
      <c r="B141" s="176"/>
      <c r="C141" s="29" t="s">
        <v>63</v>
      </c>
      <c r="D141" s="87"/>
      <c r="E141" s="87"/>
      <c r="F141" s="87"/>
      <c r="G141" s="86"/>
      <c r="H141" s="86"/>
      <c r="I141" s="72"/>
    </row>
    <row r="142" spans="1:13" s="1" customFormat="1" ht="20.25" customHeight="1">
      <c r="A142" s="176"/>
      <c r="B142" s="176"/>
      <c r="C142" s="29" t="s">
        <v>35</v>
      </c>
      <c r="D142" s="87">
        <f>D7+D11+D23+D29+D34+D38+D43+D47+D51+D55+D59+D63+D67+D71+D75+D80+D85+D97+D92+D100+D103+D107+D112+D116+D121+D124+D126+D129+D134</f>
        <v>29873328.334600005</v>
      </c>
      <c r="E142" s="87">
        <f>E7+E11+E23+E29+E34+E38+E43+E47+E51+E55+E59+E63+E67+E71+E75+E80+E85+E92+E97+E100+E103+E107+E112+E116+E121+E124+E126+E129+E134</f>
        <v>13167675.229</v>
      </c>
      <c r="F142" s="87">
        <f>F7+F11+F23+F29+F34+F38+F43+F47+F51+F55+F59+F63+F67+F71+F75+F80+F85+F92+F97+F100+F103+F107+F112+F116+F121+F124+F126+F129+F134</f>
        <v>12941392.638999999</v>
      </c>
      <c r="G142" s="87">
        <f t="shared" si="3"/>
        <v>98.28152968489347</v>
      </c>
      <c r="H142" s="87">
        <f t="shared" si="4"/>
        <v>43.32089311926776</v>
      </c>
      <c r="I142" s="93">
        <f t="shared" si="5"/>
        <v>3.2815296848934707</v>
      </c>
      <c r="K142" s="47"/>
      <c r="L142" s="47"/>
      <c r="M142" s="47"/>
    </row>
    <row r="143" spans="1:9" s="1" customFormat="1" ht="20.25" customHeight="1">
      <c r="A143" s="176"/>
      <c r="B143" s="176"/>
      <c r="C143" s="29" t="s">
        <v>36</v>
      </c>
      <c r="D143" s="87">
        <f>D26+D30+D39+D44+D48+D52+D56+D60+D64+D68+D72+D76+D86+D93+D104+D108+D130+D98</f>
        <v>13048534.097000003</v>
      </c>
      <c r="E143" s="87">
        <f>E26+E30+E39+E44+E48+E52+E56+E60+E64+E68+E72+E76+E86+E93+E104+E108+E130+E98</f>
        <v>6522355.363000001</v>
      </c>
      <c r="F143" s="87">
        <f>F26+F30+F39+F44+F48+F52+F56+F60+F64+F68+F72+F76+F86+F93+F104+F108+F130+F98</f>
        <v>6491538.208999998</v>
      </c>
      <c r="G143" s="87">
        <f t="shared" si="3"/>
        <v>99.52751494997003</v>
      </c>
      <c r="H143" s="87">
        <f t="shared" si="4"/>
        <v>49.74917612003997</v>
      </c>
      <c r="I143" s="93">
        <f t="shared" si="5"/>
        <v>4.527514949970026</v>
      </c>
    </row>
    <row r="144" spans="1:9" s="1" customFormat="1" ht="30" customHeight="1" thickBot="1">
      <c r="A144" s="176"/>
      <c r="B144" s="176"/>
      <c r="C144" s="30" t="s">
        <v>71</v>
      </c>
      <c r="D144" s="87">
        <f>D8+D31+D35+D40+D45+D49+D53+D57+D61+D65+D69+D73+D77+D81+D87+D94+D109+D114+D118+D127+D131+D135+D137+D105+D27</f>
        <v>14952937.381</v>
      </c>
      <c r="E144" s="87">
        <f>E8+E31+E35+E40+E45+E49+E53+E57+E61+E65+E69+E73+E77+E81+E87+E94+E109+E114+E118+E127+E131+E135+E105+E27-0.001</f>
        <v>3554497.9909999995</v>
      </c>
      <c r="F144" s="87">
        <f>F8+F31+F35+F40+F45+F49+F53+F57+F61+F65+F69+F73+F77+F81+F87+F94+F109+F114+F118+F127+F131+F135+F105+F27</f>
        <v>3494751.687</v>
      </c>
      <c r="G144" s="87">
        <f>F144/E144*100</f>
        <v>98.31913524353433</v>
      </c>
      <c r="H144" s="87">
        <f aca="true" t="shared" si="6" ref="H144:H153">F144/D144*100</f>
        <v>23.37167339067853</v>
      </c>
      <c r="I144" s="93">
        <f aca="true" t="shared" si="7" ref="I144:I151">G144-95</f>
        <v>3.3191352435343333</v>
      </c>
    </row>
    <row r="145" spans="1:9" s="98" customFormat="1" ht="56.25" customHeight="1" hidden="1">
      <c r="A145" s="177"/>
      <c r="B145" s="177"/>
      <c r="C145" s="116" t="s">
        <v>121</v>
      </c>
      <c r="D145" s="146">
        <f>D144-2462496.386</f>
        <v>12490440.995</v>
      </c>
      <c r="E145" s="146">
        <f>E144</f>
        <v>3554497.9909999995</v>
      </c>
      <c r="F145" s="146">
        <f>F144</f>
        <v>3494751.687</v>
      </c>
      <c r="G145" s="117">
        <f>F145/E145*100</f>
        <v>98.31913524353433</v>
      </c>
      <c r="H145" s="117">
        <f>F145/D145*100</f>
        <v>27.97940992154697</v>
      </c>
      <c r="I145" s="118">
        <f>G145-95</f>
        <v>3.3191352435343333</v>
      </c>
    </row>
    <row r="146" spans="1:13" s="1" customFormat="1" ht="26.25" customHeight="1" thickBot="1">
      <c r="A146" s="183" t="s">
        <v>64</v>
      </c>
      <c r="B146" s="184"/>
      <c r="C146" s="184"/>
      <c r="D146" s="119">
        <f>D149+D150+D151</f>
        <v>57890728.836600006</v>
      </c>
      <c r="E146" s="119">
        <f>E149+E150+E151</f>
        <v>23244629.183000002</v>
      </c>
      <c r="F146" s="119">
        <f>F149+F150+F151</f>
        <v>22927783.134999994</v>
      </c>
      <c r="G146" s="119">
        <f aca="true" t="shared" si="8" ref="G146:G153">F146/E146*100</f>
        <v>98.63690642037976</v>
      </c>
      <c r="H146" s="119">
        <f t="shared" si="6"/>
        <v>39.60527634695188</v>
      </c>
      <c r="I146" s="120">
        <f t="shared" si="7"/>
        <v>3.636906420379759</v>
      </c>
      <c r="K146" s="83"/>
      <c r="L146" s="83"/>
      <c r="M146" s="83"/>
    </row>
    <row r="147" spans="1:13" s="1" customFormat="1" ht="36.75" customHeight="1" hidden="1">
      <c r="A147" s="178" t="s">
        <v>120</v>
      </c>
      <c r="B147" s="178"/>
      <c r="C147" s="178"/>
      <c r="D147" s="147">
        <f>D149+D150+D152</f>
        <v>55428232.450600006</v>
      </c>
      <c r="E147" s="147">
        <f>E149+E150+E152</f>
        <v>23244629.183000002</v>
      </c>
      <c r="F147" s="148">
        <f>F149+F150+F152</f>
        <v>22927783.134999994</v>
      </c>
      <c r="G147" s="107">
        <f>F147/E147*100</f>
        <v>98.63690642037976</v>
      </c>
      <c r="H147" s="107">
        <f>F147/D147*100</f>
        <v>41.36481017220639</v>
      </c>
      <c r="I147" s="108">
        <f>G147-95</f>
        <v>3.636906420379759</v>
      </c>
      <c r="K147" s="83"/>
      <c r="L147" s="83"/>
      <c r="M147" s="83"/>
    </row>
    <row r="148" spans="1:9" s="1" customFormat="1" ht="15.75" customHeight="1">
      <c r="A148" s="193"/>
      <c r="B148" s="193"/>
      <c r="C148" s="44" t="s">
        <v>63</v>
      </c>
      <c r="D148" s="149"/>
      <c r="E148" s="149"/>
      <c r="F148" s="149"/>
      <c r="G148" s="86"/>
      <c r="H148" s="86"/>
      <c r="I148" s="72"/>
    </row>
    <row r="149" spans="1:13" s="1" customFormat="1" ht="30.75" customHeight="1">
      <c r="A149" s="193"/>
      <c r="B149" s="193"/>
      <c r="C149" s="31" t="s">
        <v>70</v>
      </c>
      <c r="D149" s="88">
        <f>D142+D18</f>
        <v>29889257.358600006</v>
      </c>
      <c r="E149" s="88">
        <f>E142+E18</f>
        <v>13167775.829</v>
      </c>
      <c r="F149" s="88">
        <f>F142+F18</f>
        <v>12941493.238999998</v>
      </c>
      <c r="G149" s="88">
        <f t="shared" si="8"/>
        <v>98.28154281377081</v>
      </c>
      <c r="H149" s="88">
        <f t="shared" si="6"/>
        <v>43.298142485552106</v>
      </c>
      <c r="I149" s="94">
        <f t="shared" si="7"/>
        <v>3.2815428137708125</v>
      </c>
      <c r="K149" s="83"/>
      <c r="L149" s="83"/>
      <c r="M149" s="83"/>
    </row>
    <row r="150" spans="1:13" s="1" customFormat="1" ht="20.25" customHeight="1">
      <c r="A150" s="193"/>
      <c r="B150" s="193"/>
      <c r="C150" s="31" t="s">
        <v>36</v>
      </c>
      <c r="D150" s="88">
        <f aca="true" t="shared" si="9" ref="D150:F152">D143</f>
        <v>13048534.097000003</v>
      </c>
      <c r="E150" s="88">
        <f t="shared" si="9"/>
        <v>6522355.363000001</v>
      </c>
      <c r="F150" s="88">
        <f t="shared" si="9"/>
        <v>6491538.208999998</v>
      </c>
      <c r="G150" s="88">
        <f t="shared" si="8"/>
        <v>99.52751494997003</v>
      </c>
      <c r="H150" s="88">
        <f t="shared" si="6"/>
        <v>49.74917612003997</v>
      </c>
      <c r="I150" s="94">
        <f t="shared" si="7"/>
        <v>4.527514949970026</v>
      </c>
      <c r="K150" s="83"/>
      <c r="L150" s="83"/>
      <c r="M150" s="83"/>
    </row>
    <row r="151" spans="1:13" s="1" customFormat="1" ht="31.5" customHeight="1">
      <c r="A151" s="193"/>
      <c r="B151" s="193"/>
      <c r="C151" s="32" t="s">
        <v>71</v>
      </c>
      <c r="D151" s="88">
        <f t="shared" si="9"/>
        <v>14952937.381</v>
      </c>
      <c r="E151" s="88">
        <f>E144</f>
        <v>3554497.9909999995</v>
      </c>
      <c r="F151" s="88">
        <f>F144</f>
        <v>3494751.687</v>
      </c>
      <c r="G151" s="88">
        <f t="shared" si="8"/>
        <v>98.31913524353433</v>
      </c>
      <c r="H151" s="88">
        <f t="shared" si="6"/>
        <v>23.37167339067853</v>
      </c>
      <c r="I151" s="94">
        <f t="shared" si="7"/>
        <v>3.3191352435343333</v>
      </c>
      <c r="K151" s="83"/>
      <c r="L151" s="83"/>
      <c r="M151" s="83"/>
    </row>
    <row r="152" spans="1:13" s="1" customFormat="1" ht="56.25" customHeight="1" hidden="1">
      <c r="A152" s="193"/>
      <c r="B152" s="193"/>
      <c r="C152" s="32" t="s">
        <v>121</v>
      </c>
      <c r="D152" s="150">
        <f t="shared" si="9"/>
        <v>12490440.995</v>
      </c>
      <c r="E152" s="150">
        <f t="shared" si="9"/>
        <v>3554497.9909999995</v>
      </c>
      <c r="F152" s="150">
        <f t="shared" si="9"/>
        <v>3494751.687</v>
      </c>
      <c r="G152" s="88">
        <f>F152/E152*100</f>
        <v>98.31913524353433</v>
      </c>
      <c r="H152" s="88">
        <f>F152/D152*100</f>
        <v>27.97940992154697</v>
      </c>
      <c r="I152" s="114">
        <f>G152-95</f>
        <v>3.3191352435343333</v>
      </c>
      <c r="K152" s="83"/>
      <c r="L152" s="83"/>
      <c r="M152" s="83"/>
    </row>
    <row r="153" spans="1:13" s="2" customFormat="1" ht="21.75" customHeight="1">
      <c r="A153" s="193"/>
      <c r="B153" s="193"/>
      <c r="C153" s="115" t="s">
        <v>96</v>
      </c>
      <c r="D153" s="112">
        <f>D9+D32+D41+D78+D82+D89+D110+D119+D132+D136+D36+D95</f>
        <v>10685887.735</v>
      </c>
      <c r="E153" s="112">
        <f>E9+E32+E41+E78+E82+E89+E110+E119+E132+E136+E36+E95</f>
        <v>2589445.6100000003</v>
      </c>
      <c r="F153" s="112">
        <f>F9+F32+F41+F78+F82+F89+F110+F119+F132+F136+F36+F95</f>
        <v>2546634.049</v>
      </c>
      <c r="G153" s="112">
        <f t="shared" si="8"/>
        <v>98.3466900855276</v>
      </c>
      <c r="H153" s="112">
        <f t="shared" si="6"/>
        <v>23.831749987966724</v>
      </c>
      <c r="I153" s="113">
        <f>G153-95</f>
        <v>3.346690085527598</v>
      </c>
      <c r="K153" s="83"/>
      <c r="L153" s="83"/>
      <c r="M153" s="83"/>
    </row>
    <row r="154" spans="1:13" s="2" customFormat="1" ht="45" customHeight="1" hidden="1">
      <c r="A154" s="105"/>
      <c r="B154" s="106"/>
      <c r="C154" s="109" t="s">
        <v>122</v>
      </c>
      <c r="D154" s="132">
        <f>D153-D89+D90</f>
        <v>10087457.967999998</v>
      </c>
      <c r="E154" s="132">
        <f>E153-E89+E90</f>
        <v>2586002.3430000003</v>
      </c>
      <c r="F154" s="127">
        <f>F153-F89+F90</f>
        <v>2543190.791</v>
      </c>
      <c r="G154" s="107">
        <f>F154/E154*100</f>
        <v>98.34448904828389</v>
      </c>
      <c r="H154" s="107">
        <f>F154/D154*100</f>
        <v>25.21141400606231</v>
      </c>
      <c r="I154" s="108">
        <f>G154-95</f>
        <v>3.34448904828389</v>
      </c>
      <c r="K154" s="83"/>
      <c r="L154" s="83"/>
      <c r="M154" s="83"/>
    </row>
    <row r="155" spans="1:8" ht="12" customHeight="1">
      <c r="A155" s="42"/>
      <c r="B155" s="43" t="s">
        <v>99</v>
      </c>
      <c r="C155" s="43"/>
      <c r="D155" s="138"/>
      <c r="E155" s="133"/>
      <c r="F155" s="25"/>
      <c r="G155" s="18"/>
      <c r="H155" s="18"/>
    </row>
    <row r="156" spans="1:9" s="13" customFormat="1" ht="27.75" customHeight="1" hidden="1">
      <c r="A156" s="171" t="s">
        <v>117</v>
      </c>
      <c r="B156" s="172"/>
      <c r="C156" s="172"/>
      <c r="D156" s="172"/>
      <c r="E156" s="172"/>
      <c r="F156" s="172"/>
      <c r="G156" s="172"/>
      <c r="H156" s="172"/>
      <c r="I156" s="3"/>
    </row>
    <row r="157" spans="1:8" s="6" customFormat="1" ht="17.25" customHeight="1">
      <c r="A157" s="167" t="s">
        <v>130</v>
      </c>
      <c r="B157" s="168"/>
      <c r="C157" s="168"/>
      <c r="D157" s="168"/>
      <c r="E157" s="168"/>
      <c r="F157" s="168"/>
      <c r="G157" s="168"/>
      <c r="H157" s="168"/>
    </row>
    <row r="158" spans="1:9" s="4" customFormat="1" ht="12.75" hidden="1">
      <c r="A158" s="20"/>
      <c r="B158" s="21"/>
      <c r="C158" s="21"/>
      <c r="D158" s="134"/>
      <c r="E158" s="134"/>
      <c r="F158" s="26"/>
      <c r="G158" s="19"/>
      <c r="H158" s="19"/>
      <c r="I158" s="66"/>
    </row>
    <row r="159" spans="1:9" s="4" customFormat="1" ht="15" hidden="1">
      <c r="A159" s="20"/>
      <c r="B159" s="21"/>
      <c r="C159" s="21"/>
      <c r="D159" s="136"/>
      <c r="E159" s="136"/>
      <c r="F159" s="26"/>
      <c r="G159" s="19"/>
      <c r="H159" s="19"/>
      <c r="I159" s="66"/>
    </row>
    <row r="160" spans="1:9" s="4" customFormat="1" ht="12.75" hidden="1">
      <c r="A160" s="38"/>
      <c r="B160" s="39"/>
      <c r="C160" s="39"/>
      <c r="D160" s="139"/>
      <c r="E160" s="137"/>
      <c r="F160" s="40"/>
      <c r="G160" s="41"/>
      <c r="H160" s="41"/>
      <c r="I160" s="66"/>
    </row>
    <row r="161" spans="1:9" s="4" customFormat="1" ht="32.25" customHeight="1" hidden="1">
      <c r="A161" s="17" t="s">
        <v>0</v>
      </c>
      <c r="B161" s="17" t="s">
        <v>62</v>
      </c>
      <c r="C161" s="17" t="s">
        <v>69</v>
      </c>
      <c r="D161" s="140"/>
      <c r="E161" s="40"/>
      <c r="F161" s="40"/>
      <c r="G161" s="41"/>
      <c r="H161" s="41"/>
      <c r="I161" s="66"/>
    </row>
    <row r="162" spans="1:9" s="4" customFormat="1" ht="15.75" hidden="1">
      <c r="A162" s="180" t="s">
        <v>64</v>
      </c>
      <c r="B162" s="181"/>
      <c r="C162" s="182"/>
      <c r="D162" s="68">
        <f>D164+D165+D166</f>
        <v>24525968.417999998</v>
      </c>
      <c r="E162" s="68">
        <f>E164+E165+E166</f>
        <v>21619356.084</v>
      </c>
      <c r="F162" s="68">
        <f>F164+F165+F166</f>
        <v>20841969.650000002</v>
      </c>
      <c r="G162" s="33">
        <f>F162/E162*100</f>
        <v>96.40421097196635</v>
      </c>
      <c r="H162" s="33">
        <f>F162/D162*100</f>
        <v>84.97919142187165</v>
      </c>
      <c r="I162" s="66"/>
    </row>
    <row r="163" spans="1:9" s="4" customFormat="1" ht="13.5" hidden="1">
      <c r="A163" s="166"/>
      <c r="B163" s="166"/>
      <c r="C163" s="34" t="s">
        <v>63</v>
      </c>
      <c r="D163" s="69"/>
      <c r="E163" s="69"/>
      <c r="F163" s="69"/>
      <c r="G163" s="35"/>
      <c r="H163" s="35"/>
      <c r="I163" s="66"/>
    </row>
    <row r="164" spans="1:9" s="4" customFormat="1" ht="27" hidden="1">
      <c r="A164" s="166"/>
      <c r="B164" s="166"/>
      <c r="C164" s="36" t="s">
        <v>70</v>
      </c>
      <c r="D164" s="70">
        <v>14805057.912999997</v>
      </c>
      <c r="E164" s="70">
        <v>13268979.204</v>
      </c>
      <c r="F164" s="70">
        <v>12716245.471</v>
      </c>
      <c r="G164" s="33">
        <v>95.83439144411821</v>
      </c>
      <c r="H164" s="33">
        <v>85.89122410547374</v>
      </c>
      <c r="I164" s="66"/>
    </row>
    <row r="165" spans="1:9" s="4" customFormat="1" ht="13.5" hidden="1">
      <c r="A165" s="166"/>
      <c r="B165" s="166"/>
      <c r="C165" s="36" t="s">
        <v>36</v>
      </c>
      <c r="D165" s="70">
        <v>7926615.303999999</v>
      </c>
      <c r="E165" s="70">
        <v>7092166.329999999</v>
      </c>
      <c r="F165" s="70">
        <v>6886598.409</v>
      </c>
      <c r="G165" s="33">
        <v>97.10147913296332</v>
      </c>
      <c r="H165" s="33">
        <v>86.87943270723412</v>
      </c>
      <c r="I165" s="66"/>
    </row>
    <row r="166" spans="1:9" s="4" customFormat="1" ht="27" hidden="1">
      <c r="A166" s="166"/>
      <c r="B166" s="166"/>
      <c r="C166" s="37" t="s">
        <v>71</v>
      </c>
      <c r="D166" s="70">
        <v>1794295.2010000001</v>
      </c>
      <c r="E166" s="70">
        <v>1258210.55</v>
      </c>
      <c r="F166" s="70">
        <v>1239125.77</v>
      </c>
      <c r="G166" s="33">
        <v>98.4831807363243</v>
      </c>
      <c r="H166" s="33">
        <v>69.05919211673798</v>
      </c>
      <c r="I166" s="66"/>
    </row>
    <row r="167" spans="1:9" s="4" customFormat="1" ht="12.75" hidden="1">
      <c r="A167" s="20"/>
      <c r="B167" s="21"/>
      <c r="C167" s="21"/>
      <c r="D167" s="134"/>
      <c r="E167" s="134"/>
      <c r="F167" s="26"/>
      <c r="G167" s="19"/>
      <c r="H167" s="19"/>
      <c r="I167" s="66"/>
    </row>
    <row r="168" spans="1:9" s="4" customFormat="1" ht="15">
      <c r="A168" s="20"/>
      <c r="B168" s="21"/>
      <c r="C168" s="135"/>
      <c r="D168" s="136"/>
      <c r="E168" s="136"/>
      <c r="F168" s="26"/>
      <c r="G168" s="19"/>
      <c r="H168" s="19"/>
      <c r="I168" s="66"/>
    </row>
    <row r="169" spans="1:9" s="4" customFormat="1" ht="12.75">
      <c r="A169" s="20"/>
      <c r="B169" s="21"/>
      <c r="C169" s="21"/>
      <c r="D169" s="134"/>
      <c r="E169" s="134"/>
      <c r="F169" s="26"/>
      <c r="G169" s="19"/>
      <c r="H169" s="19"/>
      <c r="I169" s="66"/>
    </row>
    <row r="170" spans="1:9" s="4" customFormat="1" ht="12.75">
      <c r="A170" s="20"/>
      <c r="B170" s="21"/>
      <c r="C170" s="21"/>
      <c r="D170" s="134"/>
      <c r="E170" s="134"/>
      <c r="F170" s="26"/>
      <c r="G170" s="19"/>
      <c r="H170" s="19"/>
      <c r="I170" s="66"/>
    </row>
    <row r="171" spans="1:9" s="4" customFormat="1" ht="12.75">
      <c r="A171" s="20"/>
      <c r="B171" s="21"/>
      <c r="C171" s="21"/>
      <c r="D171" s="26"/>
      <c r="E171" s="26"/>
      <c r="F171" s="90"/>
      <c r="G171" s="19"/>
      <c r="H171" s="19"/>
      <c r="I171" s="66"/>
    </row>
    <row r="172" spans="1:9" s="4" customFormat="1" ht="12.75">
      <c r="A172" s="20"/>
      <c r="B172" s="21"/>
      <c r="C172" s="21"/>
      <c r="D172" s="134"/>
      <c r="E172" s="134"/>
      <c r="F172" s="26"/>
      <c r="G172" s="19"/>
      <c r="H172" s="19"/>
      <c r="I172" s="66"/>
    </row>
    <row r="173" spans="1:9" s="4" customFormat="1" ht="12.75">
      <c r="A173" s="20"/>
      <c r="B173" s="21"/>
      <c r="C173" s="21"/>
      <c r="D173" s="134"/>
      <c r="E173" s="134"/>
      <c r="F173" s="26"/>
      <c r="G173" s="19"/>
      <c r="H173" s="19"/>
      <c r="I173" s="66"/>
    </row>
    <row r="174" spans="1:9" s="4" customFormat="1" ht="12.75">
      <c r="A174" s="20"/>
      <c r="B174" s="21"/>
      <c r="C174" s="21"/>
      <c r="D174" s="134"/>
      <c r="E174" s="134"/>
      <c r="F174" s="26"/>
      <c r="G174" s="19"/>
      <c r="H174" s="19"/>
      <c r="I174" s="66"/>
    </row>
    <row r="175" spans="1:9" s="4" customFormat="1" ht="12.75">
      <c r="A175" s="20"/>
      <c r="B175" s="21"/>
      <c r="C175" s="21"/>
      <c r="D175" s="134"/>
      <c r="E175" s="134"/>
      <c r="F175" s="26"/>
      <c r="G175" s="19"/>
      <c r="H175" s="19"/>
      <c r="I175" s="66"/>
    </row>
    <row r="176" spans="1:9" s="4" customFormat="1" ht="12.75">
      <c r="A176" s="20"/>
      <c r="B176" s="21"/>
      <c r="C176" s="21"/>
      <c r="D176" s="134"/>
      <c r="E176" s="134"/>
      <c r="F176" s="26"/>
      <c r="G176" s="19"/>
      <c r="H176" s="19"/>
      <c r="I176" s="66"/>
    </row>
    <row r="177" spans="1:9" s="4" customFormat="1" ht="12.75">
      <c r="A177" s="20"/>
      <c r="B177" s="21"/>
      <c r="C177" s="21"/>
      <c r="D177" s="134"/>
      <c r="E177" s="134"/>
      <c r="F177" s="26"/>
      <c r="G177" s="19"/>
      <c r="H177" s="19"/>
      <c r="I177" s="66"/>
    </row>
    <row r="178" spans="1:9" s="4" customFormat="1" ht="12.75">
      <c r="A178" s="20"/>
      <c r="B178" s="21"/>
      <c r="C178" s="21"/>
      <c r="D178" s="134"/>
      <c r="E178" s="134"/>
      <c r="F178" s="26"/>
      <c r="G178" s="19"/>
      <c r="H178" s="19"/>
      <c r="I178" s="66"/>
    </row>
    <row r="179" spans="1:9" s="4" customFormat="1" ht="12.75">
      <c r="A179" s="20"/>
      <c r="B179" s="21"/>
      <c r="C179" s="21"/>
      <c r="D179" s="134"/>
      <c r="E179" s="134"/>
      <c r="F179" s="26"/>
      <c r="G179" s="19"/>
      <c r="H179" s="19"/>
      <c r="I179" s="66"/>
    </row>
    <row r="180" spans="1:9" s="4" customFormat="1" ht="12.75">
      <c r="A180" s="20"/>
      <c r="B180" s="21"/>
      <c r="C180" s="21"/>
      <c r="D180" s="134"/>
      <c r="E180" s="134"/>
      <c r="F180" s="26"/>
      <c r="G180" s="19"/>
      <c r="H180" s="19"/>
      <c r="I180" s="66"/>
    </row>
    <row r="181" spans="1:9" s="4" customFormat="1" ht="12.75">
      <c r="A181" s="20"/>
      <c r="B181" s="21"/>
      <c r="C181" s="21"/>
      <c r="D181" s="134"/>
      <c r="E181" s="134"/>
      <c r="F181" s="26"/>
      <c r="G181" s="19"/>
      <c r="H181" s="19"/>
      <c r="I181" s="66"/>
    </row>
    <row r="182" spans="1:9" s="4" customFormat="1" ht="12.75">
      <c r="A182" s="20"/>
      <c r="B182" s="21"/>
      <c r="C182" s="21"/>
      <c r="D182" s="134"/>
      <c r="E182" s="134"/>
      <c r="F182" s="26"/>
      <c r="G182" s="19"/>
      <c r="H182" s="19"/>
      <c r="I182" s="66"/>
    </row>
    <row r="183" spans="1:9" s="4" customFormat="1" ht="12.75">
      <c r="A183" s="20"/>
      <c r="B183" s="21"/>
      <c r="C183" s="21"/>
      <c r="D183" s="134"/>
      <c r="E183" s="134"/>
      <c r="F183" s="26"/>
      <c r="G183" s="19"/>
      <c r="H183" s="19"/>
      <c r="I183" s="66"/>
    </row>
    <row r="184" spans="1:9" s="4" customFormat="1" ht="12.75">
      <c r="A184" s="20"/>
      <c r="B184" s="21"/>
      <c r="C184" s="21"/>
      <c r="D184" s="134"/>
      <c r="E184" s="134"/>
      <c r="F184" s="26"/>
      <c r="G184" s="19"/>
      <c r="H184" s="19"/>
      <c r="I184" s="66"/>
    </row>
    <row r="185" spans="1:9" s="4" customFormat="1" ht="12.75">
      <c r="A185" s="20"/>
      <c r="B185" s="21"/>
      <c r="C185" s="21"/>
      <c r="D185" s="134"/>
      <c r="E185" s="134"/>
      <c r="F185" s="26"/>
      <c r="G185" s="19"/>
      <c r="H185" s="19"/>
      <c r="I185" s="66"/>
    </row>
    <row r="186" spans="1:9" s="4" customFormat="1" ht="12.75">
      <c r="A186" s="20"/>
      <c r="B186" s="21"/>
      <c r="C186" s="21"/>
      <c r="D186" s="134"/>
      <c r="E186" s="134"/>
      <c r="F186" s="26"/>
      <c r="G186" s="19"/>
      <c r="H186" s="19"/>
      <c r="I186" s="66"/>
    </row>
    <row r="187" spans="1:9" s="4" customFormat="1" ht="12.75">
      <c r="A187" s="20"/>
      <c r="B187" s="21"/>
      <c r="C187" s="21"/>
      <c r="D187" s="134"/>
      <c r="E187" s="134"/>
      <c r="F187" s="26"/>
      <c r="G187" s="19"/>
      <c r="H187" s="19"/>
      <c r="I187" s="66"/>
    </row>
    <row r="188" spans="1:9" s="4" customFormat="1" ht="12.75">
      <c r="A188" s="20"/>
      <c r="B188" s="21"/>
      <c r="C188" s="21"/>
      <c r="D188" s="134"/>
      <c r="E188" s="134"/>
      <c r="F188" s="26"/>
      <c r="G188" s="19"/>
      <c r="H188" s="19"/>
      <c r="I188" s="66"/>
    </row>
    <row r="189" spans="1:9" s="4" customFormat="1" ht="12.75">
      <c r="A189" s="20"/>
      <c r="B189" s="21"/>
      <c r="C189" s="21"/>
      <c r="D189" s="134"/>
      <c r="E189" s="134"/>
      <c r="F189" s="26"/>
      <c r="G189" s="19"/>
      <c r="H189" s="19"/>
      <c r="I189" s="66"/>
    </row>
    <row r="190" spans="1:9" s="4" customFormat="1" ht="12.75">
      <c r="A190" s="20"/>
      <c r="B190" s="21"/>
      <c r="C190" s="21"/>
      <c r="D190" s="134"/>
      <c r="E190" s="134"/>
      <c r="F190" s="26"/>
      <c r="G190" s="19"/>
      <c r="H190" s="19"/>
      <c r="I190" s="66"/>
    </row>
    <row r="191" spans="1:9" s="4" customFormat="1" ht="12.75">
      <c r="A191" s="20"/>
      <c r="B191" s="21"/>
      <c r="C191" s="21"/>
      <c r="D191" s="134"/>
      <c r="E191" s="134"/>
      <c r="F191" s="26"/>
      <c r="G191" s="19"/>
      <c r="H191" s="19"/>
      <c r="I191" s="66"/>
    </row>
    <row r="192" spans="1:9" s="4" customFormat="1" ht="12.75">
      <c r="A192" s="20"/>
      <c r="B192" s="21"/>
      <c r="C192" s="21"/>
      <c r="D192" s="134"/>
      <c r="E192" s="134"/>
      <c r="F192" s="26"/>
      <c r="G192" s="19"/>
      <c r="H192" s="19"/>
      <c r="I192" s="66"/>
    </row>
    <row r="193" spans="1:9" s="4" customFormat="1" ht="12.75">
      <c r="A193" s="20"/>
      <c r="B193" s="21"/>
      <c r="C193" s="21"/>
      <c r="D193" s="134"/>
      <c r="E193" s="134"/>
      <c r="F193" s="26"/>
      <c r="G193" s="19"/>
      <c r="H193" s="19"/>
      <c r="I193" s="66"/>
    </row>
    <row r="194" spans="1:9" s="4" customFormat="1" ht="12.75">
      <c r="A194" s="20"/>
      <c r="B194" s="21"/>
      <c r="C194" s="21"/>
      <c r="D194" s="134"/>
      <c r="E194" s="134"/>
      <c r="F194" s="26"/>
      <c r="G194" s="19"/>
      <c r="H194" s="19"/>
      <c r="I194" s="66"/>
    </row>
    <row r="195" spans="1:9" s="4" customFormat="1" ht="12.75">
      <c r="A195" s="20"/>
      <c r="B195" s="21"/>
      <c r="C195" s="21"/>
      <c r="D195" s="134"/>
      <c r="E195" s="134"/>
      <c r="F195" s="26"/>
      <c r="G195" s="19"/>
      <c r="H195" s="19"/>
      <c r="I195" s="66"/>
    </row>
    <row r="196" spans="1:9" s="4" customFormat="1" ht="12.75">
      <c r="A196" s="20"/>
      <c r="B196" s="21"/>
      <c r="C196" s="21"/>
      <c r="D196" s="134"/>
      <c r="E196" s="134"/>
      <c r="F196" s="26"/>
      <c r="G196" s="19"/>
      <c r="H196" s="19"/>
      <c r="I196" s="66"/>
    </row>
    <row r="197" spans="1:9" s="4" customFormat="1" ht="12.75">
      <c r="A197" s="20"/>
      <c r="B197" s="21"/>
      <c r="C197" s="21"/>
      <c r="D197" s="134"/>
      <c r="E197" s="134"/>
      <c r="F197" s="26"/>
      <c r="G197" s="19"/>
      <c r="H197" s="19"/>
      <c r="I197" s="66"/>
    </row>
    <row r="198" spans="1:9" s="4" customFormat="1" ht="12.75">
      <c r="A198" s="20"/>
      <c r="B198" s="21"/>
      <c r="C198" s="21"/>
      <c r="D198" s="134"/>
      <c r="E198" s="134"/>
      <c r="F198" s="26"/>
      <c r="G198" s="19"/>
      <c r="H198" s="19"/>
      <c r="I198" s="66"/>
    </row>
    <row r="199" spans="1:9" s="4" customFormat="1" ht="12.75">
      <c r="A199" s="20"/>
      <c r="B199" s="21"/>
      <c r="C199" s="21"/>
      <c r="D199" s="134"/>
      <c r="E199" s="134"/>
      <c r="F199" s="26"/>
      <c r="G199" s="19"/>
      <c r="H199" s="19"/>
      <c r="I199" s="66"/>
    </row>
    <row r="200" spans="1:9" s="4" customFormat="1" ht="12.75">
      <c r="A200" s="20"/>
      <c r="B200" s="21"/>
      <c r="C200" s="21"/>
      <c r="D200" s="134"/>
      <c r="E200" s="134"/>
      <c r="F200" s="26"/>
      <c r="G200" s="19"/>
      <c r="H200" s="19"/>
      <c r="I200" s="66"/>
    </row>
    <row r="201" spans="1:9" s="4" customFormat="1" ht="12.75">
      <c r="A201" s="20"/>
      <c r="B201" s="21"/>
      <c r="C201" s="21"/>
      <c r="D201" s="134"/>
      <c r="E201" s="134"/>
      <c r="F201" s="26"/>
      <c r="G201" s="19"/>
      <c r="H201" s="19"/>
      <c r="I201" s="66"/>
    </row>
    <row r="202" spans="1:9" s="4" customFormat="1" ht="12.75">
      <c r="A202" s="20"/>
      <c r="B202" s="21"/>
      <c r="C202" s="21"/>
      <c r="D202" s="134"/>
      <c r="E202" s="134"/>
      <c r="F202" s="26"/>
      <c r="G202" s="19"/>
      <c r="H202" s="19"/>
      <c r="I202" s="66"/>
    </row>
    <row r="203" spans="1:9" s="4" customFormat="1" ht="12.75">
      <c r="A203" s="20"/>
      <c r="B203" s="21"/>
      <c r="C203" s="21"/>
      <c r="D203" s="134"/>
      <c r="E203" s="134"/>
      <c r="F203" s="26"/>
      <c r="G203" s="19"/>
      <c r="H203" s="19"/>
      <c r="I203" s="66"/>
    </row>
    <row r="204" spans="1:9" s="4" customFormat="1" ht="12.75">
      <c r="A204" s="20"/>
      <c r="B204" s="21"/>
      <c r="C204" s="21"/>
      <c r="D204" s="134"/>
      <c r="E204" s="134"/>
      <c r="F204" s="26"/>
      <c r="G204" s="19"/>
      <c r="H204" s="19"/>
      <c r="I204" s="66"/>
    </row>
    <row r="205" spans="1:9" s="4" customFormat="1" ht="12.75">
      <c r="A205" s="20"/>
      <c r="B205" s="21"/>
      <c r="C205" s="21"/>
      <c r="D205" s="134"/>
      <c r="E205" s="134"/>
      <c r="F205" s="26"/>
      <c r="G205" s="19"/>
      <c r="H205" s="19"/>
      <c r="I205" s="66"/>
    </row>
    <row r="206" spans="1:9" s="4" customFormat="1" ht="12.75">
      <c r="A206" s="20"/>
      <c r="B206" s="21"/>
      <c r="C206" s="21"/>
      <c r="D206" s="134"/>
      <c r="E206" s="134"/>
      <c r="F206" s="26"/>
      <c r="G206" s="19"/>
      <c r="H206" s="19"/>
      <c r="I206" s="66"/>
    </row>
    <row r="207" spans="1:9" s="4" customFormat="1" ht="12.75">
      <c r="A207" s="20"/>
      <c r="B207" s="21"/>
      <c r="C207" s="21"/>
      <c r="D207" s="134"/>
      <c r="E207" s="134"/>
      <c r="F207" s="26"/>
      <c r="G207" s="19"/>
      <c r="H207" s="19"/>
      <c r="I207" s="66"/>
    </row>
    <row r="208" spans="1:9" s="4" customFormat="1" ht="12.75">
      <c r="A208" s="20"/>
      <c r="B208" s="21"/>
      <c r="C208" s="21"/>
      <c r="D208" s="134"/>
      <c r="E208" s="134"/>
      <c r="F208" s="26"/>
      <c r="G208" s="19"/>
      <c r="H208" s="19"/>
      <c r="I208" s="66"/>
    </row>
    <row r="209" spans="1:9" s="4" customFormat="1" ht="12.75">
      <c r="A209" s="20"/>
      <c r="B209" s="21"/>
      <c r="C209" s="21"/>
      <c r="D209" s="134"/>
      <c r="E209" s="134"/>
      <c r="F209" s="26"/>
      <c r="G209" s="19"/>
      <c r="H209" s="19"/>
      <c r="I209" s="66"/>
    </row>
    <row r="210" spans="1:9" s="4" customFormat="1" ht="12.75">
      <c r="A210" s="20"/>
      <c r="B210" s="21"/>
      <c r="C210" s="21"/>
      <c r="D210" s="134"/>
      <c r="E210" s="134"/>
      <c r="F210" s="26"/>
      <c r="G210" s="19"/>
      <c r="H210" s="19"/>
      <c r="I210" s="66"/>
    </row>
    <row r="211" spans="1:9" s="4" customFormat="1" ht="12.75">
      <c r="A211" s="20"/>
      <c r="B211" s="21"/>
      <c r="C211" s="21"/>
      <c r="D211" s="134"/>
      <c r="E211" s="134"/>
      <c r="F211" s="26"/>
      <c r="G211" s="19"/>
      <c r="H211" s="19"/>
      <c r="I211" s="66"/>
    </row>
    <row r="212" spans="1:9" s="4" customFormat="1" ht="12.75">
      <c r="A212" s="20"/>
      <c r="B212" s="21"/>
      <c r="C212" s="21"/>
      <c r="D212" s="134"/>
      <c r="E212" s="134"/>
      <c r="F212" s="26"/>
      <c r="G212" s="19"/>
      <c r="H212" s="19"/>
      <c r="I212" s="66"/>
    </row>
    <row r="213" spans="1:9" s="4" customFormat="1" ht="12.75">
      <c r="A213" s="20"/>
      <c r="B213" s="21"/>
      <c r="C213" s="21"/>
      <c r="D213" s="134"/>
      <c r="E213" s="134"/>
      <c r="F213" s="26"/>
      <c r="G213" s="19"/>
      <c r="H213" s="19"/>
      <c r="I213" s="66"/>
    </row>
    <row r="214" spans="4:8" ht="12.75">
      <c r="D214" s="134"/>
      <c r="E214" s="134"/>
      <c r="F214" s="26"/>
      <c r="G214" s="19"/>
      <c r="H214" s="19"/>
    </row>
    <row r="215" spans="1:8" ht="12.75">
      <c r="A215" s="22"/>
      <c r="B215" s="22"/>
      <c r="C215" s="22"/>
      <c r="D215" s="134"/>
      <c r="E215" s="134"/>
      <c r="F215" s="26"/>
      <c r="G215" s="19"/>
      <c r="H215" s="19"/>
    </row>
    <row r="216" spans="1:8" ht="12.75">
      <c r="A216" s="22"/>
      <c r="B216" s="22"/>
      <c r="C216" s="22"/>
      <c r="D216" s="134"/>
      <c r="E216" s="134"/>
      <c r="F216" s="26"/>
      <c r="G216" s="19"/>
      <c r="H216" s="19"/>
    </row>
    <row r="217" spans="1:8" ht="12.75">
      <c r="A217" s="22"/>
      <c r="B217" s="22"/>
      <c r="C217" s="22"/>
      <c r="D217" s="134"/>
      <c r="E217" s="134"/>
      <c r="F217" s="26"/>
      <c r="G217" s="19"/>
      <c r="H217" s="19"/>
    </row>
    <row r="218" spans="1:8" ht="12.75">
      <c r="A218" s="22"/>
      <c r="B218" s="22"/>
      <c r="C218" s="22"/>
      <c r="D218" s="134"/>
      <c r="E218" s="134"/>
      <c r="F218" s="26"/>
      <c r="G218" s="19"/>
      <c r="H218" s="19"/>
    </row>
    <row r="219" spans="1:8" ht="12.75">
      <c r="A219" s="22"/>
      <c r="B219" s="22"/>
      <c r="C219" s="22"/>
      <c r="D219" s="134"/>
      <c r="E219" s="134"/>
      <c r="F219" s="26"/>
      <c r="G219" s="19"/>
      <c r="H219" s="19"/>
    </row>
    <row r="220" spans="1:8" ht="12.75">
      <c r="A220" s="22"/>
      <c r="B220" s="22"/>
      <c r="C220" s="22"/>
      <c r="D220" s="134"/>
      <c r="E220" s="134"/>
      <c r="F220" s="26"/>
      <c r="G220" s="19"/>
      <c r="H220" s="19"/>
    </row>
  </sheetData>
  <sheetProtection password="CE2E" sheet="1" objects="1" scenarios="1"/>
  <autoFilter ref="A5:I5"/>
  <mergeCells count="43">
    <mergeCell ref="A7:B9"/>
    <mergeCell ref="A47:B49"/>
    <mergeCell ref="A43:B45"/>
    <mergeCell ref="A38:B41"/>
    <mergeCell ref="A29:B32"/>
    <mergeCell ref="A23:B24"/>
    <mergeCell ref="A26:B27"/>
    <mergeCell ref="A63:B65"/>
    <mergeCell ref="A59:B61"/>
    <mergeCell ref="A55:B57"/>
    <mergeCell ref="A148:B153"/>
    <mergeCell ref="A51:B53"/>
    <mergeCell ref="A11:B21"/>
    <mergeCell ref="A84:B90"/>
    <mergeCell ref="A34:B35"/>
    <mergeCell ref="A112:B114"/>
    <mergeCell ref="A103:B105"/>
    <mergeCell ref="A97:B98"/>
    <mergeCell ref="A107:B110"/>
    <mergeCell ref="A75:B78"/>
    <mergeCell ref="A71:B73"/>
    <mergeCell ref="A80:B82"/>
    <mergeCell ref="A92:B95"/>
    <mergeCell ref="A67:B69"/>
    <mergeCell ref="A141:B145"/>
    <mergeCell ref="A147:C147"/>
    <mergeCell ref="A3:I3"/>
    <mergeCell ref="A162:C162"/>
    <mergeCell ref="A146:C146"/>
    <mergeCell ref="A137:C137"/>
    <mergeCell ref="A138:C138"/>
    <mergeCell ref="A116:B119"/>
    <mergeCell ref="A100:B101"/>
    <mergeCell ref="A134:B136"/>
    <mergeCell ref="A129:B132"/>
    <mergeCell ref="A121:B122"/>
    <mergeCell ref="A163:B166"/>
    <mergeCell ref="A157:H157"/>
    <mergeCell ref="A139:C139"/>
    <mergeCell ref="A156:H156"/>
    <mergeCell ref="A124:B124"/>
    <mergeCell ref="A126:B127"/>
    <mergeCell ref="A140:C140"/>
  </mergeCells>
  <printOptions/>
  <pageMargins left="0.3937007874015748" right="0.2755905511811024" top="0.31496062992125984" bottom="0.3149606299212598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2023-07-14T11:52:18Z</cp:lastPrinted>
  <dcterms:created xsi:type="dcterms:W3CDTF">2002-03-11T10:22:12Z</dcterms:created>
  <dcterms:modified xsi:type="dcterms:W3CDTF">2023-07-19T10:54:24Z</dcterms:modified>
  <cp:category/>
  <cp:version/>
  <cp:contentType/>
  <cp:contentStatus/>
</cp:coreProperties>
</file>