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источникам'!$A$5:$M$5</definedName>
    <definedName name="_xlnm.Print_Titles" localSheetId="0">'По ГРБС и источникам'!$5:$5</definedName>
    <definedName name="_xlnm.Print_Area" localSheetId="0">'По ГРБС и источникам'!$A$1:$I$144</definedName>
  </definedNames>
  <calcPr fullCalcOnLoad="1"/>
</workbook>
</file>

<file path=xl/sharedStrings.xml><?xml version="1.0" encoding="utf-8"?>
<sst xmlns="http://schemas.openxmlformats.org/spreadsheetml/2006/main" count="250" uniqueCount="125">
  <si>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</si>
  <si>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</si>
  <si>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</si>
  <si>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</si>
  <si>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</si>
  <si>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</si>
  <si>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</si>
  <si>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</si>
  <si>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</si>
  <si>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</si>
  <si>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</si>
  <si>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</si>
  <si>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</si>
  <si>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</si>
  <si>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</si>
  <si>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</si>
  <si>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</si>
  <si>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</si>
  <si>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</si>
  <si>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</si>
  <si>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</si>
  <si>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</si>
  <si>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</si>
  <si>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</si>
  <si>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</si>
  <si>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</si>
  <si>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</si>
  <si>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</si>
  <si>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</si>
  <si>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</si>
  <si>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</si>
  <si>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</si>
  <si>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</si>
  <si>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</si>
  <si>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</si>
  <si>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</si>
  <si>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</si>
  <si>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</si>
  <si>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</si>
  <si>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</si>
  <si>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</si>
  <si>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</si>
  <si>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</si>
  <si>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</si>
  <si>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</si>
  <si>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</si>
  <si>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</si>
  <si>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</si>
  <si>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</si>
  <si>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</si>
  <si>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</si>
  <si>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</si>
  <si>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</si>
  <si>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</si>
  <si>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</si>
  <si>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</si>
  <si>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</si>
  <si>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</si>
  <si>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</si>
  <si>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</si>
  <si>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</si>
  <si>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</si>
  <si>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</si>
  <si>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</si>
  <si>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</si>
  <si>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</si>
  <si>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</si>
  <si>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</si>
  <si>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</si>
  <si>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</si>
  <si>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</si>
  <si>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</si>
  <si>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</si>
  <si>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</si>
  <si>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</si>
  <si>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</si>
  <si>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</si>
  <si>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</si>
  <si>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</si>
  <si>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</si>
  <si>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</si>
  <si>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</si>
  <si>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</si>
  <si>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</si>
  <si>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</si>
  <si>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</si>
  <si>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</si>
  <si>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</si>
  <si>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</si>
  <si>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</si>
  <si>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</si>
  <si>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</si>
  <si>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</si>
  <si>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</si>
  <si>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</si>
  <si>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</si>
  <si>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</si>
  <si>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</si>
  <si>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</si>
  <si>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</si>
  <si>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</si>
  <si>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</si>
  <si>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</si>
  <si>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</si>
  <si>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</si>
  <si>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</si>
  <si>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</si>
  <si>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</si>
  <si>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</si>
  <si>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</si>
  <si>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</si>
  <si>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</si>
  <si>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</si>
  <si>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</si>
  <si>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</si>
  <si>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</si>
  <si>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</si>
  <si>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</si>
  <si>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Ассигнования 2020 года</t>
  </si>
  <si>
    <t>Оперативный анализ исполнения бюджета города Перми по расходам на 1 октября 2020 года</t>
  </si>
  <si>
    <t>Кассовый расход на 01.10.2020</t>
  </si>
  <si>
    <t>Кассовый план       9 месяцев       2020 года</t>
  </si>
  <si>
    <t xml:space="preserve"> *   расчётный уровень установлен исходя из 95,0 % исполнения кассового плана по расходам за 9 месяцев 2020 года.</t>
  </si>
  <si>
    <t>% выпол-нения кассового плана              9 месяцев 2020 года</t>
  </si>
  <si>
    <t>% выпол-нения годовых  ассигно-ваний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</si>
</sst>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179" fontId="15" fillId="33" borderId="0" xfId="0" applyNumberFormat="1" applyFont="1" applyFill="1" applyAlignment="1">
      <alignment horizontal="right"/>
    </xf>
    <xf numFmtId="179" fontId="15" fillId="33" borderId="11" xfId="0" applyNumberFormat="1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/>
      <protection/>
    </xf>
    <xf numFmtId="179" fontId="12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79" fontId="25" fillId="34" borderId="10" xfId="0" applyNumberFormat="1" applyFont="1" applyFill="1" applyBorder="1" applyAlignment="1">
      <alignment horizontal="right" vertical="center"/>
    </xf>
    <xf numFmtId="179" fontId="12" fillId="34" borderId="13" xfId="0" applyNumberFormat="1" applyFont="1" applyFill="1" applyBorder="1" applyAlignment="1">
      <alignment horizontal="left"/>
    </xf>
    <xf numFmtId="179" fontId="25" fillId="34" borderId="10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>
      <alignment vertical="center"/>
    </xf>
    <xf numFmtId="174" fontId="8" fillId="36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6" xfId="0" applyNumberFormat="1" applyFont="1" applyFill="1" applyBorder="1" applyAlignment="1">
      <alignment horizontal="left" vertical="center" wrapText="1"/>
    </xf>
    <xf numFmtId="49" fontId="8" fillId="36" borderId="15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4" fillId="36" borderId="10" xfId="0" applyNumberFormat="1" applyFont="1" applyFill="1" applyBorder="1" applyAlignment="1" applyProtection="1">
      <alignment horizontal="center" vertical="center" wrapText="1"/>
      <protection/>
    </xf>
    <xf numFmtId="174" fontId="24" fillId="36" borderId="10" xfId="0" applyNumberFormat="1" applyFont="1" applyFill="1" applyBorder="1" applyAlignment="1" applyProtection="1">
      <alignment horizontal="center" vertical="center" wrapText="1"/>
      <protection/>
    </xf>
    <xf numFmtId="179" fontId="24" fillId="36" borderId="10" xfId="0" applyNumberFormat="1" applyFont="1" applyFill="1" applyBorder="1" applyAlignment="1">
      <alignment vertical="center"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left" vertical="center" wrapText="1"/>
    </xf>
    <xf numFmtId="179" fontId="12" fillId="33" borderId="0" xfId="0" applyNumberFormat="1" applyFont="1" applyFill="1" applyBorder="1" applyAlignment="1" applyProtection="1">
      <alignment/>
      <protection/>
    </xf>
    <xf numFmtId="179" fontId="24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>
      <alignment vertical="center"/>
    </xf>
    <xf numFmtId="179" fontId="26" fillId="33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173" fontId="23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00390625" style="136" customWidth="1"/>
    <col min="5" max="5" width="14.00390625" style="5" customWidth="1"/>
    <col min="6" max="6" width="14.00390625" style="24" customWidth="1"/>
    <col min="7" max="7" width="9.140625" style="5" customWidth="1"/>
    <col min="8" max="8" width="9.421875" style="5" customWidth="1"/>
    <col min="9" max="9" width="10.140625" style="3" customWidth="1"/>
    <col min="13" max="13" width="11.7109375" style="0" bestFit="1" customWidth="1"/>
  </cols>
  <sheetData>
    <row r="1" ht="13.5" customHeight="1">
      <c r="I1" s="90" t="s">
        <v>98</v>
      </c>
    </row>
    <row r="2" ht="13.5" customHeight="1">
      <c r="I2" s="90" t="s">
        <v>99</v>
      </c>
    </row>
    <row r="3" spans="1:9" s="1" customFormat="1" ht="20.25" customHeight="1">
      <c r="A3" s="201" t="s">
        <v>119</v>
      </c>
      <c r="B3" s="201"/>
      <c r="C3" s="201"/>
      <c r="D3" s="201"/>
      <c r="E3" s="201"/>
      <c r="F3" s="201"/>
      <c r="G3" s="201"/>
      <c r="H3" s="201"/>
      <c r="I3" s="201"/>
    </row>
    <row r="4" spans="1:9" s="1" customFormat="1" ht="15" customHeight="1">
      <c r="A4" s="15"/>
      <c r="B4" s="128"/>
      <c r="C4" s="16"/>
      <c r="D4" s="137"/>
      <c r="E4" s="17"/>
      <c r="F4" s="25"/>
      <c r="G4" s="2"/>
      <c r="H4" s="2"/>
      <c r="I4" s="98" t="s">
        <v>58</v>
      </c>
    </row>
    <row r="5" spans="1:9" s="1" customFormat="1" ht="86.25" customHeight="1">
      <c r="A5" s="92" t="s">
        <v>0</v>
      </c>
      <c r="B5" s="92" t="s">
        <v>62</v>
      </c>
      <c r="C5" s="92" t="s">
        <v>69</v>
      </c>
      <c r="D5" s="145" t="s">
        <v>118</v>
      </c>
      <c r="E5" s="120" t="s">
        <v>121</v>
      </c>
      <c r="F5" s="99" t="s">
        <v>120</v>
      </c>
      <c r="G5" s="99" t="s">
        <v>123</v>
      </c>
      <c r="H5" s="93" t="s">
        <v>124</v>
      </c>
      <c r="I5" s="94" t="s">
        <v>112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08">
        <f>D7+D8</f>
        <v>536486.824</v>
      </c>
      <c r="E6" s="108">
        <f>E7+E8</f>
        <v>433975.853</v>
      </c>
      <c r="F6" s="108">
        <f>F7+F8</f>
        <v>425282.42500000005</v>
      </c>
      <c r="G6" s="154">
        <f>F6/E6*100</f>
        <v>97.99679453593932</v>
      </c>
      <c r="H6" s="108">
        <f>F6/D6*100</f>
        <v>79.27173715640032</v>
      </c>
      <c r="I6" s="112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07">
        <v>325152.096</v>
      </c>
      <c r="E7" s="107">
        <v>268403.892</v>
      </c>
      <c r="F7" s="107">
        <v>260836.138</v>
      </c>
      <c r="G7" s="153">
        <f>F7/E7*100</f>
        <v>97.18046040852492</v>
      </c>
      <c r="H7" s="107">
        <f aca="true" t="shared" si="0" ref="H7:H72">F7/D7*100</f>
        <v>80.21973138380139</v>
      </c>
      <c r="I7" s="113">
        <f>G7-95</f>
        <v>2.1804604085249224</v>
      </c>
    </row>
    <row r="8" spans="1:9" s="12" customFormat="1" ht="27" customHeight="1">
      <c r="A8" s="211"/>
      <c r="B8" s="212"/>
      <c r="C8" s="58" t="s">
        <v>71</v>
      </c>
      <c r="D8" s="107">
        <v>211334.728</v>
      </c>
      <c r="E8" s="107">
        <v>165571.961</v>
      </c>
      <c r="F8" s="107">
        <v>164446.287</v>
      </c>
      <c r="G8" s="153">
        <f>F8/E8*100</f>
        <v>99.32013005511241</v>
      </c>
      <c r="H8" s="107">
        <f>F8/D8*100</f>
        <v>77.81318695524571</v>
      </c>
      <c r="I8" s="113">
        <f>G8-95</f>
        <v>4.320130055112415</v>
      </c>
    </row>
    <row r="9" spans="1:9" s="133" customFormat="1" ht="21.75" customHeight="1" hidden="1">
      <c r="A9" s="192"/>
      <c r="B9" s="213"/>
      <c r="C9" s="158" t="s">
        <v>97</v>
      </c>
      <c r="D9" s="159">
        <v>0</v>
      </c>
      <c r="E9" s="159">
        <v>0</v>
      </c>
      <c r="F9" s="159">
        <v>0</v>
      </c>
      <c r="G9" s="173"/>
      <c r="H9" s="159"/>
      <c r="I9" s="160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08">
        <f>D11+D17+D20</f>
        <v>281509.702</v>
      </c>
      <c r="E10" s="108">
        <f>E11+E17+E20</f>
        <v>154728.84599999996</v>
      </c>
      <c r="F10" s="108">
        <f>F11+F17+F20</f>
        <v>153841.467</v>
      </c>
      <c r="G10" s="154">
        <f aca="true" t="shared" si="1" ref="G10:G40">F10/E10*100</f>
        <v>99.42649413930228</v>
      </c>
      <c r="H10" s="108">
        <f t="shared" si="0"/>
        <v>54.64872645845791</v>
      </c>
      <c r="I10" s="112" t="s">
        <v>67</v>
      </c>
      <c r="J10" s="91"/>
    </row>
    <row r="11" spans="1:10" s="1" customFormat="1" ht="27.75" customHeight="1">
      <c r="A11" s="189"/>
      <c r="B11" s="190"/>
      <c r="C11" s="169" t="s">
        <v>66</v>
      </c>
      <c r="D11" s="109">
        <f>D12+D13+D14+D15+D16</f>
        <v>233360.846</v>
      </c>
      <c r="E11" s="109">
        <f>E12+E13+E14+E15+E16</f>
        <v>152773.35699999996</v>
      </c>
      <c r="F11" s="109">
        <f>F12+F13+F14+F15+F16</f>
        <v>151885.978</v>
      </c>
      <c r="G11" s="217">
        <f t="shared" si="1"/>
        <v>99.41915330171088</v>
      </c>
      <c r="H11" s="109">
        <f t="shared" si="0"/>
        <v>65.08631615091078</v>
      </c>
      <c r="I11" s="121">
        <f aca="true" t="shared" si="2" ref="I11:I20">G11-95</f>
        <v>4.419153301710878</v>
      </c>
      <c r="J11" s="96"/>
    </row>
    <row r="12" spans="1:9" s="1" customFormat="1" ht="20.25" customHeight="1" hidden="1">
      <c r="A12" s="61"/>
      <c r="B12" s="62"/>
      <c r="C12" s="58" t="s">
        <v>102</v>
      </c>
      <c r="D12" s="107">
        <f>113602.4+5811.98</f>
        <v>119414.37999999999</v>
      </c>
      <c r="E12" s="107">
        <f>76595+3863.377</f>
        <v>80458.377</v>
      </c>
      <c r="F12" s="107">
        <f>76528.781+3046.079</f>
        <v>79574.86</v>
      </c>
      <c r="G12" s="153">
        <f t="shared" si="1"/>
        <v>98.90189557266362</v>
      </c>
      <c r="H12" s="107">
        <f t="shared" si="0"/>
        <v>66.63758585858756</v>
      </c>
      <c r="I12" s="117">
        <f t="shared" si="2"/>
        <v>3.9018955726636193</v>
      </c>
    </row>
    <row r="13" spans="1:9" s="1" customFormat="1" ht="27" customHeight="1" hidden="1">
      <c r="A13" s="61"/>
      <c r="B13" s="62"/>
      <c r="C13" s="58" t="s">
        <v>107</v>
      </c>
      <c r="D13" s="107">
        <v>95558.766</v>
      </c>
      <c r="E13" s="107">
        <v>61813.67999999999</v>
      </c>
      <c r="F13" s="107">
        <v>61812.718</v>
      </c>
      <c r="G13" s="153">
        <f t="shared" si="1"/>
        <v>99.9984437101949</v>
      </c>
      <c r="H13" s="107">
        <f>F13/D13*100</f>
        <v>64.68555485532328</v>
      </c>
      <c r="I13" s="117">
        <f>G13-95</f>
        <v>4.9984437101949055</v>
      </c>
    </row>
    <row r="14" spans="1:9" s="130" customFormat="1" ht="17.25" customHeight="1" hidden="1">
      <c r="A14" s="61"/>
      <c r="B14" s="62"/>
      <c r="C14" s="58" t="s">
        <v>106</v>
      </c>
      <c r="D14" s="107">
        <v>0</v>
      </c>
      <c r="E14" s="107">
        <v>0</v>
      </c>
      <c r="F14" s="107">
        <v>0</v>
      </c>
      <c r="G14" s="153"/>
      <c r="H14" s="107"/>
      <c r="I14" s="117">
        <f>G14-95</f>
        <v>-95</v>
      </c>
    </row>
    <row r="15" spans="1:9" s="1" customFormat="1" ht="27" customHeight="1" hidden="1">
      <c r="A15" s="61"/>
      <c r="B15" s="62"/>
      <c r="C15" s="58" t="s">
        <v>103</v>
      </c>
      <c r="D15" s="107">
        <v>13137.9</v>
      </c>
      <c r="E15" s="107">
        <v>10501.3</v>
      </c>
      <c r="F15" s="107">
        <v>10498.4</v>
      </c>
      <c r="G15" s="172">
        <f t="shared" si="1"/>
        <v>99.97238437145877</v>
      </c>
      <c r="H15" s="107">
        <f>F15/D15*100</f>
        <v>79.9092701268848</v>
      </c>
      <c r="I15" s="117">
        <f>G15-95</f>
        <v>4.972384371458773</v>
      </c>
    </row>
    <row r="16" spans="1:9" s="1" customFormat="1" ht="27" customHeight="1" hidden="1">
      <c r="A16" s="61"/>
      <c r="B16" s="62"/>
      <c r="C16" s="58" t="s">
        <v>101</v>
      </c>
      <c r="D16" s="107">
        <v>5249.8</v>
      </c>
      <c r="E16" s="107">
        <v>0</v>
      </c>
      <c r="F16" s="107">
        <v>0</v>
      </c>
      <c r="G16" s="153"/>
      <c r="H16" s="107">
        <f>F16/D16*100</f>
        <v>0</v>
      </c>
      <c r="I16" s="117">
        <f>G16-95</f>
        <v>-95</v>
      </c>
    </row>
    <row r="17" spans="1:13" s="1" customFormat="1" ht="27.75" customHeight="1">
      <c r="A17" s="61"/>
      <c r="B17" s="62"/>
      <c r="C17" s="169" t="s">
        <v>82</v>
      </c>
      <c r="D17" s="109">
        <f>D18+D19</f>
        <v>48148.856</v>
      </c>
      <c r="E17" s="109">
        <f>E18+E19</f>
        <v>1955.489</v>
      </c>
      <c r="F17" s="109">
        <f>F18+F19</f>
        <v>1955.489</v>
      </c>
      <c r="G17" s="155">
        <f t="shared" si="1"/>
        <v>100</v>
      </c>
      <c r="H17" s="109">
        <f t="shared" si="0"/>
        <v>4.061340522815329</v>
      </c>
      <c r="I17" s="121">
        <f t="shared" si="2"/>
        <v>5</v>
      </c>
      <c r="M17" s="54"/>
    </row>
    <row r="18" spans="1:9" s="2" customFormat="1" ht="27.75" customHeight="1" hidden="1">
      <c r="A18" s="63"/>
      <c r="B18" s="62"/>
      <c r="C18" s="58" t="s">
        <v>105</v>
      </c>
      <c r="D18" s="107">
        <v>4827.197</v>
      </c>
      <c r="E18" s="107">
        <v>1955.489</v>
      </c>
      <c r="F18" s="107">
        <v>1955.489</v>
      </c>
      <c r="G18" s="153">
        <f t="shared" si="1"/>
        <v>100</v>
      </c>
      <c r="H18" s="107">
        <f t="shared" si="0"/>
        <v>40.50982381701016</v>
      </c>
      <c r="I18" s="117">
        <f t="shared" si="2"/>
        <v>5</v>
      </c>
    </row>
    <row r="19" spans="1:9" s="2" customFormat="1" ht="18" customHeight="1" hidden="1">
      <c r="A19" s="63"/>
      <c r="B19" s="62"/>
      <c r="C19" s="58" t="s">
        <v>104</v>
      </c>
      <c r="D19" s="107">
        <v>43321.659</v>
      </c>
      <c r="E19" s="107">
        <v>0</v>
      </c>
      <c r="F19" s="107">
        <v>0</v>
      </c>
      <c r="G19" s="153"/>
      <c r="H19" s="107">
        <f t="shared" si="0"/>
        <v>0</v>
      </c>
      <c r="I19" s="117">
        <f t="shared" si="2"/>
        <v>-95</v>
      </c>
    </row>
    <row r="20" spans="1:9" s="103" customFormat="1" ht="30" customHeight="1" hidden="1">
      <c r="A20" s="101"/>
      <c r="B20" s="83"/>
      <c r="C20" s="58" t="s">
        <v>96</v>
      </c>
      <c r="D20" s="107">
        <v>0</v>
      </c>
      <c r="E20" s="107">
        <v>0</v>
      </c>
      <c r="F20" s="107">
        <v>0</v>
      </c>
      <c r="G20" s="153"/>
      <c r="H20" s="107"/>
      <c r="I20" s="113">
        <f t="shared" si="2"/>
        <v>-95</v>
      </c>
    </row>
    <row r="21" spans="1:9" s="5" customFormat="1" ht="66.75" customHeight="1">
      <c r="A21" s="50" t="s">
        <v>80</v>
      </c>
      <c r="B21" s="30" t="s">
        <v>113</v>
      </c>
      <c r="C21" s="30" t="s">
        <v>81</v>
      </c>
      <c r="D21" s="108">
        <f>D22</f>
        <v>149202.475</v>
      </c>
      <c r="E21" s="108">
        <f>E22</f>
        <v>91091.554</v>
      </c>
      <c r="F21" s="108">
        <f>F22</f>
        <v>85800.513</v>
      </c>
      <c r="G21" s="154">
        <f t="shared" si="1"/>
        <v>94.19151307924773</v>
      </c>
      <c r="H21" s="108">
        <f t="shared" si="0"/>
        <v>57.50609230845534</v>
      </c>
      <c r="I21" s="112" t="s">
        <v>67</v>
      </c>
    </row>
    <row r="22" spans="1:9" s="2" customFormat="1" ht="17.25" customHeight="1">
      <c r="A22" s="59"/>
      <c r="B22" s="60"/>
      <c r="C22" s="52" t="s">
        <v>35</v>
      </c>
      <c r="D22" s="107">
        <v>149202.475</v>
      </c>
      <c r="E22" s="107">
        <v>91091.554</v>
      </c>
      <c r="F22" s="107">
        <v>85800.513</v>
      </c>
      <c r="G22" s="153">
        <f>F22/E22*100</f>
        <v>94.19151307924773</v>
      </c>
      <c r="H22" s="107">
        <f t="shared" si="0"/>
        <v>57.50609230845534</v>
      </c>
      <c r="I22" s="113">
        <f>G22-95</f>
        <v>-0.8084869207522729</v>
      </c>
    </row>
    <row r="23" spans="1:9" s="8" customFormat="1" ht="17.25" customHeight="1" hidden="1">
      <c r="A23" s="64"/>
      <c r="B23" s="65"/>
      <c r="C23" s="52" t="s">
        <v>36</v>
      </c>
      <c r="D23" s="107">
        <v>0</v>
      </c>
      <c r="E23" s="107">
        <v>0</v>
      </c>
      <c r="F23" s="107">
        <v>0</v>
      </c>
      <c r="G23" s="153" t="e">
        <f t="shared" si="1"/>
        <v>#DIV/0!</v>
      </c>
      <c r="H23" s="107" t="e">
        <f t="shared" si="0"/>
        <v>#DIV/0!</v>
      </c>
      <c r="I23" s="113" t="e">
        <f>G23-95</f>
        <v>#DIV/0!</v>
      </c>
    </row>
    <row r="24" spans="1:9" s="8" customFormat="1" ht="54.75" customHeight="1">
      <c r="A24" s="66">
        <v>910</v>
      </c>
      <c r="B24" s="67" t="s">
        <v>91</v>
      </c>
      <c r="C24" s="30" t="s">
        <v>90</v>
      </c>
      <c r="D24" s="108">
        <f>D25</f>
        <v>52887.4</v>
      </c>
      <c r="E24" s="108">
        <f>E25</f>
        <v>35689.551</v>
      </c>
      <c r="F24" s="108">
        <f>F25</f>
        <v>35573.683</v>
      </c>
      <c r="G24" s="154">
        <f t="shared" si="1"/>
        <v>99.67534475286618</v>
      </c>
      <c r="H24" s="108">
        <f t="shared" si="0"/>
        <v>67.26305887602717</v>
      </c>
      <c r="I24" s="112" t="s">
        <v>67</v>
      </c>
    </row>
    <row r="25" spans="1:9" s="8" customFormat="1" ht="18.75" customHeight="1">
      <c r="A25" s="195"/>
      <c r="B25" s="196"/>
      <c r="C25" s="52" t="s">
        <v>36</v>
      </c>
      <c r="D25" s="107">
        <v>52887.4</v>
      </c>
      <c r="E25" s="107">
        <v>35689.551</v>
      </c>
      <c r="F25" s="107">
        <v>35573.683</v>
      </c>
      <c r="G25" s="153">
        <f t="shared" si="1"/>
        <v>99.67534475286618</v>
      </c>
      <c r="H25" s="107">
        <f t="shared" si="0"/>
        <v>67.26305887602717</v>
      </c>
      <c r="I25" s="113">
        <f>G25-95</f>
        <v>4.675344752866181</v>
      </c>
    </row>
    <row r="26" spans="1:9" s="2" customFormat="1" ht="40.5" customHeight="1">
      <c r="A26" s="68" t="s">
        <v>1</v>
      </c>
      <c r="B26" s="69" t="s">
        <v>114</v>
      </c>
      <c r="C26" s="30" t="s">
        <v>38</v>
      </c>
      <c r="D26" s="108">
        <f>D27+D28+D29</f>
        <v>115535.926</v>
      </c>
      <c r="E26" s="108">
        <f>E27+E28+E29</f>
        <v>70845.603</v>
      </c>
      <c r="F26" s="108">
        <f>F27+F28+F29</f>
        <v>64731.506</v>
      </c>
      <c r="G26" s="154">
        <f t="shared" si="1"/>
        <v>91.36982855520334</v>
      </c>
      <c r="H26" s="108">
        <f t="shared" si="0"/>
        <v>56.0271668225518</v>
      </c>
      <c r="I26" s="112" t="s">
        <v>67</v>
      </c>
    </row>
    <row r="27" spans="1:9" s="7" customFormat="1" ht="17.25" customHeight="1">
      <c r="A27" s="56"/>
      <c r="B27" s="57"/>
      <c r="C27" s="58" t="s">
        <v>35</v>
      </c>
      <c r="D27" s="107">
        <v>95048.026</v>
      </c>
      <c r="E27" s="107">
        <v>61080.008</v>
      </c>
      <c r="F27" s="107">
        <v>55342.292</v>
      </c>
      <c r="G27" s="153">
        <f>F27/E27*100</f>
        <v>90.60622912819527</v>
      </c>
      <c r="H27" s="107">
        <f t="shared" si="0"/>
        <v>58.22560902001268</v>
      </c>
      <c r="I27" s="113">
        <f>G27-95</f>
        <v>-4.393770871804733</v>
      </c>
    </row>
    <row r="28" spans="1:9" s="29" customFormat="1" ht="17.25" customHeight="1">
      <c r="A28" s="63"/>
      <c r="B28" s="75"/>
      <c r="C28" s="58" t="s">
        <v>36</v>
      </c>
      <c r="D28" s="107">
        <v>20487.9</v>
      </c>
      <c r="E28" s="107">
        <v>9765.595</v>
      </c>
      <c r="F28" s="107">
        <v>9389.214</v>
      </c>
      <c r="G28" s="153">
        <f>F28/E28*100</f>
        <v>96.14584672004113</v>
      </c>
      <c r="H28" s="107">
        <f t="shared" si="0"/>
        <v>45.82809365527945</v>
      </c>
      <c r="I28" s="113">
        <f>G28-95</f>
        <v>1.1458467200411349</v>
      </c>
    </row>
    <row r="29" spans="1:9" s="131" customFormat="1" ht="28.5" customHeight="1" hidden="1">
      <c r="A29" s="63"/>
      <c r="B29" s="75"/>
      <c r="C29" s="58" t="s">
        <v>71</v>
      </c>
      <c r="D29" s="107"/>
      <c r="E29" s="107"/>
      <c r="F29" s="107"/>
      <c r="G29" s="153" t="e">
        <f t="shared" si="1"/>
        <v>#DIV/0!</v>
      </c>
      <c r="H29" s="107" t="e">
        <f>F29/D29*100</f>
        <v>#DIV/0!</v>
      </c>
      <c r="I29" s="113" t="e">
        <f>G29-95</f>
        <v>#DIV/0!</v>
      </c>
    </row>
    <row r="30" spans="1:9" s="131" customFormat="1" ht="21.75" customHeight="1">
      <c r="A30" s="101"/>
      <c r="B30" s="149"/>
      <c r="C30" s="158" t="s">
        <v>97</v>
      </c>
      <c r="D30" s="159">
        <v>637.663</v>
      </c>
      <c r="E30" s="159">
        <v>637.663</v>
      </c>
      <c r="F30" s="159">
        <v>605.358</v>
      </c>
      <c r="G30" s="161">
        <f>F30/E30*100</f>
        <v>94.93384436606796</v>
      </c>
      <c r="H30" s="159">
        <f>F30/D30*100</f>
        <v>94.93384436606796</v>
      </c>
      <c r="I30" s="160">
        <f>G30-95</f>
        <v>-0.06615563393204127</v>
      </c>
    </row>
    <row r="31" spans="1:9" s="2" customFormat="1" ht="54.75" customHeight="1">
      <c r="A31" s="134">
        <v>924</v>
      </c>
      <c r="B31" s="135" t="s">
        <v>85</v>
      </c>
      <c r="C31" s="30" t="s">
        <v>84</v>
      </c>
      <c r="D31" s="108">
        <f>D32+D33</f>
        <v>1630950.178</v>
      </c>
      <c r="E31" s="108">
        <f>E32+E33</f>
        <v>1191998.9960000003</v>
      </c>
      <c r="F31" s="108">
        <f>F32+F33</f>
        <v>1185019.52</v>
      </c>
      <c r="G31" s="215">
        <f t="shared" si="1"/>
        <v>99.41447299675407</v>
      </c>
      <c r="H31" s="108">
        <f t="shared" si="0"/>
        <v>72.65822929386871</v>
      </c>
      <c r="I31" s="112" t="s">
        <v>67</v>
      </c>
    </row>
    <row r="32" spans="1:9" s="2" customFormat="1" ht="16.5" customHeight="1">
      <c r="A32" s="70"/>
      <c r="B32" s="71"/>
      <c r="C32" s="58" t="s">
        <v>35</v>
      </c>
      <c r="D32" s="107">
        <v>1549960.368</v>
      </c>
      <c r="E32" s="107">
        <v>1154901.0820000002</v>
      </c>
      <c r="F32" s="107">
        <v>1150381.381</v>
      </c>
      <c r="G32" s="153">
        <f>F32/E32*100</f>
        <v>99.60865037963484</v>
      </c>
      <c r="H32" s="107">
        <f t="shared" si="0"/>
        <v>74.22005134779035</v>
      </c>
      <c r="I32" s="113">
        <f>G32-95</f>
        <v>4.608650379634838</v>
      </c>
    </row>
    <row r="33" spans="1:9" s="2" customFormat="1" ht="27.75" customHeight="1">
      <c r="A33" s="72"/>
      <c r="B33" s="73"/>
      <c r="C33" s="74" t="s">
        <v>71</v>
      </c>
      <c r="D33" s="107">
        <v>80989.81</v>
      </c>
      <c r="E33" s="107">
        <v>37097.914</v>
      </c>
      <c r="F33" s="107">
        <v>34638.139</v>
      </c>
      <c r="G33" s="153">
        <f t="shared" si="1"/>
        <v>93.36950589728578</v>
      </c>
      <c r="H33" s="107">
        <f t="shared" si="0"/>
        <v>42.76851495268355</v>
      </c>
      <c r="I33" s="113">
        <f>G33-95</f>
        <v>-1.6304941027142235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08">
        <f>D35+D36+D37</f>
        <v>13403318.776000002</v>
      </c>
      <c r="E34" s="108">
        <f>E35+E36+E37</f>
        <v>9263772.495000001</v>
      </c>
      <c r="F34" s="108">
        <f>F35+F36+F37</f>
        <v>9222592.503999999</v>
      </c>
      <c r="G34" s="154">
        <f t="shared" si="1"/>
        <v>99.55547277286625</v>
      </c>
      <c r="H34" s="108">
        <f t="shared" si="0"/>
        <v>68.80827545871686</v>
      </c>
      <c r="I34" s="112" t="s">
        <v>67</v>
      </c>
    </row>
    <row r="35" spans="1:9" s="7" customFormat="1" ht="16.5" customHeight="1">
      <c r="A35" s="77"/>
      <c r="B35" s="51"/>
      <c r="C35" s="52" t="s">
        <v>35</v>
      </c>
      <c r="D35" s="107">
        <v>3955421.279</v>
      </c>
      <c r="E35" s="107">
        <v>2789513.546</v>
      </c>
      <c r="F35" s="107">
        <v>2787528.656</v>
      </c>
      <c r="G35" s="177">
        <f>F35/E35*100</f>
        <v>99.92884458285401</v>
      </c>
      <c r="H35" s="107">
        <f t="shared" si="0"/>
        <v>70.4736223875687</v>
      </c>
      <c r="I35" s="113">
        <f>G35-95</f>
        <v>4.928844582854012</v>
      </c>
    </row>
    <row r="36" spans="1:9" s="2" customFormat="1" ht="18.75" customHeight="1">
      <c r="A36" s="80"/>
      <c r="B36" s="53"/>
      <c r="C36" s="52" t="s">
        <v>36</v>
      </c>
      <c r="D36" s="107">
        <v>8872365.72</v>
      </c>
      <c r="E36" s="107">
        <v>6229971.087</v>
      </c>
      <c r="F36" s="107">
        <v>6191527.568</v>
      </c>
      <c r="G36" s="153">
        <f t="shared" si="1"/>
        <v>99.38292620522398</v>
      </c>
      <c r="H36" s="107">
        <f t="shared" si="0"/>
        <v>69.78440433359413</v>
      </c>
      <c r="I36" s="113">
        <f>G36-95</f>
        <v>4.382926205223981</v>
      </c>
    </row>
    <row r="37" spans="1:9" s="2" customFormat="1" ht="27" customHeight="1">
      <c r="A37" s="80"/>
      <c r="B37" s="53"/>
      <c r="C37" s="52" t="s">
        <v>71</v>
      </c>
      <c r="D37" s="107">
        <v>575531.777</v>
      </c>
      <c r="E37" s="107">
        <v>244287.86199999996</v>
      </c>
      <c r="F37" s="107">
        <v>243536.28</v>
      </c>
      <c r="G37" s="153">
        <f t="shared" si="1"/>
        <v>99.6923375587118</v>
      </c>
      <c r="H37" s="107">
        <f t="shared" si="0"/>
        <v>42.31500148774583</v>
      </c>
      <c r="I37" s="113">
        <f>G37-95</f>
        <v>4.692337558711799</v>
      </c>
    </row>
    <row r="38" spans="1:9" s="2" customFormat="1" ht="21.75" customHeight="1">
      <c r="A38" s="80"/>
      <c r="B38" s="53"/>
      <c r="C38" s="158" t="s">
        <v>97</v>
      </c>
      <c r="D38" s="159">
        <v>137154.344</v>
      </c>
      <c r="E38" s="159">
        <v>622.9</v>
      </c>
      <c r="F38" s="159">
        <v>622.9</v>
      </c>
      <c r="G38" s="161">
        <f t="shared" si="1"/>
        <v>100</v>
      </c>
      <c r="H38" s="159">
        <f t="shared" si="0"/>
        <v>0.45415987699230287</v>
      </c>
      <c r="I38" s="160">
        <f>G38-95</f>
        <v>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08">
        <f>D40+D41+D42</f>
        <v>624961.565</v>
      </c>
      <c r="E39" s="108">
        <f>E40+E41+E42</f>
        <v>433296.1479999999</v>
      </c>
      <c r="F39" s="108">
        <f>F40+F41+F42</f>
        <v>430929.809</v>
      </c>
      <c r="G39" s="154">
        <f t="shared" si="1"/>
        <v>99.45387490497609</v>
      </c>
      <c r="H39" s="108">
        <f t="shared" si="0"/>
        <v>68.95300977428909</v>
      </c>
      <c r="I39" s="112" t="s">
        <v>67</v>
      </c>
    </row>
    <row r="40" spans="1:9" s="7" customFormat="1" ht="16.5" customHeight="1">
      <c r="A40" s="63"/>
      <c r="B40" s="75"/>
      <c r="C40" s="76" t="s">
        <v>35</v>
      </c>
      <c r="D40" s="107">
        <v>469366.026</v>
      </c>
      <c r="E40" s="107">
        <v>340264.86799999996</v>
      </c>
      <c r="F40" s="107">
        <v>337970.592</v>
      </c>
      <c r="G40" s="172">
        <f t="shared" si="1"/>
        <v>99.32573820697823</v>
      </c>
      <c r="H40" s="107">
        <f t="shared" si="0"/>
        <v>72.00576379168952</v>
      </c>
      <c r="I40" s="113">
        <f>G40-95</f>
        <v>4.3257382069782295</v>
      </c>
    </row>
    <row r="41" spans="1:9" s="2" customFormat="1" ht="16.5" customHeight="1">
      <c r="A41" s="61"/>
      <c r="B41" s="62"/>
      <c r="C41" s="52" t="s">
        <v>36</v>
      </c>
      <c r="D41" s="107">
        <v>2093.6</v>
      </c>
      <c r="E41" s="107">
        <v>1466.435</v>
      </c>
      <c r="F41" s="107">
        <v>1394.372</v>
      </c>
      <c r="G41" s="153">
        <f aca="true" t="shared" si="3" ref="G41:G46">F41/E41*100</f>
        <v>95.08583742204736</v>
      </c>
      <c r="H41" s="107">
        <f t="shared" si="0"/>
        <v>66.60164310278947</v>
      </c>
      <c r="I41" s="113">
        <f>G41-95</f>
        <v>0.08583742204736211</v>
      </c>
    </row>
    <row r="42" spans="1:9" s="28" customFormat="1" ht="27" customHeight="1">
      <c r="A42" s="61"/>
      <c r="B42" s="62"/>
      <c r="C42" s="58" t="s">
        <v>71</v>
      </c>
      <c r="D42" s="107">
        <v>153501.939</v>
      </c>
      <c r="E42" s="107">
        <v>91564.845</v>
      </c>
      <c r="F42" s="107">
        <v>91564.845</v>
      </c>
      <c r="G42" s="153">
        <f t="shared" si="3"/>
        <v>100</v>
      </c>
      <c r="H42" s="107">
        <f t="shared" si="0"/>
        <v>59.650611318987956</v>
      </c>
      <c r="I42" s="113">
        <f>G42-95</f>
        <v>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08">
        <f>D44+D45+D46</f>
        <v>756394.6880000001</v>
      </c>
      <c r="E43" s="108">
        <f>E44+E45+E46</f>
        <v>508225.578</v>
      </c>
      <c r="F43" s="108">
        <f>F44+F45+F46</f>
        <v>504645.888</v>
      </c>
      <c r="G43" s="154">
        <f t="shared" si="3"/>
        <v>99.2956493818971</v>
      </c>
      <c r="H43" s="108">
        <f t="shared" si="0"/>
        <v>66.71727023022139</v>
      </c>
      <c r="I43" s="112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07">
        <v>560071.324</v>
      </c>
      <c r="E44" s="107">
        <v>393404.544</v>
      </c>
      <c r="F44" s="107">
        <v>389867.767</v>
      </c>
      <c r="G44" s="153">
        <f t="shared" si="3"/>
        <v>99.10098216862487</v>
      </c>
      <c r="H44" s="107">
        <f t="shared" si="0"/>
        <v>69.61037823104115</v>
      </c>
      <c r="I44" s="113">
        <f>G44-95</f>
        <v>4.100982168624867</v>
      </c>
    </row>
    <row r="45" spans="1:9" s="2" customFormat="1" ht="16.5" customHeight="1">
      <c r="A45" s="61"/>
      <c r="B45" s="62"/>
      <c r="C45" s="52" t="s">
        <v>36</v>
      </c>
      <c r="D45" s="107">
        <v>6003.5</v>
      </c>
      <c r="E45" s="107">
        <v>4459.474999999999</v>
      </c>
      <c r="F45" s="107">
        <v>4416.562</v>
      </c>
      <c r="G45" s="153">
        <f t="shared" si="3"/>
        <v>99.03771183827693</v>
      </c>
      <c r="H45" s="107">
        <f t="shared" si="0"/>
        <v>73.56645290247356</v>
      </c>
      <c r="I45" s="113">
        <f>G45-95</f>
        <v>4.037711838276934</v>
      </c>
    </row>
    <row r="46" spans="1:9" s="28" customFormat="1" ht="27" customHeight="1">
      <c r="A46" s="61"/>
      <c r="B46" s="62"/>
      <c r="C46" s="58" t="s">
        <v>71</v>
      </c>
      <c r="D46" s="107">
        <v>190319.864</v>
      </c>
      <c r="E46" s="107">
        <v>110361.559</v>
      </c>
      <c r="F46" s="107">
        <v>110361.559</v>
      </c>
      <c r="G46" s="153">
        <f t="shared" si="3"/>
        <v>100</v>
      </c>
      <c r="H46" s="107">
        <f t="shared" si="0"/>
        <v>57.98740955384457</v>
      </c>
      <c r="I46" s="113">
        <f>G46-95</f>
        <v>5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08">
        <f>D48+D49+D50</f>
        <v>677323.9670000001</v>
      </c>
      <c r="E47" s="108">
        <f>E48+E49+E50</f>
        <v>428779.48</v>
      </c>
      <c r="F47" s="108">
        <f>F48+F49+F50</f>
        <v>404622.1</v>
      </c>
      <c r="G47" s="154">
        <f aca="true" t="shared" si="4" ref="G47:G58">F47/E47*100</f>
        <v>94.36601303775079</v>
      </c>
      <c r="H47" s="108">
        <f t="shared" si="0"/>
        <v>59.73834084037365</v>
      </c>
      <c r="I47" s="112" t="s">
        <v>67</v>
      </c>
    </row>
    <row r="48" spans="1:9" s="7" customFormat="1" ht="16.5" customHeight="1">
      <c r="A48" s="56"/>
      <c r="B48" s="57"/>
      <c r="C48" s="52" t="s">
        <v>35</v>
      </c>
      <c r="D48" s="107">
        <v>481624.96</v>
      </c>
      <c r="E48" s="107">
        <v>346055.304</v>
      </c>
      <c r="F48" s="107">
        <v>322460.779</v>
      </c>
      <c r="G48" s="153">
        <f>F48/E48*100</f>
        <v>93.18186291980659</v>
      </c>
      <c r="H48" s="107">
        <f t="shared" si="0"/>
        <v>66.95267184657538</v>
      </c>
      <c r="I48" s="113">
        <f>G48-95</f>
        <v>-1.8181370801934094</v>
      </c>
    </row>
    <row r="49" spans="1:9" s="2" customFormat="1" ht="16.5" customHeight="1">
      <c r="A49" s="61"/>
      <c r="B49" s="62"/>
      <c r="C49" s="52" t="s">
        <v>36</v>
      </c>
      <c r="D49" s="107">
        <v>6011.9</v>
      </c>
      <c r="E49" s="107">
        <v>4412.474999999999</v>
      </c>
      <c r="F49" s="107">
        <v>3849.62</v>
      </c>
      <c r="G49" s="153">
        <f>F49/E49*100</f>
        <v>87.24400704819858</v>
      </c>
      <c r="H49" s="107">
        <f t="shared" si="0"/>
        <v>64.03333388778923</v>
      </c>
      <c r="I49" s="113">
        <f>G49-95</f>
        <v>-7.755992951801417</v>
      </c>
    </row>
    <row r="50" spans="1:9" s="28" customFormat="1" ht="27.75" customHeight="1">
      <c r="A50" s="61"/>
      <c r="B50" s="62"/>
      <c r="C50" s="58" t="s">
        <v>71</v>
      </c>
      <c r="D50" s="107">
        <v>189687.107</v>
      </c>
      <c r="E50" s="107">
        <v>78311.701</v>
      </c>
      <c r="F50" s="107">
        <v>78311.701</v>
      </c>
      <c r="G50" s="153">
        <f>F50/E50*100</f>
        <v>100</v>
      </c>
      <c r="H50" s="107">
        <f t="shared" si="0"/>
        <v>41.28467255288996</v>
      </c>
      <c r="I50" s="113">
        <f>G50-95</f>
        <v>5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08">
        <f>D52+D53+D54</f>
        <v>586138.9299999999</v>
      </c>
      <c r="E51" s="108">
        <f>E52+E53+E54</f>
        <v>410571.261</v>
      </c>
      <c r="F51" s="108">
        <f>F52+F53+F54</f>
        <v>405975.022</v>
      </c>
      <c r="G51" s="215">
        <f t="shared" si="4"/>
        <v>98.88052588269201</v>
      </c>
      <c r="H51" s="108">
        <f t="shared" si="0"/>
        <v>69.26259308522641</v>
      </c>
      <c r="I51" s="112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07">
        <v>394925.454</v>
      </c>
      <c r="E52" s="107">
        <v>269091.979</v>
      </c>
      <c r="F52" s="107">
        <v>265176.254</v>
      </c>
      <c r="G52" s="153">
        <f t="shared" si="4"/>
        <v>98.54483771142061</v>
      </c>
      <c r="H52" s="107">
        <f t="shared" si="0"/>
        <v>67.14590090716209</v>
      </c>
      <c r="I52" s="113">
        <f>G52-95</f>
        <v>3.5448377114206124</v>
      </c>
    </row>
    <row r="53" spans="1:9" s="2" customFormat="1" ht="16.5" customHeight="1">
      <c r="A53" s="61"/>
      <c r="B53" s="62"/>
      <c r="C53" s="52" t="s">
        <v>36</v>
      </c>
      <c r="D53" s="107">
        <v>5162.6</v>
      </c>
      <c r="E53" s="107">
        <v>3699.9599999999996</v>
      </c>
      <c r="F53" s="107">
        <v>3019.446</v>
      </c>
      <c r="G53" s="153">
        <f>F53/E53*100</f>
        <v>81.60753089222587</v>
      </c>
      <c r="H53" s="107">
        <f t="shared" si="0"/>
        <v>58.48692519273234</v>
      </c>
      <c r="I53" s="113">
        <f>G53-95</f>
        <v>-13.392469107774133</v>
      </c>
    </row>
    <row r="54" spans="1:9" s="28" customFormat="1" ht="27.75" customHeight="1">
      <c r="A54" s="61"/>
      <c r="B54" s="62"/>
      <c r="C54" s="58" t="s">
        <v>71</v>
      </c>
      <c r="D54" s="107">
        <v>186050.876</v>
      </c>
      <c r="E54" s="107">
        <v>137779.322</v>
      </c>
      <c r="F54" s="107">
        <v>137779.322</v>
      </c>
      <c r="G54" s="153">
        <f>F54/E54*100</f>
        <v>100</v>
      </c>
      <c r="H54" s="107">
        <f t="shared" si="0"/>
        <v>74.05464836403135</v>
      </c>
      <c r="I54" s="113">
        <f>G54-95</f>
        <v>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08">
        <f>D56+D57+D58</f>
        <v>459071.327</v>
      </c>
      <c r="E55" s="108">
        <f>E56+E57+E58</f>
        <v>305922.632</v>
      </c>
      <c r="F55" s="108">
        <f>F56+F57+F58</f>
        <v>300693.593</v>
      </c>
      <c r="G55" s="154">
        <f t="shared" si="4"/>
        <v>98.29073155986707</v>
      </c>
      <c r="H55" s="108">
        <f t="shared" si="0"/>
        <v>65.50040817513309</v>
      </c>
      <c r="I55" s="112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07">
        <v>358977.687</v>
      </c>
      <c r="E56" s="107">
        <v>264445.543</v>
      </c>
      <c r="F56" s="107">
        <v>259553.533</v>
      </c>
      <c r="G56" s="153">
        <f>F56/E56*100</f>
        <v>98.15008793700864</v>
      </c>
      <c r="H56" s="107">
        <f t="shared" si="0"/>
        <v>72.30352815772642</v>
      </c>
      <c r="I56" s="113">
        <f>G56-95</f>
        <v>3.150087937008635</v>
      </c>
    </row>
    <row r="57" spans="1:9" s="2" customFormat="1" ht="16.5" customHeight="1">
      <c r="A57" s="61"/>
      <c r="B57" s="62"/>
      <c r="C57" s="52" t="s">
        <v>36</v>
      </c>
      <c r="D57" s="107">
        <v>5117.5</v>
      </c>
      <c r="E57" s="107">
        <v>3838.0499999999997</v>
      </c>
      <c r="F57" s="107">
        <v>3706.954</v>
      </c>
      <c r="G57" s="153">
        <f t="shared" si="4"/>
        <v>96.58430713513374</v>
      </c>
      <c r="H57" s="107">
        <f t="shared" si="0"/>
        <v>72.43681485100147</v>
      </c>
      <c r="I57" s="113">
        <f>G57-95</f>
        <v>1.5843071351337414</v>
      </c>
    </row>
    <row r="58" spans="1:9" s="28" customFormat="1" ht="27" customHeight="1">
      <c r="A58" s="82"/>
      <c r="B58" s="83"/>
      <c r="C58" s="58" t="s">
        <v>71</v>
      </c>
      <c r="D58" s="107">
        <v>94976.14</v>
      </c>
      <c r="E58" s="107">
        <v>37639.039</v>
      </c>
      <c r="F58" s="107">
        <v>37433.106</v>
      </c>
      <c r="G58" s="172">
        <f t="shared" si="4"/>
        <v>99.45287391636116</v>
      </c>
      <c r="H58" s="107">
        <f t="shared" si="0"/>
        <v>39.413168402084985</v>
      </c>
      <c r="I58" s="113">
        <f>G58-95</f>
        <v>4.452873916361156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08">
        <f>D60+D61+D62</f>
        <v>416730.10099999997</v>
      </c>
      <c r="E59" s="108">
        <f>E60+E61+E62</f>
        <v>275817.453</v>
      </c>
      <c r="F59" s="108">
        <f>F60+F61+F62</f>
        <v>266638.657</v>
      </c>
      <c r="G59" s="216">
        <f>F59/E59*100</f>
        <v>96.67214822696518</v>
      </c>
      <c r="H59" s="108">
        <f t="shared" si="0"/>
        <v>63.983536672816456</v>
      </c>
      <c r="I59" s="112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07">
        <v>328685.516</v>
      </c>
      <c r="E60" s="107">
        <v>244278.876</v>
      </c>
      <c r="F60" s="107">
        <v>235502.955</v>
      </c>
      <c r="G60" s="153">
        <f>F60/E60*100</f>
        <v>96.40741715218961</v>
      </c>
      <c r="H60" s="107">
        <f t="shared" si="0"/>
        <v>71.64993391433774</v>
      </c>
      <c r="I60" s="113">
        <f>G60-95</f>
        <v>1.407417152189609</v>
      </c>
    </row>
    <row r="61" spans="1:9" s="2" customFormat="1" ht="16.5" customHeight="1">
      <c r="A61" s="61"/>
      <c r="B61" s="62"/>
      <c r="C61" s="52" t="s">
        <v>36</v>
      </c>
      <c r="D61" s="107">
        <v>4970.6</v>
      </c>
      <c r="E61" s="107">
        <v>3640.087</v>
      </c>
      <c r="F61" s="107">
        <v>3379.802</v>
      </c>
      <c r="G61" s="153">
        <f>F61/E61*100</f>
        <v>92.8494840920011</v>
      </c>
      <c r="H61" s="107">
        <f t="shared" si="0"/>
        <v>67.99585563111094</v>
      </c>
      <c r="I61" s="113">
        <f>G61-95</f>
        <v>-2.1505159079988942</v>
      </c>
    </row>
    <row r="62" spans="1:9" s="28" customFormat="1" ht="27" customHeight="1">
      <c r="A62" s="61"/>
      <c r="B62" s="62"/>
      <c r="C62" s="58" t="s">
        <v>71</v>
      </c>
      <c r="D62" s="107">
        <v>83073.985</v>
      </c>
      <c r="E62" s="107">
        <v>27898.49</v>
      </c>
      <c r="F62" s="107">
        <v>27755.9</v>
      </c>
      <c r="G62" s="172">
        <f>F62/E62*100</f>
        <v>99.4888970693396</v>
      </c>
      <c r="H62" s="107">
        <f t="shared" si="0"/>
        <v>33.4110612365592</v>
      </c>
      <c r="I62" s="113">
        <f>G62-95</f>
        <v>4.4888970693396</v>
      </c>
    </row>
    <row r="63" spans="1:10" s="2" customFormat="1" ht="38.25" customHeight="1">
      <c r="A63" s="50" t="s">
        <v>15</v>
      </c>
      <c r="B63" s="30" t="s">
        <v>16</v>
      </c>
      <c r="C63" s="30" t="s">
        <v>68</v>
      </c>
      <c r="D63" s="108">
        <f>D64+D65+D66</f>
        <v>516680.546</v>
      </c>
      <c r="E63" s="108">
        <f>E64+E65+E66</f>
        <v>351450.81899999996</v>
      </c>
      <c r="F63" s="108">
        <f>F64+F65+F66</f>
        <v>351245.07999999996</v>
      </c>
      <c r="G63" s="154">
        <f aca="true" t="shared" si="5" ref="G63:G97">F63/E63*100</f>
        <v>99.9414600880472</v>
      </c>
      <c r="H63" s="108">
        <f t="shared" si="0"/>
        <v>67.98109251823853</v>
      </c>
      <c r="I63" s="112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07">
        <v>368526.258</v>
      </c>
      <c r="E64" s="107">
        <v>280137.267</v>
      </c>
      <c r="F64" s="107">
        <v>279934.321</v>
      </c>
      <c r="G64" s="177">
        <f t="shared" si="5"/>
        <v>99.9275548011968</v>
      </c>
      <c r="H64" s="107">
        <f t="shared" si="0"/>
        <v>75.96048176301186</v>
      </c>
      <c r="I64" s="113">
        <f>G64-95</f>
        <v>4.927554801196806</v>
      </c>
    </row>
    <row r="65" spans="1:9" s="2" customFormat="1" ht="16.5" customHeight="1">
      <c r="A65" s="61"/>
      <c r="B65" s="62"/>
      <c r="C65" s="52" t="s">
        <v>36</v>
      </c>
      <c r="D65" s="107">
        <v>3893.2</v>
      </c>
      <c r="E65" s="111">
        <v>2776.583</v>
      </c>
      <c r="F65" s="107">
        <v>2773.79</v>
      </c>
      <c r="G65" s="153">
        <f t="shared" si="5"/>
        <v>99.89940873368452</v>
      </c>
      <c r="H65" s="107">
        <f t="shared" si="0"/>
        <v>71.24704613171684</v>
      </c>
      <c r="I65" s="113">
        <f>G65-95</f>
        <v>4.899408733684524</v>
      </c>
    </row>
    <row r="66" spans="1:9" s="2" customFormat="1" ht="27.75" customHeight="1">
      <c r="A66" s="61"/>
      <c r="B66" s="62"/>
      <c r="C66" s="58" t="s">
        <v>71</v>
      </c>
      <c r="D66" s="107">
        <v>144261.088</v>
      </c>
      <c r="E66" s="107">
        <v>68536.969</v>
      </c>
      <c r="F66" s="107">
        <v>68536.969</v>
      </c>
      <c r="G66" s="153">
        <f t="shared" si="5"/>
        <v>100</v>
      </c>
      <c r="H66" s="107">
        <f t="shared" si="0"/>
        <v>47.508978304669384</v>
      </c>
      <c r="I66" s="113">
        <f>G66-95</f>
        <v>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08">
        <f>D68+D69+D70</f>
        <v>109325.388</v>
      </c>
      <c r="E67" s="108">
        <f>E68+E69+E70</f>
        <v>74630.46900000001</v>
      </c>
      <c r="F67" s="108">
        <f>F68+F69+F70</f>
        <v>74201.788</v>
      </c>
      <c r="G67" s="215">
        <f t="shared" si="5"/>
        <v>99.42559519490624</v>
      </c>
      <c r="H67" s="108">
        <f t="shared" si="0"/>
        <v>67.87242136291343</v>
      </c>
      <c r="I67" s="112" t="s">
        <v>67</v>
      </c>
    </row>
    <row r="68" spans="1:9" s="7" customFormat="1" ht="16.5" customHeight="1">
      <c r="A68" s="56"/>
      <c r="B68" s="57"/>
      <c r="C68" s="52" t="s">
        <v>35</v>
      </c>
      <c r="D68" s="107">
        <v>78049.1</v>
      </c>
      <c r="E68" s="107">
        <v>53452.698000000004</v>
      </c>
      <c r="F68" s="107">
        <v>53080.251</v>
      </c>
      <c r="G68" s="172">
        <f t="shared" si="5"/>
        <v>99.3032213266391</v>
      </c>
      <c r="H68" s="107">
        <f t="shared" si="0"/>
        <v>68.0087931827529</v>
      </c>
      <c r="I68" s="113">
        <f>G68-95</f>
        <v>4.303221326639104</v>
      </c>
    </row>
    <row r="69" spans="1:9" s="2" customFormat="1" ht="16.5" customHeight="1">
      <c r="A69" s="61"/>
      <c r="B69" s="62"/>
      <c r="C69" s="52" t="s">
        <v>36</v>
      </c>
      <c r="D69" s="107">
        <v>553.1</v>
      </c>
      <c r="E69" s="107">
        <v>366.087</v>
      </c>
      <c r="F69" s="107">
        <v>309.853</v>
      </c>
      <c r="G69" s="153">
        <f t="shared" si="5"/>
        <v>84.63917047040731</v>
      </c>
      <c r="H69" s="107">
        <f t="shared" si="0"/>
        <v>56.02115349846321</v>
      </c>
      <c r="I69" s="113">
        <f>G69-95</f>
        <v>-10.360829529592692</v>
      </c>
    </row>
    <row r="70" spans="1:9" s="2" customFormat="1" ht="27.75" customHeight="1">
      <c r="A70" s="61"/>
      <c r="B70" s="62"/>
      <c r="C70" s="58" t="s">
        <v>71</v>
      </c>
      <c r="D70" s="107">
        <v>30723.188</v>
      </c>
      <c r="E70" s="107">
        <v>20811.684</v>
      </c>
      <c r="F70" s="107">
        <v>20811.684</v>
      </c>
      <c r="G70" s="153">
        <f t="shared" si="5"/>
        <v>100</v>
      </c>
      <c r="H70" s="107">
        <f t="shared" si="0"/>
        <v>67.73933746719254</v>
      </c>
      <c r="I70" s="113">
        <f>G70-95</f>
        <v>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08">
        <f>D72+D73+D74</f>
        <v>593443.594</v>
      </c>
      <c r="E71" s="108">
        <f>E72+E73+E74</f>
        <v>345253.66299999994</v>
      </c>
      <c r="F71" s="108">
        <f>F72+F73+F74</f>
        <v>238063.01499999998</v>
      </c>
      <c r="G71" s="154">
        <f t="shared" si="5"/>
        <v>68.9530743660785</v>
      </c>
      <c r="H71" s="108">
        <f t="shared" si="0"/>
        <v>40.115525284446825</v>
      </c>
      <c r="I71" s="112" t="s">
        <v>67</v>
      </c>
    </row>
    <row r="72" spans="1:9" s="2" customFormat="1" ht="16.5" customHeight="1">
      <c r="A72" s="189"/>
      <c r="B72" s="190"/>
      <c r="C72" s="58" t="s">
        <v>35</v>
      </c>
      <c r="D72" s="107">
        <v>589567.491</v>
      </c>
      <c r="E72" s="107">
        <v>344942.83499999996</v>
      </c>
      <c r="F72" s="107">
        <v>237839.308</v>
      </c>
      <c r="G72" s="153">
        <f>F72/E72*100</f>
        <v>68.95035462905035</v>
      </c>
      <c r="H72" s="107">
        <f t="shared" si="0"/>
        <v>40.341319972813764</v>
      </c>
      <c r="I72" s="113">
        <f>G72-95</f>
        <v>-26.049645370949648</v>
      </c>
    </row>
    <row r="73" spans="1:9" s="10" customFormat="1" ht="16.5" customHeight="1">
      <c r="A73" s="63"/>
      <c r="B73" s="62"/>
      <c r="C73" s="58" t="s">
        <v>36</v>
      </c>
      <c r="D73" s="107">
        <v>2714.117</v>
      </c>
      <c r="E73" s="107">
        <v>310.828</v>
      </c>
      <c r="F73" s="107">
        <v>223.707</v>
      </c>
      <c r="G73" s="153">
        <f>F73/E73*100</f>
        <v>71.97131532551765</v>
      </c>
      <c r="H73" s="107">
        <f>F73/D73*100</f>
        <v>8.242349169177304</v>
      </c>
      <c r="I73" s="113">
        <f>G73-95</f>
        <v>-23.02868467448235</v>
      </c>
    </row>
    <row r="74" spans="1:9" s="146" customFormat="1" ht="27.75" customHeight="1">
      <c r="A74" s="63"/>
      <c r="B74" s="62"/>
      <c r="C74" s="58" t="s">
        <v>71</v>
      </c>
      <c r="D74" s="107">
        <v>1161.986</v>
      </c>
      <c r="E74" s="107">
        <v>0</v>
      </c>
      <c r="F74" s="107">
        <v>0</v>
      </c>
      <c r="G74" s="153"/>
      <c r="H74" s="107">
        <f>F74/D74*100</f>
        <v>0</v>
      </c>
      <c r="I74" s="113">
        <f>G74-95</f>
        <v>-95</v>
      </c>
    </row>
    <row r="75" spans="1:10" s="28" customFormat="1" ht="21" customHeight="1">
      <c r="A75" s="199"/>
      <c r="B75" s="200"/>
      <c r="C75" s="162" t="s">
        <v>97</v>
      </c>
      <c r="D75" s="159">
        <v>25422.269</v>
      </c>
      <c r="E75" s="159">
        <v>11491.915</v>
      </c>
      <c r="F75" s="159">
        <v>11491.481</v>
      </c>
      <c r="G75" s="161">
        <f>F75/E75*100</f>
        <v>99.99622343186492</v>
      </c>
      <c r="H75" s="159">
        <f aca="true" t="shared" si="6" ref="H75:H88">F75/D75*100</f>
        <v>45.20242075953173</v>
      </c>
      <c r="I75" s="160">
        <f>G75-95</f>
        <v>4.9962234318649195</v>
      </c>
      <c r="J75" s="97"/>
    </row>
    <row r="76" spans="1:9" s="2" customFormat="1" ht="41.25" customHeight="1">
      <c r="A76" s="68" t="s">
        <v>93</v>
      </c>
      <c r="B76" s="69" t="s">
        <v>94</v>
      </c>
      <c r="C76" s="30" t="s">
        <v>92</v>
      </c>
      <c r="D76" s="108">
        <f>D77+D78</f>
        <v>2850626.951</v>
      </c>
      <c r="E76" s="108">
        <f>E77+E78</f>
        <v>1219621.625</v>
      </c>
      <c r="F76" s="108">
        <f>F77+F78</f>
        <v>1026364.11</v>
      </c>
      <c r="G76" s="154">
        <f t="shared" si="5"/>
        <v>84.15430564376882</v>
      </c>
      <c r="H76" s="108">
        <f t="shared" si="6"/>
        <v>36.00485534032966</v>
      </c>
      <c r="I76" s="112" t="s">
        <v>67</v>
      </c>
    </row>
    <row r="77" spans="1:9" s="2" customFormat="1" ht="16.5" customHeight="1">
      <c r="A77" s="189"/>
      <c r="B77" s="190"/>
      <c r="C77" s="58" t="s">
        <v>35</v>
      </c>
      <c r="D77" s="107">
        <v>1200693.863</v>
      </c>
      <c r="E77" s="107">
        <v>646564.617</v>
      </c>
      <c r="F77" s="107">
        <v>469434.745</v>
      </c>
      <c r="G77" s="153">
        <f>F77/E77*100</f>
        <v>72.60445942404547</v>
      </c>
      <c r="H77" s="107">
        <f t="shared" si="6"/>
        <v>39.09695547431977</v>
      </c>
      <c r="I77" s="113">
        <f>G77-95</f>
        <v>-22.395540575954527</v>
      </c>
    </row>
    <row r="78" spans="1:9" s="28" customFormat="1" ht="27" customHeight="1">
      <c r="A78" s="197"/>
      <c r="B78" s="198"/>
      <c r="C78" s="58" t="s">
        <v>71</v>
      </c>
      <c r="D78" s="107">
        <v>1649933.088</v>
      </c>
      <c r="E78" s="107">
        <v>573057.008</v>
      </c>
      <c r="F78" s="107">
        <v>556929.365</v>
      </c>
      <c r="G78" s="153">
        <f>F78/E78*100</f>
        <v>97.1856826153673</v>
      </c>
      <c r="H78" s="107">
        <f t="shared" si="6"/>
        <v>33.75466369215574</v>
      </c>
      <c r="I78" s="113">
        <f>G78-95</f>
        <v>2.1856826153672984</v>
      </c>
    </row>
    <row r="79" spans="1:10" s="28" customFormat="1" ht="21" customHeight="1">
      <c r="A79" s="197"/>
      <c r="B79" s="198"/>
      <c r="C79" s="163" t="s">
        <v>97</v>
      </c>
      <c r="D79" s="159">
        <v>2725626.337</v>
      </c>
      <c r="E79" s="159">
        <v>1134584.681</v>
      </c>
      <c r="F79" s="159">
        <v>956111.061</v>
      </c>
      <c r="G79" s="161">
        <f t="shared" si="5"/>
        <v>84.26969595229356</v>
      </c>
      <c r="H79" s="159">
        <f t="shared" si="6"/>
        <v>35.078581683076834</v>
      </c>
      <c r="I79" s="160">
        <f>G79-95</f>
        <v>-10.73030404770644</v>
      </c>
      <c r="J79" s="97"/>
    </row>
    <row r="80" spans="1:9" s="2" customFormat="1" ht="41.25" customHeight="1">
      <c r="A80" s="50" t="s">
        <v>19</v>
      </c>
      <c r="B80" s="30" t="s">
        <v>115</v>
      </c>
      <c r="C80" s="30" t="s">
        <v>47</v>
      </c>
      <c r="D80" s="108">
        <f>D81+D82+D83</f>
        <v>6462356.282</v>
      </c>
      <c r="E80" s="108">
        <f>E81+E82+E83</f>
        <v>2697964.2800000003</v>
      </c>
      <c r="F80" s="108">
        <f>F81+F82+F83</f>
        <v>2291953.5</v>
      </c>
      <c r="G80" s="154">
        <f t="shared" si="5"/>
        <v>84.95121736748864</v>
      </c>
      <c r="H80" s="108">
        <f t="shared" si="6"/>
        <v>35.46622005945292</v>
      </c>
      <c r="I80" s="112" t="s">
        <v>67</v>
      </c>
    </row>
    <row r="81" spans="1:9" s="7" customFormat="1" ht="16.5" customHeight="1">
      <c r="A81" s="77"/>
      <c r="B81" s="51"/>
      <c r="C81" s="52" t="s">
        <v>35</v>
      </c>
      <c r="D81" s="107">
        <v>3318671.742</v>
      </c>
      <c r="E81" s="107">
        <v>2191342.793</v>
      </c>
      <c r="F81" s="107">
        <v>1848482.901</v>
      </c>
      <c r="G81" s="153">
        <f>F81/E81*100</f>
        <v>84.35389054167027</v>
      </c>
      <c r="H81" s="107">
        <f t="shared" si="6"/>
        <v>55.69947993368004</v>
      </c>
      <c r="I81" s="113">
        <f>G81-95</f>
        <v>-10.646109458329732</v>
      </c>
    </row>
    <row r="82" spans="1:9" s="7" customFormat="1" ht="16.5" customHeight="1">
      <c r="A82" s="77"/>
      <c r="B82" s="51"/>
      <c r="C82" s="52" t="s">
        <v>36</v>
      </c>
      <c r="D82" s="107">
        <v>913</v>
      </c>
      <c r="E82" s="107">
        <v>684.75</v>
      </c>
      <c r="F82" s="107">
        <v>424.743</v>
      </c>
      <c r="G82" s="153">
        <f t="shared" si="5"/>
        <v>62.0289156626506</v>
      </c>
      <c r="H82" s="107">
        <f t="shared" si="6"/>
        <v>46.52168674698795</v>
      </c>
      <c r="I82" s="113">
        <f>G82-95</f>
        <v>-32.9710843373494</v>
      </c>
    </row>
    <row r="83" spans="1:9" s="2" customFormat="1" ht="27" customHeight="1">
      <c r="A83" s="80"/>
      <c r="B83" s="53"/>
      <c r="C83" s="52" t="s">
        <v>71</v>
      </c>
      <c r="D83" s="107">
        <v>3142771.54</v>
      </c>
      <c r="E83" s="107">
        <v>505936.73699999996</v>
      </c>
      <c r="F83" s="107">
        <v>443045.856</v>
      </c>
      <c r="G83" s="153">
        <f t="shared" si="5"/>
        <v>87.56941799227363</v>
      </c>
      <c r="H83" s="107">
        <f t="shared" si="6"/>
        <v>14.097297571938686</v>
      </c>
      <c r="I83" s="113">
        <f>G83-95</f>
        <v>-7.430582007726372</v>
      </c>
    </row>
    <row r="84" spans="1:10" s="2" customFormat="1" ht="21" customHeight="1">
      <c r="A84" s="80"/>
      <c r="B84" s="53"/>
      <c r="C84" s="158" t="s">
        <v>97</v>
      </c>
      <c r="D84" s="159">
        <v>3234479.793</v>
      </c>
      <c r="E84" s="159">
        <v>1074435.829</v>
      </c>
      <c r="F84" s="159">
        <v>908468.967</v>
      </c>
      <c r="G84" s="161">
        <f t="shared" si="5"/>
        <v>84.5531154564653</v>
      </c>
      <c r="H84" s="159">
        <f t="shared" si="6"/>
        <v>28.087019401577074</v>
      </c>
      <c r="I84" s="160">
        <f>G84-95</f>
        <v>-10.446884543534694</v>
      </c>
      <c r="J84" s="96"/>
    </row>
    <row r="85" spans="1:9" s="2" customFormat="1" ht="28.5" customHeight="1">
      <c r="A85" s="50" t="s">
        <v>20</v>
      </c>
      <c r="B85" s="30" t="s">
        <v>116</v>
      </c>
      <c r="C85" s="30" t="s">
        <v>48</v>
      </c>
      <c r="D85" s="108">
        <f>D86+D87+D88</f>
        <v>6360056.251</v>
      </c>
      <c r="E85" s="108">
        <f>E86+E87+E88</f>
        <v>3196428.7699999996</v>
      </c>
      <c r="F85" s="108">
        <f>F86+F87+F88</f>
        <v>2895736.515</v>
      </c>
      <c r="G85" s="154">
        <f t="shared" si="5"/>
        <v>90.59286858439835</v>
      </c>
      <c r="H85" s="108">
        <f t="shared" si="6"/>
        <v>45.530045658710954</v>
      </c>
      <c r="I85" s="112" t="s">
        <v>67</v>
      </c>
    </row>
    <row r="86" spans="1:9" s="7" customFormat="1" ht="16.5" customHeight="1">
      <c r="A86" s="77"/>
      <c r="B86" s="78"/>
      <c r="C86" s="79" t="s">
        <v>35</v>
      </c>
      <c r="D86" s="107">
        <v>5462262.032</v>
      </c>
      <c r="E86" s="107">
        <v>2999473.3839999996</v>
      </c>
      <c r="F86" s="107">
        <v>2808829.956</v>
      </c>
      <c r="G86" s="153">
        <f>F86/E86*100</f>
        <v>93.6441033610452</v>
      </c>
      <c r="H86" s="107">
        <f t="shared" si="6"/>
        <v>51.42246819256949</v>
      </c>
      <c r="I86" s="113">
        <f>G86-95</f>
        <v>-1.3558966389548033</v>
      </c>
    </row>
    <row r="87" spans="1:9" s="2" customFormat="1" ht="16.5" customHeight="1">
      <c r="A87" s="80"/>
      <c r="B87" s="81"/>
      <c r="C87" s="58" t="s">
        <v>36</v>
      </c>
      <c r="D87" s="107">
        <v>270112.553</v>
      </c>
      <c r="E87" s="107">
        <v>181257.61000000002</v>
      </c>
      <c r="F87" s="107">
        <v>81311.109</v>
      </c>
      <c r="G87" s="153">
        <f t="shared" si="5"/>
        <v>44.85941804043427</v>
      </c>
      <c r="H87" s="107">
        <f t="shared" si="6"/>
        <v>30.102676864484707</v>
      </c>
      <c r="I87" s="113">
        <f>G87-95</f>
        <v>-50.14058195956573</v>
      </c>
    </row>
    <row r="88" spans="1:9" s="2" customFormat="1" ht="27" customHeight="1">
      <c r="A88" s="82"/>
      <c r="B88" s="83"/>
      <c r="C88" s="58" t="s">
        <v>71</v>
      </c>
      <c r="D88" s="107">
        <v>627681.666</v>
      </c>
      <c r="E88" s="107">
        <v>15697.776</v>
      </c>
      <c r="F88" s="107">
        <v>5595.45</v>
      </c>
      <c r="G88" s="153">
        <f t="shared" si="5"/>
        <v>35.64485822705076</v>
      </c>
      <c r="H88" s="107">
        <f t="shared" si="6"/>
        <v>0.891447098599818</v>
      </c>
      <c r="I88" s="113">
        <f>G88-95</f>
        <v>-59.35514177294924</v>
      </c>
    </row>
    <row r="89" spans="1:9" s="2" customFormat="1" ht="28.5" customHeight="1">
      <c r="A89" s="50" t="s">
        <v>109</v>
      </c>
      <c r="B89" s="30" t="s">
        <v>111</v>
      </c>
      <c r="C89" s="123" t="s">
        <v>110</v>
      </c>
      <c r="D89" s="108">
        <f>D90</f>
        <v>106295.822</v>
      </c>
      <c r="E89" s="108">
        <f>E90</f>
        <v>64722.507</v>
      </c>
      <c r="F89" s="108">
        <f>F90</f>
        <v>63171.27</v>
      </c>
      <c r="G89" s="154">
        <f>G90</f>
        <v>97.6032495156592</v>
      </c>
      <c r="H89" s="108">
        <f>H90</f>
        <v>59.429682946522576</v>
      </c>
      <c r="I89" s="108" t="s">
        <v>67</v>
      </c>
    </row>
    <row r="90" spans="1:9" s="2" customFormat="1" ht="18" customHeight="1">
      <c r="A90" s="118"/>
      <c r="B90" s="124"/>
      <c r="C90" s="52" t="s">
        <v>35</v>
      </c>
      <c r="D90" s="107">
        <v>106295.822</v>
      </c>
      <c r="E90" s="107">
        <v>64722.507</v>
      </c>
      <c r="F90" s="107">
        <v>63171.27</v>
      </c>
      <c r="G90" s="153">
        <f t="shared" si="5"/>
        <v>97.6032495156592</v>
      </c>
      <c r="H90" s="107">
        <f aca="true" t="shared" si="7" ref="H90:H110">F90/D90*100</f>
        <v>59.429682946522576</v>
      </c>
      <c r="I90" s="113">
        <f>G90-95</f>
        <v>2.6032495156592006</v>
      </c>
    </row>
    <row r="91" spans="1:9" s="2" customFormat="1" ht="42" customHeight="1">
      <c r="A91" s="50" t="s">
        <v>21</v>
      </c>
      <c r="B91" s="30" t="s">
        <v>117</v>
      </c>
      <c r="C91" s="30" t="s">
        <v>49</v>
      </c>
      <c r="D91" s="108">
        <f>D92</f>
        <v>79238.578</v>
      </c>
      <c r="E91" s="108">
        <f>E92</f>
        <v>52955.215</v>
      </c>
      <c r="F91" s="108">
        <f>F92</f>
        <v>50892.451</v>
      </c>
      <c r="G91" s="154">
        <f t="shared" si="5"/>
        <v>96.10470092511191</v>
      </c>
      <c r="H91" s="108">
        <f t="shared" si="7"/>
        <v>64.226860557745</v>
      </c>
      <c r="I91" s="112" t="s">
        <v>67</v>
      </c>
    </row>
    <row r="92" spans="1:9" s="7" customFormat="1" ht="18" customHeight="1">
      <c r="A92" s="56"/>
      <c r="B92" s="84"/>
      <c r="C92" s="52" t="s">
        <v>35</v>
      </c>
      <c r="D92" s="107">
        <v>79238.578</v>
      </c>
      <c r="E92" s="107">
        <v>52955.215</v>
      </c>
      <c r="F92" s="107">
        <v>50892.451</v>
      </c>
      <c r="G92" s="153">
        <f>F92/E92*100</f>
        <v>96.10470092511191</v>
      </c>
      <c r="H92" s="107">
        <f t="shared" si="7"/>
        <v>64.226860557745</v>
      </c>
      <c r="I92" s="113">
        <f>G92-95</f>
        <v>1.1047009251119135</v>
      </c>
    </row>
    <row r="93" spans="1:9" s="28" customFormat="1" ht="27" customHeight="1" hidden="1">
      <c r="A93" s="148"/>
      <c r="B93" s="150"/>
      <c r="C93" s="52" t="s">
        <v>71</v>
      </c>
      <c r="D93" s="107">
        <v>0</v>
      </c>
      <c r="E93" s="107">
        <v>0</v>
      </c>
      <c r="F93" s="107">
        <v>0</v>
      </c>
      <c r="G93" s="153" t="e">
        <f t="shared" si="5"/>
        <v>#DIV/0!</v>
      </c>
      <c r="H93" s="107" t="e">
        <f t="shared" si="7"/>
        <v>#DIV/0!</v>
      </c>
      <c r="I93" s="113" t="e">
        <f>G93-95</f>
        <v>#DIV/0!</v>
      </c>
    </row>
    <row r="94" spans="1:9" s="2" customFormat="1" ht="41.25" customHeight="1">
      <c r="A94" s="68" t="s">
        <v>22</v>
      </c>
      <c r="B94" s="69" t="s">
        <v>95</v>
      </c>
      <c r="C94" s="30" t="s">
        <v>50</v>
      </c>
      <c r="D94" s="108">
        <f>D95+D96</f>
        <v>406421.88300000003</v>
      </c>
      <c r="E94" s="108">
        <f>E95+E96</f>
        <v>263756.278</v>
      </c>
      <c r="F94" s="108">
        <f>F95+F96</f>
        <v>261713.14299999998</v>
      </c>
      <c r="G94" s="154">
        <f t="shared" si="5"/>
        <v>99.2253700971622</v>
      </c>
      <c r="H94" s="108">
        <f t="shared" si="7"/>
        <v>64.39445166391297</v>
      </c>
      <c r="I94" s="112" t="s">
        <v>67</v>
      </c>
    </row>
    <row r="95" spans="1:9" s="7" customFormat="1" ht="16.5" customHeight="1">
      <c r="A95" s="56"/>
      <c r="B95" s="57"/>
      <c r="C95" s="58" t="s">
        <v>35</v>
      </c>
      <c r="D95" s="107">
        <v>272415.183</v>
      </c>
      <c r="E95" s="107">
        <v>200822.597</v>
      </c>
      <c r="F95" s="107">
        <v>200184.568</v>
      </c>
      <c r="G95" s="153">
        <f t="shared" si="5"/>
        <v>99.68229222730348</v>
      </c>
      <c r="H95" s="107">
        <f t="shared" si="7"/>
        <v>73.4850993969745</v>
      </c>
      <c r="I95" s="113">
        <f>G95-95</f>
        <v>4.682292227303478</v>
      </c>
    </row>
    <row r="96" spans="1:9" s="14" customFormat="1" ht="16.5" customHeight="1">
      <c r="A96" s="147"/>
      <c r="B96" s="151"/>
      <c r="C96" s="58" t="s">
        <v>36</v>
      </c>
      <c r="D96" s="107">
        <v>134006.7</v>
      </c>
      <c r="E96" s="107">
        <v>62933.681</v>
      </c>
      <c r="F96" s="107">
        <v>61528.575</v>
      </c>
      <c r="G96" s="153">
        <f>F96/E96*100</f>
        <v>97.76732271547885</v>
      </c>
      <c r="H96" s="107">
        <f t="shared" si="7"/>
        <v>45.914551287361</v>
      </c>
      <c r="I96" s="113">
        <f>G96-95</f>
        <v>2.767322715478855</v>
      </c>
    </row>
    <row r="97" spans="1:9" s="28" customFormat="1" ht="29.25" customHeight="1" hidden="1">
      <c r="A97" s="148"/>
      <c r="B97" s="150"/>
      <c r="C97" s="58" t="s">
        <v>71</v>
      </c>
      <c r="D97" s="107">
        <v>0</v>
      </c>
      <c r="E97" s="107">
        <v>0</v>
      </c>
      <c r="F97" s="107">
        <v>0</v>
      </c>
      <c r="G97" s="153" t="e">
        <f t="shared" si="5"/>
        <v>#DIV/0!</v>
      </c>
      <c r="H97" s="107" t="e">
        <f t="shared" si="7"/>
        <v>#DIV/0!</v>
      </c>
      <c r="I97" s="113" t="e">
        <f>G97-95</f>
        <v>#DIV/0!</v>
      </c>
    </row>
    <row r="98" spans="1:9" s="2" customFormat="1" ht="41.25" customHeight="1">
      <c r="A98" s="50" t="s">
        <v>23</v>
      </c>
      <c r="B98" s="30" t="s">
        <v>76</v>
      </c>
      <c r="C98" s="30" t="s">
        <v>51</v>
      </c>
      <c r="D98" s="108">
        <f>D99+D100+D101</f>
        <v>192109.423</v>
      </c>
      <c r="E98" s="108">
        <f>E99+E100+E101</f>
        <v>136698.723</v>
      </c>
      <c r="F98" s="108">
        <f>F99+F100+F101</f>
        <v>132145.265</v>
      </c>
      <c r="G98" s="216">
        <f aca="true" t="shared" si="8" ref="G98:G125">F98/E98*100</f>
        <v>96.66898278193865</v>
      </c>
      <c r="H98" s="108">
        <f t="shared" si="7"/>
        <v>68.78645666433552</v>
      </c>
      <c r="I98" s="112" t="s">
        <v>67</v>
      </c>
    </row>
    <row r="99" spans="1:9" s="7" customFormat="1" ht="16.5" customHeight="1">
      <c r="A99" s="179"/>
      <c r="B99" s="180"/>
      <c r="C99" s="58" t="s">
        <v>35</v>
      </c>
      <c r="D99" s="107">
        <v>189880.123</v>
      </c>
      <c r="E99" s="107">
        <v>135814.949</v>
      </c>
      <c r="F99" s="107">
        <v>131261.663</v>
      </c>
      <c r="G99" s="153">
        <f>F99/E99*100</f>
        <v>96.64743385501696</v>
      </c>
      <c r="H99" s="107">
        <f t="shared" si="7"/>
        <v>69.12870127011662</v>
      </c>
      <c r="I99" s="113">
        <f>G99-95</f>
        <v>1.6474338550169563</v>
      </c>
    </row>
    <row r="100" spans="1:9" s="7" customFormat="1" ht="16.5" customHeight="1">
      <c r="A100" s="63"/>
      <c r="B100" s="85"/>
      <c r="C100" s="52" t="s">
        <v>36</v>
      </c>
      <c r="D100" s="107">
        <v>786.2</v>
      </c>
      <c r="E100" s="107">
        <v>0</v>
      </c>
      <c r="F100" s="107">
        <v>0</v>
      </c>
      <c r="G100" s="153"/>
      <c r="H100" s="107">
        <f t="shared" si="7"/>
        <v>0</v>
      </c>
      <c r="I100" s="113">
        <f>G100-95</f>
        <v>-95</v>
      </c>
    </row>
    <row r="101" spans="1:12" s="7" customFormat="1" ht="27" customHeight="1">
      <c r="A101" s="63"/>
      <c r="B101" s="85"/>
      <c r="C101" s="52" t="s">
        <v>71</v>
      </c>
      <c r="D101" s="107">
        <v>1443.1</v>
      </c>
      <c r="E101" s="107">
        <v>883.7740000000001</v>
      </c>
      <c r="F101" s="107">
        <v>883.602</v>
      </c>
      <c r="G101" s="172">
        <f>F101/E101*100</f>
        <v>99.9805380108489</v>
      </c>
      <c r="H101" s="107">
        <f t="shared" si="7"/>
        <v>61.22943662947821</v>
      </c>
      <c r="I101" s="113">
        <f>G101-95</f>
        <v>4.980538010848903</v>
      </c>
      <c r="L101" s="55"/>
    </row>
    <row r="102" spans="1:9" s="11" customFormat="1" ht="21" customHeight="1" hidden="1">
      <c r="A102" s="64"/>
      <c r="B102" s="65"/>
      <c r="C102" s="95" t="s">
        <v>97</v>
      </c>
      <c r="D102" s="109">
        <v>0</v>
      </c>
      <c r="E102" s="109">
        <v>0</v>
      </c>
      <c r="F102" s="109">
        <v>0</v>
      </c>
      <c r="G102" s="173" t="e">
        <f t="shared" si="8"/>
        <v>#DIV/0!</v>
      </c>
      <c r="H102" s="174" t="e">
        <f t="shared" si="7"/>
        <v>#DIV/0!</v>
      </c>
      <c r="I102" s="175" t="e">
        <f>G102-95</f>
        <v>#DIV/0!</v>
      </c>
    </row>
    <row r="103" spans="1:9" s="2" customFormat="1" ht="28.5" customHeight="1">
      <c r="A103" s="50" t="s">
        <v>24</v>
      </c>
      <c r="B103" s="30" t="s">
        <v>25</v>
      </c>
      <c r="C103" s="30" t="s">
        <v>52</v>
      </c>
      <c r="D103" s="108">
        <f>D104+D105+D106</f>
        <v>665001.76</v>
      </c>
      <c r="E103" s="108">
        <f>E104+E105+E106</f>
        <v>416085.391</v>
      </c>
      <c r="F103" s="108">
        <f>F104+F105+F106</f>
        <v>411779.074</v>
      </c>
      <c r="G103" s="154">
        <f t="shared" si="8"/>
        <v>98.96504008716808</v>
      </c>
      <c r="H103" s="108">
        <f t="shared" si="7"/>
        <v>61.921501380688085</v>
      </c>
      <c r="I103" s="112" t="s">
        <v>67</v>
      </c>
    </row>
    <row r="104" spans="1:9" s="7" customFormat="1" ht="17.25" customHeight="1">
      <c r="A104" s="214"/>
      <c r="B104" s="194"/>
      <c r="C104" s="58" t="s">
        <v>35</v>
      </c>
      <c r="D104" s="107">
        <v>665001.76</v>
      </c>
      <c r="E104" s="107">
        <v>416085.391</v>
      </c>
      <c r="F104" s="107">
        <v>411779.074</v>
      </c>
      <c r="G104" s="153">
        <f t="shared" si="8"/>
        <v>98.96504008716808</v>
      </c>
      <c r="H104" s="107">
        <f t="shared" si="7"/>
        <v>61.921501380688085</v>
      </c>
      <c r="I104" s="113">
        <f>G104-95</f>
        <v>3.9650400871680773</v>
      </c>
    </row>
    <row r="105" spans="1:9" s="28" customFormat="1" ht="16.5" customHeight="1" hidden="1">
      <c r="A105" s="197"/>
      <c r="B105" s="198"/>
      <c r="C105" s="58" t="s">
        <v>36</v>
      </c>
      <c r="D105" s="107">
        <v>0</v>
      </c>
      <c r="E105" s="107">
        <v>0</v>
      </c>
      <c r="F105" s="107">
        <v>0</v>
      </c>
      <c r="G105" s="153" t="e">
        <f t="shared" si="8"/>
        <v>#DIV/0!</v>
      </c>
      <c r="H105" s="107" t="e">
        <f t="shared" si="7"/>
        <v>#DIV/0!</v>
      </c>
      <c r="I105" s="113" t="e">
        <f>G105-95</f>
        <v>#DIV/0!</v>
      </c>
    </row>
    <row r="106" spans="1:9" s="2" customFormat="1" ht="27.75" customHeight="1" hidden="1">
      <c r="A106" s="199"/>
      <c r="B106" s="200"/>
      <c r="C106" s="58" t="s">
        <v>71</v>
      </c>
      <c r="D106" s="107">
        <v>0</v>
      </c>
      <c r="E106" s="107">
        <v>0</v>
      </c>
      <c r="F106" s="107">
        <v>0</v>
      </c>
      <c r="G106" s="153" t="e">
        <f t="shared" si="8"/>
        <v>#DIV/0!</v>
      </c>
      <c r="H106" s="107" t="e">
        <f t="shared" si="7"/>
        <v>#DIV/0!</v>
      </c>
      <c r="I106" s="113" t="e">
        <f>G106-95</f>
        <v>#DIV/0!</v>
      </c>
    </row>
    <row r="107" spans="1:9" s="2" customFormat="1" ht="41.25" customHeight="1">
      <c r="A107" s="68" t="s">
        <v>26</v>
      </c>
      <c r="B107" s="69" t="s">
        <v>77</v>
      </c>
      <c r="C107" s="30" t="s">
        <v>53</v>
      </c>
      <c r="D107" s="108">
        <f>D108+D109+D110</f>
        <v>932569.067</v>
      </c>
      <c r="E107" s="108">
        <f>E108+E109+E110</f>
        <v>714498.278</v>
      </c>
      <c r="F107" s="108">
        <f>F108+F109+F110</f>
        <v>706768.52</v>
      </c>
      <c r="G107" s="215">
        <f>F107/E107*100</f>
        <v>98.91815582514252</v>
      </c>
      <c r="H107" s="108">
        <f t="shared" si="7"/>
        <v>75.78725748148796</v>
      </c>
      <c r="I107" s="112" t="s">
        <v>67</v>
      </c>
    </row>
    <row r="108" spans="1:9" s="7" customFormat="1" ht="16.5" customHeight="1">
      <c r="A108" s="56"/>
      <c r="B108" s="57"/>
      <c r="C108" s="58" t="s">
        <v>35</v>
      </c>
      <c r="D108" s="107">
        <v>919858.214</v>
      </c>
      <c r="E108" s="107">
        <v>704208.3230000001</v>
      </c>
      <c r="F108" s="107">
        <v>696482.187</v>
      </c>
      <c r="G108" s="153">
        <f>F108/E108*100</f>
        <v>98.9028621577368</v>
      </c>
      <c r="H108" s="107">
        <f t="shared" si="7"/>
        <v>75.71625457051145</v>
      </c>
      <c r="I108" s="113">
        <f>G108-95</f>
        <v>3.9028621577368057</v>
      </c>
    </row>
    <row r="109" spans="1:9" s="9" customFormat="1" ht="17.25" customHeight="1" hidden="1">
      <c r="A109" s="61"/>
      <c r="B109" s="62"/>
      <c r="C109" s="58" t="s">
        <v>36</v>
      </c>
      <c r="D109" s="107"/>
      <c r="E109" s="107"/>
      <c r="F109" s="107"/>
      <c r="G109" s="153" t="e">
        <f t="shared" si="8"/>
        <v>#DIV/0!</v>
      </c>
      <c r="H109" s="107" t="e">
        <f t="shared" si="7"/>
        <v>#DIV/0!</v>
      </c>
      <c r="I109" s="113" t="e">
        <f>G109-95</f>
        <v>#DIV/0!</v>
      </c>
    </row>
    <row r="110" spans="1:9" s="2" customFormat="1" ht="27" customHeight="1">
      <c r="A110" s="206"/>
      <c r="B110" s="207"/>
      <c r="C110" s="58" t="s">
        <v>71</v>
      </c>
      <c r="D110" s="107">
        <v>12710.853</v>
      </c>
      <c r="E110" s="107">
        <v>10289.954999999998</v>
      </c>
      <c r="F110" s="107">
        <v>10286.333</v>
      </c>
      <c r="G110" s="172">
        <f t="shared" si="8"/>
        <v>99.96480062352073</v>
      </c>
      <c r="H110" s="107">
        <f t="shared" si="7"/>
        <v>80.92559169711113</v>
      </c>
      <c r="I110" s="113">
        <f>G110-95</f>
        <v>4.9648006235207305</v>
      </c>
    </row>
    <row r="111" spans="1:12" s="2" customFormat="1" ht="21" customHeight="1" hidden="1">
      <c r="A111" s="208"/>
      <c r="B111" s="209"/>
      <c r="C111" s="127" t="s">
        <v>97</v>
      </c>
      <c r="D111" s="125">
        <v>0</v>
      </c>
      <c r="E111" s="125">
        <v>0</v>
      </c>
      <c r="F111" s="125">
        <v>0</v>
      </c>
      <c r="G111" s="161"/>
      <c r="H111" s="125"/>
      <c r="I111" s="126">
        <f>G111-95</f>
        <v>-95</v>
      </c>
      <c r="J111" s="96"/>
      <c r="K111" s="96"/>
      <c r="L111" s="96"/>
    </row>
    <row r="112" spans="1:9" s="2" customFormat="1" ht="28.5" customHeight="1">
      <c r="A112" s="50" t="s">
        <v>27</v>
      </c>
      <c r="B112" s="30" t="s">
        <v>28</v>
      </c>
      <c r="C112" s="30" t="s">
        <v>54</v>
      </c>
      <c r="D112" s="108">
        <f>D113</f>
        <v>43686.1</v>
      </c>
      <c r="E112" s="108">
        <f>E113</f>
        <v>29121.197</v>
      </c>
      <c r="F112" s="108">
        <f>F113</f>
        <v>26417.939</v>
      </c>
      <c r="G112" s="154">
        <f t="shared" si="8"/>
        <v>90.71721536721172</v>
      </c>
      <c r="H112" s="108">
        <f aca="true" t="shared" si="9" ref="H112:H128">F112/D112*100</f>
        <v>60.472184516356464</v>
      </c>
      <c r="I112" s="112" t="s">
        <v>67</v>
      </c>
    </row>
    <row r="113" spans="1:9" s="7" customFormat="1" ht="18" customHeight="1">
      <c r="A113" s="118"/>
      <c r="B113" s="119"/>
      <c r="C113" s="58" t="s">
        <v>35</v>
      </c>
      <c r="D113" s="107">
        <v>43686.1</v>
      </c>
      <c r="E113" s="107">
        <v>29121.197</v>
      </c>
      <c r="F113" s="107">
        <v>26417.939</v>
      </c>
      <c r="G113" s="153">
        <f>F113/E113*100</f>
        <v>90.71721536721172</v>
      </c>
      <c r="H113" s="107">
        <f t="shared" si="9"/>
        <v>60.472184516356464</v>
      </c>
      <c r="I113" s="113">
        <f>G113-95</f>
        <v>-4.282784632788278</v>
      </c>
    </row>
    <row r="114" spans="1:9" s="11" customFormat="1" ht="28.5" customHeight="1" hidden="1">
      <c r="A114" s="152"/>
      <c r="B114" s="150"/>
      <c r="C114" s="58" t="s">
        <v>71</v>
      </c>
      <c r="D114" s="107">
        <v>0</v>
      </c>
      <c r="E114" s="107">
        <v>0</v>
      </c>
      <c r="F114" s="107">
        <v>0</v>
      </c>
      <c r="G114" s="153" t="e">
        <f t="shared" si="8"/>
        <v>#DIV/0!</v>
      </c>
      <c r="H114" s="107" t="e">
        <f t="shared" si="9"/>
        <v>#DIV/0!</v>
      </c>
      <c r="I114" s="113" t="e">
        <f>G114-95</f>
        <v>#DIV/0!</v>
      </c>
    </row>
    <row r="115" spans="1:9" s="2" customFormat="1" ht="29.25" customHeight="1">
      <c r="A115" s="50" t="s">
        <v>29</v>
      </c>
      <c r="B115" s="30" t="s">
        <v>30</v>
      </c>
      <c r="C115" s="30" t="s">
        <v>55</v>
      </c>
      <c r="D115" s="108">
        <f>D116</f>
        <v>10155.3</v>
      </c>
      <c r="E115" s="108">
        <f>E116</f>
        <v>7455.68</v>
      </c>
      <c r="F115" s="108">
        <f>F116</f>
        <v>5738.895</v>
      </c>
      <c r="G115" s="154">
        <f t="shared" si="8"/>
        <v>76.97346184385596</v>
      </c>
      <c r="H115" s="108">
        <f t="shared" si="9"/>
        <v>56.51132905970282</v>
      </c>
      <c r="I115" s="112" t="s">
        <v>67</v>
      </c>
    </row>
    <row r="116" spans="1:9" s="7" customFormat="1" ht="18" customHeight="1">
      <c r="A116" s="56"/>
      <c r="B116" s="57"/>
      <c r="C116" s="52" t="s">
        <v>35</v>
      </c>
      <c r="D116" s="107">
        <v>10155.3</v>
      </c>
      <c r="E116" s="107">
        <v>7455.68</v>
      </c>
      <c r="F116" s="107">
        <v>5738.895</v>
      </c>
      <c r="G116" s="153">
        <f>F116/E116*100</f>
        <v>76.97346184385596</v>
      </c>
      <c r="H116" s="107">
        <f t="shared" si="9"/>
        <v>56.51132905970282</v>
      </c>
      <c r="I116" s="113">
        <f>G116-95</f>
        <v>-18.026538156144042</v>
      </c>
    </row>
    <row r="117" spans="1:9" s="2" customFormat="1" ht="25.5" customHeight="1">
      <c r="A117" s="50" t="s">
        <v>31</v>
      </c>
      <c r="B117" s="30" t="s">
        <v>32</v>
      </c>
      <c r="C117" s="30" t="s">
        <v>83</v>
      </c>
      <c r="D117" s="108">
        <f>D118+D119</f>
        <v>197767.919</v>
      </c>
      <c r="E117" s="108">
        <f>E118+E119</f>
        <v>135503.12</v>
      </c>
      <c r="F117" s="108">
        <f>F118+F119</f>
        <v>112393.838</v>
      </c>
      <c r="G117" s="154">
        <f t="shared" si="8"/>
        <v>82.945572028157</v>
      </c>
      <c r="H117" s="108">
        <f t="shared" si="9"/>
        <v>56.8311779626907</v>
      </c>
      <c r="I117" s="112" t="s">
        <v>67</v>
      </c>
    </row>
    <row r="118" spans="1:9" s="7" customFormat="1" ht="18" customHeight="1">
      <c r="A118" s="63"/>
      <c r="B118" s="75"/>
      <c r="C118" s="52" t="s">
        <v>35</v>
      </c>
      <c r="D118" s="107">
        <v>197767.919</v>
      </c>
      <c r="E118" s="107">
        <v>135503.12</v>
      </c>
      <c r="F118" s="107">
        <v>112393.838</v>
      </c>
      <c r="G118" s="153">
        <f t="shared" si="8"/>
        <v>82.945572028157</v>
      </c>
      <c r="H118" s="107">
        <f t="shared" si="9"/>
        <v>56.8311779626907</v>
      </c>
      <c r="I118" s="113">
        <f>G118-95</f>
        <v>-12.054427971842998</v>
      </c>
    </row>
    <row r="119" spans="1:9" s="132" customFormat="1" ht="27" customHeight="1" hidden="1">
      <c r="A119" s="64"/>
      <c r="B119" s="151"/>
      <c r="C119" s="52" t="s">
        <v>71</v>
      </c>
      <c r="D119" s="107">
        <v>0</v>
      </c>
      <c r="E119" s="107">
        <v>0</v>
      </c>
      <c r="F119" s="107">
        <v>0</v>
      </c>
      <c r="G119" s="153" t="e">
        <f t="shared" si="8"/>
        <v>#DIV/0!</v>
      </c>
      <c r="H119" s="107" t="e">
        <f t="shared" si="9"/>
        <v>#DIV/0!</v>
      </c>
      <c r="I119" s="113" t="e">
        <f>G119-95</f>
        <v>#DIV/0!</v>
      </c>
    </row>
    <row r="120" spans="1:9" s="3" customFormat="1" ht="42" customHeight="1">
      <c r="A120" s="50" t="s">
        <v>33</v>
      </c>
      <c r="B120" s="30" t="s">
        <v>78</v>
      </c>
      <c r="C120" s="30" t="s">
        <v>57</v>
      </c>
      <c r="D120" s="108">
        <f>D121+D122+D123</f>
        <v>2827902.394</v>
      </c>
      <c r="E120" s="108">
        <f>E121+E122+E123</f>
        <v>2081100.649</v>
      </c>
      <c r="F120" s="108">
        <f>F121+F122+F123</f>
        <v>2022684.274</v>
      </c>
      <c r="G120" s="154">
        <f t="shared" si="8"/>
        <v>97.19300577662739</v>
      </c>
      <c r="H120" s="108">
        <f t="shared" si="9"/>
        <v>71.5259578368602</v>
      </c>
      <c r="I120" s="112" t="s">
        <v>67</v>
      </c>
    </row>
    <row r="121" spans="1:9" s="7" customFormat="1" ht="17.25" customHeight="1">
      <c r="A121" s="86"/>
      <c r="B121" s="87"/>
      <c r="C121" s="58" t="s">
        <v>35</v>
      </c>
      <c r="D121" s="107">
        <v>846182.87</v>
      </c>
      <c r="E121" s="107">
        <v>648206.941</v>
      </c>
      <c r="F121" s="107">
        <v>630397.191</v>
      </c>
      <c r="G121" s="153">
        <f t="shared" si="8"/>
        <v>97.25245922659751</v>
      </c>
      <c r="H121" s="107">
        <f t="shared" si="9"/>
        <v>74.4989308280372</v>
      </c>
      <c r="I121" s="113">
        <f>G121-95</f>
        <v>2.2524592265975087</v>
      </c>
    </row>
    <row r="122" spans="1:9" s="2" customFormat="1" ht="17.25" customHeight="1">
      <c r="A122" s="80"/>
      <c r="B122" s="81"/>
      <c r="C122" s="58" t="s">
        <v>36</v>
      </c>
      <c r="D122" s="107">
        <v>303983.894</v>
      </c>
      <c r="E122" s="107">
        <v>138441.70400000003</v>
      </c>
      <c r="F122" s="107">
        <v>118462.472</v>
      </c>
      <c r="G122" s="153">
        <f t="shared" si="8"/>
        <v>85.5684873685172</v>
      </c>
      <c r="H122" s="107">
        <f t="shared" si="9"/>
        <v>38.96998306101047</v>
      </c>
      <c r="I122" s="113">
        <f>G122-95</f>
        <v>-9.431512631482803</v>
      </c>
    </row>
    <row r="123" spans="1:9" s="2" customFormat="1" ht="27" customHeight="1">
      <c r="A123" s="80"/>
      <c r="B123" s="81"/>
      <c r="C123" s="58" t="s">
        <v>71</v>
      </c>
      <c r="D123" s="111">
        <v>1677735.63</v>
      </c>
      <c r="E123" s="107">
        <v>1294452.004</v>
      </c>
      <c r="F123" s="107">
        <v>1273824.611</v>
      </c>
      <c r="G123" s="153">
        <f>F123/E123*100</f>
        <v>98.40647679973773</v>
      </c>
      <c r="H123" s="107">
        <f t="shared" si="9"/>
        <v>75.92522851767774</v>
      </c>
      <c r="I123" s="113">
        <f>G123-95</f>
        <v>3.4064767997377317</v>
      </c>
    </row>
    <row r="124" spans="1:10" s="2" customFormat="1" ht="21" customHeight="1">
      <c r="A124" s="88"/>
      <c r="B124" s="89"/>
      <c r="C124" s="162" t="s">
        <v>97</v>
      </c>
      <c r="D124" s="159">
        <v>1989114.78</v>
      </c>
      <c r="E124" s="159">
        <v>1483676.27</v>
      </c>
      <c r="F124" s="159">
        <v>1443861.277</v>
      </c>
      <c r="G124" s="161">
        <f>F124/E124*100</f>
        <v>97.31646358406744</v>
      </c>
      <c r="H124" s="159">
        <f t="shared" si="9"/>
        <v>72.58813274717107</v>
      </c>
      <c r="I124" s="160">
        <f>G124-95</f>
        <v>2.316463584067435</v>
      </c>
      <c r="J124" s="96"/>
    </row>
    <row r="125" spans="1:9" s="2" customFormat="1" ht="41.25" customHeight="1">
      <c r="A125" s="68" t="s">
        <v>34</v>
      </c>
      <c r="B125" s="69" t="s">
        <v>79</v>
      </c>
      <c r="C125" s="30" t="s">
        <v>56</v>
      </c>
      <c r="D125" s="108">
        <f>D126+D127</f>
        <v>639833.6780000001</v>
      </c>
      <c r="E125" s="108">
        <f>E126+E127</f>
        <v>208467.32499999998</v>
      </c>
      <c r="F125" s="108">
        <f>F126+F127</f>
        <v>133480.94</v>
      </c>
      <c r="G125" s="154">
        <f t="shared" si="8"/>
        <v>64.02966987752158</v>
      </c>
      <c r="H125" s="108">
        <f t="shared" si="9"/>
        <v>20.861818405251245</v>
      </c>
      <c r="I125" s="112" t="s">
        <v>67</v>
      </c>
    </row>
    <row r="126" spans="1:9" s="7" customFormat="1" ht="18" customHeight="1">
      <c r="A126" s="179"/>
      <c r="B126" s="183"/>
      <c r="C126" s="58" t="s">
        <v>35</v>
      </c>
      <c r="D126" s="107">
        <v>214233.678</v>
      </c>
      <c r="E126" s="107">
        <v>144186.16999999998</v>
      </c>
      <c r="F126" s="107">
        <v>69199.785</v>
      </c>
      <c r="G126" s="153">
        <f>F126/E126*100</f>
        <v>47.993358170204544</v>
      </c>
      <c r="H126" s="107">
        <f t="shared" si="9"/>
        <v>32.30107686430142</v>
      </c>
      <c r="I126" s="113">
        <f>G126-95</f>
        <v>-47.006641829795456</v>
      </c>
    </row>
    <row r="127" spans="1:9" s="7" customFormat="1" ht="27.75" customHeight="1">
      <c r="A127" s="63"/>
      <c r="B127" s="129"/>
      <c r="C127" s="58" t="s">
        <v>71</v>
      </c>
      <c r="D127" s="107">
        <v>425600</v>
      </c>
      <c r="E127" s="107">
        <v>64281.155</v>
      </c>
      <c r="F127" s="107">
        <v>64281.155</v>
      </c>
      <c r="G127" s="153">
        <f>F127/E127*100</f>
        <v>100</v>
      </c>
      <c r="H127" s="107">
        <f t="shared" si="9"/>
        <v>15.103654840225564</v>
      </c>
      <c r="I127" s="117">
        <f>G127-95</f>
        <v>5</v>
      </c>
    </row>
    <row r="128" spans="1:9" s="7" customFormat="1" ht="21" customHeight="1">
      <c r="A128" s="101"/>
      <c r="B128" s="102"/>
      <c r="C128" s="162" t="s">
        <v>97</v>
      </c>
      <c r="D128" s="159">
        <v>537051.32</v>
      </c>
      <c r="E128" s="159">
        <v>134914.555</v>
      </c>
      <c r="F128" s="159">
        <v>69009.289</v>
      </c>
      <c r="G128" s="161">
        <f>F128/E128*100</f>
        <v>51.150366244768776</v>
      </c>
      <c r="H128" s="159">
        <f t="shared" si="9"/>
        <v>12.849663790045243</v>
      </c>
      <c r="I128" s="160">
        <f>G128-95</f>
        <v>-43.849633755231224</v>
      </c>
    </row>
    <row r="129" spans="1:9" s="103" customFormat="1" ht="18" customHeight="1" hidden="1">
      <c r="A129" s="192" t="s">
        <v>72</v>
      </c>
      <c r="B129" s="193"/>
      <c r="C129" s="194"/>
      <c r="D129" s="111">
        <v>0</v>
      </c>
      <c r="E129" s="111" t="s">
        <v>67</v>
      </c>
      <c r="F129" s="111" t="s">
        <v>67</v>
      </c>
      <c r="G129" s="153"/>
      <c r="H129" s="107"/>
      <c r="I129" s="117">
        <f>G129-95</f>
        <v>-95</v>
      </c>
    </row>
    <row r="130" spans="1:9" s="103" customFormat="1" ht="27.75" customHeight="1" hidden="1">
      <c r="A130" s="192" t="s">
        <v>108</v>
      </c>
      <c r="B130" s="193"/>
      <c r="C130" s="194"/>
      <c r="D130" s="111">
        <v>349.35</v>
      </c>
      <c r="E130" s="111">
        <v>0</v>
      </c>
      <c r="F130" s="111">
        <v>0</v>
      </c>
      <c r="G130" s="153"/>
      <c r="H130" s="107">
        <f>F130/D130*100</f>
        <v>0</v>
      </c>
      <c r="I130" s="117">
        <f>G130-95</f>
        <v>-95</v>
      </c>
    </row>
    <row r="131" spans="1:11" s="1" customFormat="1" ht="26.25" customHeight="1">
      <c r="A131" s="184" t="s">
        <v>65</v>
      </c>
      <c r="B131" s="185"/>
      <c r="C131" s="186"/>
      <c r="D131" s="108">
        <f>D133+D134+D135</f>
        <v>42635833.939</v>
      </c>
      <c r="E131" s="108">
        <f>E133+E134+E135</f>
        <v>25598473.94999999</v>
      </c>
      <c r="F131" s="108">
        <f>F133+F134+F135</f>
        <v>24289140.815</v>
      </c>
      <c r="G131" s="154">
        <f>F131/E131*100</f>
        <v>94.88511253617136</v>
      </c>
      <c r="H131" s="108">
        <f>F131/D131*100</f>
        <v>56.96884186609553</v>
      </c>
      <c r="I131" s="114">
        <f aca="true" t="shared" si="10" ref="I131:I141">G131-95</f>
        <v>-0.11488746382863724</v>
      </c>
      <c r="J131" s="91"/>
      <c r="K131" s="91"/>
    </row>
    <row r="132" spans="1:9" s="1" customFormat="1" ht="15.75" customHeight="1">
      <c r="A132" s="191"/>
      <c r="B132" s="191"/>
      <c r="C132" s="30" t="s">
        <v>63</v>
      </c>
      <c r="D132" s="111"/>
      <c r="E132" s="111"/>
      <c r="F132" s="111"/>
      <c r="G132" s="156"/>
      <c r="H132" s="111"/>
      <c r="I132" s="113"/>
    </row>
    <row r="133" spans="1:9" s="1" customFormat="1" ht="20.25" customHeight="1">
      <c r="A133" s="191"/>
      <c r="B133" s="191"/>
      <c r="C133" s="30" t="s">
        <v>35</v>
      </c>
      <c r="D133" s="111">
        <f>D7+D11+D22+D27+D32+D35+D40+D44+D48+D52+D56+D60+D64+D68+D72+D77+D81+D90+D86+D92+D95+D99+D104+D108+D113+D116+D118+D121+D126</f>
        <v>23464282.090000007</v>
      </c>
      <c r="E133" s="111">
        <f>E7+E11+E22+E27+E32+E35+E40+E44+E48+E52+E56+E60+E64+E68+E72+E77+E81+E86+E90+E92+E95+E99+E104+E108+E113+E116+E118+E121+E126</f>
        <v>15430300.236999996</v>
      </c>
      <c r="F133" s="111">
        <f>F7+F11+F22+F27+F32+F35+F40+F44+F48+F52+F56+F60+F64+F68+F72+F77+F81+F86+F90+F92+F95+F99+F104+F108+F113+F116+F118+F121+F126</f>
        <v>14397827.181</v>
      </c>
      <c r="G133" s="156">
        <f>F133/E133*100</f>
        <v>93.30879477299962</v>
      </c>
      <c r="H133" s="111">
        <f>F133/D133*100</f>
        <v>61.36061238002273</v>
      </c>
      <c r="I133" s="115">
        <f t="shared" si="10"/>
        <v>-1.6912052270003812</v>
      </c>
    </row>
    <row r="134" spans="1:9" s="1" customFormat="1" ht="20.25" customHeight="1">
      <c r="A134" s="191"/>
      <c r="B134" s="191"/>
      <c r="C134" s="30" t="s">
        <v>36</v>
      </c>
      <c r="D134" s="111">
        <f>D25+D28+D36+D41+D45+D49+D53+D57+D61+D65+D69+D73+D82+D87+D96+D100+D122</f>
        <v>9692063.483999997</v>
      </c>
      <c r="E134" s="111">
        <f>E25+E28+E36+E41+E45+E49+E53+E57+E61+E65+E69+E73+E82+E87+E96+E100+E122</f>
        <v>6683713.957999999</v>
      </c>
      <c r="F134" s="111">
        <f>F25+F28+F36+F41+F45+F49+F53+F57+F61+F65+F69+F73+F82+F87+F96+F100+F122</f>
        <v>6521291.470000002</v>
      </c>
      <c r="G134" s="156">
        <f>F134/E134*100</f>
        <v>97.56987673289657</v>
      </c>
      <c r="H134" s="111">
        <f>F134/D134*100</f>
        <v>67.2848612760903</v>
      </c>
      <c r="I134" s="122">
        <f t="shared" si="10"/>
        <v>2.5698767328965744</v>
      </c>
    </row>
    <row r="135" spans="1:9" s="1" customFormat="1" ht="30" customHeight="1">
      <c r="A135" s="191"/>
      <c r="B135" s="191"/>
      <c r="C135" s="31" t="s">
        <v>71</v>
      </c>
      <c r="D135" s="111">
        <f>D8+D29+D33+D37+D42+D46+D50+D54+D58+D62+D66+D70+D74+D78+D83+D88+D101+D110+D119+D123+D127+D129</f>
        <v>9479488.365</v>
      </c>
      <c r="E135" s="111">
        <f>E8+E29+E33+E37+E42+E46+E50+E54+E58+E62+E66+E70+E74+E78+E83+E88+E101+E110+E119+E123+E127</f>
        <v>3484459.7550000004</v>
      </c>
      <c r="F135" s="111">
        <f>F8+F29+F33+F37+F42+F46+F50+F54+F58+F62+F66+F70+F74+F78+F83+F88+F101+F110+F119+F123+F127</f>
        <v>3370022.1640000003</v>
      </c>
      <c r="G135" s="156">
        <f>F135/E135*100</f>
        <v>96.7157723421604</v>
      </c>
      <c r="H135" s="111">
        <f>F135/D135*100</f>
        <v>35.55067567193538</v>
      </c>
      <c r="I135" s="122">
        <f t="shared" si="10"/>
        <v>1.715772342160406</v>
      </c>
    </row>
    <row r="136" spans="1:9" s="1" customFormat="1" ht="26.25" customHeight="1">
      <c r="A136" s="205" t="s">
        <v>64</v>
      </c>
      <c r="B136" s="205"/>
      <c r="C136" s="205"/>
      <c r="D136" s="110">
        <f>D138+D139+D140</f>
        <v>42683982.795</v>
      </c>
      <c r="E136" s="110">
        <f>E138+E139+E140</f>
        <v>25600429.438999992</v>
      </c>
      <c r="F136" s="110">
        <f>F138+F139+F140</f>
        <v>24291096.304</v>
      </c>
      <c r="G136" s="157">
        <f>F136/E136*100</f>
        <v>94.8855032368897</v>
      </c>
      <c r="H136" s="110">
        <f>F136/D136*100</f>
        <v>56.90916056419519</v>
      </c>
      <c r="I136" s="171">
        <f t="shared" si="10"/>
        <v>-0.11449676311029577</v>
      </c>
    </row>
    <row r="137" spans="1:9" s="1" customFormat="1" ht="15.75" customHeight="1">
      <c r="A137" s="210"/>
      <c r="B137" s="210"/>
      <c r="C137" s="49" t="s">
        <v>63</v>
      </c>
      <c r="D137" s="168"/>
      <c r="E137" s="168"/>
      <c r="F137" s="168"/>
      <c r="G137" s="157"/>
      <c r="H137" s="110"/>
      <c r="I137" s="176"/>
    </row>
    <row r="138" spans="1:9" s="1" customFormat="1" ht="30.75" customHeight="1">
      <c r="A138" s="210"/>
      <c r="B138" s="210"/>
      <c r="C138" s="32" t="s">
        <v>70</v>
      </c>
      <c r="D138" s="110">
        <f>D133+D17</f>
        <v>23512430.946000006</v>
      </c>
      <c r="E138" s="110">
        <f>E133+E17</f>
        <v>15432255.725999996</v>
      </c>
      <c r="F138" s="110">
        <f>F133+F17</f>
        <v>14399782.67</v>
      </c>
      <c r="G138" s="157">
        <f>F138/E138*100</f>
        <v>93.3096426450444</v>
      </c>
      <c r="H138" s="110">
        <f>F138/D138*100</f>
        <v>61.24327468763806</v>
      </c>
      <c r="I138" s="116">
        <f t="shared" si="10"/>
        <v>-1.6903573549555944</v>
      </c>
    </row>
    <row r="139" spans="1:9" s="1" customFormat="1" ht="20.25" customHeight="1">
      <c r="A139" s="210"/>
      <c r="B139" s="210"/>
      <c r="C139" s="32" t="s">
        <v>36</v>
      </c>
      <c r="D139" s="110">
        <f aca="true" t="shared" si="11" ref="D139:F140">D134</f>
        <v>9692063.483999997</v>
      </c>
      <c r="E139" s="110">
        <f t="shared" si="11"/>
        <v>6683713.957999999</v>
      </c>
      <c r="F139" s="110">
        <f t="shared" si="11"/>
        <v>6521291.470000002</v>
      </c>
      <c r="G139" s="157">
        <f>F139/E139*100</f>
        <v>97.56987673289657</v>
      </c>
      <c r="H139" s="110">
        <f>F139/D139*100</f>
        <v>67.2848612760903</v>
      </c>
      <c r="I139" s="116">
        <f t="shared" si="10"/>
        <v>2.5698767328965744</v>
      </c>
    </row>
    <row r="140" spans="1:9" s="1" customFormat="1" ht="31.5" customHeight="1">
      <c r="A140" s="210"/>
      <c r="B140" s="210"/>
      <c r="C140" s="33" t="s">
        <v>71</v>
      </c>
      <c r="D140" s="110">
        <f t="shared" si="11"/>
        <v>9479488.365</v>
      </c>
      <c r="E140" s="110">
        <f t="shared" si="11"/>
        <v>3484459.7550000004</v>
      </c>
      <c r="F140" s="110">
        <f t="shared" si="11"/>
        <v>3370022.1640000003</v>
      </c>
      <c r="G140" s="157">
        <f>F140/E140*100</f>
        <v>96.7157723421604</v>
      </c>
      <c r="H140" s="110">
        <f>F140/D140*100</f>
        <v>35.55067567193538</v>
      </c>
      <c r="I140" s="116">
        <f t="shared" si="10"/>
        <v>1.715772342160406</v>
      </c>
    </row>
    <row r="141" spans="1:9" s="2" customFormat="1" ht="21.75" customHeight="1">
      <c r="A141" s="210"/>
      <c r="B141" s="210"/>
      <c r="C141" s="164" t="s">
        <v>97</v>
      </c>
      <c r="D141" s="165">
        <f>D9+D30+D38+D75+D79+D84+D102+D111+D124+D128</f>
        <v>8649486.506</v>
      </c>
      <c r="E141" s="165">
        <f>E9+E30+E38+E75+E79+E84+E102+E111+E124+E128</f>
        <v>3840363.813</v>
      </c>
      <c r="F141" s="165">
        <f>F9+F30+F38+F75+F79+F84+F102+F111+F124+F128</f>
        <v>3390170.3329999996</v>
      </c>
      <c r="G141" s="166">
        <f>F141/E141*100</f>
        <v>88.27732209963929</v>
      </c>
      <c r="H141" s="165">
        <f>F141/D141*100</f>
        <v>39.19504736666503</v>
      </c>
      <c r="I141" s="167">
        <f t="shared" si="10"/>
        <v>-6.722677900360708</v>
      </c>
    </row>
    <row r="142" spans="1:8" ht="12" customHeight="1">
      <c r="A142" s="47"/>
      <c r="B142" s="48" t="s">
        <v>100</v>
      </c>
      <c r="C142" s="48"/>
      <c r="D142" s="138"/>
      <c r="E142" s="19"/>
      <c r="F142" s="26"/>
      <c r="G142" s="19"/>
      <c r="H142" s="19"/>
    </row>
    <row r="143" spans="1:9" s="13" customFormat="1" ht="27.75" customHeight="1" hidden="1">
      <c r="A143" s="187" t="s">
        <v>89</v>
      </c>
      <c r="B143" s="188"/>
      <c r="C143" s="188"/>
      <c r="D143" s="188"/>
      <c r="E143" s="188"/>
      <c r="F143" s="188"/>
      <c r="G143" s="188"/>
      <c r="H143" s="188"/>
      <c r="I143" s="3"/>
    </row>
    <row r="144" spans="1:8" s="6" customFormat="1" ht="17.25" customHeight="1">
      <c r="A144" s="181" t="s">
        <v>122</v>
      </c>
      <c r="B144" s="182"/>
      <c r="C144" s="182"/>
      <c r="D144" s="182"/>
      <c r="E144" s="182"/>
      <c r="F144" s="182"/>
      <c r="G144" s="182"/>
      <c r="H144" s="182"/>
    </row>
    <row r="145" spans="1:9" s="4" customFormat="1" ht="12.75">
      <c r="A145" s="21"/>
      <c r="B145" s="22"/>
      <c r="C145" s="22"/>
      <c r="D145" s="139"/>
      <c r="E145" s="20"/>
      <c r="F145" s="27"/>
      <c r="G145" s="20"/>
      <c r="H145" s="20"/>
      <c r="I145" s="100"/>
    </row>
    <row r="146" spans="1:9" s="4" customFormat="1" ht="12.75" hidden="1">
      <c r="A146" s="21"/>
      <c r="B146" s="22"/>
      <c r="C146" s="22"/>
      <c r="D146" s="139"/>
      <c r="E146" s="20"/>
      <c r="F146" s="27"/>
      <c r="G146" s="20"/>
      <c r="H146" s="20"/>
      <c r="I146" s="100"/>
    </row>
    <row r="147" spans="1:9" s="4" customFormat="1" ht="12.75" hidden="1">
      <c r="A147" s="42"/>
      <c r="B147" s="43"/>
      <c r="C147" s="43"/>
      <c r="D147" s="140"/>
      <c r="E147" s="46"/>
      <c r="F147" s="45"/>
      <c r="G147" s="46"/>
      <c r="H147" s="46"/>
      <c r="I147" s="100"/>
    </row>
    <row r="148" spans="1:9" s="4" customFormat="1" ht="32.25" customHeight="1" hidden="1">
      <c r="A148" s="18" t="s">
        <v>0</v>
      </c>
      <c r="B148" s="18" t="s">
        <v>62</v>
      </c>
      <c r="C148" s="18" t="s">
        <v>69</v>
      </c>
      <c r="D148" s="141"/>
      <c r="E148" s="44"/>
      <c r="F148" s="45"/>
      <c r="G148" s="46"/>
      <c r="H148" s="46"/>
      <c r="I148" s="100"/>
    </row>
    <row r="149" spans="1:9" s="4" customFormat="1" ht="15.75" hidden="1">
      <c r="A149" s="202" t="s">
        <v>64</v>
      </c>
      <c r="B149" s="203"/>
      <c r="C149" s="204"/>
      <c r="D149" s="142">
        <f>D151+D152+D153</f>
        <v>24525968.417999998</v>
      </c>
      <c r="E149" s="34">
        <f>E151+E152+E153</f>
        <v>21619356.084</v>
      </c>
      <c r="F149" s="104">
        <f>F151+F152+F153</f>
        <v>20841969.650000002</v>
      </c>
      <c r="G149" s="35">
        <f>F149/E149*100</f>
        <v>96.40421097196635</v>
      </c>
      <c r="H149" s="35">
        <f>F149/D149*100</f>
        <v>84.97919142187165</v>
      </c>
      <c r="I149" s="100"/>
    </row>
    <row r="150" spans="1:9" s="4" customFormat="1" ht="13.5" hidden="1">
      <c r="A150" s="178"/>
      <c r="B150" s="178"/>
      <c r="C150" s="36" t="s">
        <v>63</v>
      </c>
      <c r="D150" s="143"/>
      <c r="E150" s="37"/>
      <c r="F150" s="105"/>
      <c r="G150" s="38"/>
      <c r="H150" s="38"/>
      <c r="I150" s="100"/>
    </row>
    <row r="151" spans="1:9" s="4" customFormat="1" ht="27" hidden="1">
      <c r="A151" s="178"/>
      <c r="B151" s="178"/>
      <c r="C151" s="39" t="s">
        <v>70</v>
      </c>
      <c r="D151" s="144">
        <v>14805057.912999997</v>
      </c>
      <c r="E151" s="40">
        <v>13268979.204</v>
      </c>
      <c r="F151" s="106">
        <v>12716245.471</v>
      </c>
      <c r="G151" s="35">
        <v>95.83439144411821</v>
      </c>
      <c r="H151" s="35">
        <v>85.89122410547374</v>
      </c>
      <c r="I151" s="100"/>
    </row>
    <row r="152" spans="1:9" s="4" customFormat="1" ht="13.5" hidden="1">
      <c r="A152" s="178"/>
      <c r="B152" s="178"/>
      <c r="C152" s="39" t="s">
        <v>36</v>
      </c>
      <c r="D152" s="144">
        <v>7926615.303999999</v>
      </c>
      <c r="E152" s="40">
        <v>7092166.329999999</v>
      </c>
      <c r="F152" s="106">
        <v>6886598.409</v>
      </c>
      <c r="G152" s="35">
        <v>97.10147913296332</v>
      </c>
      <c r="H152" s="35">
        <v>86.87943270723412</v>
      </c>
      <c r="I152" s="100"/>
    </row>
    <row r="153" spans="1:9" s="4" customFormat="1" ht="27" hidden="1">
      <c r="A153" s="178"/>
      <c r="B153" s="178"/>
      <c r="C153" s="41" t="s">
        <v>71</v>
      </c>
      <c r="D153" s="144">
        <v>1794295.2010000001</v>
      </c>
      <c r="E153" s="40">
        <v>1258210.55</v>
      </c>
      <c r="F153" s="106">
        <v>1239125.77</v>
      </c>
      <c r="G153" s="35">
        <v>98.4831807363243</v>
      </c>
      <c r="H153" s="35">
        <v>69.05919211673798</v>
      </c>
      <c r="I153" s="100"/>
    </row>
    <row r="154" spans="1:9" s="4" customFormat="1" ht="12.75" hidden="1">
      <c r="A154" s="21"/>
      <c r="B154" s="22"/>
      <c r="C154" s="22"/>
      <c r="D154" s="139"/>
      <c r="E154" s="20"/>
      <c r="F154" s="27"/>
      <c r="G154" s="20"/>
      <c r="H154" s="20"/>
      <c r="I154" s="100"/>
    </row>
    <row r="155" spans="1:9" s="4" customFormat="1" ht="12.75" hidden="1">
      <c r="A155" s="21"/>
      <c r="B155" s="22"/>
      <c r="C155" s="22"/>
      <c r="D155" s="139"/>
      <c r="E155" s="20"/>
      <c r="F155" s="27"/>
      <c r="G155" s="20"/>
      <c r="H155" s="20"/>
      <c r="I155" s="100"/>
    </row>
    <row r="156" spans="1:9" s="4" customFormat="1" ht="12.75" hidden="1">
      <c r="A156" s="21"/>
      <c r="B156" s="22"/>
      <c r="C156" s="22"/>
      <c r="D156" s="139"/>
      <c r="E156" s="20"/>
      <c r="F156" s="27"/>
      <c r="G156" s="20"/>
      <c r="H156" s="20"/>
      <c r="I156" s="100"/>
    </row>
    <row r="157" spans="1:9" s="4" customFormat="1" ht="12.75" hidden="1">
      <c r="A157" s="21"/>
      <c r="B157" s="22"/>
      <c r="C157" s="22"/>
      <c r="D157" s="139"/>
      <c r="E157" s="20"/>
      <c r="F157" s="27"/>
      <c r="G157" s="20"/>
      <c r="H157" s="20"/>
      <c r="I157" s="100"/>
    </row>
    <row r="158" spans="1:9" s="4" customFormat="1" ht="12.75">
      <c r="A158" s="21"/>
      <c r="B158" s="22"/>
      <c r="C158" s="22"/>
      <c r="D158" s="170"/>
      <c r="E158" s="170"/>
      <c r="F158" s="170"/>
      <c r="G158" s="20"/>
      <c r="H158" s="20"/>
      <c r="I158" s="100"/>
    </row>
    <row r="159" spans="1:9" s="4" customFormat="1" ht="12.75">
      <c r="A159" s="21"/>
      <c r="B159" s="22"/>
      <c r="C159" s="22"/>
      <c r="D159" s="139"/>
      <c r="E159" s="20"/>
      <c r="F159" s="27"/>
      <c r="G159" s="20"/>
      <c r="H159" s="20"/>
      <c r="I159" s="100"/>
    </row>
    <row r="160" spans="1:9" s="4" customFormat="1" ht="12.75">
      <c r="A160" s="21"/>
      <c r="B160" s="22"/>
      <c r="C160" s="22"/>
      <c r="D160" s="139"/>
      <c r="E160" s="20"/>
      <c r="F160" s="27"/>
      <c r="G160" s="20"/>
      <c r="H160" s="20"/>
      <c r="I160" s="100"/>
    </row>
    <row r="161" spans="1:9" s="4" customFormat="1" ht="12.75">
      <c r="A161" s="21"/>
      <c r="B161" s="22"/>
      <c r="C161" s="22"/>
      <c r="D161" s="139"/>
      <c r="E161" s="20"/>
      <c r="F161" s="27"/>
      <c r="G161" s="20"/>
      <c r="H161" s="20"/>
      <c r="I161" s="100"/>
    </row>
    <row r="162" spans="1:9" s="4" customFormat="1" ht="12.75">
      <c r="A162" s="21"/>
      <c r="B162" s="22"/>
      <c r="C162" s="22"/>
      <c r="D162" s="139"/>
      <c r="E162" s="20"/>
      <c r="F162" s="27"/>
      <c r="G162" s="20"/>
      <c r="H162" s="20"/>
      <c r="I162" s="100"/>
    </row>
    <row r="163" spans="1:9" s="4" customFormat="1" ht="12.75">
      <c r="A163" s="21"/>
      <c r="B163" s="22"/>
      <c r="C163" s="22"/>
      <c r="D163" s="139"/>
      <c r="E163" s="20"/>
      <c r="F163" s="27"/>
      <c r="G163" s="20"/>
      <c r="H163" s="20"/>
      <c r="I163" s="100"/>
    </row>
    <row r="164" spans="1:9" s="4" customFormat="1" ht="12.75">
      <c r="A164" s="21"/>
      <c r="B164" s="22"/>
      <c r="C164" s="22"/>
      <c r="D164" s="139"/>
      <c r="E164" s="20"/>
      <c r="F164" s="27"/>
      <c r="G164" s="20"/>
      <c r="H164" s="20"/>
      <c r="I164" s="100"/>
    </row>
    <row r="165" spans="1:9" s="4" customFormat="1" ht="12.75">
      <c r="A165" s="21"/>
      <c r="B165" s="22"/>
      <c r="C165" s="22"/>
      <c r="D165" s="139"/>
      <c r="E165" s="20"/>
      <c r="F165" s="27"/>
      <c r="G165" s="20"/>
      <c r="H165" s="20"/>
      <c r="I165" s="100"/>
    </row>
    <row r="166" spans="1:9" s="4" customFormat="1" ht="12.75">
      <c r="A166" s="21"/>
      <c r="B166" s="22"/>
      <c r="C166" s="22"/>
      <c r="D166" s="139"/>
      <c r="E166" s="20"/>
      <c r="F166" s="27"/>
      <c r="G166" s="20"/>
      <c r="H166" s="20"/>
      <c r="I166" s="100"/>
    </row>
    <row r="167" spans="1:9" s="4" customFormat="1" ht="12.75">
      <c r="A167" s="21"/>
      <c r="B167" s="22"/>
      <c r="C167" s="22"/>
      <c r="D167" s="139"/>
      <c r="E167" s="20"/>
      <c r="F167" s="27"/>
      <c r="G167" s="20"/>
      <c r="H167" s="20"/>
      <c r="I167" s="100"/>
    </row>
    <row r="168" spans="1:9" s="4" customFormat="1" ht="12.75">
      <c r="A168" s="21"/>
      <c r="B168" s="22"/>
      <c r="C168" s="22"/>
      <c r="D168" s="139"/>
      <c r="E168" s="20"/>
      <c r="F168" s="27"/>
      <c r="G168" s="20"/>
      <c r="H168" s="20"/>
      <c r="I168" s="100"/>
    </row>
    <row r="169" spans="1:9" s="4" customFormat="1" ht="12.75">
      <c r="A169" s="21"/>
      <c r="B169" s="22"/>
      <c r="C169" s="22"/>
      <c r="D169" s="139"/>
      <c r="E169" s="20"/>
      <c r="F169" s="27"/>
      <c r="G169" s="20"/>
      <c r="H169" s="20"/>
      <c r="I169" s="100"/>
    </row>
    <row r="170" spans="1:9" s="4" customFormat="1" ht="12.75">
      <c r="A170" s="21"/>
      <c r="B170" s="22"/>
      <c r="C170" s="22"/>
      <c r="D170" s="139"/>
      <c r="E170" s="20"/>
      <c r="F170" s="27"/>
      <c r="G170" s="20"/>
      <c r="H170" s="20"/>
      <c r="I170" s="100"/>
    </row>
    <row r="171" spans="1:9" s="4" customFormat="1" ht="12.75">
      <c r="A171" s="21"/>
      <c r="B171" s="22"/>
      <c r="C171" s="22"/>
      <c r="D171" s="139"/>
      <c r="E171" s="20"/>
      <c r="F171" s="27"/>
      <c r="G171" s="20"/>
      <c r="H171" s="20"/>
      <c r="I171" s="100"/>
    </row>
    <row r="172" spans="1:9" s="4" customFormat="1" ht="12.75">
      <c r="A172" s="21"/>
      <c r="B172" s="22"/>
      <c r="C172" s="22"/>
      <c r="D172" s="139"/>
      <c r="E172" s="20"/>
      <c r="F172" s="27"/>
      <c r="G172" s="20"/>
      <c r="H172" s="20"/>
      <c r="I172" s="100"/>
    </row>
    <row r="173" spans="1:9" s="4" customFormat="1" ht="12.75">
      <c r="A173" s="21"/>
      <c r="B173" s="22"/>
      <c r="C173" s="22"/>
      <c r="D173" s="139"/>
      <c r="E173" s="20"/>
      <c r="F173" s="27"/>
      <c r="G173" s="20"/>
      <c r="H173" s="20"/>
      <c r="I173" s="100"/>
    </row>
    <row r="174" spans="1:9" s="4" customFormat="1" ht="12.75">
      <c r="A174" s="21"/>
      <c r="B174" s="22"/>
      <c r="C174" s="22"/>
      <c r="D174" s="139"/>
      <c r="E174" s="20"/>
      <c r="F174" s="27"/>
      <c r="G174" s="20"/>
      <c r="H174" s="20"/>
      <c r="I174" s="100"/>
    </row>
    <row r="175" spans="1:9" s="4" customFormat="1" ht="12.75">
      <c r="A175" s="21"/>
      <c r="B175" s="22"/>
      <c r="C175" s="22"/>
      <c r="D175" s="139"/>
      <c r="E175" s="20"/>
      <c r="F175" s="27"/>
      <c r="G175" s="20"/>
      <c r="H175" s="20"/>
      <c r="I175" s="100"/>
    </row>
    <row r="176" spans="1:9" s="4" customFormat="1" ht="12.75">
      <c r="A176" s="21"/>
      <c r="B176" s="22"/>
      <c r="C176" s="22"/>
      <c r="D176" s="139"/>
      <c r="E176" s="20"/>
      <c r="F176" s="27"/>
      <c r="G176" s="20"/>
      <c r="H176" s="20"/>
      <c r="I176" s="100"/>
    </row>
    <row r="177" spans="1:9" s="4" customFormat="1" ht="12.75">
      <c r="A177" s="21"/>
      <c r="B177" s="22"/>
      <c r="C177" s="22"/>
      <c r="D177" s="139"/>
      <c r="E177" s="20"/>
      <c r="F177" s="27"/>
      <c r="G177" s="20"/>
      <c r="H177" s="20"/>
      <c r="I177" s="100"/>
    </row>
    <row r="178" spans="1:9" s="4" customFormat="1" ht="12.75">
      <c r="A178" s="21"/>
      <c r="B178" s="22"/>
      <c r="C178" s="22"/>
      <c r="D178" s="139"/>
      <c r="E178" s="20"/>
      <c r="F178" s="27"/>
      <c r="G178" s="20"/>
      <c r="H178" s="20"/>
      <c r="I178" s="100"/>
    </row>
    <row r="179" spans="1:9" s="4" customFormat="1" ht="12.75">
      <c r="A179" s="21"/>
      <c r="B179" s="22"/>
      <c r="C179" s="22"/>
      <c r="D179" s="139"/>
      <c r="E179" s="20"/>
      <c r="F179" s="27"/>
      <c r="G179" s="20"/>
      <c r="H179" s="20"/>
      <c r="I179" s="100"/>
    </row>
    <row r="180" spans="1:9" s="4" customFormat="1" ht="12.75">
      <c r="A180" s="21"/>
      <c r="B180" s="22"/>
      <c r="C180" s="22"/>
      <c r="D180" s="139"/>
      <c r="E180" s="20"/>
      <c r="F180" s="27"/>
      <c r="G180" s="20"/>
      <c r="H180" s="20"/>
      <c r="I180" s="100"/>
    </row>
    <row r="181" spans="1:9" s="4" customFormat="1" ht="12.75">
      <c r="A181" s="21"/>
      <c r="B181" s="22"/>
      <c r="C181" s="22"/>
      <c r="D181" s="139"/>
      <c r="E181" s="20"/>
      <c r="F181" s="27"/>
      <c r="G181" s="20"/>
      <c r="H181" s="20"/>
      <c r="I181" s="100"/>
    </row>
    <row r="182" spans="1:9" s="4" customFormat="1" ht="12.75">
      <c r="A182" s="21"/>
      <c r="B182" s="22"/>
      <c r="C182" s="22"/>
      <c r="D182" s="139"/>
      <c r="E182" s="20"/>
      <c r="F182" s="27"/>
      <c r="G182" s="20"/>
      <c r="H182" s="20"/>
      <c r="I182" s="100"/>
    </row>
    <row r="183" spans="1:9" s="4" customFormat="1" ht="12.75">
      <c r="A183" s="21"/>
      <c r="B183" s="22"/>
      <c r="C183" s="22"/>
      <c r="D183" s="139"/>
      <c r="E183" s="20"/>
      <c r="F183" s="27"/>
      <c r="G183" s="20"/>
      <c r="H183" s="20"/>
      <c r="I183" s="100"/>
    </row>
    <row r="184" spans="1:9" s="4" customFormat="1" ht="12.75">
      <c r="A184" s="21"/>
      <c r="B184" s="22"/>
      <c r="C184" s="22"/>
      <c r="D184" s="139"/>
      <c r="E184" s="20"/>
      <c r="F184" s="27"/>
      <c r="G184" s="20"/>
      <c r="H184" s="20"/>
      <c r="I184" s="100"/>
    </row>
    <row r="185" spans="1:9" s="4" customFormat="1" ht="12.75">
      <c r="A185" s="21"/>
      <c r="B185" s="22"/>
      <c r="C185" s="22"/>
      <c r="D185" s="139"/>
      <c r="E185" s="20"/>
      <c r="F185" s="27"/>
      <c r="G185" s="20"/>
      <c r="H185" s="20"/>
      <c r="I185" s="100"/>
    </row>
    <row r="186" spans="1:9" s="4" customFormat="1" ht="12.75">
      <c r="A186" s="21"/>
      <c r="B186" s="22"/>
      <c r="C186" s="22"/>
      <c r="D186" s="139"/>
      <c r="E186" s="20"/>
      <c r="F186" s="27"/>
      <c r="G186" s="20"/>
      <c r="H186" s="20"/>
      <c r="I186" s="100"/>
    </row>
    <row r="187" spans="1:9" s="4" customFormat="1" ht="12.75">
      <c r="A187" s="21"/>
      <c r="B187" s="22"/>
      <c r="C187" s="22"/>
      <c r="D187" s="139"/>
      <c r="E187" s="20"/>
      <c r="F187" s="27"/>
      <c r="G187" s="20"/>
      <c r="H187" s="20"/>
      <c r="I187" s="100"/>
    </row>
    <row r="188" spans="1:9" s="4" customFormat="1" ht="12.75">
      <c r="A188" s="21"/>
      <c r="B188" s="22"/>
      <c r="C188" s="22"/>
      <c r="D188" s="139"/>
      <c r="E188" s="20"/>
      <c r="F188" s="27"/>
      <c r="G188" s="20"/>
      <c r="H188" s="20"/>
      <c r="I188" s="100"/>
    </row>
    <row r="189" spans="1:9" s="4" customFormat="1" ht="12.75">
      <c r="A189" s="21"/>
      <c r="B189" s="22"/>
      <c r="C189" s="22"/>
      <c r="D189" s="139"/>
      <c r="E189" s="20"/>
      <c r="F189" s="27"/>
      <c r="G189" s="20"/>
      <c r="H189" s="20"/>
      <c r="I189" s="100"/>
    </row>
    <row r="190" spans="1:9" s="4" customFormat="1" ht="12.75">
      <c r="A190" s="21"/>
      <c r="B190" s="22"/>
      <c r="C190" s="22"/>
      <c r="D190" s="139"/>
      <c r="E190" s="20"/>
      <c r="F190" s="27"/>
      <c r="G190" s="20"/>
      <c r="H190" s="20"/>
      <c r="I190" s="100"/>
    </row>
    <row r="191" spans="1:9" s="4" customFormat="1" ht="12.75">
      <c r="A191" s="21"/>
      <c r="B191" s="22"/>
      <c r="C191" s="22"/>
      <c r="D191" s="139"/>
      <c r="E191" s="20"/>
      <c r="F191" s="27"/>
      <c r="G191" s="20"/>
      <c r="H191" s="20"/>
      <c r="I191" s="100"/>
    </row>
    <row r="192" spans="1:9" s="4" customFormat="1" ht="12.75">
      <c r="A192" s="21"/>
      <c r="B192" s="22"/>
      <c r="C192" s="22"/>
      <c r="D192" s="139"/>
      <c r="E192" s="20"/>
      <c r="F192" s="27"/>
      <c r="G192" s="20"/>
      <c r="H192" s="20"/>
      <c r="I192" s="100"/>
    </row>
    <row r="193" spans="1:9" s="4" customFormat="1" ht="12.75">
      <c r="A193" s="21"/>
      <c r="B193" s="22"/>
      <c r="C193" s="22"/>
      <c r="D193" s="139"/>
      <c r="E193" s="20"/>
      <c r="F193" s="27"/>
      <c r="G193" s="20"/>
      <c r="H193" s="20"/>
      <c r="I193" s="100"/>
    </row>
    <row r="194" spans="1:9" s="4" customFormat="1" ht="12.75">
      <c r="A194" s="21"/>
      <c r="B194" s="22"/>
      <c r="C194" s="22"/>
      <c r="D194" s="139"/>
      <c r="E194" s="20"/>
      <c r="F194" s="27"/>
      <c r="G194" s="20"/>
      <c r="H194" s="20"/>
      <c r="I194" s="100"/>
    </row>
    <row r="195" spans="1:9" s="4" customFormat="1" ht="12.75">
      <c r="A195" s="21"/>
      <c r="B195" s="22"/>
      <c r="C195" s="22"/>
      <c r="D195" s="139"/>
      <c r="E195" s="20"/>
      <c r="F195" s="27"/>
      <c r="G195" s="20"/>
      <c r="H195" s="20"/>
      <c r="I195" s="100"/>
    </row>
    <row r="196" spans="1:9" s="4" customFormat="1" ht="12.75">
      <c r="A196" s="21"/>
      <c r="B196" s="22"/>
      <c r="C196" s="22"/>
      <c r="D196" s="139"/>
      <c r="E196" s="20"/>
      <c r="F196" s="27"/>
      <c r="G196" s="20"/>
      <c r="H196" s="20"/>
      <c r="I196" s="100"/>
    </row>
    <row r="197" spans="1:9" s="4" customFormat="1" ht="12.75">
      <c r="A197" s="21"/>
      <c r="B197" s="22"/>
      <c r="C197" s="22"/>
      <c r="D197" s="139"/>
      <c r="E197" s="20"/>
      <c r="F197" s="27"/>
      <c r="G197" s="20"/>
      <c r="H197" s="20"/>
      <c r="I197" s="100"/>
    </row>
    <row r="198" spans="1:9" s="4" customFormat="1" ht="12.75">
      <c r="A198" s="21"/>
      <c r="B198" s="22"/>
      <c r="C198" s="22"/>
      <c r="D198" s="139"/>
      <c r="E198" s="20"/>
      <c r="F198" s="27"/>
      <c r="G198" s="20"/>
      <c r="H198" s="20"/>
      <c r="I198" s="100"/>
    </row>
    <row r="199" spans="1:9" s="4" customFormat="1" ht="12.75">
      <c r="A199" s="21"/>
      <c r="B199" s="22"/>
      <c r="C199" s="22"/>
      <c r="D199" s="139"/>
      <c r="E199" s="20"/>
      <c r="F199" s="27"/>
      <c r="G199" s="20"/>
      <c r="H199" s="20"/>
      <c r="I199" s="100"/>
    </row>
    <row r="200" spans="1:9" s="4" customFormat="1" ht="12.75">
      <c r="A200" s="21"/>
      <c r="B200" s="22"/>
      <c r="C200" s="22"/>
      <c r="D200" s="139"/>
      <c r="E200" s="20"/>
      <c r="F200" s="27"/>
      <c r="G200" s="20"/>
      <c r="H200" s="20"/>
      <c r="I200" s="100"/>
    </row>
    <row r="201" spans="4:8" ht="12.75">
      <c r="D201" s="139"/>
      <c r="E201" s="20"/>
      <c r="F201" s="27"/>
      <c r="G201" s="20"/>
      <c r="H201" s="20"/>
    </row>
    <row r="202" spans="1:8" ht="12.75">
      <c r="A202" s="23"/>
      <c r="B202" s="23"/>
      <c r="C202" s="23"/>
      <c r="D202" s="139"/>
      <c r="E202" s="20"/>
      <c r="F202" s="27"/>
      <c r="G202" s="20"/>
      <c r="H202" s="20"/>
    </row>
    <row r="203" spans="1:8" ht="12.75">
      <c r="A203" s="23"/>
      <c r="B203" s="23"/>
      <c r="C203" s="23"/>
      <c r="D203" s="139"/>
      <c r="E203" s="20"/>
      <c r="F203" s="27"/>
      <c r="G203" s="20"/>
      <c r="H203" s="20"/>
    </row>
    <row r="204" spans="1:8" ht="12.75">
      <c r="A204" s="23"/>
      <c r="B204" s="23"/>
      <c r="C204" s="23"/>
      <c r="D204" s="139"/>
      <c r="E204" s="20"/>
      <c r="F204" s="27"/>
      <c r="G204" s="20"/>
      <c r="H204" s="20"/>
    </row>
    <row r="205" spans="1:8" ht="12.75">
      <c r="A205" s="23"/>
      <c r="B205" s="23"/>
      <c r="C205" s="23"/>
      <c r="D205" s="139"/>
      <c r="E205" s="20"/>
      <c r="F205" s="27"/>
      <c r="G205" s="20"/>
      <c r="H205" s="20"/>
    </row>
    <row r="206" spans="1:8" ht="12.75">
      <c r="A206" s="23"/>
      <c r="B206" s="23"/>
      <c r="C206" s="23"/>
      <c r="D206" s="139"/>
      <c r="E206" s="20"/>
      <c r="F206" s="27"/>
      <c r="G206" s="20"/>
      <c r="H206" s="20"/>
    </row>
    <row r="207" spans="1:8" ht="12.75">
      <c r="A207" s="23"/>
      <c r="B207" s="23"/>
      <c r="C207" s="23"/>
      <c r="D207" s="139"/>
      <c r="E207" s="20"/>
      <c r="F207" s="27"/>
      <c r="G207" s="20"/>
      <c r="H207" s="20"/>
    </row>
  </sheetData>
  <sheetProtection/>
  <autoFilter ref="A5:M5"/>
  <mergeCells count="22">
    <mergeCell ref="A3:I3"/>
    <mergeCell ref="A11:B11"/>
    <mergeCell ref="A149:C149"/>
    <mergeCell ref="A136:C136"/>
    <mergeCell ref="A110:B111"/>
    <mergeCell ref="A137:B141"/>
    <mergeCell ref="A129:C129"/>
    <mergeCell ref="A8:B9"/>
    <mergeCell ref="A104:B104"/>
    <mergeCell ref="A105:B106"/>
    <mergeCell ref="A72:B72"/>
    <mergeCell ref="A132:B135"/>
    <mergeCell ref="A130:C130"/>
    <mergeCell ref="A25:B25"/>
    <mergeCell ref="A77:B79"/>
    <mergeCell ref="A75:B75"/>
    <mergeCell ref="A150:B153"/>
    <mergeCell ref="A99:B99"/>
    <mergeCell ref="A144:H144"/>
    <mergeCell ref="A126:B126"/>
    <mergeCell ref="A131:C131"/>
    <mergeCell ref="A143:H143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2020-10-14T10:13:02Z</cp:lastPrinted>
  <dcterms:created xsi:type="dcterms:W3CDTF">2002-03-11T10:22:12Z</dcterms:created>
  <dcterms:modified xsi:type="dcterms:W3CDTF">2020-10-14T10:13:07Z</dcterms:modified>
  <cp:category/>
  <cp:version/>
  <cp:contentType/>
  <cp:contentStatus/>
</cp:coreProperties>
</file>