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<sst xmlns="http://schemas.openxmlformats.org/spreadsheetml/2006/main" count="222" uniqueCount="125">
  <si>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</si>
  <si>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</si>
  <si>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</si>
  <si>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</si>
  <si>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</si>
  <si>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</si>
  <si>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</si>
  <si>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</si>
  <si>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</si>
  <si>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</si>
  <si>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</si>
  <si>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</si>
  <si>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</si>
  <si>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</si>
  <si>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</si>
  <si>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</si>
  <si>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</si>
  <si>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</si>
  <si>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</si>
  <si>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</si>
  <si>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</si>
  <si>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</si>
  <si>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</si>
  <si>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</si>
  <si>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</si>
  <si>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</si>
  <si>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</si>
  <si>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</si>
  <si>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</si>
  <si>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</si>
  <si>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</si>
  <si>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</si>
  <si>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</si>
  <si>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</si>
  <si>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</si>
  <si>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</si>
  <si>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</si>
  <si>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</si>
  <si>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</si>
  <si>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</si>
  <si>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</si>
  <si>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</si>
  <si>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</si>
  <si>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</si>
  <si>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</si>
  <si>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</si>
  <si>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</si>
  <si>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</si>
  <si>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</si>
  <si>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</si>
  <si>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</si>
  <si>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</si>
  <si>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</si>
  <si>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</si>
  <si>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</si>
  <si>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</si>
  <si>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</si>
  <si>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</si>
  <si>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</si>
  <si>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</si>
  <si>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</si>
  <si>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</si>
  <si>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</si>
  <si>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</si>
  <si>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</si>
  <si>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</si>
  <si>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</si>
  <si>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</si>
  <si>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</si>
  <si>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</si>
  <si>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</si>
  <si>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</si>
  <si>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</si>
  <si>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</si>
  <si>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</si>
  <si>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</si>
  <si>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</si>
  <si>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</si>
  <si>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</si>
  <si>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</si>
  <si>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</si>
  <si>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</si>
  <si>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</si>
  <si>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</si>
  <si>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</si>
  <si>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</si>
  <si>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</si>
  <si>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</si>
  <si>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</si>
  <si>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</si>
  <si>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</si>
  <si>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</si>
  <si>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</si>
  <si>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</si>
  <si>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</si>
  <si>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</si>
  <si>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</si>
  <si>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</si>
  <si>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</si>
  <si>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</si>
  <si>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</si>
  <si>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</si>
  <si>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</si>
  <si>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</si>
  <si>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</si>
  <si>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</si>
  <si>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</si>
  <si>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</si>
  <si>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</si>
  <si>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</si>
  <si>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</si>
  <si>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</si>
  <si>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</si>
  <si>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</si>
  <si>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</si>
  <si>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</si>
  <si>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</si>
  <si>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</si>
  <si>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Оперативный анализ исполнения бюджета города Перми по расходам на 1 октября 2021 года</t>
  </si>
  <si>
    <t>Кассовый расход на 01.10.2021</t>
  </si>
  <si>
    <t>Кассовый план 9 месяцев 2021 года</t>
  </si>
  <si>
    <t>% выпол-нения кассового плана 9 месяцев 2021 года</t>
  </si>
  <si>
    <t xml:space="preserve"> *   расчётный уровень установлен исходя из 95,0 % исполнения кассового плана по расходам за 9 месяцев 2021 года.</t>
  </si>
  <si>
    <t>Департамент экономики и промышленной политики администрации г.Перми</t>
  </si>
  <si>
    <t>Департамент земельных отношений администрации                           г. Перми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</si>
</sst>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4" fillId="33" borderId="10" xfId="0" applyNumberFormat="1" applyFont="1" applyFill="1" applyBorder="1" applyAlignment="1">
      <alignment vertical="center"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66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6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5" width="14.00390625" style="5" customWidth="1"/>
    <col min="6" max="6" width="14.003906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96</v>
      </c>
    </row>
    <row r="2" ht="13.5" customHeight="1">
      <c r="I2" s="62" t="s">
        <v>97</v>
      </c>
    </row>
    <row r="3" spans="1:9" s="1" customFormat="1" ht="20.25" customHeight="1">
      <c r="A3" s="138" t="s">
        <v>118</v>
      </c>
      <c r="B3" s="138"/>
      <c r="C3" s="138"/>
      <c r="D3" s="138"/>
      <c r="E3" s="138"/>
      <c r="F3" s="138"/>
      <c r="G3" s="138"/>
      <c r="H3" s="138"/>
      <c r="I3" s="138"/>
    </row>
    <row r="4" spans="1:9" s="1" customFormat="1" ht="15" customHeight="1">
      <c r="A4" s="15"/>
      <c r="B4" s="81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6" t="s">
        <v>114</v>
      </c>
      <c r="E5" s="79" t="s">
        <v>120</v>
      </c>
      <c r="F5" s="70" t="s">
        <v>119</v>
      </c>
      <c r="G5" s="70" t="s">
        <v>121</v>
      </c>
      <c r="H5" s="65" t="s">
        <v>112</v>
      </c>
      <c r="I5" s="66" t="s">
        <v>109</v>
      </c>
    </row>
    <row r="6" spans="1:11" s="2" customFormat="1" ht="45" customHeight="1">
      <c r="A6" s="50" t="s">
        <v>59</v>
      </c>
      <c r="B6" s="30" t="s">
        <v>73</v>
      </c>
      <c r="C6" s="30" t="s">
        <v>37</v>
      </c>
      <c r="D6" s="76">
        <f>D7+D8</f>
        <v>249384.116</v>
      </c>
      <c r="E6" s="76">
        <f>E7+E8</f>
        <v>114871.394</v>
      </c>
      <c r="F6" s="76">
        <f>F7+F8</f>
        <v>108288.014</v>
      </c>
      <c r="G6" s="76">
        <f>F6/E6*100</f>
        <v>94.26891258932577</v>
      </c>
      <c r="H6" s="76">
        <f>F6/D6*100</f>
        <v>43.42217769795731</v>
      </c>
      <c r="I6" s="77" t="s">
        <v>67</v>
      </c>
      <c r="J6" s="63"/>
      <c r="K6" s="63"/>
    </row>
    <row r="7" spans="1:9" s="7" customFormat="1" ht="16.5" customHeight="1">
      <c r="A7" s="122"/>
      <c r="B7" s="123"/>
      <c r="C7" s="54" t="s">
        <v>35</v>
      </c>
      <c r="D7" s="97">
        <v>218215.888</v>
      </c>
      <c r="E7" s="97">
        <v>114871.394</v>
      </c>
      <c r="F7" s="97">
        <v>108288.014</v>
      </c>
      <c r="G7" s="97">
        <f>F7/E7*100</f>
        <v>94.26891258932577</v>
      </c>
      <c r="H7" s="97">
        <f>F7/D7*100</f>
        <v>49.624257423455795</v>
      </c>
      <c r="I7" s="78">
        <f>G7-95</f>
        <v>-0.7310874106742347</v>
      </c>
    </row>
    <row r="8" spans="1:9" s="12" customFormat="1" ht="27" customHeight="1">
      <c r="A8" s="124"/>
      <c r="B8" s="125"/>
      <c r="C8" s="54" t="s">
        <v>71</v>
      </c>
      <c r="D8" s="97">
        <v>31168.228</v>
      </c>
      <c r="E8" s="97">
        <v>0</v>
      </c>
      <c r="F8" s="97">
        <v>0</v>
      </c>
      <c r="G8" s="97"/>
      <c r="H8" s="97">
        <f aca="true" t="shared" si="0" ref="H8:H71">F8/D8*100</f>
        <v>0</v>
      </c>
      <c r="I8" s="78"/>
    </row>
    <row r="9" spans="1:9" s="85" customFormat="1" ht="21.75" customHeight="1">
      <c r="A9" s="126"/>
      <c r="B9" s="127"/>
      <c r="C9" s="89" t="s">
        <v>95</v>
      </c>
      <c r="D9" s="100">
        <v>33178</v>
      </c>
      <c r="E9" s="100">
        <v>0</v>
      </c>
      <c r="F9" s="100">
        <v>0</v>
      </c>
      <c r="G9" s="100"/>
      <c r="H9" s="100">
        <f t="shared" si="0"/>
        <v>0</v>
      </c>
      <c r="I9" s="90"/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D11+D17+D20</f>
        <v>262159.403</v>
      </c>
      <c r="E10" s="76">
        <f>E11+E17+E20</f>
        <v>149901.515</v>
      </c>
      <c r="F10" s="76">
        <f>F11+F17+F20</f>
        <v>149547.584</v>
      </c>
      <c r="G10" s="76">
        <f aca="true" t="shared" si="1" ref="G10:G71">F10/E10*100</f>
        <v>99.7638909786869</v>
      </c>
      <c r="H10" s="76">
        <f t="shared" si="0"/>
        <v>57.04452416684822</v>
      </c>
      <c r="I10" s="105">
        <f aca="true" t="shared" si="2" ref="I10:I71">G10-95</f>
        <v>4.763890978686902</v>
      </c>
      <c r="J10" s="63"/>
    </row>
    <row r="11" spans="1:10" s="1" customFormat="1" ht="27.75" customHeight="1">
      <c r="A11" s="128"/>
      <c r="B11" s="129"/>
      <c r="C11" s="88" t="s">
        <v>66</v>
      </c>
      <c r="D11" s="109">
        <f>D12+D13+D14+D15+D16</f>
        <v>238186.964</v>
      </c>
      <c r="E11" s="109">
        <f>E12+E13+E14+E15+E16</f>
        <v>149901.515</v>
      </c>
      <c r="F11" s="109">
        <f>F12+F13+F14+F15+F16</f>
        <v>149547.584</v>
      </c>
      <c r="G11" s="121">
        <f t="shared" si="1"/>
        <v>99.7638909786869</v>
      </c>
      <c r="H11" s="109">
        <f t="shared" si="0"/>
        <v>62.785797126999775</v>
      </c>
      <c r="I11" s="110">
        <f t="shared" si="2"/>
        <v>4.763890978686902</v>
      </c>
      <c r="J11" s="67"/>
    </row>
    <row r="12" spans="1:9" s="1" customFormat="1" ht="20.25" customHeight="1" hidden="1">
      <c r="A12" s="130"/>
      <c r="B12" s="131"/>
      <c r="C12" s="54" t="s">
        <v>100</v>
      </c>
      <c r="D12" s="97">
        <f>116254.421+6074.879</f>
        <v>122329.3</v>
      </c>
      <c r="E12" s="97">
        <f>75180.55+2754.171</f>
        <v>77934.721</v>
      </c>
      <c r="F12" s="97">
        <f>75169.53+2749.754</f>
        <v>77919.284</v>
      </c>
      <c r="G12" s="116">
        <f t="shared" si="1"/>
        <v>99.98019239717301</v>
      </c>
      <c r="H12" s="97">
        <f t="shared" si="0"/>
        <v>63.69633767216848</v>
      </c>
      <c r="I12" s="78">
        <f t="shared" si="2"/>
        <v>4.980192397173013</v>
      </c>
    </row>
    <row r="13" spans="1:9" s="1" customFormat="1" ht="27" customHeight="1" hidden="1">
      <c r="A13" s="130"/>
      <c r="B13" s="131"/>
      <c r="C13" s="54" t="s">
        <v>104</v>
      </c>
      <c r="D13" s="97">
        <v>106864.8</v>
      </c>
      <c r="E13" s="97">
        <v>69179.321</v>
      </c>
      <c r="F13" s="97">
        <v>68840.921</v>
      </c>
      <c r="G13" s="97">
        <f t="shared" si="1"/>
        <v>99.51083648248009</v>
      </c>
      <c r="H13" s="97">
        <f>F13/D13*100</f>
        <v>64.41870569167772</v>
      </c>
      <c r="I13" s="78">
        <f>G13-95</f>
        <v>4.510836482480087</v>
      </c>
    </row>
    <row r="14" spans="1:9" s="82" customFormat="1" ht="27" customHeight="1" hidden="1">
      <c r="A14" s="130"/>
      <c r="B14" s="131"/>
      <c r="C14" s="54" t="s">
        <v>113</v>
      </c>
      <c r="D14" s="112">
        <v>0</v>
      </c>
      <c r="E14" s="112">
        <v>0</v>
      </c>
      <c r="F14" s="97">
        <v>0</v>
      </c>
      <c r="G14" s="97"/>
      <c r="H14" s="97"/>
      <c r="I14" s="78"/>
    </row>
    <row r="15" spans="1:9" s="1" customFormat="1" ht="27" customHeight="1" hidden="1">
      <c r="A15" s="130"/>
      <c r="B15" s="131"/>
      <c r="C15" s="54" t="s">
        <v>101</v>
      </c>
      <c r="D15" s="97">
        <v>3563</v>
      </c>
      <c r="E15" s="97">
        <v>2130.8</v>
      </c>
      <c r="F15" s="97">
        <v>2130.8</v>
      </c>
      <c r="G15" s="97">
        <f t="shared" si="1"/>
        <v>100</v>
      </c>
      <c r="H15" s="97">
        <f t="shared" si="0"/>
        <v>59.80353634577603</v>
      </c>
      <c r="I15" s="78">
        <f t="shared" si="2"/>
        <v>5</v>
      </c>
    </row>
    <row r="16" spans="1:9" s="1" customFormat="1" ht="27" customHeight="1" hidden="1">
      <c r="A16" s="130"/>
      <c r="B16" s="131"/>
      <c r="C16" s="54" t="s">
        <v>99</v>
      </c>
      <c r="D16" s="97">
        <v>5429.864</v>
      </c>
      <c r="E16" s="97">
        <v>656.673</v>
      </c>
      <c r="F16" s="97">
        <v>656.579</v>
      </c>
      <c r="G16" s="116">
        <f t="shared" si="1"/>
        <v>99.98568541724724</v>
      </c>
      <c r="H16" s="97">
        <f t="shared" si="0"/>
        <v>12.091997147626534</v>
      </c>
      <c r="I16" s="78">
        <f t="shared" si="2"/>
        <v>4.98568541724724</v>
      </c>
    </row>
    <row r="17" spans="1:13" s="1" customFormat="1" ht="27.75" customHeight="1">
      <c r="A17" s="130"/>
      <c r="B17" s="131"/>
      <c r="C17" s="88" t="s">
        <v>81</v>
      </c>
      <c r="D17" s="109">
        <f>D18+D19</f>
        <v>23972.439</v>
      </c>
      <c r="E17" s="109">
        <f>E18+E19</f>
        <v>0</v>
      </c>
      <c r="F17" s="109">
        <f>F18+F19</f>
        <v>0</v>
      </c>
      <c r="G17" s="109"/>
      <c r="H17" s="109">
        <f t="shared" si="0"/>
        <v>0</v>
      </c>
      <c r="I17" s="110"/>
      <c r="M17" s="52"/>
    </row>
    <row r="18" spans="1:9" s="2" customFormat="1" ht="27.75" customHeight="1" hidden="1">
      <c r="A18" s="130"/>
      <c r="B18" s="131"/>
      <c r="C18" s="54" t="s">
        <v>103</v>
      </c>
      <c r="D18" s="97">
        <v>0</v>
      </c>
      <c r="E18" s="97">
        <v>0</v>
      </c>
      <c r="F18" s="97">
        <v>0</v>
      </c>
      <c r="G18" s="97"/>
      <c r="H18" s="97"/>
      <c r="I18" s="78"/>
    </row>
    <row r="19" spans="1:9" s="2" customFormat="1" ht="18" customHeight="1" hidden="1">
      <c r="A19" s="130"/>
      <c r="B19" s="131"/>
      <c r="C19" s="54" t="s">
        <v>102</v>
      </c>
      <c r="D19" s="97">
        <v>23972.439</v>
      </c>
      <c r="E19" s="97">
        <v>0</v>
      </c>
      <c r="F19" s="97">
        <v>0</v>
      </c>
      <c r="G19" s="97"/>
      <c r="H19" s="97">
        <f t="shared" si="0"/>
        <v>0</v>
      </c>
      <c r="I19" s="78">
        <f t="shared" si="2"/>
        <v>-95</v>
      </c>
    </row>
    <row r="20" spans="1:9" s="72" customFormat="1" ht="30" customHeight="1" hidden="1">
      <c r="A20" s="132"/>
      <c r="B20" s="133"/>
      <c r="C20" s="54" t="s">
        <v>94</v>
      </c>
      <c r="D20" s="112">
        <v>0</v>
      </c>
      <c r="E20" s="112">
        <v>0</v>
      </c>
      <c r="F20" s="97">
        <v>0</v>
      </c>
      <c r="G20" s="97"/>
      <c r="H20" s="97"/>
      <c r="I20" s="78"/>
    </row>
    <row r="21" spans="1:9" s="5" customFormat="1" ht="57" customHeight="1">
      <c r="A21" s="50" t="s">
        <v>79</v>
      </c>
      <c r="B21" s="30" t="s">
        <v>116</v>
      </c>
      <c r="C21" s="30" t="s">
        <v>80</v>
      </c>
      <c r="D21" s="76">
        <f>D22</f>
        <v>129742.78</v>
      </c>
      <c r="E21" s="76">
        <f>E22</f>
        <v>87455.513</v>
      </c>
      <c r="F21" s="76">
        <f>F22</f>
        <v>84651.588</v>
      </c>
      <c r="G21" s="76">
        <f t="shared" si="1"/>
        <v>96.7938842231707</v>
      </c>
      <c r="H21" s="76">
        <f t="shared" si="0"/>
        <v>65.2457023042053</v>
      </c>
      <c r="I21" s="105">
        <f t="shared" si="2"/>
        <v>1.793884223170707</v>
      </c>
    </row>
    <row r="22" spans="1:9" s="2" customFormat="1" ht="17.25" customHeight="1">
      <c r="A22" s="128"/>
      <c r="B22" s="129"/>
      <c r="C22" s="51" t="s">
        <v>35</v>
      </c>
      <c r="D22" s="97">
        <v>129742.78</v>
      </c>
      <c r="E22" s="97">
        <v>87455.513</v>
      </c>
      <c r="F22" s="97">
        <v>84651.588</v>
      </c>
      <c r="G22" s="116">
        <f t="shared" si="1"/>
        <v>96.7938842231707</v>
      </c>
      <c r="H22" s="97">
        <f t="shared" si="0"/>
        <v>65.2457023042053</v>
      </c>
      <c r="I22" s="78">
        <f t="shared" si="2"/>
        <v>1.793884223170707</v>
      </c>
    </row>
    <row r="23" spans="1:9" s="8" customFormat="1" ht="17.25" customHeight="1" hidden="1">
      <c r="A23" s="132"/>
      <c r="B23" s="133"/>
      <c r="C23" s="51" t="s">
        <v>36</v>
      </c>
      <c r="D23" s="112">
        <v>0</v>
      </c>
      <c r="E23" s="112">
        <v>0</v>
      </c>
      <c r="F23" s="112">
        <v>0</v>
      </c>
      <c r="G23" s="97" t="e">
        <f t="shared" si="1"/>
        <v>#DIV/0!</v>
      </c>
      <c r="H23" s="97" t="e">
        <f t="shared" si="0"/>
        <v>#DIV/0!</v>
      </c>
      <c r="I23" s="78" t="e">
        <f t="shared" si="2"/>
        <v>#DIV/0!</v>
      </c>
    </row>
    <row r="24" spans="1:9" s="8" customFormat="1" ht="44.25" customHeight="1">
      <c r="A24" s="55">
        <v>910</v>
      </c>
      <c r="B24" s="56" t="s">
        <v>89</v>
      </c>
      <c r="C24" s="30" t="s">
        <v>88</v>
      </c>
      <c r="D24" s="76">
        <f>D25</f>
        <v>51587.6</v>
      </c>
      <c r="E24" s="76">
        <f>E25</f>
        <v>32754.107</v>
      </c>
      <c r="F24" s="76">
        <f>F25</f>
        <v>32511.222</v>
      </c>
      <c r="G24" s="115">
        <f t="shared" si="1"/>
        <v>99.25845940480075</v>
      </c>
      <c r="H24" s="76">
        <f t="shared" si="0"/>
        <v>63.02138886088906</v>
      </c>
      <c r="I24" s="105">
        <f t="shared" si="2"/>
        <v>4.258459404800746</v>
      </c>
    </row>
    <row r="25" spans="1:9" s="8" customFormat="1" ht="18.75" customHeight="1">
      <c r="A25" s="147"/>
      <c r="B25" s="148"/>
      <c r="C25" s="51" t="s">
        <v>36</v>
      </c>
      <c r="D25" s="97">
        <v>51587.6</v>
      </c>
      <c r="E25" s="97">
        <v>32754.107</v>
      </c>
      <c r="F25" s="97">
        <v>32511.222</v>
      </c>
      <c r="G25" s="97">
        <f t="shared" si="1"/>
        <v>99.25845940480075</v>
      </c>
      <c r="H25" s="97">
        <f t="shared" si="0"/>
        <v>63.02138886088906</v>
      </c>
      <c r="I25" s="78">
        <f t="shared" si="2"/>
        <v>4.258459404800746</v>
      </c>
    </row>
    <row r="26" spans="1:9" s="2" customFormat="1" ht="44.25" customHeight="1">
      <c r="A26" s="57" t="s">
        <v>1</v>
      </c>
      <c r="B26" s="58" t="s">
        <v>115</v>
      </c>
      <c r="C26" s="30" t="s">
        <v>38</v>
      </c>
      <c r="D26" s="76">
        <f>D27+D28+D29</f>
        <v>136935.265</v>
      </c>
      <c r="E26" s="76">
        <f>E27+E28+E29</f>
        <v>82847.568</v>
      </c>
      <c r="F26" s="76">
        <f>F27+F28+F29</f>
        <v>76427.482</v>
      </c>
      <c r="G26" s="76">
        <f t="shared" si="1"/>
        <v>92.25072484927983</v>
      </c>
      <c r="H26" s="76">
        <f t="shared" si="0"/>
        <v>55.812855804529235</v>
      </c>
      <c r="I26" s="105">
        <f t="shared" si="2"/>
        <v>-2.749275150720166</v>
      </c>
    </row>
    <row r="27" spans="1:9" s="7" customFormat="1" ht="17.25" customHeight="1">
      <c r="A27" s="122"/>
      <c r="B27" s="123"/>
      <c r="C27" s="54" t="s">
        <v>35</v>
      </c>
      <c r="D27" s="97">
        <v>113347.637</v>
      </c>
      <c r="E27" s="97">
        <v>65180.488</v>
      </c>
      <c r="F27" s="97">
        <v>60146.822</v>
      </c>
      <c r="G27" s="97">
        <f t="shared" si="1"/>
        <v>92.27734226230402</v>
      </c>
      <c r="H27" s="97">
        <f t="shared" si="0"/>
        <v>53.064028145553664</v>
      </c>
      <c r="I27" s="78">
        <f t="shared" si="2"/>
        <v>-2.7226577376959824</v>
      </c>
    </row>
    <row r="28" spans="1:9" s="29" customFormat="1" ht="17.25" customHeight="1">
      <c r="A28" s="124"/>
      <c r="B28" s="125"/>
      <c r="C28" s="54" t="s">
        <v>36</v>
      </c>
      <c r="D28" s="97">
        <v>23587.628</v>
      </c>
      <c r="E28" s="97">
        <v>17667.08</v>
      </c>
      <c r="F28" s="97">
        <v>16280.66</v>
      </c>
      <c r="G28" s="97">
        <f t="shared" si="1"/>
        <v>92.15252322398494</v>
      </c>
      <c r="H28" s="97">
        <f t="shared" si="0"/>
        <v>69.02203138017947</v>
      </c>
      <c r="I28" s="78">
        <f t="shared" si="2"/>
        <v>-2.847476776015057</v>
      </c>
    </row>
    <row r="29" spans="1:9" s="83" customFormat="1" ht="28.5" customHeight="1" hidden="1">
      <c r="A29" s="124"/>
      <c r="B29" s="125"/>
      <c r="C29" s="54" t="s">
        <v>71</v>
      </c>
      <c r="D29" s="112"/>
      <c r="E29" s="112"/>
      <c r="F29" s="112"/>
      <c r="G29" s="104" t="e">
        <f t="shared" si="1"/>
        <v>#DIV/0!</v>
      </c>
      <c r="H29" s="104" t="e">
        <f t="shared" si="0"/>
        <v>#DIV/0!</v>
      </c>
      <c r="I29" s="111" t="e">
        <f t="shared" si="2"/>
        <v>#DIV/0!</v>
      </c>
    </row>
    <row r="30" spans="1:9" s="83" customFormat="1" ht="21.75" customHeight="1" hidden="1">
      <c r="A30" s="126"/>
      <c r="B30" s="127"/>
      <c r="C30" s="89" t="s">
        <v>95</v>
      </c>
      <c r="D30" s="113"/>
      <c r="E30" s="113"/>
      <c r="F30" s="113"/>
      <c r="G30" s="104" t="e">
        <f t="shared" si="1"/>
        <v>#DIV/0!</v>
      </c>
      <c r="H30" s="104" t="e">
        <f t="shared" si="0"/>
        <v>#DIV/0!</v>
      </c>
      <c r="I30" s="111" t="e">
        <f t="shared" si="2"/>
        <v>#DIV/0!</v>
      </c>
    </row>
    <row r="31" spans="1:9" s="2" customFormat="1" ht="45" customHeight="1">
      <c r="A31" s="55">
        <v>924</v>
      </c>
      <c r="B31" s="56" t="s">
        <v>84</v>
      </c>
      <c r="C31" s="30" t="s">
        <v>83</v>
      </c>
      <c r="D31" s="76">
        <f>D32+D33</f>
        <v>1739041.972</v>
      </c>
      <c r="E31" s="76">
        <f>E32+E33</f>
        <v>1201427.07</v>
      </c>
      <c r="F31" s="76">
        <f>F32+F33</f>
        <v>1186632.2650000001</v>
      </c>
      <c r="G31" s="115">
        <f t="shared" si="1"/>
        <v>98.76856403776553</v>
      </c>
      <c r="H31" s="76">
        <f t="shared" si="0"/>
        <v>68.23482607698672</v>
      </c>
      <c r="I31" s="105">
        <f t="shared" si="2"/>
        <v>3.768564037765529</v>
      </c>
    </row>
    <row r="32" spans="1:9" s="2" customFormat="1" ht="16.5" customHeight="1">
      <c r="A32" s="134"/>
      <c r="B32" s="135"/>
      <c r="C32" s="54" t="s">
        <v>35</v>
      </c>
      <c r="D32" s="97">
        <v>1455342.751</v>
      </c>
      <c r="E32" s="97">
        <v>1003917.285</v>
      </c>
      <c r="F32" s="97">
        <v>989134.533</v>
      </c>
      <c r="G32" s="97">
        <f t="shared" si="1"/>
        <v>98.52749302946806</v>
      </c>
      <c r="H32" s="97">
        <f t="shared" si="0"/>
        <v>67.96574431145808</v>
      </c>
      <c r="I32" s="78">
        <f t="shared" si="2"/>
        <v>3.5274930294680615</v>
      </c>
    </row>
    <row r="33" spans="1:9" s="2" customFormat="1" ht="27.75" customHeight="1">
      <c r="A33" s="136"/>
      <c r="B33" s="137"/>
      <c r="C33" s="59" t="s">
        <v>71</v>
      </c>
      <c r="D33" s="97">
        <v>283699.221</v>
      </c>
      <c r="E33" s="97">
        <v>197509.785</v>
      </c>
      <c r="F33" s="97">
        <v>197497.732</v>
      </c>
      <c r="G33" s="116">
        <f t="shared" si="1"/>
        <v>99.99389751753311</v>
      </c>
      <c r="H33" s="97">
        <f t="shared" si="0"/>
        <v>69.61518304627279</v>
      </c>
      <c r="I33" s="78">
        <f t="shared" si="2"/>
        <v>4.993897517533114</v>
      </c>
    </row>
    <row r="34" spans="1:9" s="2" customFormat="1" ht="30" customHeight="1">
      <c r="A34" s="50" t="s">
        <v>2</v>
      </c>
      <c r="B34" s="30" t="s">
        <v>75</v>
      </c>
      <c r="C34" s="30" t="s">
        <v>39</v>
      </c>
      <c r="D34" s="76">
        <f>D35+D36+D37</f>
        <v>15475130.227</v>
      </c>
      <c r="E34" s="76">
        <f>E35+E36+E37</f>
        <v>10828852.334</v>
      </c>
      <c r="F34" s="76">
        <f>F35+F36+F37</f>
        <v>10827825.942</v>
      </c>
      <c r="G34" s="115">
        <f t="shared" si="1"/>
        <v>99.99052169178835</v>
      </c>
      <c r="H34" s="76">
        <f t="shared" si="0"/>
        <v>69.96920725816132</v>
      </c>
      <c r="I34" s="105">
        <f t="shared" si="2"/>
        <v>4.990521691788345</v>
      </c>
    </row>
    <row r="35" spans="1:9" s="7" customFormat="1" ht="16.5" customHeight="1">
      <c r="A35" s="122"/>
      <c r="B35" s="123"/>
      <c r="C35" s="51" t="s">
        <v>35</v>
      </c>
      <c r="D35" s="97">
        <v>4088992.837</v>
      </c>
      <c r="E35" s="97">
        <v>2759150.502</v>
      </c>
      <c r="F35" s="97">
        <v>2758162.517</v>
      </c>
      <c r="G35" s="116">
        <f t="shared" si="1"/>
        <v>99.96419242084535</v>
      </c>
      <c r="H35" s="97">
        <f t="shared" si="0"/>
        <v>67.453346751852</v>
      </c>
      <c r="I35" s="78">
        <f t="shared" si="2"/>
        <v>4.96419242084535</v>
      </c>
    </row>
    <row r="36" spans="1:9" s="2" customFormat="1" ht="18.75" customHeight="1">
      <c r="A36" s="124"/>
      <c r="B36" s="125"/>
      <c r="C36" s="51" t="s">
        <v>36</v>
      </c>
      <c r="D36" s="97">
        <v>10348803.56</v>
      </c>
      <c r="E36" s="97">
        <v>7531240.241</v>
      </c>
      <c r="F36" s="97">
        <v>7531201.834</v>
      </c>
      <c r="G36" s="97">
        <f t="shared" si="1"/>
        <v>99.99949003087444</v>
      </c>
      <c r="H36" s="97">
        <f t="shared" si="0"/>
        <v>72.77364760414874</v>
      </c>
      <c r="I36" s="78">
        <f t="shared" si="2"/>
        <v>4.9994900308744405</v>
      </c>
    </row>
    <row r="37" spans="1:9" s="2" customFormat="1" ht="27" customHeight="1">
      <c r="A37" s="124"/>
      <c r="B37" s="125"/>
      <c r="C37" s="51" t="s">
        <v>71</v>
      </c>
      <c r="D37" s="97">
        <v>1037333.83</v>
      </c>
      <c r="E37" s="97">
        <v>538461.591</v>
      </c>
      <c r="F37" s="97">
        <v>538461.591</v>
      </c>
      <c r="G37" s="97">
        <f t="shared" si="1"/>
        <v>100</v>
      </c>
      <c r="H37" s="97">
        <f t="shared" si="0"/>
        <v>51.90822620717962</v>
      </c>
      <c r="I37" s="78">
        <f t="shared" si="2"/>
        <v>5</v>
      </c>
    </row>
    <row r="38" spans="1:9" s="2" customFormat="1" ht="21.75" customHeight="1">
      <c r="A38" s="126"/>
      <c r="B38" s="127"/>
      <c r="C38" s="89" t="s">
        <v>95</v>
      </c>
      <c r="D38" s="100">
        <v>179839.81</v>
      </c>
      <c r="E38" s="100">
        <v>28407.452</v>
      </c>
      <c r="F38" s="100">
        <v>28407.452</v>
      </c>
      <c r="G38" s="100">
        <f t="shared" si="1"/>
        <v>100</v>
      </c>
      <c r="H38" s="100">
        <f t="shared" si="0"/>
        <v>15.795975318256843</v>
      </c>
      <c r="I38" s="90">
        <f t="shared" si="2"/>
        <v>5</v>
      </c>
    </row>
    <row r="39" spans="1:9" s="2" customFormat="1" ht="30" customHeight="1">
      <c r="A39" s="50" t="s">
        <v>3</v>
      </c>
      <c r="B39" s="30" t="s">
        <v>4</v>
      </c>
      <c r="C39" s="30" t="s">
        <v>40</v>
      </c>
      <c r="D39" s="76">
        <f>D40+D41+D42</f>
        <v>990704.859</v>
      </c>
      <c r="E39" s="76">
        <f>E40+E41+E42</f>
        <v>496312.602</v>
      </c>
      <c r="F39" s="76">
        <f>F40+F41+F42</f>
        <v>488853.60000000003</v>
      </c>
      <c r="G39" s="76">
        <f t="shared" si="1"/>
        <v>98.49711613810686</v>
      </c>
      <c r="H39" s="76">
        <f t="shared" si="0"/>
        <v>49.34401961987349</v>
      </c>
      <c r="I39" s="105">
        <f t="shared" si="2"/>
        <v>3.497116138106861</v>
      </c>
    </row>
    <row r="40" spans="1:9" s="7" customFormat="1" ht="16.5" customHeight="1">
      <c r="A40" s="122"/>
      <c r="B40" s="123"/>
      <c r="C40" s="60" t="s">
        <v>35</v>
      </c>
      <c r="D40" s="97">
        <v>794738.702</v>
      </c>
      <c r="E40" s="97">
        <v>386614.766</v>
      </c>
      <c r="F40" s="97">
        <v>379383.405</v>
      </c>
      <c r="G40" s="97">
        <f t="shared" si="1"/>
        <v>98.12956937087085</v>
      </c>
      <c r="H40" s="97">
        <f t="shared" si="0"/>
        <v>47.73687301817095</v>
      </c>
      <c r="I40" s="78">
        <f t="shared" si="2"/>
        <v>3.129569370870854</v>
      </c>
    </row>
    <row r="41" spans="1:9" s="2" customFormat="1" ht="16.5" customHeight="1">
      <c r="A41" s="124"/>
      <c r="B41" s="125"/>
      <c r="C41" s="51" t="s">
        <v>36</v>
      </c>
      <c r="D41" s="97">
        <v>2607.387</v>
      </c>
      <c r="E41" s="97">
        <v>1551.58</v>
      </c>
      <c r="F41" s="97">
        <v>1323.939</v>
      </c>
      <c r="G41" s="97">
        <f t="shared" si="1"/>
        <v>85.32843939725959</v>
      </c>
      <c r="H41" s="97">
        <f t="shared" si="0"/>
        <v>50.77646701467792</v>
      </c>
      <c r="I41" s="78">
        <f t="shared" si="2"/>
        <v>-9.671560602740414</v>
      </c>
    </row>
    <row r="42" spans="1:9" s="28" customFormat="1" ht="27" customHeight="1">
      <c r="A42" s="126"/>
      <c r="B42" s="127"/>
      <c r="C42" s="54" t="s">
        <v>71</v>
      </c>
      <c r="D42" s="97">
        <v>193358.77</v>
      </c>
      <c r="E42" s="97">
        <v>108146.256</v>
      </c>
      <c r="F42" s="97">
        <v>108146.256</v>
      </c>
      <c r="G42" s="97">
        <f t="shared" si="1"/>
        <v>100</v>
      </c>
      <c r="H42" s="97">
        <f t="shared" si="0"/>
        <v>55.93035992109383</v>
      </c>
      <c r="I42" s="78">
        <f t="shared" si="2"/>
        <v>5</v>
      </c>
    </row>
    <row r="43" spans="1:10" s="2" customFormat="1" ht="30" customHeight="1">
      <c r="A43" s="50" t="s">
        <v>5</v>
      </c>
      <c r="B43" s="30" t="s">
        <v>6</v>
      </c>
      <c r="C43" s="30" t="s">
        <v>41</v>
      </c>
      <c r="D43" s="76">
        <f>D44+D45+D46</f>
        <v>705131.574</v>
      </c>
      <c r="E43" s="76">
        <f>E44+E45+E46</f>
        <v>506060.79199999996</v>
      </c>
      <c r="F43" s="76">
        <f>F44+F45+F46</f>
        <v>504177.06</v>
      </c>
      <c r="G43" s="76">
        <f>F43/E43*100</f>
        <v>99.6277656697024</v>
      </c>
      <c r="H43" s="76">
        <f t="shared" si="0"/>
        <v>71.50113235462634</v>
      </c>
      <c r="I43" s="105">
        <f t="shared" si="2"/>
        <v>4.6277656697023986</v>
      </c>
      <c r="J43" s="63"/>
    </row>
    <row r="44" spans="1:9" s="7" customFormat="1" ht="16.5" customHeight="1">
      <c r="A44" s="122"/>
      <c r="B44" s="123"/>
      <c r="C44" s="51" t="s">
        <v>35</v>
      </c>
      <c r="D44" s="97">
        <v>585807.306</v>
      </c>
      <c r="E44" s="97">
        <v>421929.658</v>
      </c>
      <c r="F44" s="97">
        <v>420493.043</v>
      </c>
      <c r="G44" s="97">
        <f>F44/E44*100</f>
        <v>99.65951315041238</v>
      </c>
      <c r="H44" s="97">
        <f t="shared" si="0"/>
        <v>71.78009538173976</v>
      </c>
      <c r="I44" s="78">
        <f t="shared" si="2"/>
        <v>4.65951315041238</v>
      </c>
    </row>
    <row r="45" spans="1:9" s="2" customFormat="1" ht="16.5" customHeight="1">
      <c r="A45" s="124"/>
      <c r="B45" s="125"/>
      <c r="C45" s="51" t="s">
        <v>36</v>
      </c>
      <c r="D45" s="97">
        <v>9346.109</v>
      </c>
      <c r="E45" s="97">
        <v>5351.937</v>
      </c>
      <c r="F45" s="97">
        <v>4970.82</v>
      </c>
      <c r="G45" s="97">
        <f t="shared" si="1"/>
        <v>92.87889599597304</v>
      </c>
      <c r="H45" s="97">
        <f t="shared" si="0"/>
        <v>53.18598360023405</v>
      </c>
      <c r="I45" s="78">
        <f t="shared" si="2"/>
        <v>-2.121104004026961</v>
      </c>
    </row>
    <row r="46" spans="1:9" s="28" customFormat="1" ht="27" customHeight="1">
      <c r="A46" s="126"/>
      <c r="B46" s="127"/>
      <c r="C46" s="54" t="s">
        <v>71</v>
      </c>
      <c r="D46" s="97">
        <v>109978.159</v>
      </c>
      <c r="E46" s="97">
        <v>78779.197</v>
      </c>
      <c r="F46" s="97">
        <v>78713.197</v>
      </c>
      <c r="G46" s="116">
        <f t="shared" si="1"/>
        <v>99.91622153752088</v>
      </c>
      <c r="H46" s="97">
        <f t="shared" si="0"/>
        <v>71.57166269713608</v>
      </c>
      <c r="I46" s="78">
        <f t="shared" si="2"/>
        <v>4.916221537520883</v>
      </c>
    </row>
    <row r="47" spans="1:9" s="2" customFormat="1" ht="30" customHeight="1">
      <c r="A47" s="50" t="s">
        <v>7</v>
      </c>
      <c r="B47" s="30" t="s">
        <v>8</v>
      </c>
      <c r="C47" s="30" t="s">
        <v>42</v>
      </c>
      <c r="D47" s="76">
        <f>D48+D49+D50</f>
        <v>646606.854</v>
      </c>
      <c r="E47" s="76">
        <f>E48+E49+E50</f>
        <v>490088.416</v>
      </c>
      <c r="F47" s="76">
        <f>F48+F49+F50</f>
        <v>474150.50600000005</v>
      </c>
      <c r="G47" s="76">
        <f t="shared" si="1"/>
        <v>96.74795210829876</v>
      </c>
      <c r="H47" s="76">
        <f t="shared" si="0"/>
        <v>73.32902567716982</v>
      </c>
      <c r="I47" s="105">
        <f>G47-95</f>
        <v>1.7479521082987617</v>
      </c>
    </row>
    <row r="48" spans="1:9" s="7" customFormat="1" ht="16.5" customHeight="1">
      <c r="A48" s="122"/>
      <c r="B48" s="123"/>
      <c r="C48" s="51" t="s">
        <v>35</v>
      </c>
      <c r="D48" s="97">
        <v>499091.507</v>
      </c>
      <c r="E48" s="97">
        <v>374181.889</v>
      </c>
      <c r="F48" s="97">
        <v>359098.933</v>
      </c>
      <c r="G48" s="116">
        <f t="shared" si="1"/>
        <v>95.96908443636619</v>
      </c>
      <c r="H48" s="97">
        <f t="shared" si="0"/>
        <v>71.95051968696394</v>
      </c>
      <c r="I48" s="78">
        <f t="shared" si="2"/>
        <v>0.9690844363661881</v>
      </c>
    </row>
    <row r="49" spans="1:9" s="2" customFormat="1" ht="16.5" customHeight="1">
      <c r="A49" s="124"/>
      <c r="B49" s="125"/>
      <c r="C49" s="51" t="s">
        <v>36</v>
      </c>
      <c r="D49" s="97">
        <v>8188.552</v>
      </c>
      <c r="E49" s="97">
        <v>5322.191</v>
      </c>
      <c r="F49" s="97">
        <v>4533.237</v>
      </c>
      <c r="G49" s="97">
        <f t="shared" si="1"/>
        <v>85.1761426825907</v>
      </c>
      <c r="H49" s="97">
        <f t="shared" si="0"/>
        <v>55.36066694087063</v>
      </c>
      <c r="I49" s="78">
        <f t="shared" si="2"/>
        <v>-9.823857317409306</v>
      </c>
    </row>
    <row r="50" spans="1:9" s="28" customFormat="1" ht="27.75" customHeight="1">
      <c r="A50" s="126"/>
      <c r="B50" s="127"/>
      <c r="C50" s="54" t="s">
        <v>71</v>
      </c>
      <c r="D50" s="97">
        <v>139326.795</v>
      </c>
      <c r="E50" s="97">
        <v>110584.336</v>
      </c>
      <c r="F50" s="97">
        <v>110518.336</v>
      </c>
      <c r="G50" s="116">
        <f t="shared" si="1"/>
        <v>99.94031704454056</v>
      </c>
      <c r="H50" s="97">
        <f t="shared" si="0"/>
        <v>79.32310220729615</v>
      </c>
      <c r="I50" s="78">
        <f t="shared" si="2"/>
        <v>4.9403170445405635</v>
      </c>
    </row>
    <row r="51" spans="1:10" s="2" customFormat="1" ht="30" customHeight="1">
      <c r="A51" s="50" t="s">
        <v>9</v>
      </c>
      <c r="B51" s="30" t="s">
        <v>10</v>
      </c>
      <c r="C51" s="30" t="s">
        <v>46</v>
      </c>
      <c r="D51" s="76">
        <f>D52+D53+D54</f>
        <v>659423.588</v>
      </c>
      <c r="E51" s="76">
        <f>E52+E53+E54</f>
        <v>465849.912</v>
      </c>
      <c r="F51" s="76">
        <f>F52+F53+F54</f>
        <v>463545.506</v>
      </c>
      <c r="G51" s="76">
        <f t="shared" si="1"/>
        <v>99.50533295367457</v>
      </c>
      <c r="H51" s="76">
        <f t="shared" si="0"/>
        <v>70.29556030986261</v>
      </c>
      <c r="I51" s="105">
        <f t="shared" si="2"/>
        <v>4.505332953674568</v>
      </c>
      <c r="J51" s="63"/>
    </row>
    <row r="52" spans="1:9" s="7" customFormat="1" ht="16.5" customHeight="1">
      <c r="A52" s="122"/>
      <c r="B52" s="123"/>
      <c r="C52" s="51" t="s">
        <v>35</v>
      </c>
      <c r="D52" s="97">
        <v>428524.855</v>
      </c>
      <c r="E52" s="97">
        <v>302006.608</v>
      </c>
      <c r="F52" s="97">
        <v>300254.207</v>
      </c>
      <c r="G52" s="116">
        <f t="shared" si="1"/>
        <v>99.41974746459852</v>
      </c>
      <c r="H52" s="97">
        <f t="shared" si="0"/>
        <v>70.0669292566472</v>
      </c>
      <c r="I52" s="78">
        <f t="shared" si="2"/>
        <v>4.419747464598515</v>
      </c>
    </row>
    <row r="53" spans="1:9" s="2" customFormat="1" ht="16.5" customHeight="1">
      <c r="A53" s="124"/>
      <c r="B53" s="125"/>
      <c r="C53" s="51" t="s">
        <v>36</v>
      </c>
      <c r="D53" s="97">
        <v>7454.139</v>
      </c>
      <c r="E53" s="97">
        <v>3981.07</v>
      </c>
      <c r="F53" s="97">
        <v>3429.287</v>
      </c>
      <c r="G53" s="97">
        <f t="shared" si="1"/>
        <v>86.13983175377473</v>
      </c>
      <c r="H53" s="97">
        <f t="shared" si="0"/>
        <v>46.005138889950935</v>
      </c>
      <c r="I53" s="78">
        <f t="shared" si="2"/>
        <v>-8.860168246225271</v>
      </c>
    </row>
    <row r="54" spans="1:9" s="28" customFormat="1" ht="27.75" customHeight="1">
      <c r="A54" s="126"/>
      <c r="B54" s="127"/>
      <c r="C54" s="54" t="s">
        <v>71</v>
      </c>
      <c r="D54" s="97">
        <v>223444.594</v>
      </c>
      <c r="E54" s="97">
        <v>159862.234</v>
      </c>
      <c r="F54" s="97">
        <v>159862.012</v>
      </c>
      <c r="G54" s="97">
        <f t="shared" si="1"/>
        <v>99.99986113042809</v>
      </c>
      <c r="H54" s="97">
        <f t="shared" si="0"/>
        <v>71.54436325275337</v>
      </c>
      <c r="I54" s="78">
        <f t="shared" si="2"/>
        <v>4.999861130428087</v>
      </c>
    </row>
    <row r="55" spans="1:10" s="2" customFormat="1" ht="30" customHeight="1">
      <c r="A55" s="50" t="s">
        <v>11</v>
      </c>
      <c r="B55" s="30" t="s">
        <v>12</v>
      </c>
      <c r="C55" s="30" t="s">
        <v>45</v>
      </c>
      <c r="D55" s="76">
        <f>D56+D57+D58</f>
        <v>479027.73199999996</v>
      </c>
      <c r="E55" s="76">
        <f>E56+E57+E58</f>
        <v>363510.98000000004</v>
      </c>
      <c r="F55" s="76">
        <f>F56+F57+F58</f>
        <v>349688.65</v>
      </c>
      <c r="G55" s="76">
        <f t="shared" si="1"/>
        <v>96.19754814558834</v>
      </c>
      <c r="H55" s="76">
        <f t="shared" si="0"/>
        <v>72.99966716749502</v>
      </c>
      <c r="I55" s="105">
        <f t="shared" si="2"/>
        <v>1.1975481455883425</v>
      </c>
      <c r="J55" s="63"/>
    </row>
    <row r="56" spans="1:9" s="7" customFormat="1" ht="16.5" customHeight="1">
      <c r="A56" s="122"/>
      <c r="B56" s="123"/>
      <c r="C56" s="51" t="s">
        <v>35</v>
      </c>
      <c r="D56" s="97">
        <v>363773.922</v>
      </c>
      <c r="E56" s="97">
        <v>266035.645</v>
      </c>
      <c r="F56" s="97">
        <v>253055.362</v>
      </c>
      <c r="G56" s="97">
        <f t="shared" si="1"/>
        <v>95.12084818558806</v>
      </c>
      <c r="H56" s="97">
        <f t="shared" si="0"/>
        <v>69.56390953170084</v>
      </c>
      <c r="I56" s="78">
        <f t="shared" si="2"/>
        <v>0.12084818558805921</v>
      </c>
    </row>
    <row r="57" spans="1:9" s="2" customFormat="1" ht="16.5" customHeight="1">
      <c r="A57" s="124"/>
      <c r="B57" s="125"/>
      <c r="C57" s="51" t="s">
        <v>36</v>
      </c>
      <c r="D57" s="97">
        <v>7674.861</v>
      </c>
      <c r="E57" s="97">
        <v>4669.884</v>
      </c>
      <c r="F57" s="97">
        <v>4318.739</v>
      </c>
      <c r="G57" s="97">
        <f t="shared" si="1"/>
        <v>92.4806483415862</v>
      </c>
      <c r="H57" s="97">
        <f t="shared" si="0"/>
        <v>56.27123409792046</v>
      </c>
      <c r="I57" s="78">
        <f t="shared" si="2"/>
        <v>-2.5193516584137967</v>
      </c>
    </row>
    <row r="58" spans="1:9" s="28" customFormat="1" ht="27" customHeight="1">
      <c r="A58" s="126"/>
      <c r="B58" s="127"/>
      <c r="C58" s="54" t="s">
        <v>71</v>
      </c>
      <c r="D58" s="97">
        <v>107578.949</v>
      </c>
      <c r="E58" s="97">
        <v>92805.451</v>
      </c>
      <c r="F58" s="97">
        <v>92314.549</v>
      </c>
      <c r="G58" s="116">
        <f t="shared" si="1"/>
        <v>99.47104184645362</v>
      </c>
      <c r="H58" s="97">
        <f t="shared" si="0"/>
        <v>85.81097868877676</v>
      </c>
      <c r="I58" s="78">
        <f t="shared" si="2"/>
        <v>4.471041846453616</v>
      </c>
    </row>
    <row r="59" spans="1:10" s="2" customFormat="1" ht="30" customHeight="1">
      <c r="A59" s="50" t="s">
        <v>13</v>
      </c>
      <c r="B59" s="30" t="s">
        <v>14</v>
      </c>
      <c r="C59" s="30" t="s">
        <v>44</v>
      </c>
      <c r="D59" s="76">
        <f>D60+D61+D62</f>
        <v>511452.36600000004</v>
      </c>
      <c r="E59" s="76">
        <f>E60+E61+E62</f>
        <v>334349.471</v>
      </c>
      <c r="F59" s="76">
        <f>F60+F61+F62</f>
        <v>324739.69700000004</v>
      </c>
      <c r="G59" s="76">
        <f t="shared" si="1"/>
        <v>97.12582945884189</v>
      </c>
      <c r="H59" s="76">
        <f t="shared" si="0"/>
        <v>63.49363471318853</v>
      </c>
      <c r="I59" s="105">
        <f t="shared" si="2"/>
        <v>2.125829458841892</v>
      </c>
      <c r="J59" s="63"/>
    </row>
    <row r="60" spans="1:9" s="7" customFormat="1" ht="16.5" customHeight="1">
      <c r="A60" s="122"/>
      <c r="B60" s="123"/>
      <c r="C60" s="51" t="s">
        <v>35</v>
      </c>
      <c r="D60" s="97">
        <v>370937.18</v>
      </c>
      <c r="E60" s="97">
        <v>246360.988</v>
      </c>
      <c r="F60" s="97">
        <v>237595.051</v>
      </c>
      <c r="G60" s="97">
        <f t="shared" si="1"/>
        <v>96.44183234076006</v>
      </c>
      <c r="H60" s="97">
        <f t="shared" si="0"/>
        <v>64.05263850876312</v>
      </c>
      <c r="I60" s="78">
        <f t="shared" si="2"/>
        <v>1.4418323407600582</v>
      </c>
    </row>
    <row r="61" spans="1:9" s="2" customFormat="1" ht="16.5" customHeight="1">
      <c r="A61" s="124"/>
      <c r="B61" s="125"/>
      <c r="C61" s="51" t="s">
        <v>36</v>
      </c>
      <c r="D61" s="97">
        <v>8351.639</v>
      </c>
      <c r="E61" s="97">
        <v>4291.896</v>
      </c>
      <c r="F61" s="97">
        <v>3448.162</v>
      </c>
      <c r="G61" s="97">
        <f t="shared" si="1"/>
        <v>80.34122914441542</v>
      </c>
      <c r="H61" s="97">
        <f t="shared" si="0"/>
        <v>41.2872491255908</v>
      </c>
      <c r="I61" s="78">
        <f t="shared" si="2"/>
        <v>-14.658770855584578</v>
      </c>
    </row>
    <row r="62" spans="1:9" s="28" customFormat="1" ht="27" customHeight="1">
      <c r="A62" s="126"/>
      <c r="B62" s="127"/>
      <c r="C62" s="54" t="s">
        <v>71</v>
      </c>
      <c r="D62" s="97">
        <v>132163.547</v>
      </c>
      <c r="E62" s="97">
        <v>83696.587</v>
      </c>
      <c r="F62" s="97">
        <v>83696.484</v>
      </c>
      <c r="G62" s="97">
        <f t="shared" si="1"/>
        <v>99.99987693643946</v>
      </c>
      <c r="H62" s="97">
        <f t="shared" si="0"/>
        <v>63.3279644045873</v>
      </c>
      <c r="I62" s="78">
        <f t="shared" si="2"/>
        <v>4.999876936439463</v>
      </c>
    </row>
    <row r="63" spans="1:10" s="2" customFormat="1" ht="30" customHeight="1">
      <c r="A63" s="50" t="s">
        <v>15</v>
      </c>
      <c r="B63" s="30" t="s">
        <v>16</v>
      </c>
      <c r="C63" s="30" t="s">
        <v>68</v>
      </c>
      <c r="D63" s="76">
        <f>D64+D65+D66</f>
        <v>531606.19</v>
      </c>
      <c r="E63" s="76">
        <f>E64+E65+E66</f>
        <v>374692.739</v>
      </c>
      <c r="F63" s="76">
        <f>F64+F65+F66</f>
        <v>373975.127</v>
      </c>
      <c r="G63" s="115">
        <f t="shared" si="1"/>
        <v>99.80847987556011</v>
      </c>
      <c r="H63" s="76">
        <f t="shared" si="0"/>
        <v>70.34815132607844</v>
      </c>
      <c r="I63" s="105">
        <f t="shared" si="2"/>
        <v>4.80847987556011</v>
      </c>
      <c r="J63" s="63"/>
    </row>
    <row r="64" spans="1:9" s="7" customFormat="1" ht="16.5" customHeight="1">
      <c r="A64" s="122"/>
      <c r="B64" s="123"/>
      <c r="C64" s="51" t="s">
        <v>35</v>
      </c>
      <c r="D64" s="97">
        <v>388766.344</v>
      </c>
      <c r="E64" s="97">
        <v>279831.375</v>
      </c>
      <c r="F64" s="97">
        <v>279316.169</v>
      </c>
      <c r="G64" s="116">
        <f t="shared" si="1"/>
        <v>99.81588697836331</v>
      </c>
      <c r="H64" s="97">
        <f t="shared" si="0"/>
        <v>71.84679777733022</v>
      </c>
      <c r="I64" s="78">
        <f t="shared" si="2"/>
        <v>4.815886978363309</v>
      </c>
    </row>
    <row r="65" spans="1:9" s="2" customFormat="1" ht="16.5" customHeight="1">
      <c r="A65" s="124"/>
      <c r="B65" s="125"/>
      <c r="C65" s="51" t="s">
        <v>36</v>
      </c>
      <c r="D65" s="97">
        <v>5685.95</v>
      </c>
      <c r="E65" s="97">
        <v>3344.135</v>
      </c>
      <c r="F65" s="97">
        <v>3204.662</v>
      </c>
      <c r="G65" s="97">
        <f t="shared" si="1"/>
        <v>95.82932507210383</v>
      </c>
      <c r="H65" s="97">
        <f t="shared" si="0"/>
        <v>56.361065433216964</v>
      </c>
      <c r="I65" s="78">
        <f t="shared" si="2"/>
        <v>0.8293250721038277</v>
      </c>
    </row>
    <row r="66" spans="1:9" s="2" customFormat="1" ht="27.75" customHeight="1">
      <c r="A66" s="126"/>
      <c r="B66" s="127"/>
      <c r="C66" s="54" t="s">
        <v>71</v>
      </c>
      <c r="D66" s="97">
        <v>137153.896</v>
      </c>
      <c r="E66" s="97">
        <v>91517.229</v>
      </c>
      <c r="F66" s="97">
        <v>91454.296</v>
      </c>
      <c r="G66" s="116">
        <f t="shared" si="1"/>
        <v>99.93123371338089</v>
      </c>
      <c r="H66" s="97">
        <f t="shared" si="0"/>
        <v>66.6800569777471</v>
      </c>
      <c r="I66" s="78">
        <f t="shared" si="2"/>
        <v>4.931233713380891</v>
      </c>
    </row>
    <row r="67" spans="1:9" s="2" customFormat="1" ht="30" customHeight="1">
      <c r="A67" s="50" t="s">
        <v>17</v>
      </c>
      <c r="B67" s="30" t="s">
        <v>18</v>
      </c>
      <c r="C67" s="30" t="s">
        <v>43</v>
      </c>
      <c r="D67" s="76">
        <f>D68+D69+D70</f>
        <v>90042.88700000002</v>
      </c>
      <c r="E67" s="76">
        <f>E68+E69+E70</f>
        <v>69580.06</v>
      </c>
      <c r="F67" s="76">
        <f>F68+F69+F70</f>
        <v>69146.109</v>
      </c>
      <c r="G67" s="115">
        <f t="shared" si="1"/>
        <v>99.37632850560922</v>
      </c>
      <c r="H67" s="76">
        <f t="shared" si="0"/>
        <v>76.79241670694098</v>
      </c>
      <c r="I67" s="105">
        <f t="shared" si="2"/>
        <v>4.376328505609223</v>
      </c>
    </row>
    <row r="68" spans="1:9" s="7" customFormat="1" ht="16.5" customHeight="1">
      <c r="A68" s="122"/>
      <c r="B68" s="123"/>
      <c r="C68" s="51" t="s">
        <v>35</v>
      </c>
      <c r="D68" s="97">
        <v>70584.085</v>
      </c>
      <c r="E68" s="97">
        <v>52034.289</v>
      </c>
      <c r="F68" s="97">
        <v>51626.665</v>
      </c>
      <c r="G68" s="97">
        <f t="shared" si="1"/>
        <v>99.21662425328806</v>
      </c>
      <c r="H68" s="97">
        <f t="shared" si="0"/>
        <v>73.14207586596893</v>
      </c>
      <c r="I68" s="78">
        <f t="shared" si="2"/>
        <v>4.21662425328806</v>
      </c>
    </row>
    <row r="69" spans="1:9" s="2" customFormat="1" ht="16.5" customHeight="1">
      <c r="A69" s="124"/>
      <c r="B69" s="125"/>
      <c r="C69" s="51" t="s">
        <v>36</v>
      </c>
      <c r="D69" s="97">
        <v>590.6</v>
      </c>
      <c r="E69" s="97">
        <v>385.341</v>
      </c>
      <c r="F69" s="97">
        <v>359.014</v>
      </c>
      <c r="G69" s="97">
        <f t="shared" si="1"/>
        <v>93.1678694974062</v>
      </c>
      <c r="H69" s="97">
        <f t="shared" si="0"/>
        <v>60.78801219099221</v>
      </c>
      <c r="I69" s="78">
        <f t="shared" si="2"/>
        <v>-1.8321305025937988</v>
      </c>
    </row>
    <row r="70" spans="1:9" s="2" customFormat="1" ht="27.75" customHeight="1">
      <c r="A70" s="126"/>
      <c r="B70" s="127"/>
      <c r="C70" s="54" t="s">
        <v>71</v>
      </c>
      <c r="D70" s="97">
        <v>18868.202</v>
      </c>
      <c r="E70" s="97">
        <v>17160.43</v>
      </c>
      <c r="F70" s="97">
        <v>17160.43</v>
      </c>
      <c r="G70" s="97">
        <f t="shared" si="1"/>
        <v>100</v>
      </c>
      <c r="H70" s="97">
        <f t="shared" si="0"/>
        <v>90.94894150486623</v>
      </c>
      <c r="I70" s="78">
        <f t="shared" si="2"/>
        <v>5</v>
      </c>
    </row>
    <row r="71" spans="1:9" s="2" customFormat="1" ht="45" customHeight="1">
      <c r="A71" s="50" t="s">
        <v>85</v>
      </c>
      <c r="B71" s="30" t="s">
        <v>87</v>
      </c>
      <c r="C71" s="30" t="s">
        <v>86</v>
      </c>
      <c r="D71" s="117">
        <f>D72+D73+D74</f>
        <v>1080967.4649999999</v>
      </c>
      <c r="E71" s="76">
        <f>E72+E73+E74</f>
        <v>427739.77700000006</v>
      </c>
      <c r="F71" s="76">
        <f>F72+F73+F74</f>
        <v>422534.611</v>
      </c>
      <c r="G71" s="115">
        <f t="shared" si="1"/>
        <v>98.78309984717646</v>
      </c>
      <c r="H71" s="76">
        <f t="shared" si="0"/>
        <v>39.08855952477719</v>
      </c>
      <c r="I71" s="105">
        <f t="shared" si="2"/>
        <v>3.7830998471764588</v>
      </c>
    </row>
    <row r="72" spans="1:9" s="2" customFormat="1" ht="16.5" customHeight="1">
      <c r="A72" s="128"/>
      <c r="B72" s="129"/>
      <c r="C72" s="54" t="s">
        <v>35</v>
      </c>
      <c r="D72" s="97">
        <v>536897.4</v>
      </c>
      <c r="E72" s="97">
        <v>310074.64</v>
      </c>
      <c r="F72" s="97">
        <v>304881.513</v>
      </c>
      <c r="G72" s="97">
        <f aca="true" t="shared" si="3" ref="G72:G135">F72/E72*100</f>
        <v>98.32520099031639</v>
      </c>
      <c r="H72" s="97">
        <f aca="true" t="shared" si="4" ref="H72:H135">F72/D72*100</f>
        <v>56.78580544439215</v>
      </c>
      <c r="I72" s="78">
        <f aca="true" t="shared" si="5" ref="I72:I135">G72-95</f>
        <v>3.3252009903163895</v>
      </c>
    </row>
    <row r="73" spans="1:9" s="10" customFormat="1" ht="16.5" customHeight="1">
      <c r="A73" s="130"/>
      <c r="B73" s="131"/>
      <c r="C73" s="54" t="s">
        <v>36</v>
      </c>
      <c r="D73" s="97">
        <v>4364.565</v>
      </c>
      <c r="E73" s="97">
        <v>319.965</v>
      </c>
      <c r="F73" s="97">
        <v>307.98</v>
      </c>
      <c r="G73" s="97">
        <f t="shared" si="3"/>
        <v>96.25427781163566</v>
      </c>
      <c r="H73" s="97">
        <f t="shared" si="4"/>
        <v>7.056373315553785</v>
      </c>
      <c r="I73" s="78">
        <f t="shared" si="5"/>
        <v>1.25427781163566</v>
      </c>
    </row>
    <row r="74" spans="1:9" s="87" customFormat="1" ht="27.75" customHeight="1">
      <c r="A74" s="130"/>
      <c r="B74" s="131"/>
      <c r="C74" s="54" t="s">
        <v>71</v>
      </c>
      <c r="D74" s="97">
        <v>539705.5</v>
      </c>
      <c r="E74" s="97">
        <v>117345.172</v>
      </c>
      <c r="F74" s="97">
        <v>117345.118</v>
      </c>
      <c r="G74" s="97">
        <f t="shared" si="3"/>
        <v>99.99995398191585</v>
      </c>
      <c r="H74" s="97">
        <f t="shared" si="4"/>
        <v>21.742435087283713</v>
      </c>
      <c r="I74" s="78">
        <f t="shared" si="5"/>
        <v>4.999953981915851</v>
      </c>
    </row>
    <row r="75" spans="1:10" s="28" customFormat="1" ht="21" customHeight="1">
      <c r="A75" s="132"/>
      <c r="B75" s="133"/>
      <c r="C75" s="91" t="s">
        <v>95</v>
      </c>
      <c r="D75" s="100">
        <v>2697</v>
      </c>
      <c r="E75" s="100">
        <v>0</v>
      </c>
      <c r="F75" s="100">
        <v>0</v>
      </c>
      <c r="G75" s="100"/>
      <c r="H75" s="100">
        <f t="shared" si="4"/>
        <v>0</v>
      </c>
      <c r="I75" s="90"/>
      <c r="J75" s="67"/>
    </row>
    <row r="76" spans="1:9" s="2" customFormat="1" ht="44.25" customHeight="1">
      <c r="A76" s="57" t="s">
        <v>91</v>
      </c>
      <c r="B76" s="58" t="s">
        <v>92</v>
      </c>
      <c r="C76" s="30" t="s">
        <v>90</v>
      </c>
      <c r="D76" s="76">
        <f>D77+D78</f>
        <v>2645433.5039999997</v>
      </c>
      <c r="E76" s="76">
        <f>E77+E78</f>
        <v>1344527.098</v>
      </c>
      <c r="F76" s="76">
        <f>F77+F78</f>
        <v>1344518.955</v>
      </c>
      <c r="G76" s="76">
        <f t="shared" si="3"/>
        <v>99.99939435954754</v>
      </c>
      <c r="H76" s="76">
        <f t="shared" si="4"/>
        <v>50.82414481282688</v>
      </c>
      <c r="I76" s="105">
        <f t="shared" si="5"/>
        <v>4.999394359547537</v>
      </c>
    </row>
    <row r="77" spans="1:9" s="2" customFormat="1" ht="16.5" customHeight="1">
      <c r="A77" s="128"/>
      <c r="B77" s="129"/>
      <c r="C77" s="54" t="s">
        <v>35</v>
      </c>
      <c r="D77" s="97">
        <v>1419879.399</v>
      </c>
      <c r="E77" s="97">
        <v>751562.081</v>
      </c>
      <c r="F77" s="97">
        <v>751553.938</v>
      </c>
      <c r="G77" s="97">
        <f t="shared" si="3"/>
        <v>99.99891652330447</v>
      </c>
      <c r="H77" s="97">
        <f t="shared" si="4"/>
        <v>52.93082909219672</v>
      </c>
      <c r="I77" s="78">
        <f t="shared" si="5"/>
        <v>4.998916523304473</v>
      </c>
    </row>
    <row r="78" spans="1:9" s="28" customFormat="1" ht="27" customHeight="1">
      <c r="A78" s="130"/>
      <c r="B78" s="131"/>
      <c r="C78" s="54" t="s">
        <v>71</v>
      </c>
      <c r="D78" s="97">
        <v>1225554.105</v>
      </c>
      <c r="E78" s="97">
        <v>592965.017</v>
      </c>
      <c r="F78" s="97">
        <v>592965.017</v>
      </c>
      <c r="G78" s="97">
        <f t="shared" si="3"/>
        <v>100</v>
      </c>
      <c r="H78" s="97">
        <f t="shared" si="4"/>
        <v>48.383422207214586</v>
      </c>
      <c r="I78" s="78">
        <f t="shared" si="5"/>
        <v>5</v>
      </c>
    </row>
    <row r="79" spans="1:10" s="28" customFormat="1" ht="21" customHeight="1">
      <c r="A79" s="130"/>
      <c r="B79" s="131"/>
      <c r="C79" s="92" t="s">
        <v>95</v>
      </c>
      <c r="D79" s="100">
        <v>2567295.959</v>
      </c>
      <c r="E79" s="100">
        <v>1297573.623</v>
      </c>
      <c r="F79" s="100">
        <v>1297573.623</v>
      </c>
      <c r="G79" s="100">
        <f t="shared" si="3"/>
        <v>100</v>
      </c>
      <c r="H79" s="100">
        <f t="shared" si="4"/>
        <v>50.54242454794438</v>
      </c>
      <c r="I79" s="90">
        <f t="shared" si="5"/>
        <v>5</v>
      </c>
      <c r="J79" s="68"/>
    </row>
    <row r="80" spans="1:9" s="2" customFormat="1" ht="45" customHeight="1">
      <c r="A80" s="50" t="s">
        <v>19</v>
      </c>
      <c r="B80" s="30" t="s">
        <v>110</v>
      </c>
      <c r="C80" s="30" t="s">
        <v>47</v>
      </c>
      <c r="D80" s="76">
        <f>D81+D82+D83</f>
        <v>9376063.791000001</v>
      </c>
      <c r="E80" s="76">
        <f>E81+E82+E83</f>
        <v>2948746.131</v>
      </c>
      <c r="F80" s="76">
        <f>F81+F82+F83</f>
        <v>2888131.143</v>
      </c>
      <c r="G80" s="76">
        <f t="shared" si="3"/>
        <v>97.94438092303851</v>
      </c>
      <c r="H80" s="76">
        <f t="shared" si="4"/>
        <v>30.803236916671693</v>
      </c>
      <c r="I80" s="105">
        <f t="shared" si="5"/>
        <v>2.9443809230385085</v>
      </c>
    </row>
    <row r="81" spans="1:9" s="7" customFormat="1" ht="16.5" customHeight="1">
      <c r="A81" s="122"/>
      <c r="B81" s="123"/>
      <c r="C81" s="51" t="s">
        <v>35</v>
      </c>
      <c r="D81" s="97">
        <v>3449117.68</v>
      </c>
      <c r="E81" s="97">
        <v>1954246.28</v>
      </c>
      <c r="F81" s="97">
        <v>1896314.76</v>
      </c>
      <c r="G81" s="116">
        <f t="shared" si="3"/>
        <v>97.03560801968112</v>
      </c>
      <c r="H81" s="97">
        <f t="shared" si="4"/>
        <v>54.979705998317804</v>
      </c>
      <c r="I81" s="78">
        <f t="shared" si="5"/>
        <v>2.0356080196811206</v>
      </c>
    </row>
    <row r="82" spans="1:9" s="7" customFormat="1" ht="16.5" customHeight="1">
      <c r="A82" s="124"/>
      <c r="B82" s="125"/>
      <c r="C82" s="51" t="s">
        <v>36</v>
      </c>
      <c r="D82" s="97">
        <v>9480.2</v>
      </c>
      <c r="E82" s="97">
        <v>7081.2</v>
      </c>
      <c r="F82" s="97">
        <v>4398.129</v>
      </c>
      <c r="G82" s="97">
        <f t="shared" si="3"/>
        <v>62.109938993390955</v>
      </c>
      <c r="H82" s="97">
        <f t="shared" si="4"/>
        <v>46.3927870720027</v>
      </c>
      <c r="I82" s="78">
        <f t="shared" si="5"/>
        <v>-32.890061006609045</v>
      </c>
    </row>
    <row r="83" spans="1:9" s="2" customFormat="1" ht="27" customHeight="1">
      <c r="A83" s="124"/>
      <c r="B83" s="125"/>
      <c r="C83" s="51" t="s">
        <v>71</v>
      </c>
      <c r="D83" s="97">
        <v>5917465.911</v>
      </c>
      <c r="E83" s="97">
        <v>987418.651</v>
      </c>
      <c r="F83" s="97">
        <v>987418.254</v>
      </c>
      <c r="G83" s="97">
        <f t="shared" si="3"/>
        <v>99.99995979415624</v>
      </c>
      <c r="H83" s="97">
        <f t="shared" si="4"/>
        <v>16.68650515019418</v>
      </c>
      <c r="I83" s="78">
        <f t="shared" si="5"/>
        <v>4.99995979415624</v>
      </c>
    </row>
    <row r="84" spans="1:10" s="2" customFormat="1" ht="21" customHeight="1">
      <c r="A84" s="126"/>
      <c r="B84" s="127"/>
      <c r="C84" s="89" t="s">
        <v>95</v>
      </c>
      <c r="D84" s="100">
        <v>5159042.919</v>
      </c>
      <c r="E84" s="100">
        <v>1249469.068</v>
      </c>
      <c r="F84" s="100">
        <v>1249078.233</v>
      </c>
      <c r="G84" s="114">
        <f t="shared" si="3"/>
        <v>99.96871991392108</v>
      </c>
      <c r="H84" s="100">
        <f t="shared" si="4"/>
        <v>24.21143325634737</v>
      </c>
      <c r="I84" s="90">
        <f t="shared" si="5"/>
        <v>4.968719913921078</v>
      </c>
      <c r="J84" s="67"/>
    </row>
    <row r="85" spans="1:9" s="2" customFormat="1" ht="30" customHeight="1">
      <c r="A85" s="50" t="s">
        <v>20</v>
      </c>
      <c r="B85" s="30" t="s">
        <v>111</v>
      </c>
      <c r="C85" s="30" t="s">
        <v>48</v>
      </c>
      <c r="D85" s="76">
        <f>D86+D87+D88</f>
        <v>7077150.266</v>
      </c>
      <c r="E85" s="76">
        <f>E86+E87+E88</f>
        <v>4787909.913999999</v>
      </c>
      <c r="F85" s="76">
        <f>F86+F87+F88</f>
        <v>4552195.839</v>
      </c>
      <c r="G85" s="76">
        <f t="shared" si="3"/>
        <v>95.0768899324784</v>
      </c>
      <c r="H85" s="76">
        <f t="shared" si="4"/>
        <v>64.32244148989784</v>
      </c>
      <c r="I85" s="105">
        <f t="shared" si="5"/>
        <v>0.07688993247839448</v>
      </c>
    </row>
    <row r="86" spans="1:9" s="7" customFormat="1" ht="16.5" customHeight="1">
      <c r="A86" s="122"/>
      <c r="B86" s="123"/>
      <c r="C86" s="61" t="s">
        <v>35</v>
      </c>
      <c r="D86" s="97">
        <v>6366975.929</v>
      </c>
      <c r="E86" s="97">
        <v>4571542.867</v>
      </c>
      <c r="F86" s="97">
        <v>4425994.549</v>
      </c>
      <c r="G86" s="116">
        <f t="shared" si="3"/>
        <v>96.81621014536141</v>
      </c>
      <c r="H86" s="97">
        <f t="shared" si="4"/>
        <v>69.51486228871528</v>
      </c>
      <c r="I86" s="78">
        <f t="shared" si="5"/>
        <v>1.81621014536141</v>
      </c>
    </row>
    <row r="87" spans="1:9" s="2" customFormat="1" ht="16.5" customHeight="1">
      <c r="A87" s="124"/>
      <c r="B87" s="125"/>
      <c r="C87" s="54" t="s">
        <v>36</v>
      </c>
      <c r="D87" s="97">
        <v>249189.523</v>
      </c>
      <c r="E87" s="97">
        <v>193782.447</v>
      </c>
      <c r="F87" s="97">
        <v>104796.973</v>
      </c>
      <c r="G87" s="97">
        <f t="shared" si="3"/>
        <v>54.07970361732506</v>
      </c>
      <c r="H87" s="97">
        <f t="shared" si="4"/>
        <v>42.05512805608605</v>
      </c>
      <c r="I87" s="78">
        <f t="shared" si="5"/>
        <v>-40.92029638267494</v>
      </c>
    </row>
    <row r="88" spans="1:9" s="2" customFormat="1" ht="27" customHeight="1">
      <c r="A88" s="126"/>
      <c r="B88" s="127"/>
      <c r="C88" s="54" t="s">
        <v>71</v>
      </c>
      <c r="D88" s="97">
        <v>460984.814</v>
      </c>
      <c r="E88" s="97">
        <v>22584.6</v>
      </c>
      <c r="F88" s="97">
        <v>21404.317</v>
      </c>
      <c r="G88" s="97">
        <f t="shared" si="3"/>
        <v>94.77394773429683</v>
      </c>
      <c r="H88" s="97">
        <f t="shared" si="4"/>
        <v>4.643171824744751</v>
      </c>
      <c r="I88" s="78">
        <f t="shared" si="5"/>
        <v>-0.22605226570317427</v>
      </c>
    </row>
    <row r="89" spans="1:9" s="2" customFormat="1" ht="30" customHeight="1">
      <c r="A89" s="57" t="s">
        <v>106</v>
      </c>
      <c r="B89" s="58" t="s">
        <v>108</v>
      </c>
      <c r="C89" s="80" t="s">
        <v>107</v>
      </c>
      <c r="D89" s="76">
        <f>D90+D91</f>
        <v>106128.5</v>
      </c>
      <c r="E89" s="76">
        <f>E90+E91</f>
        <v>68211.054</v>
      </c>
      <c r="F89" s="76">
        <f>F90+F91</f>
        <v>65483.504</v>
      </c>
      <c r="G89" s="76">
        <f t="shared" si="3"/>
        <v>96.0013079404989</v>
      </c>
      <c r="H89" s="76">
        <f t="shared" si="4"/>
        <v>61.7020913326769</v>
      </c>
      <c r="I89" s="105">
        <f t="shared" si="5"/>
        <v>1.0013079404989043</v>
      </c>
    </row>
    <row r="90" spans="1:9" s="2" customFormat="1" ht="16.5" customHeight="1">
      <c r="A90" s="122"/>
      <c r="B90" s="123"/>
      <c r="C90" s="54" t="s">
        <v>35</v>
      </c>
      <c r="D90" s="97">
        <v>106098.5</v>
      </c>
      <c r="E90" s="97">
        <v>68181.054</v>
      </c>
      <c r="F90" s="97">
        <v>65453.504</v>
      </c>
      <c r="G90" s="97">
        <f t="shared" si="3"/>
        <v>95.99954849627288</v>
      </c>
      <c r="H90" s="97">
        <f t="shared" si="4"/>
        <v>61.691262364689415</v>
      </c>
      <c r="I90" s="78">
        <f t="shared" si="5"/>
        <v>0.9995484962728796</v>
      </c>
    </row>
    <row r="91" spans="1:9" s="2" customFormat="1" ht="16.5" customHeight="1">
      <c r="A91" s="126"/>
      <c r="B91" s="127"/>
      <c r="C91" s="54" t="s">
        <v>36</v>
      </c>
      <c r="D91" s="97">
        <v>30</v>
      </c>
      <c r="E91" s="97">
        <v>30</v>
      </c>
      <c r="F91" s="97">
        <v>30</v>
      </c>
      <c r="G91" s="97">
        <f t="shared" si="3"/>
        <v>100</v>
      </c>
      <c r="H91" s="97">
        <f t="shared" si="4"/>
        <v>100</v>
      </c>
      <c r="I91" s="78">
        <f t="shared" si="5"/>
        <v>5</v>
      </c>
    </row>
    <row r="92" spans="1:9" s="2" customFormat="1" ht="45" customHeight="1">
      <c r="A92" s="95" t="s">
        <v>21</v>
      </c>
      <c r="B92" s="96" t="s">
        <v>123</v>
      </c>
      <c r="C92" s="30" t="s">
        <v>49</v>
      </c>
      <c r="D92" s="76">
        <f>D93</f>
        <v>77102.645</v>
      </c>
      <c r="E92" s="76">
        <f>E93</f>
        <v>46443.187</v>
      </c>
      <c r="F92" s="76">
        <f>F93</f>
        <v>46443.187</v>
      </c>
      <c r="G92" s="76">
        <f t="shared" si="3"/>
        <v>100</v>
      </c>
      <c r="H92" s="76">
        <f t="shared" si="4"/>
        <v>60.23553018187637</v>
      </c>
      <c r="I92" s="105">
        <f t="shared" si="5"/>
        <v>5</v>
      </c>
    </row>
    <row r="93" spans="1:9" s="7" customFormat="1" ht="18" customHeight="1">
      <c r="A93" s="122"/>
      <c r="B93" s="123"/>
      <c r="C93" s="51" t="s">
        <v>35</v>
      </c>
      <c r="D93" s="97">
        <v>77102.645</v>
      </c>
      <c r="E93" s="97">
        <v>46443.187</v>
      </c>
      <c r="F93" s="97">
        <v>46443.187</v>
      </c>
      <c r="G93" s="97">
        <f t="shared" si="3"/>
        <v>100</v>
      </c>
      <c r="H93" s="97">
        <f t="shared" si="4"/>
        <v>60.23553018187637</v>
      </c>
      <c r="I93" s="78">
        <f t="shared" si="5"/>
        <v>5</v>
      </c>
    </row>
    <row r="94" spans="1:9" s="28" customFormat="1" ht="27" customHeight="1" hidden="1">
      <c r="A94" s="126"/>
      <c r="B94" s="127"/>
      <c r="C94" s="51" t="s">
        <v>71</v>
      </c>
      <c r="D94" s="112">
        <v>0</v>
      </c>
      <c r="E94" s="112">
        <v>0</v>
      </c>
      <c r="F94" s="112">
        <v>0</v>
      </c>
      <c r="G94" s="104" t="e">
        <f t="shared" si="3"/>
        <v>#DIV/0!</v>
      </c>
      <c r="H94" s="104" t="e">
        <f t="shared" si="4"/>
        <v>#DIV/0!</v>
      </c>
      <c r="I94" s="111" t="e">
        <f t="shared" si="5"/>
        <v>#DIV/0!</v>
      </c>
    </row>
    <row r="95" spans="1:9" s="2" customFormat="1" ht="44.25" customHeight="1">
      <c r="A95" s="57" t="s">
        <v>22</v>
      </c>
      <c r="B95" s="58" t="s">
        <v>93</v>
      </c>
      <c r="C95" s="30" t="s">
        <v>50</v>
      </c>
      <c r="D95" s="76">
        <f>D96+D97</f>
        <v>531895.1159999999</v>
      </c>
      <c r="E95" s="76">
        <f>E96+E97</f>
        <v>368686.214</v>
      </c>
      <c r="F95" s="76">
        <f>F96+F97</f>
        <v>366098.551</v>
      </c>
      <c r="G95" s="76">
        <f t="shared" si="3"/>
        <v>99.29813947423595</v>
      </c>
      <c r="H95" s="76">
        <f t="shared" si="4"/>
        <v>68.82908678559853</v>
      </c>
      <c r="I95" s="105">
        <f t="shared" si="5"/>
        <v>4.298139474235953</v>
      </c>
    </row>
    <row r="96" spans="1:9" s="7" customFormat="1" ht="16.5" customHeight="1">
      <c r="A96" s="122"/>
      <c r="B96" s="123"/>
      <c r="C96" s="54" t="s">
        <v>35</v>
      </c>
      <c r="D96" s="97">
        <v>330217.116</v>
      </c>
      <c r="E96" s="97">
        <v>238432.365</v>
      </c>
      <c r="F96" s="97">
        <v>236086.235</v>
      </c>
      <c r="G96" s="97">
        <f t="shared" si="3"/>
        <v>99.01601865166249</v>
      </c>
      <c r="H96" s="97">
        <f t="shared" si="4"/>
        <v>71.49424531949458</v>
      </c>
      <c r="I96" s="78">
        <f t="shared" si="5"/>
        <v>4.016018651662492</v>
      </c>
    </row>
    <row r="97" spans="1:9" s="14" customFormat="1" ht="16.5" customHeight="1">
      <c r="A97" s="124"/>
      <c r="B97" s="125"/>
      <c r="C97" s="54" t="s">
        <v>36</v>
      </c>
      <c r="D97" s="97">
        <v>201678</v>
      </c>
      <c r="E97" s="97">
        <v>130253.849</v>
      </c>
      <c r="F97" s="97">
        <v>130012.316</v>
      </c>
      <c r="G97" s="97">
        <f t="shared" si="3"/>
        <v>99.81456747585248</v>
      </c>
      <c r="H97" s="97">
        <f t="shared" si="4"/>
        <v>64.46529418181458</v>
      </c>
      <c r="I97" s="78">
        <f t="shared" si="5"/>
        <v>4.814567475852485</v>
      </c>
    </row>
    <row r="98" spans="1:9" s="28" customFormat="1" ht="29.25" customHeight="1" hidden="1">
      <c r="A98" s="126"/>
      <c r="B98" s="127"/>
      <c r="C98" s="54" t="s">
        <v>71</v>
      </c>
      <c r="D98" s="112">
        <v>0</v>
      </c>
      <c r="E98" s="112">
        <v>0</v>
      </c>
      <c r="F98" s="112">
        <v>0</v>
      </c>
      <c r="G98" s="104" t="e">
        <f t="shared" si="3"/>
        <v>#DIV/0!</v>
      </c>
      <c r="H98" s="104" t="e">
        <f t="shared" si="4"/>
        <v>#DIV/0!</v>
      </c>
      <c r="I98" s="111" t="e">
        <f t="shared" si="5"/>
        <v>#DIV/0!</v>
      </c>
    </row>
    <row r="99" spans="1:9" s="2" customFormat="1" ht="44.25" customHeight="1">
      <c r="A99" s="50" t="s">
        <v>23</v>
      </c>
      <c r="B99" s="30" t="s">
        <v>76</v>
      </c>
      <c r="C99" s="30" t="s">
        <v>51</v>
      </c>
      <c r="D99" s="76">
        <f>D100+D101+D102</f>
        <v>196740.616</v>
      </c>
      <c r="E99" s="76">
        <f>E100+E101+E102</f>
        <v>130186.125</v>
      </c>
      <c r="F99" s="76">
        <f>F100+F101+F102</f>
        <v>124421.72899999999</v>
      </c>
      <c r="G99" s="76">
        <f t="shared" si="3"/>
        <v>95.57218866449861</v>
      </c>
      <c r="H99" s="76">
        <f t="shared" si="4"/>
        <v>63.24150626833453</v>
      </c>
      <c r="I99" s="105">
        <f t="shared" si="5"/>
        <v>0.5721886644986114</v>
      </c>
    </row>
    <row r="100" spans="1:9" s="7" customFormat="1" ht="16.5" customHeight="1">
      <c r="A100" s="122"/>
      <c r="B100" s="123"/>
      <c r="C100" s="54" t="s">
        <v>35</v>
      </c>
      <c r="D100" s="97">
        <v>194833.116</v>
      </c>
      <c r="E100" s="97">
        <v>128859.129</v>
      </c>
      <c r="F100" s="97">
        <v>123339.927</v>
      </c>
      <c r="G100" s="97">
        <f t="shared" si="3"/>
        <v>95.71687156134665</v>
      </c>
      <c r="H100" s="97">
        <f t="shared" si="4"/>
        <v>63.30542236977824</v>
      </c>
      <c r="I100" s="78">
        <f t="shared" si="5"/>
        <v>0.7168715613466503</v>
      </c>
    </row>
    <row r="101" spans="1:9" s="7" customFormat="1" ht="16.5" customHeight="1">
      <c r="A101" s="124"/>
      <c r="B101" s="125"/>
      <c r="C101" s="51" t="s">
        <v>36</v>
      </c>
      <c r="D101" s="97">
        <v>450.7</v>
      </c>
      <c r="E101" s="97">
        <v>435.996</v>
      </c>
      <c r="F101" s="97">
        <v>194.984</v>
      </c>
      <c r="G101" s="97">
        <f t="shared" si="3"/>
        <v>44.72151120652483</v>
      </c>
      <c r="H101" s="97">
        <f t="shared" si="4"/>
        <v>43.2624805857555</v>
      </c>
      <c r="I101" s="78">
        <f t="shared" si="5"/>
        <v>-50.27848879347517</v>
      </c>
    </row>
    <row r="102" spans="1:12" s="7" customFormat="1" ht="27" customHeight="1">
      <c r="A102" s="124"/>
      <c r="B102" s="125"/>
      <c r="C102" s="51" t="s">
        <v>71</v>
      </c>
      <c r="D102" s="97">
        <v>1456.8</v>
      </c>
      <c r="E102" s="97">
        <v>891</v>
      </c>
      <c r="F102" s="97">
        <v>886.818</v>
      </c>
      <c r="G102" s="116">
        <f t="shared" si="3"/>
        <v>99.53063973063972</v>
      </c>
      <c r="H102" s="97">
        <f t="shared" si="4"/>
        <v>60.87438220757826</v>
      </c>
      <c r="I102" s="78">
        <f t="shared" si="5"/>
        <v>4.53063973063972</v>
      </c>
      <c r="L102" s="53"/>
    </row>
    <row r="103" spans="1:9" s="11" customFormat="1" ht="21" customHeight="1">
      <c r="A103" s="126"/>
      <c r="B103" s="127"/>
      <c r="C103" s="89" t="s">
        <v>95</v>
      </c>
      <c r="D103" s="100">
        <v>11217.644</v>
      </c>
      <c r="E103" s="100">
        <v>1657.987</v>
      </c>
      <c r="F103" s="100">
        <v>1473.288</v>
      </c>
      <c r="G103" s="100">
        <f>F103/E103*100</f>
        <v>88.86004534414323</v>
      </c>
      <c r="H103" s="100">
        <f t="shared" si="4"/>
        <v>13.133666926852019</v>
      </c>
      <c r="I103" s="90">
        <f t="shared" si="5"/>
        <v>-6.139954655856769</v>
      </c>
    </row>
    <row r="104" spans="1:9" s="2" customFormat="1" ht="25.5" customHeight="1">
      <c r="A104" s="50" t="s">
        <v>24</v>
      </c>
      <c r="B104" s="30" t="s">
        <v>25</v>
      </c>
      <c r="C104" s="30" t="s">
        <v>52</v>
      </c>
      <c r="D104" s="76">
        <f>D105+D106+D107</f>
        <v>691400.691</v>
      </c>
      <c r="E104" s="76">
        <f>E105+E106+E107</f>
        <v>450164.738</v>
      </c>
      <c r="F104" s="76">
        <f>F105+F106+F107</f>
        <v>447616.044</v>
      </c>
      <c r="G104" s="115">
        <f t="shared" si="3"/>
        <v>99.4338308212848</v>
      </c>
      <c r="H104" s="76">
        <f t="shared" si="4"/>
        <v>64.74046812892179</v>
      </c>
      <c r="I104" s="105">
        <f t="shared" si="5"/>
        <v>4.4338308212848005</v>
      </c>
    </row>
    <row r="105" spans="1:9" s="7" customFormat="1" ht="17.25" customHeight="1">
      <c r="A105" s="122"/>
      <c r="B105" s="123"/>
      <c r="C105" s="54" t="s">
        <v>35</v>
      </c>
      <c r="D105" s="97">
        <v>691280.691</v>
      </c>
      <c r="E105" s="97">
        <v>450044.738</v>
      </c>
      <c r="F105" s="97">
        <v>447496.044</v>
      </c>
      <c r="G105" s="116">
        <f t="shared" si="3"/>
        <v>99.43367985784559</v>
      </c>
      <c r="H105" s="97">
        <f t="shared" si="4"/>
        <v>64.73434739695341</v>
      </c>
      <c r="I105" s="78">
        <f t="shared" si="5"/>
        <v>4.43367985784559</v>
      </c>
    </row>
    <row r="106" spans="1:9" s="28" customFormat="1" ht="16.5" customHeight="1" hidden="1">
      <c r="A106" s="124"/>
      <c r="B106" s="125"/>
      <c r="C106" s="54" t="s">
        <v>36</v>
      </c>
      <c r="D106" s="97">
        <v>0</v>
      </c>
      <c r="E106" s="97">
        <v>0</v>
      </c>
      <c r="F106" s="112">
        <v>0</v>
      </c>
      <c r="G106" s="97" t="e">
        <f t="shared" si="3"/>
        <v>#DIV/0!</v>
      </c>
      <c r="H106" s="104" t="e">
        <f t="shared" si="4"/>
        <v>#DIV/0!</v>
      </c>
      <c r="I106" s="78" t="e">
        <f t="shared" si="5"/>
        <v>#DIV/0!</v>
      </c>
    </row>
    <row r="107" spans="1:9" s="2" customFormat="1" ht="27.75" customHeight="1">
      <c r="A107" s="126"/>
      <c r="B107" s="127"/>
      <c r="C107" s="54" t="s">
        <v>71</v>
      </c>
      <c r="D107" s="97">
        <v>120</v>
      </c>
      <c r="E107" s="97">
        <v>120</v>
      </c>
      <c r="F107" s="97">
        <v>120</v>
      </c>
      <c r="G107" s="97">
        <f t="shared" si="3"/>
        <v>100</v>
      </c>
      <c r="H107" s="97">
        <f t="shared" si="4"/>
        <v>100</v>
      </c>
      <c r="I107" s="78">
        <f t="shared" si="5"/>
        <v>5</v>
      </c>
    </row>
    <row r="108" spans="1:9" s="2" customFormat="1" ht="45" customHeight="1">
      <c r="A108" s="57" t="s">
        <v>26</v>
      </c>
      <c r="B108" s="58" t="s">
        <v>77</v>
      </c>
      <c r="C108" s="30" t="s">
        <v>53</v>
      </c>
      <c r="D108" s="76">
        <f>D109+D110+D111</f>
        <v>950332.863</v>
      </c>
      <c r="E108" s="76">
        <f>E109+E110+E111</f>
        <v>705649.768</v>
      </c>
      <c r="F108" s="76">
        <f>F109+F110+F111</f>
        <v>676507.989</v>
      </c>
      <c r="G108" s="76">
        <f t="shared" si="3"/>
        <v>95.87022056528188</v>
      </c>
      <c r="H108" s="76">
        <f t="shared" si="4"/>
        <v>71.18642481376548</v>
      </c>
      <c r="I108" s="105">
        <f t="shared" si="5"/>
        <v>0.8702205652818833</v>
      </c>
    </row>
    <row r="109" spans="1:9" s="7" customFormat="1" ht="16.5" customHeight="1">
      <c r="A109" s="122"/>
      <c r="B109" s="123"/>
      <c r="C109" s="54" t="s">
        <v>35</v>
      </c>
      <c r="D109" s="97">
        <v>941903.432</v>
      </c>
      <c r="E109" s="97">
        <v>702952.155</v>
      </c>
      <c r="F109" s="97">
        <v>673810.377</v>
      </c>
      <c r="G109" s="97">
        <f t="shared" si="3"/>
        <v>95.8543724785935</v>
      </c>
      <c r="H109" s="97">
        <f t="shared" si="4"/>
        <v>71.5370975524803</v>
      </c>
      <c r="I109" s="78">
        <f t="shared" si="5"/>
        <v>0.8543724785935041</v>
      </c>
    </row>
    <row r="110" spans="1:9" s="9" customFormat="1" ht="17.25" customHeight="1" hidden="1">
      <c r="A110" s="124"/>
      <c r="B110" s="125"/>
      <c r="C110" s="54" t="s">
        <v>36</v>
      </c>
      <c r="D110" s="97"/>
      <c r="E110" s="97"/>
      <c r="F110" s="97"/>
      <c r="G110" s="104" t="e">
        <f t="shared" si="3"/>
        <v>#DIV/0!</v>
      </c>
      <c r="H110" s="104" t="e">
        <f t="shared" si="4"/>
        <v>#DIV/0!</v>
      </c>
      <c r="I110" s="111" t="e">
        <f t="shared" si="5"/>
        <v>#DIV/0!</v>
      </c>
    </row>
    <row r="111" spans="1:9" s="2" customFormat="1" ht="27" customHeight="1">
      <c r="A111" s="124"/>
      <c r="B111" s="125"/>
      <c r="C111" s="54" t="s">
        <v>71</v>
      </c>
      <c r="D111" s="97">
        <v>8429.431</v>
      </c>
      <c r="E111" s="97">
        <v>2697.613</v>
      </c>
      <c r="F111" s="97">
        <v>2697.612</v>
      </c>
      <c r="G111" s="97">
        <f t="shared" si="3"/>
        <v>99.9999629301905</v>
      </c>
      <c r="H111" s="97">
        <f t="shared" si="4"/>
        <v>32.00230240926108</v>
      </c>
      <c r="I111" s="78">
        <f t="shared" si="5"/>
        <v>4.999962930190506</v>
      </c>
    </row>
    <row r="112" spans="1:12" s="2" customFormat="1" ht="21" customHeight="1">
      <c r="A112" s="126"/>
      <c r="B112" s="127"/>
      <c r="C112" s="91" t="s">
        <v>95</v>
      </c>
      <c r="D112" s="100">
        <v>4699.8</v>
      </c>
      <c r="E112" s="100">
        <v>4699.8</v>
      </c>
      <c r="F112" s="100">
        <v>4699.8</v>
      </c>
      <c r="G112" s="100">
        <f t="shared" si="3"/>
        <v>100</v>
      </c>
      <c r="H112" s="100">
        <f t="shared" si="4"/>
        <v>100</v>
      </c>
      <c r="I112" s="90">
        <f t="shared" si="5"/>
        <v>5</v>
      </c>
      <c r="J112" s="67"/>
      <c r="K112" s="67"/>
      <c r="L112" s="67"/>
    </row>
    <row r="113" spans="1:9" s="2" customFormat="1" ht="30" customHeight="1">
      <c r="A113" s="50" t="s">
        <v>27</v>
      </c>
      <c r="B113" s="30" t="s">
        <v>28</v>
      </c>
      <c r="C113" s="30" t="s">
        <v>54</v>
      </c>
      <c r="D113" s="76">
        <f>D114</f>
        <v>44643.8</v>
      </c>
      <c r="E113" s="76">
        <f>E114</f>
        <v>29532.01</v>
      </c>
      <c r="F113" s="76">
        <f>F114</f>
        <v>28647.513</v>
      </c>
      <c r="G113" s="76">
        <f t="shared" si="3"/>
        <v>97.0049549624289</v>
      </c>
      <c r="H113" s="76">
        <f t="shared" si="4"/>
        <v>64.16907386915987</v>
      </c>
      <c r="I113" s="105">
        <f t="shared" si="5"/>
        <v>2.004954962428897</v>
      </c>
    </row>
    <row r="114" spans="1:9" s="7" customFormat="1" ht="18" customHeight="1">
      <c r="A114" s="122"/>
      <c r="B114" s="123"/>
      <c r="C114" s="54" t="s">
        <v>35</v>
      </c>
      <c r="D114" s="97">
        <v>44643.8</v>
      </c>
      <c r="E114" s="97">
        <v>29532.01</v>
      </c>
      <c r="F114" s="97">
        <v>28647.513</v>
      </c>
      <c r="G114" s="97">
        <f t="shared" si="3"/>
        <v>97.0049549624289</v>
      </c>
      <c r="H114" s="97">
        <f t="shared" si="4"/>
        <v>64.16907386915987</v>
      </c>
      <c r="I114" s="78">
        <f t="shared" si="5"/>
        <v>2.004954962428897</v>
      </c>
    </row>
    <row r="115" spans="1:9" s="11" customFormat="1" ht="28.5" customHeight="1" hidden="1">
      <c r="A115" s="126"/>
      <c r="B115" s="127"/>
      <c r="C115" s="54" t="s">
        <v>71</v>
      </c>
      <c r="D115" s="112">
        <v>0</v>
      </c>
      <c r="E115" s="112">
        <v>0</v>
      </c>
      <c r="F115" s="112">
        <v>0</v>
      </c>
      <c r="G115" s="104" t="e">
        <f t="shared" si="3"/>
        <v>#DIV/0!</v>
      </c>
      <c r="H115" s="104" t="e">
        <f t="shared" si="4"/>
        <v>#DIV/0!</v>
      </c>
      <c r="I115" s="111" t="e">
        <f t="shared" si="5"/>
        <v>#DIV/0!</v>
      </c>
    </row>
    <row r="116" spans="1:9" s="2" customFormat="1" ht="30" customHeight="1">
      <c r="A116" s="50" t="s">
        <v>29</v>
      </c>
      <c r="B116" s="30" t="s">
        <v>30</v>
      </c>
      <c r="C116" s="30" t="s">
        <v>55</v>
      </c>
      <c r="D116" s="76">
        <f>D117</f>
        <v>75032.3</v>
      </c>
      <c r="E116" s="76">
        <f>E117</f>
        <v>72240</v>
      </c>
      <c r="F116" s="76">
        <f>F117</f>
        <v>70942.238</v>
      </c>
      <c r="G116" s="76">
        <f t="shared" si="3"/>
        <v>98.20354097452935</v>
      </c>
      <c r="H116" s="76">
        <f t="shared" si="4"/>
        <v>94.54893159346041</v>
      </c>
      <c r="I116" s="105">
        <f t="shared" si="5"/>
        <v>3.2035409745293464</v>
      </c>
    </row>
    <row r="117" spans="1:9" s="7" customFormat="1" ht="18" customHeight="1">
      <c r="A117" s="157"/>
      <c r="B117" s="145"/>
      <c r="C117" s="51" t="s">
        <v>35</v>
      </c>
      <c r="D117" s="97">
        <v>75032.3</v>
      </c>
      <c r="E117" s="97">
        <v>72240</v>
      </c>
      <c r="F117" s="97">
        <v>70942.238</v>
      </c>
      <c r="G117" s="97">
        <f t="shared" si="3"/>
        <v>98.20354097452935</v>
      </c>
      <c r="H117" s="97">
        <f t="shared" si="4"/>
        <v>94.54893159346041</v>
      </c>
      <c r="I117" s="78">
        <f t="shared" si="5"/>
        <v>3.2035409745293464</v>
      </c>
    </row>
    <row r="118" spans="1:9" s="2" customFormat="1" ht="25.5" customHeight="1">
      <c r="A118" s="50" t="s">
        <v>31</v>
      </c>
      <c r="B118" s="30" t="s">
        <v>32</v>
      </c>
      <c r="C118" s="30" t="s">
        <v>82</v>
      </c>
      <c r="D118" s="76">
        <f>D119+D120</f>
        <v>203242.22</v>
      </c>
      <c r="E118" s="76">
        <f>E119+E120</f>
        <v>139111.18</v>
      </c>
      <c r="F118" s="76">
        <f>F119+F120</f>
        <v>114575.1</v>
      </c>
      <c r="G118" s="76">
        <f t="shared" si="3"/>
        <v>82.36225154584989</v>
      </c>
      <c r="H118" s="76">
        <f t="shared" si="4"/>
        <v>56.37367078552872</v>
      </c>
      <c r="I118" s="105">
        <f t="shared" si="5"/>
        <v>-12.637748454150113</v>
      </c>
    </row>
    <row r="119" spans="1:9" s="7" customFormat="1" ht="18" customHeight="1">
      <c r="A119" s="122"/>
      <c r="B119" s="123"/>
      <c r="C119" s="51" t="s">
        <v>35</v>
      </c>
      <c r="D119" s="97">
        <v>203242.22</v>
      </c>
      <c r="E119" s="97">
        <v>139111.18</v>
      </c>
      <c r="F119" s="97">
        <v>114575.1</v>
      </c>
      <c r="G119" s="97">
        <f t="shared" si="3"/>
        <v>82.36225154584989</v>
      </c>
      <c r="H119" s="97">
        <f t="shared" si="4"/>
        <v>56.37367078552872</v>
      </c>
      <c r="I119" s="78">
        <f t="shared" si="5"/>
        <v>-12.637748454150113</v>
      </c>
    </row>
    <row r="120" spans="1:9" s="84" customFormat="1" ht="27" customHeight="1" hidden="1">
      <c r="A120" s="126"/>
      <c r="B120" s="127"/>
      <c r="C120" s="51" t="s">
        <v>71</v>
      </c>
      <c r="D120" s="112">
        <v>0</v>
      </c>
      <c r="E120" s="112">
        <v>0</v>
      </c>
      <c r="F120" s="112">
        <v>0</v>
      </c>
      <c r="G120" s="104" t="e">
        <f t="shared" si="3"/>
        <v>#DIV/0!</v>
      </c>
      <c r="H120" s="104" t="e">
        <f t="shared" si="4"/>
        <v>#DIV/0!</v>
      </c>
      <c r="I120" s="111" t="e">
        <f t="shared" si="5"/>
        <v>#DIV/0!</v>
      </c>
    </row>
    <row r="121" spans="1:9" s="3" customFormat="1" ht="44.25" customHeight="1">
      <c r="A121" s="50" t="s">
        <v>33</v>
      </c>
      <c r="B121" s="30" t="s">
        <v>78</v>
      </c>
      <c r="C121" s="30" t="s">
        <v>57</v>
      </c>
      <c r="D121" s="76">
        <f>D122+D123+D124</f>
        <v>3353405.102</v>
      </c>
      <c r="E121" s="76">
        <f>E122+E123+E124</f>
        <v>1736783.8399999999</v>
      </c>
      <c r="F121" s="76">
        <f>F122+F123+F124</f>
        <v>1689235.113</v>
      </c>
      <c r="G121" s="76">
        <f t="shared" si="3"/>
        <v>97.26225417896565</v>
      </c>
      <c r="H121" s="76">
        <f t="shared" si="4"/>
        <v>50.373726454716895</v>
      </c>
      <c r="I121" s="105">
        <f t="shared" si="5"/>
        <v>2.262254178965648</v>
      </c>
    </row>
    <row r="122" spans="1:9" s="7" customFormat="1" ht="17.25" customHeight="1">
      <c r="A122" s="122"/>
      <c r="B122" s="123"/>
      <c r="C122" s="54" t="s">
        <v>35</v>
      </c>
      <c r="D122" s="97">
        <v>1040770.973</v>
      </c>
      <c r="E122" s="97">
        <v>747021.061</v>
      </c>
      <c r="F122" s="97">
        <v>740267.655</v>
      </c>
      <c r="G122" s="97">
        <f t="shared" si="3"/>
        <v>99.09595507374858</v>
      </c>
      <c r="H122" s="97">
        <f t="shared" si="4"/>
        <v>71.12685443812815</v>
      </c>
      <c r="I122" s="78">
        <f t="shared" si="5"/>
        <v>4.095955073748584</v>
      </c>
    </row>
    <row r="123" spans="1:9" s="2" customFormat="1" ht="17.25" customHeight="1">
      <c r="A123" s="124"/>
      <c r="B123" s="125"/>
      <c r="C123" s="54" t="s">
        <v>36</v>
      </c>
      <c r="D123" s="97">
        <v>331732.502</v>
      </c>
      <c r="E123" s="97">
        <v>105043.13</v>
      </c>
      <c r="F123" s="97">
        <v>72417.068</v>
      </c>
      <c r="G123" s="97">
        <f t="shared" si="3"/>
        <v>68.94031813408455</v>
      </c>
      <c r="H123" s="97">
        <f t="shared" si="4"/>
        <v>21.829958645414855</v>
      </c>
      <c r="I123" s="78">
        <f t="shared" si="5"/>
        <v>-26.05968186591545</v>
      </c>
    </row>
    <row r="124" spans="1:9" s="2" customFormat="1" ht="27" customHeight="1">
      <c r="A124" s="124"/>
      <c r="B124" s="125"/>
      <c r="C124" s="54" t="s">
        <v>71</v>
      </c>
      <c r="D124" s="97">
        <v>1980901.627</v>
      </c>
      <c r="E124" s="97">
        <v>884719.649</v>
      </c>
      <c r="F124" s="97">
        <v>876550.39</v>
      </c>
      <c r="G124" s="97">
        <f t="shared" si="3"/>
        <v>99.07662738029683</v>
      </c>
      <c r="H124" s="97">
        <f t="shared" si="4"/>
        <v>44.25007168717924</v>
      </c>
      <c r="I124" s="78">
        <f t="shared" si="5"/>
        <v>4.076627380296827</v>
      </c>
    </row>
    <row r="125" spans="1:10" s="2" customFormat="1" ht="21" customHeight="1">
      <c r="A125" s="126"/>
      <c r="B125" s="127"/>
      <c r="C125" s="91" t="s">
        <v>95</v>
      </c>
      <c r="D125" s="100">
        <v>2927757.942</v>
      </c>
      <c r="E125" s="100">
        <v>1485511.346</v>
      </c>
      <c r="F125" s="100">
        <v>1440138.268</v>
      </c>
      <c r="G125" s="100">
        <f>F125/E125*100</f>
        <v>96.94562561759122</v>
      </c>
      <c r="H125" s="100">
        <f t="shared" si="4"/>
        <v>49.18911660491364</v>
      </c>
      <c r="I125" s="90">
        <f t="shared" si="5"/>
        <v>1.9456256175912188</v>
      </c>
      <c r="J125" s="67"/>
    </row>
    <row r="126" spans="1:9" s="2" customFormat="1" ht="45" customHeight="1">
      <c r="A126" s="57" t="s">
        <v>34</v>
      </c>
      <c r="B126" s="58" t="s">
        <v>124</v>
      </c>
      <c r="C126" s="30" t="s">
        <v>56</v>
      </c>
      <c r="D126" s="76">
        <f>D127+D128</f>
        <v>853541.081</v>
      </c>
      <c r="E126" s="76">
        <f>E127+E128</f>
        <v>258229.91499999998</v>
      </c>
      <c r="F126" s="76">
        <f>F127+F128</f>
        <v>241257.849</v>
      </c>
      <c r="G126" s="98">
        <f t="shared" si="3"/>
        <v>93.42753685218848</v>
      </c>
      <c r="H126" s="98">
        <f t="shared" si="4"/>
        <v>28.26552281670435</v>
      </c>
      <c r="I126" s="106">
        <f t="shared" si="5"/>
        <v>-1.5724631478115185</v>
      </c>
    </row>
    <row r="127" spans="1:9" s="7" customFormat="1" ht="18" customHeight="1">
      <c r="A127" s="122"/>
      <c r="B127" s="123"/>
      <c r="C127" s="54" t="s">
        <v>35</v>
      </c>
      <c r="D127" s="97">
        <v>207222.236</v>
      </c>
      <c r="E127" s="97">
        <v>101138.915</v>
      </c>
      <c r="F127" s="97">
        <v>84166.849</v>
      </c>
      <c r="G127" s="97">
        <f t="shared" si="3"/>
        <v>83.21905470312788</v>
      </c>
      <c r="H127" s="97">
        <f t="shared" si="4"/>
        <v>40.61670727266933</v>
      </c>
      <c r="I127" s="78">
        <f t="shared" si="5"/>
        <v>-11.780945296872119</v>
      </c>
    </row>
    <row r="128" spans="1:9" s="7" customFormat="1" ht="27.75" customHeight="1">
      <c r="A128" s="124"/>
      <c r="B128" s="125"/>
      <c r="C128" s="54" t="s">
        <v>71</v>
      </c>
      <c r="D128" s="97">
        <v>646318.845</v>
      </c>
      <c r="E128" s="97">
        <v>157091</v>
      </c>
      <c r="F128" s="97">
        <v>157091</v>
      </c>
      <c r="G128" s="97">
        <f t="shared" si="3"/>
        <v>100</v>
      </c>
      <c r="H128" s="97">
        <f t="shared" si="4"/>
        <v>24.305495842381017</v>
      </c>
      <c r="I128" s="78">
        <f t="shared" si="5"/>
        <v>5</v>
      </c>
    </row>
    <row r="129" spans="1:9" s="7" customFormat="1" ht="21" customHeight="1">
      <c r="A129" s="126"/>
      <c r="B129" s="127"/>
      <c r="C129" s="91" t="s">
        <v>95</v>
      </c>
      <c r="D129" s="100">
        <v>300000</v>
      </c>
      <c r="E129" s="100">
        <v>0</v>
      </c>
      <c r="F129" s="100">
        <v>0</v>
      </c>
      <c r="G129" s="100"/>
      <c r="H129" s="100">
        <f t="shared" si="4"/>
        <v>0</v>
      </c>
      <c r="I129" s="90"/>
    </row>
    <row r="130" spans="1:9" s="72" customFormat="1" ht="18" customHeight="1" hidden="1">
      <c r="A130" s="126" t="s">
        <v>72</v>
      </c>
      <c r="B130" s="144"/>
      <c r="C130" s="145"/>
      <c r="D130" s="118">
        <v>0</v>
      </c>
      <c r="E130" s="118" t="s">
        <v>67</v>
      </c>
      <c r="F130" s="118" t="s">
        <v>67</v>
      </c>
      <c r="G130" s="97"/>
      <c r="H130" s="97"/>
      <c r="I130" s="78"/>
    </row>
    <row r="131" spans="1:9" s="72" customFormat="1" ht="27.75" customHeight="1" hidden="1">
      <c r="A131" s="126" t="s">
        <v>105</v>
      </c>
      <c r="B131" s="144"/>
      <c r="C131" s="145"/>
      <c r="D131" s="118">
        <v>0</v>
      </c>
      <c r="E131" s="118">
        <v>0</v>
      </c>
      <c r="F131" s="118">
        <v>0</v>
      </c>
      <c r="G131" s="97"/>
      <c r="H131" s="97"/>
      <c r="I131" s="78"/>
    </row>
    <row r="132" spans="1:11" s="1" customFormat="1" ht="26.25" customHeight="1">
      <c r="A132" s="152" t="s">
        <v>65</v>
      </c>
      <c r="B132" s="153"/>
      <c r="C132" s="154"/>
      <c r="D132" s="76">
        <f>D134+D135+D136</f>
        <v>49897084.934</v>
      </c>
      <c r="E132" s="76">
        <f>E134+E135+E136</f>
        <v>29112715.424</v>
      </c>
      <c r="F132" s="76">
        <f>F134+F135+F136</f>
        <v>28592769.717</v>
      </c>
      <c r="G132" s="76">
        <f t="shared" si="3"/>
        <v>98.21402538572075</v>
      </c>
      <c r="H132" s="76">
        <f t="shared" si="4"/>
        <v>57.30348727750388</v>
      </c>
      <c r="I132" s="105">
        <f t="shared" si="5"/>
        <v>3.2140253857207455</v>
      </c>
      <c r="J132" s="63"/>
      <c r="K132" s="63"/>
    </row>
    <row r="133" spans="1:9" s="1" customFormat="1" ht="15.75" customHeight="1">
      <c r="A133" s="146"/>
      <c r="B133" s="146"/>
      <c r="C133" s="30" t="s">
        <v>63</v>
      </c>
      <c r="D133" s="118"/>
      <c r="E133" s="118"/>
      <c r="F133" s="98"/>
      <c r="G133" s="97"/>
      <c r="H133" s="97"/>
      <c r="I133" s="78"/>
    </row>
    <row r="134" spans="1:9" s="1" customFormat="1" ht="20.25" customHeight="1">
      <c r="A134" s="146"/>
      <c r="B134" s="146"/>
      <c r="C134" s="30" t="s">
        <v>35</v>
      </c>
      <c r="D134" s="98">
        <f>D7+D11+D22+D27+D32+D35+D40+D44+D48+D52+D56+D60+D64+D68+D72+D77+D81+D90+D86+D93+D96+D100+D105+D109+D114+D117+D119+D122+D127</f>
        <v>25431270.195000004</v>
      </c>
      <c r="E134" s="98">
        <f>E7+E11+E22+E27+E32+E35+E40+E44+E48+E52+E56+E60+E64+E68+E72+E77+E81+E86+E90+E93+E96+E100+E105+E109+E114+E117+E119+E122+E127</f>
        <v>16820853.577</v>
      </c>
      <c r="F134" s="98">
        <f>F7+F11+F22+F27+F32+F35+F40+F44+F48+F52+F56+F60+F64+F68+F72+F77+F81+F86+F90+F93+F96+F100+F105+F109+F114+F117+F119+F122+F127</f>
        <v>16440727.282</v>
      </c>
      <c r="G134" s="98">
        <f t="shared" si="3"/>
        <v>97.74014860030786</v>
      </c>
      <c r="H134" s="98">
        <f t="shared" si="4"/>
        <v>64.64768435055352</v>
      </c>
      <c r="I134" s="106">
        <f t="shared" si="5"/>
        <v>2.7401486003078617</v>
      </c>
    </row>
    <row r="135" spans="1:9" s="1" customFormat="1" ht="20.25" customHeight="1">
      <c r="A135" s="146"/>
      <c r="B135" s="146"/>
      <c r="C135" s="30" t="s">
        <v>36</v>
      </c>
      <c r="D135" s="98">
        <f>D25+D28+D36+D41+D45+D49+D53+D57+D61+D65+D69+D73+D82+D87+D97+D101+D123+D91</f>
        <v>11270803.514999997</v>
      </c>
      <c r="E135" s="98">
        <f>E25+E28+E36+E41+E45+E49+E53+E57+E61+E65+E69+E73+E82+E87+E97+E101+E123+E91</f>
        <v>8047506.049</v>
      </c>
      <c r="F135" s="98">
        <f>F25+F28+F36+F41+F45+F49+F53+F57+F61+F65+F69+F73+F82+F87+F97+F101+F123+F91</f>
        <v>7917739.026</v>
      </c>
      <c r="G135" s="98">
        <f t="shared" si="3"/>
        <v>98.38748772340313</v>
      </c>
      <c r="H135" s="98">
        <f t="shared" si="4"/>
        <v>70.2499960669397</v>
      </c>
      <c r="I135" s="106">
        <f t="shared" si="5"/>
        <v>3.387487723403126</v>
      </c>
    </row>
    <row r="136" spans="1:9" s="1" customFormat="1" ht="30" customHeight="1">
      <c r="A136" s="146"/>
      <c r="B136" s="146"/>
      <c r="C136" s="31" t="s">
        <v>71</v>
      </c>
      <c r="D136" s="98">
        <f>D8+D29+D33+D37+D42+D46+D50+D54+D58+D62+D66+D70+D74+D78+D83+D88+D102+D107+D111+D120+D124+D128+D130</f>
        <v>13195011.224000001</v>
      </c>
      <c r="E136" s="98">
        <f>E8+E29+E33+E37+E42+E46+E50+E54+E58+E62+E66+E70+E74+E78+E83+E88+E102+E107+E111+E120+E124+E128</f>
        <v>4244355.798</v>
      </c>
      <c r="F136" s="98">
        <f>F8+F29+F33+F37+F42+F46+F50+F54+F58+F62+F66+F70+F74+F78+F83+F88+F102+F111+F120+F124+F128+F107</f>
        <v>4234303.409</v>
      </c>
      <c r="G136" s="98">
        <f aca="true" t="shared" si="6" ref="G136:G142">F136/E136*100</f>
        <v>99.76315866344811</v>
      </c>
      <c r="H136" s="98">
        <f aca="true" t="shared" si="7" ref="H136:H142">F136/D136*100</f>
        <v>32.090184215215785</v>
      </c>
      <c r="I136" s="106">
        <f aca="true" t="shared" si="8" ref="I136:I142">G136-95</f>
        <v>4.76315866344811</v>
      </c>
    </row>
    <row r="137" spans="1:13" s="1" customFormat="1" ht="26.25" customHeight="1">
      <c r="A137" s="142" t="s">
        <v>64</v>
      </c>
      <c r="B137" s="142"/>
      <c r="C137" s="142"/>
      <c r="D137" s="99">
        <f>D139+D140+D141</f>
        <v>49921057.373</v>
      </c>
      <c r="E137" s="99">
        <f>E139+E140+E141</f>
        <v>29112715.424</v>
      </c>
      <c r="F137" s="99">
        <f>F139+F140+F141</f>
        <v>28592769.717</v>
      </c>
      <c r="G137" s="99">
        <f t="shared" si="6"/>
        <v>98.21402538572075</v>
      </c>
      <c r="H137" s="99">
        <f t="shared" si="7"/>
        <v>57.27596974431176</v>
      </c>
      <c r="I137" s="107">
        <f t="shared" si="8"/>
        <v>3.2140253857207455</v>
      </c>
      <c r="K137" s="94"/>
      <c r="L137" s="94"/>
      <c r="M137" s="94"/>
    </row>
    <row r="138" spans="1:9" s="1" customFormat="1" ht="15.75" customHeight="1">
      <c r="A138" s="143"/>
      <c r="B138" s="143"/>
      <c r="C138" s="49" t="s">
        <v>63</v>
      </c>
      <c r="D138" s="119"/>
      <c r="E138" s="120"/>
      <c r="F138" s="120"/>
      <c r="G138" s="97"/>
      <c r="H138" s="97"/>
      <c r="I138" s="78"/>
    </row>
    <row r="139" spans="1:13" s="1" customFormat="1" ht="30.75" customHeight="1">
      <c r="A139" s="143"/>
      <c r="B139" s="143"/>
      <c r="C139" s="32" t="s">
        <v>70</v>
      </c>
      <c r="D139" s="99">
        <f>D134+D17</f>
        <v>25455242.634000003</v>
      </c>
      <c r="E139" s="99">
        <f>E134+E17</f>
        <v>16820853.577</v>
      </c>
      <c r="F139" s="99">
        <f>F134+F17</f>
        <v>16440727.282</v>
      </c>
      <c r="G139" s="99">
        <f t="shared" si="6"/>
        <v>97.74014860030786</v>
      </c>
      <c r="H139" s="99">
        <f t="shared" si="7"/>
        <v>64.58680248461071</v>
      </c>
      <c r="I139" s="107">
        <f t="shared" si="8"/>
        <v>2.7401486003078617</v>
      </c>
      <c r="K139" s="94"/>
      <c r="L139" s="94"/>
      <c r="M139" s="94"/>
    </row>
    <row r="140" spans="1:13" s="1" customFormat="1" ht="20.25" customHeight="1">
      <c r="A140" s="143"/>
      <c r="B140" s="143"/>
      <c r="C140" s="32" t="s">
        <v>36</v>
      </c>
      <c r="D140" s="99">
        <f aca="true" t="shared" si="9" ref="D140:F141">D135</f>
        <v>11270803.514999997</v>
      </c>
      <c r="E140" s="99">
        <f>E135</f>
        <v>8047506.049</v>
      </c>
      <c r="F140" s="99">
        <f t="shared" si="9"/>
        <v>7917739.026</v>
      </c>
      <c r="G140" s="99">
        <f t="shared" si="6"/>
        <v>98.38748772340313</v>
      </c>
      <c r="H140" s="99">
        <f t="shared" si="7"/>
        <v>70.2499960669397</v>
      </c>
      <c r="I140" s="107">
        <f t="shared" si="8"/>
        <v>3.387487723403126</v>
      </c>
      <c r="K140" s="94"/>
      <c r="L140" s="94"/>
      <c r="M140" s="94"/>
    </row>
    <row r="141" spans="1:13" s="1" customFormat="1" ht="31.5" customHeight="1">
      <c r="A141" s="143"/>
      <c r="B141" s="143"/>
      <c r="C141" s="33" t="s">
        <v>71</v>
      </c>
      <c r="D141" s="99">
        <f t="shared" si="9"/>
        <v>13195011.224000001</v>
      </c>
      <c r="E141" s="99">
        <f t="shared" si="9"/>
        <v>4244355.798</v>
      </c>
      <c r="F141" s="99">
        <f t="shared" si="9"/>
        <v>4234303.409</v>
      </c>
      <c r="G141" s="99">
        <f t="shared" si="6"/>
        <v>99.76315866344811</v>
      </c>
      <c r="H141" s="99">
        <f t="shared" si="7"/>
        <v>32.090184215215785</v>
      </c>
      <c r="I141" s="107">
        <f t="shared" si="8"/>
        <v>4.76315866344811</v>
      </c>
      <c r="K141" s="94"/>
      <c r="L141" s="94"/>
      <c r="M141" s="94"/>
    </row>
    <row r="142" spans="1:13" s="2" customFormat="1" ht="21.75" customHeight="1">
      <c r="A142" s="143"/>
      <c r="B142" s="143"/>
      <c r="C142" s="93" t="s">
        <v>95</v>
      </c>
      <c r="D142" s="101">
        <f>D9+D30+D38+D75+D79+D84+D103+D112+D125+D129</f>
        <v>11185729.074</v>
      </c>
      <c r="E142" s="101">
        <f>E9+E30+E38+E75+E79+E84+E103+E112+E125+E129</f>
        <v>4067319.276</v>
      </c>
      <c r="F142" s="101">
        <f>F9+F30+F38+F75+F79+F84+F103+F112+F125+F129</f>
        <v>4021370.664</v>
      </c>
      <c r="G142" s="101">
        <f t="shared" si="6"/>
        <v>98.87029739044267</v>
      </c>
      <c r="H142" s="101">
        <f t="shared" si="7"/>
        <v>35.950903489583304</v>
      </c>
      <c r="I142" s="108">
        <f t="shared" si="8"/>
        <v>3.8702973904426727</v>
      </c>
      <c r="K142" s="94"/>
      <c r="L142" s="94"/>
      <c r="M142" s="94"/>
    </row>
    <row r="143" spans="1:8" ht="12" customHeight="1">
      <c r="A143" s="47"/>
      <c r="B143" s="48" t="s">
        <v>98</v>
      </c>
      <c r="C143" s="48"/>
      <c r="D143" s="102"/>
      <c r="E143" s="19"/>
      <c r="F143" s="26"/>
      <c r="G143" s="19"/>
      <c r="H143" s="19"/>
    </row>
    <row r="144" spans="1:9" s="13" customFormat="1" ht="27.75" customHeight="1" hidden="1">
      <c r="A144" s="155" t="s">
        <v>117</v>
      </c>
      <c r="B144" s="156"/>
      <c r="C144" s="156"/>
      <c r="D144" s="156"/>
      <c r="E144" s="156"/>
      <c r="F144" s="156"/>
      <c r="G144" s="156"/>
      <c r="H144" s="156"/>
      <c r="I144" s="3"/>
    </row>
    <row r="145" spans="1:8" s="6" customFormat="1" ht="17.25" customHeight="1">
      <c r="A145" s="150" t="s">
        <v>122</v>
      </c>
      <c r="B145" s="151"/>
      <c r="C145" s="151"/>
      <c r="D145" s="151"/>
      <c r="E145" s="151"/>
      <c r="F145" s="151"/>
      <c r="G145" s="151"/>
      <c r="H145" s="151"/>
    </row>
    <row r="146" spans="1:9" s="4" customFormat="1" ht="12.75">
      <c r="A146" s="21"/>
      <c r="B146" s="22"/>
      <c r="C146" s="22"/>
      <c r="D146" s="20"/>
      <c r="E146" s="20"/>
      <c r="F146" s="27"/>
      <c r="G146" s="20"/>
      <c r="H146" s="20"/>
      <c r="I146" s="71"/>
    </row>
    <row r="147" spans="1:9" s="4" customFormat="1" ht="12.75" hidden="1">
      <c r="A147" s="21"/>
      <c r="B147" s="22"/>
      <c r="C147" s="22"/>
      <c r="D147" s="20"/>
      <c r="E147" s="20"/>
      <c r="F147" s="27"/>
      <c r="G147" s="20"/>
      <c r="H147" s="20"/>
      <c r="I147" s="71"/>
    </row>
    <row r="148" spans="1:9" s="4" customFormat="1" ht="12.75" hidden="1">
      <c r="A148" s="42"/>
      <c r="B148" s="43"/>
      <c r="C148" s="43"/>
      <c r="D148" s="44"/>
      <c r="E148" s="46"/>
      <c r="F148" s="45"/>
      <c r="G148" s="46"/>
      <c r="H148" s="46"/>
      <c r="I148" s="71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46"/>
      <c r="E149" s="44"/>
      <c r="F149" s="45"/>
      <c r="G149" s="46"/>
      <c r="H149" s="46"/>
      <c r="I149" s="71"/>
    </row>
    <row r="150" spans="1:9" s="4" customFormat="1" ht="15.75" hidden="1">
      <c r="A150" s="139" t="s">
        <v>64</v>
      </c>
      <c r="B150" s="140"/>
      <c r="C150" s="141"/>
      <c r="D150" s="34">
        <f>D152+D153+D154</f>
        <v>24525968.417999998</v>
      </c>
      <c r="E150" s="34">
        <f>E152+E153+E154</f>
        <v>21619356.084</v>
      </c>
      <c r="F150" s="7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71"/>
    </row>
    <row r="151" spans="1:9" s="4" customFormat="1" ht="13.5" hidden="1">
      <c r="A151" s="149"/>
      <c r="B151" s="149"/>
      <c r="C151" s="36" t="s">
        <v>63</v>
      </c>
      <c r="D151" s="37"/>
      <c r="E151" s="37"/>
      <c r="F151" s="74"/>
      <c r="G151" s="38"/>
      <c r="H151" s="38"/>
      <c r="I151" s="71"/>
    </row>
    <row r="152" spans="1:9" s="4" customFormat="1" ht="27" hidden="1">
      <c r="A152" s="149"/>
      <c r="B152" s="149"/>
      <c r="C152" s="39" t="s">
        <v>70</v>
      </c>
      <c r="D152" s="40">
        <v>14805057.912999997</v>
      </c>
      <c r="E152" s="40">
        <v>13268979.204</v>
      </c>
      <c r="F152" s="75">
        <v>12716245.471</v>
      </c>
      <c r="G152" s="35">
        <v>95.83439144411821</v>
      </c>
      <c r="H152" s="35">
        <v>85.89122410547374</v>
      </c>
      <c r="I152" s="71"/>
    </row>
    <row r="153" spans="1:9" s="4" customFormat="1" ht="13.5" hidden="1">
      <c r="A153" s="149"/>
      <c r="B153" s="149"/>
      <c r="C153" s="39" t="s">
        <v>36</v>
      </c>
      <c r="D153" s="40">
        <v>7926615.303999999</v>
      </c>
      <c r="E153" s="40">
        <v>7092166.329999999</v>
      </c>
      <c r="F153" s="75">
        <v>6886598.409</v>
      </c>
      <c r="G153" s="35">
        <v>97.10147913296332</v>
      </c>
      <c r="H153" s="35">
        <v>86.87943270723412</v>
      </c>
      <c r="I153" s="71"/>
    </row>
    <row r="154" spans="1:9" s="4" customFormat="1" ht="27" hidden="1">
      <c r="A154" s="149"/>
      <c r="B154" s="149"/>
      <c r="C154" s="41" t="s">
        <v>71</v>
      </c>
      <c r="D154" s="40">
        <v>1794295.2010000001</v>
      </c>
      <c r="E154" s="40">
        <v>1258210.55</v>
      </c>
      <c r="F154" s="75">
        <v>1239125.77</v>
      </c>
      <c r="G154" s="35">
        <v>98.4831807363243</v>
      </c>
      <c r="H154" s="35">
        <v>69.05919211673798</v>
      </c>
      <c r="I154" s="71"/>
    </row>
    <row r="155" spans="1:9" s="4" customFormat="1" ht="12.75" hidden="1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 hidden="1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 hidden="1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 hidden="1">
      <c r="A158" s="21"/>
      <c r="B158" s="22"/>
      <c r="C158" s="22"/>
      <c r="D158" s="20"/>
      <c r="E158" s="20"/>
      <c r="F158" s="27"/>
      <c r="G158" s="20"/>
      <c r="H158" s="20"/>
      <c r="I158" s="71"/>
    </row>
    <row r="159" spans="1:9" s="4" customFormat="1" ht="12.75">
      <c r="A159" s="21"/>
      <c r="B159" s="22"/>
      <c r="C159" s="22"/>
      <c r="D159" s="103"/>
      <c r="E159" s="103"/>
      <c r="F159" s="103"/>
      <c r="G159" s="20"/>
      <c r="H159" s="20"/>
      <c r="I159" s="71"/>
    </row>
    <row r="160" spans="1:9" s="4" customFormat="1" ht="12.75">
      <c r="A160" s="21"/>
      <c r="B160" s="22"/>
      <c r="C160" s="22"/>
      <c r="D160" s="20"/>
      <c r="E160" s="20"/>
      <c r="F160" s="27"/>
      <c r="G160" s="20"/>
      <c r="H160" s="20"/>
      <c r="I160" s="71"/>
    </row>
    <row r="161" spans="1:9" s="4" customFormat="1" ht="12.75">
      <c r="A161" s="21"/>
      <c r="B161" s="22"/>
      <c r="C161" s="22"/>
      <c r="D161" s="20"/>
      <c r="E161" s="20"/>
      <c r="F161" s="27"/>
      <c r="G161" s="20"/>
      <c r="H161" s="20"/>
      <c r="I161" s="71"/>
    </row>
    <row r="162" spans="1:9" s="4" customFormat="1" ht="12.75">
      <c r="A162" s="21"/>
      <c r="B162" s="22"/>
      <c r="C162" s="22"/>
      <c r="D162" s="20"/>
      <c r="E162" s="20"/>
      <c r="F162" s="27"/>
      <c r="G162" s="20"/>
      <c r="H162" s="20"/>
      <c r="I162" s="71"/>
    </row>
    <row r="163" spans="1:9" s="4" customFormat="1" ht="12.75">
      <c r="A163" s="21"/>
      <c r="B163" s="22"/>
      <c r="C163" s="22"/>
      <c r="D163" s="20"/>
      <c r="E163" s="20"/>
      <c r="F163" s="27"/>
      <c r="G163" s="20"/>
      <c r="H163" s="20"/>
      <c r="I163" s="71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4:8" ht="12.75">
      <c r="D202" s="20"/>
      <c r="E202" s="20"/>
      <c r="F202" s="27"/>
      <c r="G202" s="20"/>
      <c r="H202" s="20"/>
    </row>
    <row r="203" spans="1:8" ht="12.75">
      <c r="A203" s="23"/>
      <c r="B203" s="23"/>
      <c r="C203" s="23"/>
      <c r="D203" s="20"/>
      <c r="E203" s="20"/>
      <c r="F203" s="27"/>
      <c r="G203" s="20"/>
      <c r="H203" s="20"/>
    </row>
    <row r="204" spans="1:8" ht="12.75">
      <c r="A204" s="23"/>
      <c r="B204" s="23"/>
      <c r="C204" s="23"/>
      <c r="D204" s="20"/>
      <c r="E204" s="20"/>
      <c r="F204" s="27"/>
      <c r="G204" s="20"/>
      <c r="H204" s="20"/>
    </row>
    <row r="205" spans="1:8" ht="12.75">
      <c r="A205" s="23"/>
      <c r="B205" s="23"/>
      <c r="C205" s="23"/>
      <c r="D205" s="20"/>
      <c r="E205" s="20"/>
      <c r="F205" s="27"/>
      <c r="G205" s="20"/>
      <c r="H205" s="20"/>
    </row>
    <row r="206" spans="1:8" ht="12.75">
      <c r="A206" s="23"/>
      <c r="B206" s="23"/>
      <c r="C206" s="23"/>
      <c r="D206" s="20"/>
      <c r="E206" s="20"/>
      <c r="F206" s="27"/>
      <c r="G206" s="20"/>
      <c r="H206" s="20"/>
    </row>
    <row r="207" spans="1:8" ht="12.75">
      <c r="A207" s="23"/>
      <c r="B207" s="23"/>
      <c r="C207" s="23"/>
      <c r="D207" s="20"/>
      <c r="E207" s="20"/>
      <c r="F207" s="27"/>
      <c r="G207" s="20"/>
      <c r="H207" s="20"/>
    </row>
    <row r="208" spans="1:8" ht="12.75">
      <c r="A208" s="23"/>
      <c r="B208" s="23"/>
      <c r="C208" s="23"/>
      <c r="D208" s="20"/>
      <c r="E208" s="20"/>
      <c r="F208" s="27"/>
      <c r="G208" s="20"/>
      <c r="H208" s="20"/>
    </row>
  </sheetData>
  <sheetProtection password="CE2E" sheet="1" objects="1" scenarios="1"/>
  <autoFilter ref="A5:I5"/>
  <mergeCells count="41">
    <mergeCell ref="A109:B112"/>
    <mergeCell ref="A127:B129"/>
    <mergeCell ref="A122:B125"/>
    <mergeCell ref="A151:B154"/>
    <mergeCell ref="A145:H145"/>
    <mergeCell ref="A132:C132"/>
    <mergeCell ref="A144:H144"/>
    <mergeCell ref="A117:B117"/>
    <mergeCell ref="A119:B120"/>
    <mergeCell ref="A114:B115"/>
    <mergeCell ref="A3:I3"/>
    <mergeCell ref="A150:C150"/>
    <mergeCell ref="A137:C137"/>
    <mergeCell ref="A138:B142"/>
    <mergeCell ref="A130:C130"/>
    <mergeCell ref="A133:B136"/>
    <mergeCell ref="A131:C131"/>
    <mergeCell ref="A25:B25"/>
    <mergeCell ref="A77:B79"/>
    <mergeCell ref="A105:B107"/>
    <mergeCell ref="A96:B98"/>
    <mergeCell ref="A93:B94"/>
    <mergeCell ref="A90:B91"/>
    <mergeCell ref="A86:B88"/>
    <mergeCell ref="A81:B84"/>
    <mergeCell ref="A100:B103"/>
    <mergeCell ref="A72:B75"/>
    <mergeCell ref="A68:B70"/>
    <mergeCell ref="A64:B66"/>
    <mergeCell ref="A60:B62"/>
    <mergeCell ref="A56:B58"/>
    <mergeCell ref="A52:B54"/>
    <mergeCell ref="A48:B50"/>
    <mergeCell ref="A11:B20"/>
    <mergeCell ref="A7:B9"/>
    <mergeCell ref="A44:B46"/>
    <mergeCell ref="A40:B42"/>
    <mergeCell ref="A35:B38"/>
    <mergeCell ref="A32:B33"/>
    <mergeCell ref="A27:B30"/>
    <mergeCell ref="A22:B23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2021-10-12T07:52:16Z</cp:lastPrinted>
  <dcterms:created xsi:type="dcterms:W3CDTF">2002-03-11T10:22:12Z</dcterms:created>
  <dcterms:modified xsi:type="dcterms:W3CDTF">2021-10-13T08:29:35Z</dcterms:modified>
  <cp:category/>
  <cp:version/>
  <cp:contentType/>
  <cp:contentStatus/>
</cp:coreProperties>
</file>