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ГРБС и источникам" sheetId="1" state="visible" r:id="rId1"/>
  </sheets>
  <definedNames>
    <definedName name="_xlnm._FilterDatabase" localSheetId="0" hidden="1">'По ГРБС и источникам'!$A$5:$I$5</definedName>
    <definedName name="Print_Titles" localSheetId="0" hidden="0">'По ГРБС и источникам'!$5:$5</definedName>
    <definedName name="_xlnm.Print_Area" localSheetId="0">'По ГРБС и источникам'!$A$1:$I$159</definedName>
    <definedName name="_xlnm._FilterDatabase" localSheetId="0" hidden="1">'По ГРБС и источникам'!$A$5:$I$5</definedName>
  </definedNames>
  <calcPr/>
</workbook>
</file>

<file path=xl/sharedStrings.xml><?xml version="1.0" encoding="utf-8"?>
<sst xmlns="http://schemas.openxmlformats.org/spreadsheetml/2006/main" count="130" uniqueCount="130">
  <si>
    <t xml:space="preserve">Приложение 2</t>
  </si>
  <si>
    <t xml:space="preserve">к пояснительной записке</t>
  </si>
  <si>
    <t xml:space="preserve">Оперативный анализ исполнения бюджета города Перми по расходам на 1 ноября 2024 года</t>
  </si>
  <si>
    <t>тыс.руб.</t>
  </si>
  <si>
    <t>КВСР</t>
  </si>
  <si>
    <t xml:space="preserve">Наименование ГРБС</t>
  </si>
  <si>
    <t xml:space="preserve">Источники финансирования</t>
  </si>
  <si>
    <t xml:space="preserve">Ассигнования 2024 года</t>
  </si>
  <si>
    <t xml:space="preserve">Кассовый план января-октября 2024 года</t>
  </si>
  <si>
    <t xml:space="preserve">Кассовый расход на 01.11.2024</t>
  </si>
  <si>
    <t xml:space="preserve">% выпол-нения кассового плана января-октября 2024 года</t>
  </si>
  <si>
    <t xml:space="preserve">% выпол-нения годовых  ассигно-ваний</t>
  </si>
  <si>
    <t xml:space="preserve">Отклонение от установ-ленного уровня выполнения плана (95%)*</t>
  </si>
  <si>
    <t>163</t>
  </si>
  <si>
    <t xml:space="preserve">Департамент имущественных отношений администрации г.Перми</t>
  </si>
  <si>
    <t xml:space="preserve">Итого по КВСР 163 в т.ч.:</t>
  </si>
  <si>
    <t xml:space="preserve">расходы местного бюджета</t>
  </si>
  <si>
    <t xml:space="preserve">расходы, переданные из краевого бюджета на выполнение полномочий городского округа</t>
  </si>
  <si>
    <t xml:space="preserve">справочно: бюджетные инвестиции</t>
  </si>
  <si>
    <t>902</t>
  </si>
  <si>
    <t xml:space="preserve">Департамент финансов администрации г. Перми</t>
  </si>
  <si>
    <t xml:space="preserve">Итого по КВСР 902 в т.ч.:</t>
  </si>
  <si>
    <t xml:space="preserve">расходы местного бюджета без учета зарезервированных средств</t>
  </si>
  <si>
    <t xml:space="preserve">Функциональные органы администрации города Перми</t>
  </si>
  <si>
    <t xml:space="preserve">Обеспечение деятельности (оказание услуг, выполнение работ) муницип.учреждений (организаций)- МКУ ЦБ</t>
  </si>
  <si>
    <t xml:space="preserve">Мероприятия, связанные с профилактикой распространения коронавирусной инфекции</t>
  </si>
  <si>
    <t xml:space="preserve">Мероприятия в сфере применения информационных технологий</t>
  </si>
  <si>
    <t xml:space="preserve">Исполнение обязательств по обслуживанию муниципального долга</t>
  </si>
  <si>
    <t xml:space="preserve">Средства на исполнение судебных актов, вступивших в законную силу</t>
  </si>
  <si>
    <t xml:space="preserve">расходы местного бюджета по зарезервированным средствам</t>
  </si>
  <si>
    <t xml:space="preserve">Резервный фонд администрации города Перми</t>
  </si>
  <si>
    <t>903</t>
  </si>
  <si>
    <t xml:space="preserve">Департамент градостроительства и архитектуры администрации города Перми</t>
  </si>
  <si>
    <t xml:space="preserve">Итого по КВСР 903 в т.ч.:</t>
  </si>
  <si>
    <t xml:space="preserve">расходы по выполнению госполномочий</t>
  </si>
  <si>
    <t xml:space="preserve">Управление записи актов гражданского состояния администрации города Перми</t>
  </si>
  <si>
    <t xml:space="preserve">Итого по КВСР 910 в т.ч.:</t>
  </si>
  <si>
    <t>915</t>
  </si>
  <si>
    <t xml:space="preserve">Управление по экологии и природопользованию администрации г. Перми</t>
  </si>
  <si>
    <t xml:space="preserve">Итого по КВСР 915 в т.ч.:</t>
  </si>
  <si>
    <t xml:space="preserve">Департамент культуры и молодежной политики администрации города Перми</t>
  </si>
  <si>
    <t xml:space="preserve">Итого по КВСР 924 в т.ч.:</t>
  </si>
  <si>
    <t>930</t>
  </si>
  <si>
    <t xml:space="preserve">Департамент образования администрации г.Перми</t>
  </si>
  <si>
    <t xml:space="preserve">Итого по КВСР 930 в т.ч.:</t>
  </si>
  <si>
    <t>931</t>
  </si>
  <si>
    <t xml:space="preserve">Администрация Ленинского района</t>
  </si>
  <si>
    <t xml:space="preserve">Итого по КВСР 931 в т.ч.:</t>
  </si>
  <si>
    <t>932</t>
  </si>
  <si>
    <t xml:space="preserve">Администрация Свердловского района</t>
  </si>
  <si>
    <t xml:space="preserve">Итого по КВСР 932 в т.ч.:</t>
  </si>
  <si>
    <t>933</t>
  </si>
  <si>
    <t xml:space="preserve">Администрация Мотовилихинского района</t>
  </si>
  <si>
    <t xml:space="preserve">Итого по КВСР 933 в т.ч.:</t>
  </si>
  <si>
    <t>934</t>
  </si>
  <si>
    <t xml:space="preserve">Администрация Дзержинского района</t>
  </si>
  <si>
    <t xml:space="preserve">Итого по КВСР 934 в т.ч.:</t>
  </si>
  <si>
    <t>935</t>
  </si>
  <si>
    <t xml:space="preserve">Администрация Индустриального района</t>
  </si>
  <si>
    <t xml:space="preserve">Итого по КВСР 935 в т.ч.:</t>
  </si>
  <si>
    <t>936</t>
  </si>
  <si>
    <t xml:space="preserve">Администрация Кировского района</t>
  </si>
  <si>
    <t xml:space="preserve">Итого по КВСР 936 в т.ч.:</t>
  </si>
  <si>
    <t>937</t>
  </si>
  <si>
    <t xml:space="preserve">Администрация Орджоникидзевского района</t>
  </si>
  <si>
    <t xml:space="preserve">Итого по КВСР 937 в т.ч.:</t>
  </si>
  <si>
    <t>938</t>
  </si>
  <si>
    <t xml:space="preserve">Администрация поселка Новые Ляды</t>
  </si>
  <si>
    <t xml:space="preserve">Итого по КВСР 938 в т.ч.:</t>
  </si>
  <si>
    <t>940</t>
  </si>
  <si>
    <t xml:space="preserve">Департамент жилищно-коммунального хозяйства администрации города Перми</t>
  </si>
  <si>
    <t xml:space="preserve">Итого по КВСР 940 в т.ч.:</t>
  </si>
  <si>
    <t>942</t>
  </si>
  <si>
    <t xml:space="preserve">Управление капитального строительства администрации г.Перми</t>
  </si>
  <si>
    <t xml:space="preserve">Итого по КВСР 942 в т.ч.:</t>
  </si>
  <si>
    <t>944</t>
  </si>
  <si>
    <t xml:space="preserve">Департамент дорог                        и благоустройства администрации г.Перми</t>
  </si>
  <si>
    <t xml:space="preserve">Итого по КВСР 944 в т.ч.:</t>
  </si>
  <si>
    <t xml:space="preserve">Итого по КВСР 944 (без учета средств на строительство трамвайных путей между станциями Пермь II и Пермь I) в т.ч.: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</si>
  <si>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трамв.путей между станц.ПермьII и ПермьI) </t>
  </si>
  <si>
    <t xml:space="preserve">справочно: бюджетные инвестиции (без учета средств на строительство трамвайных путей между станциями Пермь II и Пермь I) </t>
  </si>
  <si>
    <t>945</t>
  </si>
  <si>
    <t xml:space="preserve">Департамент транспорта администрации г.Перми</t>
  </si>
  <si>
    <t xml:space="preserve">Итого по КВСР 945 в т.ч.:</t>
  </si>
  <si>
    <t>950</t>
  </si>
  <si>
    <t xml:space="preserve">Контрольный департамент администрации г.Перми</t>
  </si>
  <si>
    <t xml:space="preserve">Итого по КВСР 950 в т.ч.:</t>
  </si>
  <si>
    <t>951</t>
  </si>
  <si>
    <t xml:space="preserve">Департамент экономики и промышленной политики администрации г.Перми</t>
  </si>
  <si>
    <t xml:space="preserve">Итого по КВСР 951 в т.ч.:</t>
  </si>
  <si>
    <t>955</t>
  </si>
  <si>
    <t xml:space="preserve">Департамент социальной политики администрации г.Перми</t>
  </si>
  <si>
    <t xml:space="preserve">Итого по КВСР 955 в т.ч.:</t>
  </si>
  <si>
    <t>964</t>
  </si>
  <si>
    <t xml:space="preserve">Департамент общественной безопасности администрации г.Перми</t>
  </si>
  <si>
    <t xml:space="preserve">Итого по КВСР 964 в т.ч.:</t>
  </si>
  <si>
    <t>975</t>
  </si>
  <si>
    <t xml:space="preserve">Администрация города Перми</t>
  </si>
  <si>
    <t xml:space="preserve">Итого по КВСР 975 в т.ч.:</t>
  </si>
  <si>
    <t>976</t>
  </si>
  <si>
    <t xml:space="preserve">Комитет по физической культуре и спорту администрации г. Перми</t>
  </si>
  <si>
    <t xml:space="preserve">Итого по КВСР 976 в т.ч.:</t>
  </si>
  <si>
    <t>977</t>
  </si>
  <si>
    <t xml:space="preserve">Контрольно-счетная палата города Перми</t>
  </si>
  <si>
    <t xml:space="preserve">Итого по КВСР 977 в т.ч.:</t>
  </si>
  <si>
    <t>978</t>
  </si>
  <si>
    <t xml:space="preserve">Городская избирательная комиссия города Перми</t>
  </si>
  <si>
    <t xml:space="preserve">Итого по КВСР 978 в т.ч.:</t>
  </si>
  <si>
    <t>985</t>
  </si>
  <si>
    <t xml:space="preserve">Пермская городская Дума</t>
  </si>
  <si>
    <t xml:space="preserve">Итого по КВСР 985 в т.ч.:</t>
  </si>
  <si>
    <t>991</t>
  </si>
  <si>
    <t xml:space="preserve">Управление жилищных отношений администрации г.Перми</t>
  </si>
  <si>
    <t xml:space="preserve">Итого по КВСР 991 в т.ч.:</t>
  </si>
  <si>
    <t>992</t>
  </si>
  <si>
    <t xml:space="preserve">Департамент земельных отношений администрации г. Перми</t>
  </si>
  <si>
    <t xml:space="preserve">Итого по КВСР 992 в т.ч.:</t>
  </si>
  <si>
    <t xml:space="preserve">Нераспределенные МБТ </t>
  </si>
  <si>
    <t>х</t>
  </si>
  <si>
    <t xml:space="preserve">Cофинансирование проекта инициативного бюджетирования                                                                                                                         (расходы за счет безвозмездных поступлений от физических лиц)</t>
  </si>
  <si>
    <t xml:space="preserve">Всего расходов без учета зарезервированных средств</t>
  </si>
  <si>
    <t xml:space="preserve">Всего расходов без учета зарезервированных средств (без учета средств на строительство трамвайных путей между станциями Пермь II и Пермь I) </t>
  </si>
  <si>
    <t xml:space="preserve">в том числе: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</si>
  <si>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трамвайных путей между станциями Пермь II и Пермь I) </t>
  </si>
  <si>
    <t xml:space="preserve">ВСЕГО РАСХОДОВ</t>
  </si>
  <si>
    <t xml:space="preserve">ВСЕГО РАСХОДОВ (без учета средств на строительство трамвайных путей между станциями Пермь II и Пермь I) </t>
  </si>
  <si>
    <t xml:space="preserve">расходы  местного бюджета с учетом зарезервированных средств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</si>
  <si>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</si>
  <si>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-  годовые ассигнования и кассовый план ГРБС в части расходов за счет средств краевого бюджета, передаваемых на выполнение гос.полномочий и полномочий городского округа, будут уточняться. </t>
  </si>
  <si>
    <t xml:space="preserve"> *   расчётный уровень установлен исходя из 95,0 % исполнения кассового плана по расходам за январь-октябрь 2024 года.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</si>
</sst>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#,##0.0"/>
    <numFmt numFmtId="161" formatCode="0.0"/>
    <numFmt numFmtId="162" formatCode="#,##0.000"/>
  </numFmts>
  <fonts count="30">
    <font>
      <sz val="10.000000"/>
      <color theme="1"/>
      <name val="Arial"/>
    </font>
    <font>
      <sz val="10.000000"/>
      <name val="Times New Roman"/>
    </font>
    <font>
      <sz val="10.000000"/>
      <name val="Arial"/>
    </font>
    <font>
      <sz val="11.000000"/>
      <name val="Times New Roman"/>
    </font>
    <font>
      <b/>
      <sz val="12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1.000000"/>
      <name val="Times New Roman"/>
    </font>
    <font>
      <sz val="11.000000"/>
      <name val="Arial"/>
    </font>
    <font>
      <b/>
      <sz val="10.000000"/>
      <name val="Arial"/>
    </font>
    <font>
      <sz val="10.000000"/>
      <color indexed="2"/>
      <name val="Arial"/>
    </font>
    <font>
      <i/>
      <sz val="10.000000"/>
      <name val="Times New Roman"/>
    </font>
    <font>
      <i/>
      <sz val="10.000000"/>
      <name val="Arial"/>
    </font>
    <font>
      <b/>
      <sz val="10.000000"/>
      <color indexed="2"/>
      <name val="Arial"/>
    </font>
    <font>
      <sz val="10.000000"/>
      <color rgb="FFC00000"/>
      <name val="Times New Roman"/>
    </font>
    <font>
      <i/>
      <sz val="10.000000"/>
      <color indexed="2"/>
      <name val="Arial"/>
    </font>
    <font>
      <sz val="10.000000"/>
      <color rgb="FF7030A0"/>
      <name val="Times New Roman"/>
    </font>
    <font>
      <sz val="10.000000"/>
      <color indexed="30"/>
      <name val="Arial"/>
    </font>
    <font>
      <sz val="10.000000"/>
      <color indexed="60"/>
      <name val="Arial"/>
    </font>
    <font>
      <b/>
      <sz val="11.000000"/>
      <color indexed="2"/>
      <name val="Times New Roman"/>
    </font>
    <font>
      <b/>
      <sz val="8.000000"/>
      <name val="Times New Roman"/>
    </font>
    <font>
      <sz val="10.000000"/>
      <color rgb="FF7030A0"/>
      <name val="Arial"/>
    </font>
    <font>
      <b/>
      <sz val="10.000000"/>
      <color rgb="FF7030A0"/>
      <name val="Times New Roman"/>
    </font>
    <font>
      <b/>
      <i/>
      <sz val="12.000000"/>
      <name val="Times New Roman"/>
    </font>
    <font>
      <b/>
      <i/>
      <sz val="11.000000"/>
      <name val="Times New Roman"/>
    </font>
    <font>
      <b/>
      <i/>
      <sz val="11.000000"/>
      <color indexed="2"/>
      <name val="Times New Roman"/>
    </font>
    <font>
      <b/>
      <i/>
      <sz val="10.000000"/>
      <name val="Times New Roman"/>
    </font>
    <font>
      <sz val="11.000000"/>
      <color indexed="2"/>
      <name val="Times New Roman"/>
    </font>
    <font>
      <b/>
      <i/>
      <sz val="10.000000"/>
      <color indexed="2"/>
      <name val="Times New Roman"/>
    </font>
    <font>
      <sz val="10.000000"/>
      <color indexed="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0" tint="-0.049958800012207406"/>
        <bgColor theme="0" tint="-0.049958800012207406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indexed="42"/>
        <bgColor indexed="42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none"/>
      <right style="thin">
        <color theme="1"/>
      </right>
      <top style="none"/>
      <bottom style="none"/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13">
    <xf fontId="0" fillId="0" borderId="0" numFmtId="0" xfId="0"/>
    <xf fontId="1" fillId="2" borderId="0" numFmtId="49" xfId="0" applyNumberFormat="1" applyFont="1" applyFill="1"/>
    <xf fontId="2" fillId="2" borderId="0" numFmtId="0" xfId="0" applyFont="1" applyFill="1"/>
    <xf fontId="2" fillId="0" borderId="0" numFmtId="160" xfId="0" applyNumberFormat="1" applyFont="1"/>
    <xf fontId="2" fillId="0" borderId="0" numFmtId="0" xfId="0" applyFont="1"/>
    <xf fontId="2" fillId="2" borderId="0" numFmtId="4" xfId="0" applyNumberFormat="1" applyFont="1" applyFill="1"/>
    <xf fontId="3" fillId="2" borderId="0" numFmtId="0" xfId="0" applyFont="1" applyFill="1" applyAlignment="1">
      <alignment horizontal="right"/>
    </xf>
    <xf fontId="0" fillId="0" borderId="0" numFmtId="0" xfId="0"/>
    <xf fontId="4" fillId="0" borderId="0" numFmtId="0" xfId="0" applyFont="1" applyAlignment="1">
      <alignment horizontal="center"/>
    </xf>
    <xf fontId="4" fillId="0" borderId="0" numFmtId="160" xfId="0" applyNumberFormat="1" applyFont="1" applyAlignment="1">
      <alignment horizontal="center"/>
    </xf>
    <xf fontId="5" fillId="2" borderId="0" numFmtId="0" xfId="0" applyFont="1" applyFill="1"/>
    <xf fontId="1" fillId="0" borderId="0" numFmtId="160" xfId="0" applyNumberFormat="1" applyFont="1" applyAlignment="1">
      <alignment horizontal="right"/>
    </xf>
    <xf fontId="1" fillId="0" borderId="0" numFmtId="160" xfId="0" applyNumberFormat="1" applyFont="1"/>
    <xf fontId="1" fillId="2" borderId="0" numFmtId="0" xfId="0" applyFont="1" applyFill="1" applyAlignment="1">
      <alignment horizontal="center" vertical="center"/>
    </xf>
    <xf fontId="6" fillId="2" borderId="1" numFmtId="49" xfId="0" applyNumberFormat="1" applyFont="1" applyFill="1" applyBorder="1" applyAlignment="1">
      <alignment horizontal="center" vertical="center" wrapText="1"/>
    </xf>
    <xf fontId="6" fillId="0" borderId="2" numFmtId="160" xfId="0" applyNumberFormat="1" applyFont="1" applyBorder="1" applyAlignment="1">
      <alignment horizontal="center" vertical="center" wrapText="1"/>
    </xf>
    <xf fontId="6" fillId="0" borderId="2" numFmtId="161" xfId="0" applyNumberFormat="1" applyFont="1" applyBorder="1" applyAlignment="1">
      <alignment horizontal="center" vertical="center" wrapText="1"/>
    </xf>
    <xf fontId="6" fillId="2" borderId="2" numFmtId="161" xfId="0" applyNumberFormat="1" applyFont="1" applyFill="1" applyBorder="1" applyAlignment="1">
      <alignment horizontal="center" vertical="center" wrapText="1"/>
    </xf>
    <xf fontId="6" fillId="2" borderId="2" numFmtId="0" xfId="0" applyFont="1" applyFill="1" applyBorder="1" applyAlignment="1">
      <alignment horizontal="center" vertical="center" wrapText="1"/>
    </xf>
    <xf fontId="5" fillId="0" borderId="2" numFmtId="49" xfId="0" applyNumberFormat="1" applyFont="1" applyBorder="1" applyAlignment="1">
      <alignment horizontal="center" vertical="center" wrapText="1"/>
    </xf>
    <xf fontId="5" fillId="0" borderId="2" numFmtId="49" xfId="0" applyNumberFormat="1" applyFont="1" applyBorder="1" applyAlignment="1">
      <alignment horizontal="left" vertical="center" wrapText="1"/>
    </xf>
    <xf fontId="5" fillId="0" borderId="3" numFmtId="49" xfId="0" applyNumberFormat="1" applyFont="1" applyBorder="1" applyAlignment="1">
      <alignment horizontal="left" vertical="center" wrapText="1"/>
    </xf>
    <xf fontId="7" fillId="0" borderId="4" numFmtId="160" xfId="0" applyNumberFormat="1" applyFont="1" applyBorder="1" applyAlignment="1" applyProtection="1">
      <alignment horizontal="center" vertical="center" wrapText="1"/>
    </xf>
    <xf fontId="7" fillId="2" borderId="4" numFmtId="160" xfId="0" applyNumberFormat="1" applyFont="1" applyFill="1" applyBorder="1" applyAlignment="1">
      <alignment horizontal="center" vertical="center"/>
    </xf>
    <xf fontId="8" fillId="0" borderId="0" numFmtId="0" xfId="0" applyFont="1"/>
    <xf fontId="9" fillId="0" borderId="0" numFmtId="0" xfId="0" applyFont="1"/>
    <xf fontId="5" fillId="0" borderId="5" numFmtId="49" xfId="0" applyNumberFormat="1" applyFont="1" applyBorder="1" applyAlignment="1">
      <alignment horizontal="center" vertical="center" wrapText="1"/>
    </xf>
    <xf fontId="5" fillId="0" borderId="6" numFmtId="49" xfId="0" applyNumberFormat="1" applyFont="1" applyBorder="1" applyAlignment="1">
      <alignment horizontal="center" vertical="center" wrapText="1"/>
    </xf>
    <xf fontId="1" fillId="0" borderId="7" numFmtId="49" xfId="0" applyNumberFormat="1" applyFont="1" applyBorder="1" applyAlignment="1">
      <alignment horizontal="left" vertical="center" wrapText="1"/>
    </xf>
    <xf fontId="1" fillId="0" borderId="4" numFmtId="160" xfId="0" applyNumberFormat="1" applyFont="1" applyBorder="1" applyAlignment="1" applyProtection="1">
      <alignment horizontal="center" vertical="center" wrapText="1"/>
    </xf>
    <xf fontId="1" fillId="2" borderId="4" numFmtId="160" xfId="0" applyNumberFormat="1" applyFont="1" applyFill="1" applyBorder="1" applyAlignment="1">
      <alignment vertical="center"/>
    </xf>
    <xf fontId="10" fillId="0" borderId="0" numFmtId="0" xfId="0" applyFont="1"/>
    <xf fontId="5" fillId="0" borderId="8" numFmtId="49" xfId="0" applyNumberFormat="1" applyFont="1" applyBorder="1" applyAlignment="1">
      <alignment horizontal="center" vertical="center" wrapText="1"/>
    </xf>
    <xf fontId="5" fillId="0" borderId="9" numFmtId="49" xfId="0" applyNumberFormat="1" applyFont="1" applyBorder="1" applyAlignment="1">
      <alignment horizontal="center" vertical="center" wrapText="1"/>
    </xf>
    <xf fontId="5" fillId="0" borderId="10" numFmtId="49" xfId="0" applyNumberFormat="1" applyFont="1" applyBorder="1" applyAlignment="1">
      <alignment horizontal="center" vertical="center" wrapText="1"/>
    </xf>
    <xf fontId="5" fillId="0" borderId="11" numFmtId="49" xfId="0" applyNumberFormat="1" applyFont="1" applyBorder="1" applyAlignment="1">
      <alignment horizontal="center" vertical="center" wrapText="1"/>
    </xf>
    <xf fontId="11" fillId="3" borderId="7" numFmtId="49" xfId="0" applyNumberFormat="1" applyFont="1" applyFill="1" applyBorder="1" applyAlignment="1">
      <alignment horizontal="left" vertical="center" wrapText="1"/>
    </xf>
    <xf fontId="11" fillId="0" borderId="4" numFmtId="160" xfId="0" applyNumberFormat="1" applyFont="1" applyBorder="1" applyAlignment="1" applyProtection="1">
      <alignment horizontal="center" vertical="center" wrapText="1"/>
    </xf>
    <xf fontId="11" fillId="3" borderId="4" numFmtId="160" xfId="0" applyNumberFormat="1" applyFont="1" applyFill="1" applyBorder="1" applyAlignment="1" applyProtection="1">
      <alignment horizontal="center" vertical="center" wrapText="1"/>
    </xf>
    <xf fontId="11" fillId="3" borderId="4" numFmtId="160" xfId="0" applyNumberFormat="1" applyFont="1" applyFill="1" applyBorder="1" applyAlignment="1">
      <alignment vertical="center"/>
    </xf>
    <xf fontId="5" fillId="0" borderId="4" numFmtId="49" xfId="0" applyNumberFormat="1" applyFont="1" applyBorder="1" applyAlignment="1">
      <alignment horizontal="center" vertical="center" wrapText="1"/>
    </xf>
    <xf fontId="5" fillId="0" borderId="4" numFmtId="49" xfId="0" applyNumberFormat="1" applyFont="1" applyBorder="1" applyAlignment="1">
      <alignment horizontal="left" vertical="center" wrapText="1"/>
    </xf>
    <xf fontId="5" fillId="0" borderId="7" numFmtId="49" xfId="0" applyNumberFormat="1" applyFont="1" applyBorder="1" applyAlignment="1">
      <alignment horizontal="left" vertical="center" wrapText="1"/>
    </xf>
    <xf fontId="1" fillId="0" borderId="12" numFmtId="49" xfId="0" applyNumberFormat="1" applyFont="1" applyBorder="1" applyAlignment="1">
      <alignment horizontal="center" vertical="center" wrapText="1"/>
    </xf>
    <xf fontId="1" fillId="0" borderId="13" numFmtId="49" xfId="0" applyNumberFormat="1" applyFont="1" applyBorder="1" applyAlignment="1">
      <alignment horizontal="center" vertical="center" wrapText="1"/>
    </xf>
    <xf fontId="11" fillId="4" borderId="14" numFmtId="49" xfId="0" applyNumberFormat="1" applyFont="1" applyFill="1" applyBorder="1" applyAlignment="1">
      <alignment horizontal="left" vertical="center" wrapText="1"/>
    </xf>
    <xf fontId="11" fillId="0" borderId="15" numFmtId="160" xfId="0" applyNumberFormat="1" applyFont="1" applyBorder="1" applyAlignment="1" applyProtection="1">
      <alignment horizontal="center" vertical="center" wrapText="1"/>
    </xf>
    <xf fontId="11" fillId="0" borderId="1" numFmtId="160" xfId="0" applyNumberFormat="1" applyFont="1" applyBorder="1" applyAlignment="1" applyProtection="1">
      <alignment horizontal="center" vertical="center" wrapText="1"/>
    </xf>
    <xf fontId="11" fillId="2" borderId="15" numFmtId="160" xfId="0" applyNumberFormat="1" applyFont="1" applyFill="1" applyBorder="1" applyAlignment="1">
      <alignment vertical="center"/>
    </xf>
    <xf fontId="12" fillId="0" borderId="0" numFmtId="0" xfId="0" applyFont="1"/>
    <xf fontId="1" fillId="4" borderId="14" numFmtId="49" xfId="0" applyNumberFormat="1" applyFont="1" applyFill="1" applyBorder="1" applyAlignment="1">
      <alignment horizontal="left" vertical="center" wrapText="1"/>
    </xf>
    <xf fontId="1" fillId="0" borderId="1" numFmtId="160" xfId="0" applyNumberFormat="1" applyFont="1" applyBorder="1" applyAlignment="1" applyProtection="1">
      <alignment horizontal="center" vertical="center" wrapText="1"/>
    </xf>
    <xf fontId="1" fillId="2" borderId="1" numFmtId="160" xfId="0" applyNumberFormat="1" applyFont="1" applyFill="1" applyBorder="1" applyAlignment="1">
      <alignment vertical="center"/>
    </xf>
    <xf fontId="11" fillId="2" borderId="1" numFmtId="160" xfId="0" applyNumberFormat="1" applyFont="1" applyFill="1" applyBorder="1" applyAlignment="1">
      <alignment vertical="center"/>
    </xf>
    <xf fontId="1" fillId="0" borderId="14" numFmtId="49" xfId="0" applyNumberFormat="1" applyFont="1" applyBorder="1" applyAlignment="1">
      <alignment horizontal="left" vertical="center" wrapText="1"/>
    </xf>
    <xf fontId="5" fillId="0" borderId="14" numFmtId="49" xfId="0" applyNumberFormat="1" applyFont="1" applyBorder="1" applyAlignment="1">
      <alignment horizontal="left" vertical="center" wrapText="1"/>
    </xf>
    <xf fontId="7" fillId="0" borderId="1" numFmtId="160" xfId="0" applyNumberFormat="1" applyFont="1" applyBorder="1" applyAlignment="1" applyProtection="1">
      <alignment horizontal="center" vertical="center" wrapText="1"/>
    </xf>
    <xf fontId="7" fillId="2" borderId="1" numFmtId="160" xfId="0" applyNumberFormat="1" applyFont="1" applyFill="1" applyBorder="1" applyAlignment="1">
      <alignment horizontal="center" vertical="center"/>
    </xf>
    <xf fontId="1" fillId="0" borderId="1" numFmtId="49" xfId="0" applyNumberFormat="1" applyFont="1" applyBorder="1" applyAlignment="1">
      <alignment horizontal="left" vertical="center" wrapText="1"/>
    </xf>
    <xf fontId="10" fillId="2" borderId="0" numFmtId="0" xfId="0" applyFont="1" applyFill="1"/>
    <xf fontId="1" fillId="0" borderId="16" numFmtId="49" xfId="0" applyNumberFormat="1" applyFont="1" applyBorder="1" applyAlignment="1">
      <alignment horizontal="center" vertical="center" wrapText="1"/>
    </xf>
    <xf fontId="1" fillId="0" borderId="17" numFmtId="49" xfId="0" applyNumberFormat="1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5" fillId="0" borderId="1" numFmtId="49" xfId="0" applyNumberFormat="1" applyFont="1" applyBorder="1" applyAlignment="1">
      <alignment horizontal="left" vertical="center" wrapText="1"/>
    </xf>
    <xf fontId="5" fillId="0" borderId="18" numFmtId="0" xfId="0" applyFont="1" applyBorder="1" applyAlignment="1">
      <alignment horizontal="center" vertical="center" wrapText="1"/>
    </xf>
    <xf fontId="5" fillId="0" borderId="19" numFmtId="0" xfId="0" applyFont="1" applyBorder="1" applyAlignment="1">
      <alignment horizontal="center" vertical="center" wrapText="1"/>
    </xf>
    <xf fontId="1" fillId="0" borderId="14" numFmtId="160" xfId="0" applyNumberFormat="1" applyFont="1" applyBorder="1" applyAlignment="1" applyProtection="1">
      <alignment horizontal="center" vertical="center" wrapText="1"/>
    </xf>
    <xf fontId="5" fillId="0" borderId="16" numFmtId="0" xfId="0" applyFont="1" applyBorder="1" applyAlignment="1">
      <alignment horizontal="center" vertical="center" wrapText="1"/>
    </xf>
    <xf fontId="5" fillId="0" borderId="17" numFmtId="0" xfId="0" applyFont="1" applyBorder="1" applyAlignment="1">
      <alignment horizontal="center" vertical="center" wrapText="1"/>
    </xf>
    <xf fontId="5" fillId="0" borderId="18" numFmtId="49" xfId="0" applyNumberFormat="1" applyFont="1" applyBorder="1" applyAlignment="1">
      <alignment horizontal="center" vertical="center" wrapText="1"/>
    </xf>
    <xf fontId="5" fillId="0" borderId="19" numFmtId="49" xfId="0" applyNumberFormat="1" applyFont="1" applyBorder="1" applyAlignment="1">
      <alignment horizontal="center" vertical="center" wrapText="1"/>
    </xf>
    <xf fontId="13" fillId="0" borderId="0" numFmtId="0" xfId="0" applyFont="1"/>
    <xf fontId="5" fillId="0" borderId="12" numFmtId="49" xfId="0" applyNumberFormat="1" applyFont="1" applyBorder="1" applyAlignment="1">
      <alignment horizontal="center" vertical="center" wrapText="1"/>
    </xf>
    <xf fontId="5" fillId="0" borderId="13" numFmtId="49" xfId="0" applyNumberFormat="1" applyFont="1" applyBorder="1" applyAlignment="1">
      <alignment horizontal="center" vertical="center" wrapText="1"/>
    </xf>
    <xf fontId="1" fillId="0" borderId="3" numFmtId="160" xfId="0" applyNumberFormat="1" applyFont="1" applyBorder="1" applyAlignment="1" applyProtection="1">
      <alignment horizontal="center" vertical="center" wrapText="1"/>
    </xf>
    <xf fontId="5" fillId="0" borderId="16" numFmtId="49" xfId="0" applyNumberFormat="1" applyFont="1" applyBorder="1" applyAlignment="1">
      <alignment horizontal="center" vertical="center" wrapText="1"/>
    </xf>
    <xf fontId="5" fillId="0" borderId="17" numFmtId="49" xfId="0" applyNumberFormat="1" applyFont="1" applyBorder="1" applyAlignment="1">
      <alignment horizontal="center" vertical="center" wrapText="1"/>
    </xf>
    <xf fontId="11" fillId="3" borderId="1" numFmtId="49" xfId="0" applyNumberFormat="1" applyFont="1" applyFill="1" applyBorder="1" applyAlignment="1">
      <alignment horizontal="left" vertical="center" wrapText="1"/>
    </xf>
    <xf fontId="11" fillId="3" borderId="1" numFmtId="160" xfId="0" applyNumberFormat="1" applyFont="1" applyFill="1" applyBorder="1" applyAlignment="1" applyProtection="1">
      <alignment horizontal="center" vertical="center" wrapText="1"/>
    </xf>
    <xf fontId="14" fillId="3" borderId="1" numFmtId="160" xfId="0" applyNumberFormat="1" applyFont="1" applyFill="1" applyBorder="1" applyAlignment="1" applyProtection="1">
      <alignment horizontal="center" vertical="center" wrapText="1"/>
    </xf>
    <xf fontId="14" fillId="3" borderId="1" numFmtId="160" xfId="0" applyNumberFormat="1" applyFont="1" applyFill="1" applyBorder="1" applyAlignment="1">
      <alignment vertical="center"/>
    </xf>
    <xf fontId="5" fillId="0" borderId="2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left" vertical="center" wrapText="1"/>
    </xf>
    <xf fontId="1" fillId="0" borderId="1" numFmtId="0" xfId="0" applyFont="1" applyBorder="1" applyAlignment="1">
      <alignment horizontal="center" vertical="center" wrapText="1"/>
    </xf>
    <xf fontId="1" fillId="0" borderId="2" numFmtId="160" xfId="0" applyNumberFormat="1" applyFont="1" applyBorder="1" applyAlignment="1" applyProtection="1">
      <alignment horizontal="center" vertical="center" wrapText="1"/>
    </xf>
    <xf fontId="1" fillId="0" borderId="20" numFmtId="49" xfId="0" applyNumberFormat="1" applyFont="1" applyBorder="1" applyAlignment="1">
      <alignment horizontal="left" vertical="center" wrapText="1"/>
    </xf>
    <xf fontId="1" fillId="0" borderId="14" numFmtId="4" xfId="0" applyNumberFormat="1" applyFont="1" applyBorder="1" applyAlignment="1" applyProtection="1">
      <alignment horizontal="center" vertical="center" wrapText="1"/>
    </xf>
    <xf fontId="1" fillId="0" borderId="16" numFmtId="0" xfId="0" applyFont="1" applyBorder="1" applyAlignment="1">
      <alignment vertical="center" wrapText="1"/>
    </xf>
    <xf fontId="1" fillId="0" borderId="17" numFmtId="0" xfId="0" applyFont="1" applyBorder="1" applyAlignment="1">
      <alignment vertical="center" wrapText="1"/>
    </xf>
    <xf fontId="11" fillId="3" borderId="14" numFmtId="160" xfId="0" applyNumberFormat="1" applyFont="1" applyFill="1" applyBorder="1" applyAlignment="1" applyProtection="1">
      <alignment horizontal="center" vertical="center" wrapText="1"/>
    </xf>
    <xf fontId="11" fillId="3" borderId="1" numFmtId="160" xfId="0" applyNumberFormat="1" applyFont="1" applyFill="1" applyBorder="1" applyAlignment="1">
      <alignment vertical="center"/>
    </xf>
    <xf fontId="5" fillId="0" borderId="15" numFmtId="49" xfId="0" applyNumberFormat="1" applyFont="1" applyBorder="1" applyAlignment="1">
      <alignment horizontal="center" vertical="center" wrapText="1"/>
    </xf>
    <xf fontId="5" fillId="0" borderId="15" numFmtId="49" xfId="0" applyNumberFormat="1" applyFont="1" applyBorder="1" applyAlignment="1">
      <alignment horizontal="left" vertical="center" wrapText="1"/>
    </xf>
    <xf fontId="7" fillId="0" borderId="14" numFmtId="160" xfId="0" applyNumberFormat="1" applyFont="1" applyBorder="1" applyAlignment="1" applyProtection="1">
      <alignment horizontal="center" vertical="center" wrapText="1"/>
    </xf>
    <xf fontId="1" fillId="0" borderId="3" numFmtId="49" xfId="0" applyNumberFormat="1" applyFont="1" applyBorder="1" applyAlignment="1">
      <alignment horizontal="left" vertical="center" wrapText="1"/>
    </xf>
    <xf fontId="11" fillId="3" borderId="3" numFmtId="49" xfId="0" applyNumberFormat="1" applyFont="1" applyFill="1" applyBorder="1" applyAlignment="1">
      <alignment horizontal="left" vertical="center" wrapText="1"/>
    </xf>
    <xf fontId="5" fillId="0" borderId="1" numFmtId="49" xfId="0" applyNumberFormat="1" applyFont="1" applyBorder="1" applyAlignment="1">
      <alignment horizontal="center" vertical="center" wrapText="1"/>
    </xf>
    <xf fontId="1" fillId="0" borderId="15" numFmtId="49" xfId="0" applyNumberFormat="1" applyFont="1" applyBorder="1" applyAlignment="1">
      <alignment horizontal="left" vertical="center" wrapText="1"/>
    </xf>
    <xf fontId="1" fillId="0" borderId="15" numFmtId="160" xfId="0" applyNumberFormat="1" applyFont="1" applyBorder="1" applyAlignment="1" applyProtection="1">
      <alignment horizontal="center" vertical="center" wrapText="1"/>
    </xf>
    <xf fontId="7" fillId="0" borderId="1" numFmtId="4" xfId="0" applyNumberFormat="1" applyFont="1" applyBorder="1" applyAlignment="1" applyProtection="1">
      <alignment horizontal="center" vertical="center" wrapText="1"/>
    </xf>
    <xf fontId="7" fillId="2" borderId="1" numFmtId="4" xfId="0" applyNumberFormat="1" applyFont="1" applyFill="1" applyBorder="1" applyAlignment="1">
      <alignment horizontal="center" vertical="center"/>
    </xf>
    <xf fontId="1" fillId="0" borderId="18" numFmtId="49" xfId="0" applyNumberFormat="1" applyFont="1" applyBorder="1" applyAlignment="1">
      <alignment horizontal="center" vertical="center" wrapText="1"/>
    </xf>
    <xf fontId="1" fillId="0" borderId="19" numFmtId="49" xfId="0" applyNumberFormat="1" applyFont="1" applyBorder="1" applyAlignment="1">
      <alignment horizontal="center" vertical="center" wrapText="1"/>
    </xf>
    <xf fontId="11" fillId="3" borderId="14" numFmtId="49" xfId="0" applyNumberFormat="1" applyFont="1" applyFill="1" applyBorder="1" applyAlignment="1">
      <alignment horizontal="left" vertical="center" wrapText="1"/>
    </xf>
    <xf fontId="11" fillId="5" borderId="0" numFmtId="160" xfId="0" applyNumberFormat="1" applyFont="1" applyFill="1" applyAlignment="1" applyProtection="1">
      <alignment horizontal="center" vertical="center" wrapText="1"/>
    </xf>
    <xf fontId="11" fillId="3" borderId="19" numFmtId="49" xfId="0" applyNumberFormat="1" applyFont="1" applyFill="1" applyBorder="1" applyAlignment="1">
      <alignment horizontal="left" vertical="center" wrapText="1"/>
    </xf>
    <xf fontId="15" fillId="0" borderId="0" numFmtId="0" xfId="0" applyFont="1"/>
    <xf fontId="1" fillId="0" borderId="1" numFmtId="160" xfId="0" applyNumberFormat="1" applyFont="1" applyBorder="1" applyAlignment="1">
      <alignment vertical="center"/>
    </xf>
    <xf fontId="16" fillId="0" borderId="1" numFmtId="49" xfId="0" applyNumberFormat="1" applyFont="1" applyBorder="1" applyAlignment="1">
      <alignment horizontal="left" vertical="center" wrapText="1"/>
    </xf>
    <xf fontId="1" fillId="0" borderId="17" numFmtId="49" xfId="0" applyNumberFormat="1" applyFont="1" applyBorder="1" applyAlignment="1">
      <alignment horizontal="left" vertical="center" wrapText="1"/>
    </xf>
    <xf fontId="11" fillId="3" borderId="2" numFmtId="49" xfId="0" applyNumberFormat="1" applyFont="1" applyFill="1" applyBorder="1" applyAlignment="1">
      <alignment horizontal="left" vertical="center" wrapText="1"/>
    </xf>
    <xf fontId="11" fillId="3" borderId="2" numFmtId="160" xfId="0" applyNumberFormat="1" applyFont="1" applyFill="1" applyBorder="1" applyAlignment="1" applyProtection="1">
      <alignment horizontal="center" vertical="center" wrapText="1"/>
    </xf>
    <xf fontId="11" fillId="3" borderId="2" numFmtId="160" xfId="0" applyNumberFormat="1" applyFont="1" applyFill="1" applyBorder="1" applyAlignment="1">
      <alignment vertical="center"/>
    </xf>
    <xf fontId="5" fillId="0" borderId="21" numFmtId="49" xfId="0" applyNumberFormat="1" applyFont="1" applyBorder="1" applyAlignment="1">
      <alignment horizontal="center" vertical="center" wrapText="1"/>
    </xf>
    <xf fontId="5" fillId="0" borderId="22" numFmtId="49" xfId="0" applyNumberFormat="1" applyFont="1" applyBorder="1" applyAlignment="1">
      <alignment horizontal="left" vertical="center" wrapText="1"/>
    </xf>
    <xf fontId="5" fillId="0" borderId="23" numFmtId="49" xfId="0" applyNumberFormat="1" applyFont="1" applyBorder="1" applyAlignment="1">
      <alignment horizontal="left" vertical="center" wrapText="1"/>
    </xf>
    <xf fontId="7" fillId="0" borderId="22" numFmtId="160" xfId="0" applyNumberFormat="1" applyFont="1" applyBorder="1" applyAlignment="1" applyProtection="1">
      <alignment horizontal="center" vertical="center" wrapText="1"/>
    </xf>
    <xf fontId="7" fillId="2" borderId="24" numFmtId="160" xfId="0" applyNumberFormat="1" applyFont="1" applyFill="1" applyBorder="1" applyAlignment="1">
      <alignment horizontal="center" vertical="center"/>
    </xf>
    <xf fontId="1" fillId="2" borderId="15" numFmtId="160" xfId="0" applyNumberFormat="1" applyFont="1" applyFill="1" applyBorder="1" applyAlignment="1">
      <alignment vertical="center"/>
    </xf>
    <xf fontId="5" fillId="0" borderId="24" numFmtId="49" xfId="0" applyNumberFormat="1" applyFont="1" applyBorder="1" applyAlignment="1">
      <alignment horizontal="left" vertical="center" wrapText="1"/>
    </xf>
    <xf fontId="17" fillId="0" borderId="0" numFmtId="0" xfId="0" applyFont="1"/>
    <xf fontId="1" fillId="0" borderId="1" numFmtId="4" xfId="0" applyNumberFormat="1" applyFont="1" applyBorder="1" applyAlignment="1" applyProtection="1">
      <alignment horizontal="center" vertical="center" wrapText="1"/>
    </xf>
    <xf fontId="14" fillId="0" borderId="1" numFmtId="160" xfId="0" applyNumberFormat="1" applyFont="1" applyBorder="1" applyAlignment="1" applyProtection="1">
      <alignment horizontal="center" vertical="center" wrapText="1"/>
    </xf>
    <xf fontId="18" fillId="2" borderId="0" numFmtId="0" xfId="0" applyFont="1" applyFill="1"/>
    <xf fontId="14" fillId="2" borderId="1" numFmtId="160" xfId="0" applyNumberFormat="1" applyFont="1" applyFill="1" applyBorder="1" applyAlignment="1">
      <alignment vertical="center"/>
    </xf>
    <xf fontId="5" fillId="0" borderId="3" numFmtId="49" xfId="0" applyNumberFormat="1" applyFont="1" applyBorder="1" applyAlignment="1">
      <alignment horizontal="center" vertical="center" wrapText="1"/>
    </xf>
    <xf fontId="5" fillId="0" borderId="14" numFmtId="49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 applyProtection="1">
      <alignment horizontal="center" vertical="center" wrapText="1"/>
    </xf>
    <xf fontId="5" fillId="2" borderId="1" numFmtId="160" xfId="0" applyNumberFormat="1" applyFont="1" applyFill="1" applyBorder="1" applyAlignment="1">
      <alignment horizontal="center" vertical="center"/>
    </xf>
    <xf fontId="5" fillId="0" borderId="25" numFmtId="49" xfId="0" applyNumberFormat="1" applyFont="1" applyBorder="1" applyAlignment="1">
      <alignment horizontal="center" vertical="center" wrapText="1"/>
    </xf>
    <xf fontId="5" fillId="0" borderId="0" numFmtId="49" xfId="0" applyNumberFormat="1" applyFont="1" applyAlignment="1">
      <alignment horizontal="center" vertical="center" wrapText="1"/>
    </xf>
    <xf fontId="5" fillId="0" borderId="2" numFmtId="160" xfId="0" applyNumberFormat="1" applyFont="1" applyBorder="1" applyAlignment="1" applyProtection="1">
      <alignment horizontal="center" vertical="center" wrapText="1"/>
    </xf>
    <xf fontId="1" fillId="2" borderId="2" numFmtId="160" xfId="0" applyNumberFormat="1" applyFont="1" applyFill="1" applyBorder="1" applyAlignment="1">
      <alignment vertical="center"/>
    </xf>
    <xf fontId="4" fillId="0" borderId="26" numFmtId="49" xfId="0" applyNumberFormat="1" applyFont="1" applyBorder="1" applyAlignment="1">
      <alignment horizontal="center" vertical="center" wrapText="1"/>
    </xf>
    <xf fontId="4" fillId="0" borderId="27" numFmtId="49" xfId="0" applyNumberFormat="1" applyFont="1" applyBorder="1" applyAlignment="1">
      <alignment horizontal="center" vertical="center" wrapText="1"/>
    </xf>
    <xf fontId="7" fillId="0" borderId="27" numFmtId="160" xfId="0" applyNumberFormat="1" applyFont="1" applyBorder="1" applyAlignment="1" applyProtection="1">
      <alignment horizontal="center" vertical="center" wrapText="1"/>
    </xf>
    <xf fontId="7" fillId="2" borderId="28" numFmtId="160" xfId="0" applyNumberFormat="1" applyFont="1" applyFill="1" applyBorder="1" applyAlignment="1">
      <alignment horizontal="center" vertical="center"/>
    </xf>
    <xf fontId="4" fillId="3" borderId="15" numFmtId="49" xfId="0" applyNumberFormat="1" applyFont="1" applyFill="1" applyBorder="1" applyAlignment="1">
      <alignment horizontal="center" vertical="center" wrapText="1"/>
    </xf>
    <xf fontId="19" fillId="0" borderId="15" numFmtId="160" xfId="0" applyNumberFormat="1" applyFont="1" applyBorder="1" applyAlignment="1" applyProtection="1">
      <alignment horizontal="center" vertical="center" wrapText="1"/>
    </xf>
    <xf fontId="19" fillId="3" borderId="15" numFmtId="160" xfId="0" applyNumberFormat="1" applyFont="1" applyFill="1" applyBorder="1" applyAlignment="1" applyProtection="1">
      <alignment horizontal="center" vertical="center" wrapText="1"/>
    </xf>
    <xf fontId="7" fillId="3" borderId="15" numFmtId="160" xfId="0" applyNumberFormat="1" applyFont="1" applyFill="1" applyBorder="1" applyAlignment="1" applyProtection="1">
      <alignment horizontal="center" vertical="center" wrapText="1"/>
    </xf>
    <xf fontId="7" fillId="3" borderId="15" numFmtId="160" xfId="0" applyNumberFormat="1" applyFont="1" applyFill="1" applyBorder="1" applyAlignment="1">
      <alignment horizontal="center" vertical="center"/>
    </xf>
    <xf fontId="20" fillId="0" borderId="1" numFmtId="49" xfId="0" applyNumberFormat="1" applyFont="1" applyBorder="1" applyAlignment="1">
      <alignment horizontal="center" vertical="center" wrapText="1"/>
    </xf>
    <xf fontId="19" fillId="0" borderId="1" numFmtId="160" xfId="0" applyNumberFormat="1" applyFont="1" applyBorder="1" applyAlignment="1" applyProtection="1">
      <alignment horizontal="center" vertical="center" wrapText="1"/>
    </xf>
    <xf fontId="21" fillId="0" borderId="0" numFmtId="0" xfId="0" applyFont="1"/>
    <xf fontId="20" fillId="0" borderId="29" numFmtId="49" xfId="0" applyNumberFormat="1" applyFont="1" applyBorder="1" applyAlignment="1">
      <alignment horizontal="center" vertical="center" wrapText="1"/>
    </xf>
    <xf fontId="22" fillId="0" borderId="2" numFmtId="49" xfId="0" applyNumberFormat="1" applyFont="1" applyBorder="1" applyAlignment="1">
      <alignment horizontal="left" vertical="center" wrapText="1"/>
    </xf>
    <xf fontId="19" fillId="0" borderId="2" numFmtId="160" xfId="0" applyNumberFormat="1" applyFont="1" applyBorder="1" applyAlignment="1" applyProtection="1">
      <alignment horizontal="center" vertical="center" wrapText="1"/>
    </xf>
    <xf fontId="22" fillId="0" borderId="2" numFmtId="160" xfId="0" applyNumberFormat="1" applyFont="1" applyBorder="1" applyAlignment="1" applyProtection="1">
      <alignment horizontal="center" vertical="center" wrapText="1"/>
    </xf>
    <xf fontId="22" fillId="0" borderId="2" numFmtId="160" xfId="0" applyNumberFormat="1" applyFont="1" applyBorder="1" applyAlignment="1">
      <alignment horizontal="center" vertical="center"/>
    </xf>
    <xf fontId="23" fillId="0" borderId="30" numFmtId="49" xfId="0" applyNumberFormat="1" applyFont="1" applyBorder="1" applyAlignment="1">
      <alignment horizontal="center" vertical="center" wrapText="1"/>
    </xf>
    <xf fontId="23" fillId="0" borderId="31" numFmtId="49" xfId="0" applyNumberFormat="1" applyFont="1" applyBorder="1" applyAlignment="1">
      <alignment horizontal="center" vertical="center" wrapText="1"/>
    </xf>
    <xf fontId="23" fillId="0" borderId="27" numFmtId="49" xfId="0" applyNumberFormat="1" applyFont="1" applyBorder="1" applyAlignment="1">
      <alignment horizontal="center" vertical="center" wrapText="1"/>
    </xf>
    <xf fontId="24" fillId="0" borderId="27" numFmtId="160" xfId="0" applyNumberFormat="1" applyFont="1" applyBorder="1" applyAlignment="1" applyProtection="1">
      <alignment horizontal="center" vertical="center" wrapText="1"/>
    </xf>
    <xf fontId="24" fillId="2" borderId="28" numFmtId="160" xfId="0" applyNumberFormat="1" applyFont="1" applyFill="1" applyBorder="1" applyAlignment="1">
      <alignment horizontal="center" vertical="center"/>
    </xf>
    <xf fontId="23" fillId="3" borderId="15" numFmtId="49" xfId="0" applyNumberFormat="1" applyFont="1" applyFill="1" applyBorder="1" applyAlignment="1">
      <alignment horizontal="center" vertical="center" wrapText="1"/>
    </xf>
    <xf fontId="25" fillId="0" borderId="15" numFmtId="160" xfId="0" applyNumberFormat="1" applyFont="1" applyBorder="1" applyAlignment="1" applyProtection="1">
      <alignment horizontal="center" vertical="center" wrapText="1"/>
    </xf>
    <xf fontId="25" fillId="3" borderId="15" numFmtId="160" xfId="0" applyNumberFormat="1" applyFont="1" applyFill="1" applyBorder="1" applyAlignment="1" applyProtection="1">
      <alignment horizontal="center" vertical="center" wrapText="1"/>
    </xf>
    <xf fontId="24" fillId="3" borderId="15" numFmtId="160" xfId="0" applyNumberFormat="1" applyFont="1" applyFill="1" applyBorder="1" applyAlignment="1" applyProtection="1">
      <alignment horizontal="center" vertical="center" wrapText="1"/>
    </xf>
    <xf fontId="24" fillId="3" borderId="15" numFmtId="160" xfId="0" applyNumberFormat="1" applyFont="1" applyFill="1" applyBorder="1" applyAlignment="1">
      <alignment horizontal="center" vertical="center"/>
    </xf>
    <xf fontId="26" fillId="0" borderId="1" numFmtId="0" xfId="0" applyFont="1" applyBorder="1" applyAlignment="1">
      <alignment horizontal="center"/>
    </xf>
    <xf fontId="26" fillId="0" borderId="1" numFmtId="0" xfId="0" applyFont="1" applyBorder="1" applyAlignment="1">
      <alignment horizontal="left"/>
    </xf>
    <xf fontId="27" fillId="0" borderId="1" numFmtId="160" xfId="0" applyNumberFormat="1" applyFont="1" applyBorder="1" applyAlignment="1" applyProtection="1">
      <alignment horizontal="center" vertical="center" wrapText="1"/>
    </xf>
    <xf fontId="26" fillId="0" borderId="1" numFmtId="49" xfId="0" applyNumberFormat="1" applyFont="1" applyBorder="1" applyAlignment="1">
      <alignment horizontal="left" vertical="center" wrapText="1"/>
    </xf>
    <xf fontId="24" fillId="0" borderId="1" numFmtId="160" xfId="0" applyNumberFormat="1" applyFont="1" applyBorder="1" applyAlignment="1" applyProtection="1">
      <alignment horizontal="center" vertical="center" wrapText="1"/>
    </xf>
    <xf fontId="24" fillId="2" borderId="1" numFmtId="160" xfId="0" applyNumberFormat="1" applyFont="1" applyFill="1" applyBorder="1" applyAlignment="1">
      <alignment horizontal="center" vertical="center"/>
    </xf>
    <xf fontId="28" fillId="0" borderId="1" numFmtId="162" xfId="0" applyNumberFormat="1" applyFont="1" applyBorder="1" applyAlignment="1" applyProtection="1">
      <alignment horizontal="center" vertical="center" wrapText="1"/>
    </xf>
    <xf fontId="24" fillId="0" borderId="1" numFmtId="160" xfId="0" applyNumberFormat="1" applyFont="1" applyBorder="1" applyAlignment="1">
      <alignment horizontal="center" vertical="center"/>
    </xf>
    <xf fontId="26" fillId="0" borderId="29" numFmtId="0" xfId="0" applyFont="1" applyBorder="1" applyAlignment="1">
      <alignment horizontal="center"/>
    </xf>
    <xf fontId="26" fillId="3" borderId="1" numFmtId="49" xfId="0" applyNumberFormat="1" applyFont="1" applyFill="1" applyBorder="1" applyAlignment="1">
      <alignment horizontal="left" vertical="center" wrapText="1"/>
    </xf>
    <xf fontId="24" fillId="3" borderId="1" numFmtId="160" xfId="0" applyNumberFormat="1" applyFont="1" applyFill="1" applyBorder="1" applyAlignment="1" applyProtection="1">
      <alignment horizontal="center" vertical="center" wrapText="1"/>
    </xf>
    <xf fontId="24" fillId="3" borderId="1" numFmtId="160" xfId="0" applyNumberFormat="1" applyFont="1" applyFill="1" applyBorder="1" applyAlignment="1">
      <alignment horizontal="center" vertical="center"/>
    </xf>
    <xf fontId="26" fillId="0" borderId="16" numFmtId="0" xfId="0" applyFont="1" applyBorder="1"/>
    <xf fontId="26" fillId="0" borderId="17" numFmtId="0" xfId="0" applyFont="1" applyBorder="1"/>
    <xf fontId="26" fillId="3" borderId="15" numFmtId="49" xfId="0" applyNumberFormat="1" applyFont="1" applyFill="1" applyBorder="1" applyAlignment="1">
      <alignment horizontal="left" vertical="center" wrapText="1"/>
    </xf>
    <xf fontId="24" fillId="0" borderId="15" numFmtId="160" xfId="0" applyNumberFormat="1" applyFont="1" applyBorder="1" applyAlignment="1" applyProtection="1">
      <alignment horizontal="center" vertical="center" wrapText="1"/>
    </xf>
    <xf fontId="1" fillId="2" borderId="0" numFmtId="49" xfId="0" applyNumberFormat="1" applyFont="1" applyFill="1" applyAlignment="1">
      <alignment horizontal="left"/>
    </xf>
    <xf fontId="1" fillId="2" borderId="0" numFmtId="0" xfId="0" applyFont="1" applyFill="1" applyAlignment="1">
      <alignment horizontal="left"/>
    </xf>
    <xf fontId="1" fillId="0" borderId="20" numFmtId="160" xfId="0" applyNumberFormat="1" applyFont="1" applyBorder="1" applyAlignment="1">
      <alignment horizontal="left"/>
    </xf>
    <xf fontId="1" fillId="0" borderId="0" numFmtId="160" xfId="0" applyNumberFormat="1" applyFont="1" applyAlignment="1">
      <alignment horizontal="left"/>
    </xf>
    <xf fontId="1" fillId="2" borderId="20" numFmtId="0" xfId="0" applyFont="1" applyFill="1" applyBorder="1" applyAlignment="1">
      <alignment horizontal="left"/>
    </xf>
    <xf fontId="29" fillId="0" borderId="0" numFmtId="0" xfId="0" applyFont="1" applyAlignment="1">
      <alignment horizontal="left" wrapText="1"/>
    </xf>
    <xf fontId="10" fillId="0" borderId="0" numFmtId="0" xfId="0" applyFont="1" applyAlignment="1">
      <alignment horizontal="left" wrapText="1"/>
    </xf>
    <xf fontId="2" fillId="0" borderId="0" numFmtId="160" xfId="0" applyNumberFormat="1" applyFont="1" applyAlignment="1">
      <alignment horizontal="left" wrapText="1"/>
    </xf>
    <xf fontId="10" fillId="0" borderId="0" numFmtId="160" xfId="0" applyNumberFormat="1" applyFont="1" applyAlignment="1">
      <alignment horizontal="left" wrapText="1"/>
    </xf>
    <xf fontId="1" fillId="0" borderId="0" numFmtId="0" xfId="0" applyFont="1"/>
    <xf fontId="1" fillId="0" borderId="0" numFmtId="0" xfId="0" applyFont="1" applyAlignment="1">
      <alignment wrapText="1"/>
    </xf>
    <xf fontId="0" fillId="0" borderId="0" numFmtId="0" xfId="0" applyAlignment="1">
      <alignment wrapText="1"/>
    </xf>
    <xf fontId="2" fillId="0" borderId="0" numFmtId="160" xfId="0" applyNumberFormat="1" applyFont="1" applyAlignment="1">
      <alignment wrapText="1"/>
    </xf>
    <xf fontId="0" fillId="0" borderId="0" numFmtId="160" xfId="0" applyNumberFormat="1" applyAlignment="1">
      <alignment wrapText="1"/>
    </xf>
    <xf fontId="2" fillId="0" borderId="0" numFmtId="160" xfId="0" applyNumberFormat="1" applyFont="1" applyProtection="1"/>
    <xf fontId="2" fillId="2" borderId="0" numFmtId="0" xfId="0" applyFont="1" applyFill="1" applyProtection="1"/>
    <xf fontId="3" fillId="0" borderId="0" numFmtId="160" xfId="0" applyNumberFormat="1" applyFont="1" applyAlignment="1" applyProtection="1">
      <alignment horizontal="center" vertical="center" wrapText="1"/>
    </xf>
    <xf fontId="1" fillId="2" borderId="1" numFmtId="49" xfId="0" applyNumberFormat="1" applyFont="1" applyFill="1" applyBorder="1"/>
    <xf fontId="2" fillId="2" borderId="1" numFmtId="0" xfId="0" applyFont="1" applyFill="1" applyBorder="1"/>
    <xf fontId="2" fillId="0" borderId="15" numFmtId="160" xfId="0" applyNumberFormat="1" applyFont="1" applyBorder="1" applyProtection="1"/>
    <xf fontId="2" fillId="0" borderId="1" numFmtId="160" xfId="0" applyNumberFormat="1" applyFont="1" applyBorder="1" applyProtection="1"/>
    <xf fontId="2" fillId="2" borderId="1" numFmtId="0" xfId="0" applyFont="1" applyFill="1" applyBorder="1" applyProtection="1"/>
    <xf fontId="5" fillId="2" borderId="1" numFmtId="49" xfId="0" applyNumberFormat="1" applyFont="1" applyFill="1" applyBorder="1" applyAlignment="1">
      <alignment horizontal="center" vertical="center" wrapText="1"/>
    </xf>
    <xf fontId="23" fillId="6" borderId="3" numFmtId="49" xfId="0" applyNumberFormat="1" applyFont="1" applyFill="1" applyBorder="1" applyAlignment="1">
      <alignment horizontal="center" vertical="center" wrapText="1"/>
    </xf>
    <xf fontId="23" fillId="6" borderId="7" numFmtId="49" xfId="0" applyNumberFormat="1" applyFont="1" applyFill="1" applyBorder="1" applyAlignment="1">
      <alignment horizontal="center" vertical="center" wrapText="1"/>
    </xf>
    <xf fontId="23" fillId="6" borderId="14" numFmtId="49" xfId="0" applyNumberFormat="1" applyFont="1" applyFill="1" applyBorder="1" applyAlignment="1">
      <alignment horizontal="center" vertical="center" wrapText="1"/>
    </xf>
    <xf fontId="26" fillId="0" borderId="1" numFmtId="160" xfId="0" applyNumberFormat="1" applyFont="1" applyBorder="1" applyAlignment="1">
      <alignment horizontal="right" vertical="center"/>
    </xf>
    <xf fontId="26" fillId="6" borderId="1" numFmtId="160" xfId="0" applyNumberFormat="1" applyFont="1" applyFill="1" applyBorder="1" applyAlignment="1">
      <alignment vertical="center" wrapText="1"/>
    </xf>
    <xf fontId="26" fillId="6" borderId="1" numFmtId="0" xfId="0" applyFont="1" applyFill="1" applyBorder="1" applyAlignment="1">
      <alignment horizontal="center"/>
    </xf>
    <xf fontId="26" fillId="6" borderId="3" numFmtId="0" xfId="0" applyFont="1" applyFill="1" applyBorder="1" applyAlignment="1">
      <alignment horizontal="left"/>
    </xf>
    <xf fontId="2" fillId="0" borderId="7" numFmtId="160" xfId="0" applyNumberFormat="1" applyFont="1" applyBorder="1" applyAlignment="1">
      <alignment horizontal="left"/>
    </xf>
    <xf fontId="5" fillId="6" borderId="1" numFmtId="160" xfId="0" applyNumberFormat="1" applyFont="1" applyFill="1" applyBorder="1" applyAlignment="1">
      <alignment vertical="center" wrapText="1"/>
    </xf>
    <xf fontId="26" fillId="6" borderId="1" numFmtId="49" xfId="0" applyNumberFormat="1" applyFont="1" applyFill="1" applyBorder="1" applyAlignment="1">
      <alignment horizontal="left" vertical="center" wrapText="1"/>
    </xf>
    <xf fontId="26" fillId="0" borderId="1" numFmtId="160" xfId="0" applyNumberFormat="1" applyFont="1" applyBorder="1" applyAlignment="1">
      <alignment horizontal="right" vertical="center" wrapText="1"/>
    </xf>
    <xf fontId="2" fillId="2" borderId="0" numFmtId="160" xfId="0" applyNumberFormat="1" applyFont="1" applyFill="1" applyProtection="1"/>
    <xf fontId="0" fillId="2" borderId="0" numFmt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20" workbookViewId="0">
      <pane xSplit="3" ySplit="5" topLeftCell="D6" activePane="bottomRight" state="frozen"/>
      <selection activeCell="K137" activeCellId="0" sqref="K137"/>
    </sheetView>
  </sheetViews>
  <sheetFormatPr defaultRowHeight="12.75" customHeight="1"/>
  <cols>
    <col customWidth="1" min="1" max="1" style="1" width="7.28515625"/>
    <col customWidth="1" min="2" max="2" style="2" width="25.7109375"/>
    <col customWidth="1" min="3" max="3" style="2" width="47.140625"/>
    <col customWidth="1" min="4" max="4" style="3" width="14.28515625"/>
    <col customWidth="1" min="5" max="6" style="3" width="14"/>
    <col customWidth="1" min="7" max="8" style="2" width="9"/>
    <col customWidth="1" min="9" max="9" style="4" width="10.5703125"/>
    <col customWidth="1" min="19" max="19" width="8.85546875"/>
  </cols>
  <sheetData>
    <row r="1" ht="15.75" customHeight="1">
      <c r="B1" s="5"/>
      <c r="I1" s="6" t="s">
        <v>0</v>
      </c>
    </row>
    <row r="2" ht="15.75" customHeight="1">
      <c r="I2" s="6" t="s">
        <v>1</v>
      </c>
    </row>
    <row r="3" s="7" customFormat="1" ht="20.25" customHeight="1">
      <c r="A3" s="8" t="s">
        <v>2</v>
      </c>
      <c r="B3" s="8"/>
      <c r="C3" s="8"/>
      <c r="D3" s="9"/>
      <c r="E3" s="9"/>
      <c r="F3" s="9"/>
      <c r="G3" s="8"/>
      <c r="H3" s="8"/>
      <c r="I3" s="8"/>
    </row>
    <row r="4" s="7" customFormat="1" ht="15" customHeight="1">
      <c r="A4" s="1"/>
      <c r="B4" s="10"/>
      <c r="C4" s="10"/>
      <c r="D4" s="11"/>
      <c r="E4" s="11"/>
      <c r="F4" s="12"/>
      <c r="G4" s="4"/>
      <c r="H4" s="4"/>
      <c r="I4" s="13" t="s">
        <v>3</v>
      </c>
    </row>
    <row r="5" s="7" customFormat="1" ht="88.5" customHeight="1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5" t="s">
        <v>9</v>
      </c>
      <c r="G5" s="16" t="s">
        <v>10</v>
      </c>
      <c r="H5" s="17" t="s">
        <v>11</v>
      </c>
      <c r="I5" s="18" t="s">
        <v>12</v>
      </c>
    </row>
    <row r="6" s="4" customFormat="1" ht="44.25" customHeight="1">
      <c r="A6" s="19" t="s">
        <v>13</v>
      </c>
      <c r="B6" s="20" t="s">
        <v>14</v>
      </c>
      <c r="C6" s="21" t="s">
        <v>15</v>
      </c>
      <c r="D6" s="22">
        <f>D7+D8</f>
        <v>253368.989</v>
      </c>
      <c r="E6" s="22">
        <f>E7+E8</f>
        <v>175227.92999999999</v>
      </c>
      <c r="F6" s="22">
        <f>F7+F8</f>
        <v>149179.459</v>
      </c>
      <c r="G6" s="22">
        <f t="shared" ref="G6:G8" si="0">F6/E6*100</f>
        <v>85.134521077775688</v>
      </c>
      <c r="H6" s="22">
        <f t="shared" ref="H6:H69" si="1">F6/D6*100</f>
        <v>58.878341658457657</v>
      </c>
      <c r="I6" s="23">
        <f t="shared" ref="I6:I9" si="2">G6-95</f>
        <v>-9.8654789222243124</v>
      </c>
      <c r="J6" s="24"/>
    </row>
    <row r="7" s="25" customFormat="1" ht="18" customHeight="1">
      <c r="A7" s="26"/>
      <c r="B7" s="27"/>
      <c r="C7" s="28" t="s">
        <v>16</v>
      </c>
      <c r="D7" s="29">
        <v>253368.989</v>
      </c>
      <c r="E7" s="29">
        <v>175227.92999999999</v>
      </c>
      <c r="F7" s="29">
        <v>149179.459</v>
      </c>
      <c r="G7" s="29">
        <f t="shared" si="0"/>
        <v>85.134521077775688</v>
      </c>
      <c r="H7" s="29">
        <f t="shared" si="1"/>
        <v>58.878341658457657</v>
      </c>
      <c r="I7" s="30">
        <f t="shared" si="2"/>
        <v>-9.8654789222243124</v>
      </c>
    </row>
    <row r="8" s="31" customFormat="1" ht="27" hidden="1" customHeight="1">
      <c r="A8" s="32"/>
      <c r="B8" s="33"/>
      <c r="C8" s="28" t="s">
        <v>17</v>
      </c>
      <c r="D8" s="29"/>
      <c r="E8" s="29"/>
      <c r="F8" s="29"/>
      <c r="G8" s="29" t="e">
        <f t="shared" si="0"/>
        <v>#DIV/0!</v>
      </c>
      <c r="H8" s="29" t="e">
        <f t="shared" si="1"/>
        <v>#DIV/0!</v>
      </c>
      <c r="I8" s="30" t="e">
        <f t="shared" si="2"/>
        <v>#DIV/0!</v>
      </c>
    </row>
    <row r="9" s="4" customFormat="1" ht="21.75" hidden="1" customHeight="1">
      <c r="A9" s="34"/>
      <c r="B9" s="35"/>
      <c r="C9" s="36" t="s">
        <v>18</v>
      </c>
      <c r="D9" s="37">
        <v>0</v>
      </c>
      <c r="E9" s="37">
        <v>0</v>
      </c>
      <c r="F9" s="37">
        <v>0</v>
      </c>
      <c r="G9" s="38"/>
      <c r="H9" s="38" t="e">
        <f t="shared" si="1"/>
        <v>#DIV/0!</v>
      </c>
      <c r="I9" s="39">
        <f t="shared" si="2"/>
        <v>-95</v>
      </c>
    </row>
    <row r="10" s="7" customFormat="1" ht="30" customHeight="1">
      <c r="A10" s="40" t="s">
        <v>19</v>
      </c>
      <c r="B10" s="41" t="s">
        <v>20</v>
      </c>
      <c r="C10" s="42" t="s">
        <v>21</v>
      </c>
      <c r="D10" s="22">
        <f>D11+D18+D21</f>
        <v>364376.29399999999</v>
      </c>
      <c r="E10" s="22">
        <f>E11+E18+E21</f>
        <v>217321.98499999999</v>
      </c>
      <c r="F10" s="22">
        <f>F11+F18+F21</f>
        <v>207960.511</v>
      </c>
      <c r="G10" s="22">
        <f t="shared" ref="G10:G73" si="3">F10/E10*100</f>
        <v>95.692348383436681</v>
      </c>
      <c r="H10" s="22">
        <f t="shared" si="1"/>
        <v>57.073007883438208</v>
      </c>
      <c r="I10" s="23">
        <f t="shared" ref="I10:I73" si="4">G10-95</f>
        <v>0.69234838343668059</v>
      </c>
      <c r="J10" s="24"/>
    </row>
    <row r="11" s="7" customFormat="1" ht="27.75" customHeight="1">
      <c r="A11" s="43"/>
      <c r="B11" s="44"/>
      <c r="C11" s="45" t="s">
        <v>22</v>
      </c>
      <c r="D11" s="46">
        <v>286578.75599999999</v>
      </c>
      <c r="E11" s="46">
        <v>217216.685</v>
      </c>
      <c r="F11" s="47">
        <v>207855.21100000001</v>
      </c>
      <c r="G11" s="46">
        <f t="shared" si="3"/>
        <v>95.690260165787905</v>
      </c>
      <c r="H11" s="46">
        <f t="shared" si="1"/>
        <v>72.529874126468755</v>
      </c>
      <c r="I11" s="48">
        <f t="shared" si="4"/>
        <v>0.69026016578790461</v>
      </c>
      <c r="J11" s="49"/>
    </row>
    <row r="12" s="7" customFormat="1" ht="18.75" hidden="1" customHeight="1">
      <c r="A12" s="43"/>
      <c r="B12" s="44"/>
      <c r="C12" s="50" t="s">
        <v>23</v>
      </c>
      <c r="D12" s="51"/>
      <c r="E12" s="51"/>
      <c r="F12" s="51"/>
      <c r="G12" s="51" t="e">
        <f t="shared" si="3"/>
        <v>#DIV/0!</v>
      </c>
      <c r="H12" s="51" t="e">
        <f t="shared" si="1"/>
        <v>#DIV/0!</v>
      </c>
      <c r="I12" s="52" t="e">
        <f t="shared" si="4"/>
        <v>#DIV/0!</v>
      </c>
    </row>
    <row r="13" s="7" customFormat="1" ht="26.25" hidden="1" customHeight="1">
      <c r="A13" s="43"/>
      <c r="B13" s="44"/>
      <c r="C13" s="50" t="s">
        <v>24</v>
      </c>
      <c r="D13" s="51"/>
      <c r="E13" s="51"/>
      <c r="F13" s="51"/>
      <c r="G13" s="51" t="e">
        <f t="shared" si="3"/>
        <v>#DIV/0!</v>
      </c>
      <c r="H13" s="51" t="e">
        <f>F13/D13*100</f>
        <v>#DIV/0!</v>
      </c>
      <c r="I13" s="52" t="e">
        <f t="shared" si="4"/>
        <v>#DIV/0!</v>
      </c>
    </row>
    <row r="14" s="31" customFormat="1" ht="27" hidden="1" customHeight="1">
      <c r="A14" s="43"/>
      <c r="B14" s="44"/>
      <c r="C14" s="50" t="s">
        <v>25</v>
      </c>
      <c r="D14" s="51"/>
      <c r="E14" s="51"/>
      <c r="F14" s="51"/>
      <c r="G14" s="51" t="e">
        <f t="shared" si="3"/>
        <v>#DIV/0!</v>
      </c>
      <c r="H14" s="51"/>
      <c r="I14" s="52" t="e">
        <f t="shared" si="4"/>
        <v>#DIV/0!</v>
      </c>
    </row>
    <row r="15" s="7" customFormat="1" ht="27" hidden="1" customHeight="1">
      <c r="A15" s="43"/>
      <c r="B15" s="44"/>
      <c r="C15" s="50" t="s">
        <v>26</v>
      </c>
      <c r="D15" s="51"/>
      <c r="E15" s="51"/>
      <c r="F15" s="51"/>
      <c r="G15" s="51" t="e">
        <f t="shared" si="3"/>
        <v>#DIV/0!</v>
      </c>
      <c r="H15" s="51" t="e">
        <f t="shared" si="1"/>
        <v>#DIV/0!</v>
      </c>
      <c r="I15" s="52" t="e">
        <f t="shared" si="4"/>
        <v>#DIV/0!</v>
      </c>
    </row>
    <row r="16" s="7" customFormat="1" ht="27" hidden="1" customHeight="1">
      <c r="A16" s="43"/>
      <c r="B16" s="44"/>
      <c r="C16" s="50" t="s">
        <v>27</v>
      </c>
      <c r="D16" s="51"/>
      <c r="E16" s="51"/>
      <c r="F16" s="51"/>
      <c r="G16" s="51" t="e">
        <f t="shared" si="3"/>
        <v>#DIV/0!</v>
      </c>
      <c r="H16" s="51" t="e">
        <f t="shared" si="1"/>
        <v>#DIV/0!</v>
      </c>
      <c r="I16" s="52" t="e">
        <f t="shared" si="4"/>
        <v>#DIV/0!</v>
      </c>
    </row>
    <row r="17" s="7" customFormat="1" ht="27" hidden="1" customHeight="1">
      <c r="A17" s="43"/>
      <c r="B17" s="44"/>
      <c r="C17" s="50" t="s">
        <v>28</v>
      </c>
      <c r="D17" s="51"/>
      <c r="E17" s="51"/>
      <c r="F17" s="51"/>
      <c r="G17" s="51" t="e">
        <f t="shared" si="3"/>
        <v>#DIV/0!</v>
      </c>
      <c r="H17" s="51"/>
      <c r="I17" s="52" t="e">
        <f t="shared" si="4"/>
        <v>#DIV/0!</v>
      </c>
    </row>
    <row r="18" s="7" customFormat="1" ht="27" customHeight="1">
      <c r="A18" s="43"/>
      <c r="B18" s="44"/>
      <c r="C18" s="45" t="s">
        <v>29</v>
      </c>
      <c r="D18" s="47">
        <v>77797.538</v>
      </c>
      <c r="E18" s="47">
        <v>105.3</v>
      </c>
      <c r="F18" s="47">
        <v>105.3</v>
      </c>
      <c r="G18" s="47">
        <f t="shared" si="3"/>
        <v>100</v>
      </c>
      <c r="H18" s="47">
        <f>F18/D18*100</f>
        <v>0.13535132692759505</v>
      </c>
      <c r="I18" s="53">
        <f t="shared" si="4"/>
        <v>5</v>
      </c>
    </row>
    <row r="19" s="4" customFormat="1" ht="28.149999999999999" hidden="1" customHeight="1">
      <c r="A19" s="43"/>
      <c r="B19" s="44"/>
      <c r="C19" s="54" t="s">
        <v>28</v>
      </c>
      <c r="D19" s="51">
        <v>1925.4200000000001</v>
      </c>
      <c r="E19" s="51">
        <v>105.3</v>
      </c>
      <c r="F19" s="51">
        <v>105.3</v>
      </c>
      <c r="G19" s="51">
        <f t="shared" si="3"/>
        <v>100</v>
      </c>
      <c r="H19" s="51">
        <f t="shared" si="1"/>
        <v>5.4689366475885777</v>
      </c>
      <c r="I19" s="52">
        <f t="shared" si="4"/>
        <v>5</v>
      </c>
    </row>
    <row r="20" s="4" customFormat="1" ht="18" hidden="1" customHeight="1">
      <c r="A20" s="43"/>
      <c r="B20" s="44"/>
      <c r="C20" s="54" t="s">
        <v>30</v>
      </c>
      <c r="D20" s="51">
        <v>51663.470999999998</v>
      </c>
      <c r="E20" s="51">
        <v>0</v>
      </c>
      <c r="F20" s="51">
        <v>0</v>
      </c>
      <c r="G20" s="51"/>
      <c r="H20" s="51">
        <f t="shared" si="1"/>
        <v>0</v>
      </c>
      <c r="I20" s="52">
        <f t="shared" si="4"/>
        <v>-95</v>
      </c>
    </row>
    <row r="21" s="31" customFormat="1" ht="30" hidden="1" customHeight="1">
      <c r="A21" s="43"/>
      <c r="B21" s="44"/>
      <c r="C21" s="54" t="s">
        <v>17</v>
      </c>
      <c r="D21" s="51"/>
      <c r="E21" s="51"/>
      <c r="F21" s="51"/>
      <c r="G21" s="51" t="e">
        <f t="shared" si="3"/>
        <v>#DIV/0!</v>
      </c>
      <c r="H21" s="51" t="e">
        <f t="shared" si="1"/>
        <v>#DIV/0!</v>
      </c>
      <c r="I21" s="52" t="e">
        <f t="shared" si="4"/>
        <v>#DIV/0!</v>
      </c>
    </row>
    <row r="22" s="2" customFormat="1" ht="60" customHeight="1">
      <c r="A22" s="40" t="s">
        <v>31</v>
      </c>
      <c r="B22" s="41" t="s">
        <v>32</v>
      </c>
      <c r="C22" s="55" t="s">
        <v>33</v>
      </c>
      <c r="D22" s="56">
        <f>D23+D24+D25</f>
        <v>112434.57399999999</v>
      </c>
      <c r="E22" s="56">
        <f>E23+E24+E25</f>
        <v>89489.637000000002</v>
      </c>
      <c r="F22" s="56">
        <f>F23+F24+F25</f>
        <v>86912.290999999997</v>
      </c>
      <c r="G22" s="56">
        <f t="shared" si="3"/>
        <v>97.119950324527508</v>
      </c>
      <c r="H22" s="56">
        <f t="shared" si="1"/>
        <v>77.300324898282625</v>
      </c>
      <c r="I22" s="57">
        <f t="shared" si="4"/>
        <v>2.1199503245275082</v>
      </c>
    </row>
    <row r="23" s="4" customFormat="1" ht="17.25" customHeight="1">
      <c r="A23" s="43"/>
      <c r="B23" s="44"/>
      <c r="C23" s="58" t="s">
        <v>16</v>
      </c>
      <c r="D23" s="51">
        <v>112434.57399999999</v>
      </c>
      <c r="E23" s="51">
        <v>89489.637000000002</v>
      </c>
      <c r="F23" s="51">
        <v>86912.290999999997</v>
      </c>
      <c r="G23" s="51">
        <f t="shared" si="3"/>
        <v>97.119950324527508</v>
      </c>
      <c r="H23" s="51">
        <f t="shared" si="1"/>
        <v>77.300324898282625</v>
      </c>
      <c r="I23" s="52">
        <f t="shared" si="4"/>
        <v>2.1199503245275082</v>
      </c>
    </row>
    <row r="24" s="59" customFormat="1" ht="17.25" hidden="1" customHeight="1">
      <c r="A24" s="43"/>
      <c r="B24" s="44"/>
      <c r="C24" s="58" t="s">
        <v>34</v>
      </c>
      <c r="D24" s="51">
        <v>0</v>
      </c>
      <c r="E24" s="51">
        <v>0</v>
      </c>
      <c r="F24" s="51">
        <v>0</v>
      </c>
      <c r="G24" s="51" t="e">
        <f t="shared" si="3"/>
        <v>#DIV/0!</v>
      </c>
      <c r="H24" s="51" t="e">
        <f t="shared" si="1"/>
        <v>#DIV/0!</v>
      </c>
      <c r="I24" s="52" t="e">
        <f t="shared" si="4"/>
        <v>#DIV/0!</v>
      </c>
    </row>
    <row r="25" s="59" customFormat="1" ht="26.25" hidden="1" customHeight="1">
      <c r="A25" s="60"/>
      <c r="B25" s="61"/>
      <c r="C25" s="54" t="s">
        <v>17</v>
      </c>
      <c r="D25" s="51"/>
      <c r="E25" s="51"/>
      <c r="F25" s="51"/>
      <c r="G25" s="51" t="e">
        <f t="shared" si="3"/>
        <v>#DIV/0!</v>
      </c>
      <c r="H25" s="51" t="e">
        <f t="shared" ref="H25:H26" si="5">F25/D25*100</f>
        <v>#DIV/0!</v>
      </c>
      <c r="I25" s="52" t="e">
        <f t="shared" si="4"/>
        <v>#DIV/0!</v>
      </c>
    </row>
    <row r="26" s="59" customFormat="1" ht="50.25" customHeight="1">
      <c r="A26" s="62">
        <v>910</v>
      </c>
      <c r="B26" s="63" t="s">
        <v>35</v>
      </c>
      <c r="C26" s="64" t="s">
        <v>36</v>
      </c>
      <c r="D26" s="56">
        <f>D27+D28</f>
        <v>64813.632999999994</v>
      </c>
      <c r="E26" s="56">
        <f>E27+E28</f>
        <v>46247.595999999998</v>
      </c>
      <c r="F26" s="56">
        <f>F27+F28</f>
        <v>46018.059999999998</v>
      </c>
      <c r="G26" s="56">
        <f t="shared" si="3"/>
        <v>99.503680148044879</v>
      </c>
      <c r="H26" s="56">
        <f t="shared" si="5"/>
        <v>71.000587175849262</v>
      </c>
      <c r="I26" s="57">
        <f t="shared" si="4"/>
        <v>4.5036801480448787</v>
      </c>
    </row>
    <row r="27" s="59" customFormat="1" ht="18" customHeight="1">
      <c r="A27" s="65"/>
      <c r="B27" s="66"/>
      <c r="C27" s="58" t="s">
        <v>34</v>
      </c>
      <c r="D27" s="29">
        <f>64776.2</f>
        <v>64776.199999999997</v>
      </c>
      <c r="E27" s="29">
        <v>46247.595999999998</v>
      </c>
      <c r="F27" s="29">
        <v>46018.059999999998</v>
      </c>
      <c r="G27" s="67">
        <f t="shared" si="3"/>
        <v>99.503680148044879</v>
      </c>
      <c r="H27" s="51">
        <f t="shared" si="1"/>
        <v>71.041617137158397</v>
      </c>
      <c r="I27" s="52">
        <f t="shared" si="4"/>
        <v>4.5036801480448787</v>
      </c>
    </row>
    <row r="28" s="59" customFormat="1" ht="26.25" customHeight="1">
      <c r="A28" s="68"/>
      <c r="B28" s="69"/>
      <c r="C28" s="54" t="s">
        <v>17</v>
      </c>
      <c r="D28" s="51">
        <v>37.433</v>
      </c>
      <c r="E28" s="51">
        <v>0</v>
      </c>
      <c r="F28" s="51">
        <v>0</v>
      </c>
      <c r="G28" s="51"/>
      <c r="H28" s="51">
        <f>F28/D28*100</f>
        <v>0</v>
      </c>
      <c r="I28" s="52">
        <f t="shared" si="4"/>
        <v>-95</v>
      </c>
    </row>
    <row r="29" s="4" customFormat="1" ht="44.25" customHeight="1">
      <c r="A29" s="19" t="s">
        <v>37</v>
      </c>
      <c r="B29" s="20" t="s">
        <v>38</v>
      </c>
      <c r="C29" s="64" t="s">
        <v>39</v>
      </c>
      <c r="D29" s="56">
        <f>D30+D31+D32</f>
        <v>1147792.6270000001</v>
      </c>
      <c r="E29" s="56">
        <f>E30+E31+E32</f>
        <v>557581.59299999999</v>
      </c>
      <c r="F29" s="56">
        <f>F30+F31+F32</f>
        <v>442897.37100000004</v>
      </c>
      <c r="G29" s="56">
        <f t="shared" si="3"/>
        <v>79.431849358054407</v>
      </c>
      <c r="H29" s="56">
        <f t="shared" si="1"/>
        <v>38.586880642159763</v>
      </c>
      <c r="I29" s="57">
        <f t="shared" si="4"/>
        <v>-15.568150641945593</v>
      </c>
    </row>
    <row r="30" s="25" customFormat="1" ht="17.25" customHeight="1">
      <c r="A30" s="70"/>
      <c r="B30" s="71"/>
      <c r="C30" s="54" t="s">
        <v>16</v>
      </c>
      <c r="D30" s="51">
        <v>651101.70400000003</v>
      </c>
      <c r="E30" s="51">
        <v>466992.21500000003</v>
      </c>
      <c r="F30" s="51">
        <v>360701.348</v>
      </c>
      <c r="G30" s="51">
        <f t="shared" si="3"/>
        <v>77.239263613848465</v>
      </c>
      <c r="H30" s="51">
        <f t="shared" si="1"/>
        <v>55.39861833935548</v>
      </c>
      <c r="I30" s="52">
        <f t="shared" si="4"/>
        <v>-17.760736386151535</v>
      </c>
    </row>
    <row r="31" s="72" customFormat="1" ht="17.25" customHeight="1">
      <c r="A31" s="73"/>
      <c r="B31" s="74"/>
      <c r="C31" s="54" t="s">
        <v>34</v>
      </c>
      <c r="D31" s="51">
        <v>30097.5</v>
      </c>
      <c r="E31" s="75">
        <v>21830.066999999999</v>
      </c>
      <c r="F31" s="29">
        <v>18306.080000000002</v>
      </c>
      <c r="G31" s="67">
        <f t="shared" si="3"/>
        <v>83.857186512528813</v>
      </c>
      <c r="H31" s="51">
        <f t="shared" si="1"/>
        <v>60.82259323864109</v>
      </c>
      <c r="I31" s="52">
        <f t="shared" si="4"/>
        <v>-11.142813487471187</v>
      </c>
    </row>
    <row r="32" s="72" customFormat="1" ht="26.25" customHeight="1">
      <c r="A32" s="73"/>
      <c r="B32" s="74"/>
      <c r="C32" s="54" t="s">
        <v>17</v>
      </c>
      <c r="D32" s="51">
        <v>466593.42300000001</v>
      </c>
      <c r="E32" s="51">
        <v>68759.311000000002</v>
      </c>
      <c r="F32" s="51">
        <v>63889.942999999999</v>
      </c>
      <c r="G32" s="51">
        <f t="shared" si="3"/>
        <v>92.918242010889259</v>
      </c>
      <c r="H32" s="51">
        <f t="shared" si="1"/>
        <v>13.692851174200971</v>
      </c>
      <c r="I32" s="52">
        <f t="shared" si="4"/>
        <v>-2.0817579891107414</v>
      </c>
    </row>
    <row r="33" s="72" customFormat="1" ht="21.75" hidden="1" customHeight="1">
      <c r="A33" s="76"/>
      <c r="B33" s="77"/>
      <c r="C33" s="78" t="s">
        <v>18</v>
      </c>
      <c r="D33" s="47"/>
      <c r="E33" s="47"/>
      <c r="F33" s="79"/>
      <c r="G33" s="51" t="e">
        <f t="shared" si="3"/>
        <v>#DIV/0!</v>
      </c>
      <c r="H33" s="80" t="e">
        <f t="shared" si="1"/>
        <v>#DIV/0!</v>
      </c>
      <c r="I33" s="81" t="e">
        <f t="shared" si="4"/>
        <v>#DIV/0!</v>
      </c>
    </row>
    <row r="34" s="4" customFormat="1" ht="49.5" customHeight="1">
      <c r="A34" s="82">
        <v>924</v>
      </c>
      <c r="B34" s="83" t="s">
        <v>40</v>
      </c>
      <c r="C34" s="64" t="s">
        <v>41</v>
      </c>
      <c r="D34" s="56">
        <f>D35+D36</f>
        <v>2384936.318</v>
      </c>
      <c r="E34" s="56">
        <f>E35+E36</f>
        <v>1914783.152</v>
      </c>
      <c r="F34" s="56">
        <f>F35+F36</f>
        <v>1884660.567</v>
      </c>
      <c r="G34" s="56">
        <f t="shared" si="3"/>
        <v>98.426840920939966</v>
      </c>
      <c r="H34" s="56">
        <f t="shared" si="1"/>
        <v>79.023517432132962</v>
      </c>
      <c r="I34" s="57">
        <f t="shared" si="4"/>
        <v>3.4268409209399664</v>
      </c>
    </row>
    <row r="35" s="4" customFormat="1" ht="16.5" customHeight="1">
      <c r="A35" s="84"/>
      <c r="B35" s="84"/>
      <c r="C35" s="54" t="s">
        <v>16</v>
      </c>
      <c r="D35" s="85">
        <v>2244701.389</v>
      </c>
      <c r="E35" s="85">
        <v>1806464.023</v>
      </c>
      <c r="F35" s="85">
        <v>1776361.5660000001</v>
      </c>
      <c r="G35" s="51">
        <f t="shared" si="3"/>
        <v>98.333625435284972</v>
      </c>
      <c r="H35" s="51">
        <f t="shared" si="1"/>
        <v>79.135762765815258</v>
      </c>
      <c r="I35" s="52">
        <f t="shared" si="4"/>
        <v>3.3336254352849721</v>
      </c>
    </row>
    <row r="36" s="4" customFormat="1" ht="27.75" customHeight="1">
      <c r="A36" s="84"/>
      <c r="B36" s="84"/>
      <c r="C36" s="86" t="s">
        <v>17</v>
      </c>
      <c r="D36" s="29">
        <v>140234.929</v>
      </c>
      <c r="E36" s="29">
        <v>108319.129</v>
      </c>
      <c r="F36" s="29">
        <v>108299.001</v>
      </c>
      <c r="G36" s="87">
        <f t="shared" si="3"/>
        <v>99.981417871260774</v>
      </c>
      <c r="H36" s="51">
        <f t="shared" si="1"/>
        <v>77.22683768749225</v>
      </c>
      <c r="I36" s="52">
        <f t="shared" si="4"/>
        <v>4.9814178712607742</v>
      </c>
    </row>
    <row r="37" s="4" customFormat="1" ht="21.75" hidden="1" customHeight="1">
      <c r="A37" s="88"/>
      <c r="B37" s="89"/>
      <c r="C37" s="36" t="s">
        <v>18</v>
      </c>
      <c r="D37" s="37">
        <v>0</v>
      </c>
      <c r="E37" s="37">
        <v>0</v>
      </c>
      <c r="F37" s="38">
        <v>0</v>
      </c>
      <c r="G37" s="90" t="e">
        <f t="shared" si="3"/>
        <v>#DIV/0!</v>
      </c>
      <c r="H37" s="79" t="e">
        <f>F37/D37*100</f>
        <v>#DIV/0!</v>
      </c>
      <c r="I37" s="91" t="e">
        <f t="shared" si="4"/>
        <v>#DIV/0!</v>
      </c>
    </row>
    <row r="38" s="4" customFormat="1" ht="30" customHeight="1">
      <c r="A38" s="92" t="s">
        <v>42</v>
      </c>
      <c r="B38" s="93" t="s">
        <v>43</v>
      </c>
      <c r="C38" s="21" t="s">
        <v>44</v>
      </c>
      <c r="D38" s="22">
        <f>D39+D40+D41</f>
        <v>21976710.558000002</v>
      </c>
      <c r="E38" s="22">
        <f>E39+E40+E41</f>
        <v>16694638.130999997</v>
      </c>
      <c r="F38" s="22">
        <f>F39+F40+F41</f>
        <v>16650291.157999998</v>
      </c>
      <c r="G38" s="94">
        <f t="shared" si="3"/>
        <v>99.734363975714743</v>
      </c>
      <c r="H38" s="56">
        <f t="shared" si="1"/>
        <v>75.763345538256317</v>
      </c>
      <c r="I38" s="57">
        <f t="shared" si="4"/>
        <v>4.7343639757147429</v>
      </c>
    </row>
    <row r="39" s="25" customFormat="1" ht="16.5" customHeight="1">
      <c r="A39" s="70"/>
      <c r="B39" s="71"/>
      <c r="C39" s="95" t="s">
        <v>16</v>
      </c>
      <c r="D39" s="29">
        <v>5789169.9539999999</v>
      </c>
      <c r="E39" s="29">
        <v>3990957.5269999998</v>
      </c>
      <c r="F39" s="29">
        <v>3990924.5159999998</v>
      </c>
      <c r="G39" s="67">
        <f t="shared" si="3"/>
        <v>99.999172855141239</v>
      </c>
      <c r="H39" s="51">
        <f t="shared" si="1"/>
        <v>68.937767377903441</v>
      </c>
      <c r="I39" s="52">
        <f t="shared" si="4"/>
        <v>4.9991728551412393</v>
      </c>
    </row>
    <row r="40" s="4" customFormat="1" ht="18.75" customHeight="1">
      <c r="A40" s="73"/>
      <c r="B40" s="74"/>
      <c r="C40" s="95" t="s">
        <v>34</v>
      </c>
      <c r="D40" s="29">
        <v>14307361.4</v>
      </c>
      <c r="E40" s="29">
        <v>11280878.166999999</v>
      </c>
      <c r="F40" s="29">
        <v>11280668.688999999</v>
      </c>
      <c r="G40" s="67">
        <f t="shared" si="3"/>
        <v>99.998143070097029</v>
      </c>
      <c r="H40" s="51">
        <f t="shared" si="1"/>
        <v>78.845206838767623</v>
      </c>
      <c r="I40" s="52">
        <f t="shared" si="4"/>
        <v>4.9981430700970293</v>
      </c>
    </row>
    <row r="41" s="4" customFormat="1" ht="27" customHeight="1">
      <c r="A41" s="73"/>
      <c r="B41" s="74"/>
      <c r="C41" s="95" t="s">
        <v>17</v>
      </c>
      <c r="D41" s="29">
        <v>1880179.2039999999</v>
      </c>
      <c r="E41" s="29">
        <v>1422802.4369999999</v>
      </c>
      <c r="F41" s="29">
        <v>1378697.953</v>
      </c>
      <c r="G41" s="67">
        <f t="shared" si="3"/>
        <v>96.900168087075045</v>
      </c>
      <c r="H41" s="51">
        <f t="shared" si="1"/>
        <v>73.328007780688125</v>
      </c>
      <c r="I41" s="52">
        <f t="shared" si="4"/>
        <v>1.9001680870750448</v>
      </c>
    </row>
    <row r="42" s="4" customFormat="1" ht="21.75" customHeight="1">
      <c r="A42" s="76"/>
      <c r="B42" s="77"/>
      <c r="C42" s="96" t="s">
        <v>18</v>
      </c>
      <c r="D42" s="38">
        <v>157499.45199999999</v>
      </c>
      <c r="E42" s="38">
        <v>33559.627999999997</v>
      </c>
      <c r="F42" s="38">
        <v>33559.627999999997</v>
      </c>
      <c r="G42" s="79">
        <f t="shared" si="3"/>
        <v>100</v>
      </c>
      <c r="H42" s="79">
        <f t="shared" si="1"/>
        <v>21.307774454986674</v>
      </c>
      <c r="I42" s="91">
        <f t="shared" si="4"/>
        <v>5</v>
      </c>
    </row>
    <row r="43" s="4" customFormat="1" ht="30" customHeight="1">
      <c r="A43" s="97" t="s">
        <v>45</v>
      </c>
      <c r="B43" s="64" t="s">
        <v>46</v>
      </c>
      <c r="C43" s="21" t="s">
        <v>47</v>
      </c>
      <c r="D43" s="22">
        <f>D44+D45+D46</f>
        <v>98398.074999999997</v>
      </c>
      <c r="E43" s="22">
        <f>E44+E45+E46</f>
        <v>70148.745999999999</v>
      </c>
      <c r="F43" s="22">
        <f>F44+F45+F46</f>
        <v>56747.199000000001</v>
      </c>
      <c r="G43" s="94">
        <f t="shared" si="3"/>
        <v>80.895528766829273</v>
      </c>
      <c r="H43" s="56">
        <f t="shared" si="1"/>
        <v>57.671045902066687</v>
      </c>
      <c r="I43" s="57">
        <f t="shared" si="4"/>
        <v>-14.104471233170727</v>
      </c>
    </row>
    <row r="44" s="25" customFormat="1" ht="16.5" customHeight="1">
      <c r="A44" s="70"/>
      <c r="B44" s="71"/>
      <c r="C44" s="98" t="s">
        <v>16</v>
      </c>
      <c r="D44" s="99">
        <v>82837.380000000005</v>
      </c>
      <c r="E44" s="99">
        <v>64059.315000000002</v>
      </c>
      <c r="F44" s="99">
        <v>51121.008000000002</v>
      </c>
      <c r="G44" s="51">
        <f t="shared" si="3"/>
        <v>79.802614186555061</v>
      </c>
      <c r="H44" s="51">
        <f t="shared" si="1"/>
        <v>61.712487768203196</v>
      </c>
      <c r="I44" s="52">
        <f t="shared" si="4"/>
        <v>-15.197385813444939</v>
      </c>
    </row>
    <row r="45" s="4" customFormat="1" ht="16.5" customHeight="1">
      <c r="A45" s="73"/>
      <c r="B45" s="74"/>
      <c r="C45" s="58" t="s">
        <v>34</v>
      </c>
      <c r="D45" s="51">
        <v>6486.8999999999996</v>
      </c>
      <c r="E45" s="51">
        <v>3116.1019999999999</v>
      </c>
      <c r="F45" s="51">
        <v>2652.8620000000001</v>
      </c>
      <c r="G45" s="51">
        <f t="shared" si="3"/>
        <v>85.133991120958171</v>
      </c>
      <c r="H45" s="51">
        <f t="shared" si="1"/>
        <v>40.895682066934903</v>
      </c>
      <c r="I45" s="52">
        <f t="shared" si="4"/>
        <v>-9.8660088790418285</v>
      </c>
    </row>
    <row r="46" s="31" customFormat="1" ht="27" customHeight="1">
      <c r="A46" s="76"/>
      <c r="B46" s="77"/>
      <c r="C46" s="54" t="s">
        <v>17</v>
      </c>
      <c r="D46" s="51">
        <v>9073.7950000000001</v>
      </c>
      <c r="E46" s="51">
        <v>2973.3290000000002</v>
      </c>
      <c r="F46" s="51">
        <v>2973.3290000000002</v>
      </c>
      <c r="G46" s="51">
        <f t="shared" si="3"/>
        <v>100</v>
      </c>
      <c r="H46" s="51">
        <f t="shared" si="1"/>
        <v>32.768306976298234</v>
      </c>
      <c r="I46" s="52">
        <f t="shared" si="4"/>
        <v>5</v>
      </c>
    </row>
    <row r="47" s="4" customFormat="1" ht="30" customHeight="1">
      <c r="A47" s="97" t="s">
        <v>48</v>
      </c>
      <c r="B47" s="64" t="s">
        <v>49</v>
      </c>
      <c r="C47" s="64" t="s">
        <v>50</v>
      </c>
      <c r="D47" s="56">
        <f>D48+D49+D50</f>
        <v>237920.05099999998</v>
      </c>
      <c r="E47" s="56">
        <f>E48+E49+E50</f>
        <v>186580.315</v>
      </c>
      <c r="F47" s="56">
        <f>F48+F49+F50</f>
        <v>156560.25300000003</v>
      </c>
      <c r="G47" s="56">
        <f t="shared" si="3"/>
        <v>83.910380899507018</v>
      </c>
      <c r="H47" s="56">
        <f t="shared" si="1"/>
        <v>65.803723705489631</v>
      </c>
      <c r="I47" s="57">
        <f t="shared" si="4"/>
        <v>-11.089619100492982</v>
      </c>
      <c r="J47" s="24"/>
    </row>
    <row r="48" s="25" customFormat="1" ht="16.5" customHeight="1">
      <c r="A48" s="70"/>
      <c r="B48" s="71"/>
      <c r="C48" s="58" t="s">
        <v>16</v>
      </c>
      <c r="D48" s="51">
        <v>181411.19699999999</v>
      </c>
      <c r="E48" s="51">
        <v>153393.61600000001</v>
      </c>
      <c r="F48" s="51">
        <v>124706.18700000001</v>
      </c>
      <c r="G48" s="51">
        <f t="shared" si="3"/>
        <v>81.298159761746533</v>
      </c>
      <c r="H48" s="51">
        <f t="shared" si="1"/>
        <v>68.742276696404801</v>
      </c>
      <c r="I48" s="52">
        <f t="shared" si="4"/>
        <v>-13.701840238253467</v>
      </c>
    </row>
    <row r="49" s="4" customFormat="1" ht="16.5" customHeight="1">
      <c r="A49" s="73"/>
      <c r="B49" s="74"/>
      <c r="C49" s="58" t="s">
        <v>34</v>
      </c>
      <c r="D49" s="75">
        <v>21295.599999999999</v>
      </c>
      <c r="E49" s="51">
        <v>8548.366</v>
      </c>
      <c r="F49" s="51">
        <v>8332.4179999999997</v>
      </c>
      <c r="G49" s="51">
        <f t="shared" si="3"/>
        <v>97.47380961460938</v>
      </c>
      <c r="H49" s="51">
        <f t="shared" si="1"/>
        <v>39.127415992035914</v>
      </c>
      <c r="I49" s="52">
        <f t="shared" si="4"/>
        <v>2.4738096146093795</v>
      </c>
    </row>
    <row r="50" s="31" customFormat="1" ht="27" customHeight="1">
      <c r="A50" s="76"/>
      <c r="B50" s="77"/>
      <c r="C50" s="54" t="s">
        <v>17</v>
      </c>
      <c r="D50" s="51">
        <v>35213.254000000001</v>
      </c>
      <c r="E50" s="51">
        <v>24638.332999999999</v>
      </c>
      <c r="F50" s="51">
        <v>23521.648000000001</v>
      </c>
      <c r="G50" s="51">
        <f t="shared" si="3"/>
        <v>95.467692558583423</v>
      </c>
      <c r="H50" s="51">
        <f t="shared" si="1"/>
        <v>66.797712020593153</v>
      </c>
      <c r="I50" s="52">
        <f t="shared" si="4"/>
        <v>0.46769255858342262</v>
      </c>
    </row>
    <row r="51" s="4" customFormat="1" ht="30" customHeight="1">
      <c r="A51" s="97" t="s">
        <v>51</v>
      </c>
      <c r="B51" s="64" t="s">
        <v>52</v>
      </c>
      <c r="C51" s="64" t="s">
        <v>53</v>
      </c>
      <c r="D51" s="56">
        <f>D52+D53+D54</f>
        <v>215573.93300000002</v>
      </c>
      <c r="E51" s="56">
        <f>E52+E53+E54</f>
        <v>163267.50399999999</v>
      </c>
      <c r="F51" s="56">
        <f>F52+F53+F54</f>
        <v>128707.94099999999</v>
      </c>
      <c r="G51" s="56">
        <f t="shared" si="3"/>
        <v>78.832552618676644</v>
      </c>
      <c r="H51" s="56">
        <f t="shared" si="1"/>
        <v>59.704779334336301</v>
      </c>
      <c r="I51" s="57">
        <f t="shared" si="4"/>
        <v>-16.167447381323356</v>
      </c>
    </row>
    <row r="52" s="25" customFormat="1" ht="16.5" customHeight="1">
      <c r="A52" s="70"/>
      <c r="B52" s="71"/>
      <c r="C52" s="58" t="s">
        <v>16</v>
      </c>
      <c r="D52" s="51">
        <v>165244.59700000001</v>
      </c>
      <c r="E52" s="51">
        <v>133892.71599999999</v>
      </c>
      <c r="F52" s="51">
        <v>100068.011</v>
      </c>
      <c r="G52" s="51">
        <f t="shared" si="3"/>
        <v>74.737456965172029</v>
      </c>
      <c r="H52" s="51">
        <f t="shared" si="1"/>
        <v>60.557508576210815</v>
      </c>
      <c r="I52" s="52">
        <f t="shared" si="4"/>
        <v>-20.262543034827971</v>
      </c>
    </row>
    <row r="53" s="4" customFormat="1" ht="16.5" customHeight="1">
      <c r="A53" s="73"/>
      <c r="B53" s="74"/>
      <c r="C53" s="58" t="s">
        <v>34</v>
      </c>
      <c r="D53" s="51">
        <v>19979.5</v>
      </c>
      <c r="E53" s="51">
        <v>8313.0159999999996</v>
      </c>
      <c r="F53" s="51">
        <v>7578.1580000000004</v>
      </c>
      <c r="G53" s="51">
        <f t="shared" si="3"/>
        <v>91.160151742761002</v>
      </c>
      <c r="H53" s="51">
        <f t="shared" si="1"/>
        <v>37.929667909607353</v>
      </c>
      <c r="I53" s="52">
        <f t="shared" si="4"/>
        <v>-3.839848257238998</v>
      </c>
    </row>
    <row r="54" s="31" customFormat="1" ht="27.75" customHeight="1">
      <c r="A54" s="76"/>
      <c r="B54" s="77"/>
      <c r="C54" s="54" t="s">
        <v>17</v>
      </c>
      <c r="D54" s="51">
        <v>30349.835999999999</v>
      </c>
      <c r="E54" s="51">
        <v>21061.772000000001</v>
      </c>
      <c r="F54" s="51">
        <v>21061.772000000001</v>
      </c>
      <c r="G54" s="51">
        <f t="shared" si="3"/>
        <v>100</v>
      </c>
      <c r="H54" s="51">
        <f t="shared" si="1"/>
        <v>69.396658354265909</v>
      </c>
      <c r="I54" s="52">
        <f t="shared" si="4"/>
        <v>5</v>
      </c>
    </row>
    <row r="55" s="4" customFormat="1" ht="30" customHeight="1">
      <c r="A55" s="97" t="s">
        <v>54</v>
      </c>
      <c r="B55" s="64" t="s">
        <v>55</v>
      </c>
      <c r="C55" s="64" t="s">
        <v>56</v>
      </c>
      <c r="D55" s="56">
        <f>D56+D57+D58</f>
        <v>164316.85100000002</v>
      </c>
      <c r="E55" s="56">
        <f>E56+E57+E58</f>
        <v>90294.812999999995</v>
      </c>
      <c r="F55" s="56">
        <f>F56+F57+F58</f>
        <v>73102.428000000014</v>
      </c>
      <c r="G55" s="56">
        <f t="shared" si="3"/>
        <v>80.959720244395456</v>
      </c>
      <c r="H55" s="56">
        <f t="shared" si="1"/>
        <v>44.488698240693523</v>
      </c>
      <c r="I55" s="57">
        <f t="shared" si="4"/>
        <v>-14.040279755604544</v>
      </c>
      <c r="J55" s="24"/>
    </row>
    <row r="56" s="25" customFormat="1" ht="16.5" customHeight="1">
      <c r="A56" s="70"/>
      <c r="B56" s="71"/>
      <c r="C56" s="58" t="s">
        <v>16</v>
      </c>
      <c r="D56" s="51">
        <v>121951.675</v>
      </c>
      <c r="E56" s="51">
        <v>68070.251000000004</v>
      </c>
      <c r="F56" s="51">
        <v>63150.821000000004</v>
      </c>
      <c r="G56" s="51">
        <f t="shared" si="3"/>
        <v>92.773010341918678</v>
      </c>
      <c r="H56" s="51">
        <f t="shared" si="1"/>
        <v>51.783479808702914</v>
      </c>
      <c r="I56" s="52">
        <f t="shared" si="4"/>
        <v>-2.2269896580813224</v>
      </c>
    </row>
    <row r="57" s="4" customFormat="1" ht="16.5" customHeight="1">
      <c r="A57" s="73"/>
      <c r="B57" s="74"/>
      <c r="C57" s="58" t="s">
        <v>34</v>
      </c>
      <c r="D57" s="51">
        <v>17424.400000000001</v>
      </c>
      <c r="E57" s="51">
        <v>6820.2830000000004</v>
      </c>
      <c r="F57" s="51">
        <v>6336.3370000000004</v>
      </c>
      <c r="G57" s="51">
        <f t="shared" si="3"/>
        <v>92.90431203514575</v>
      </c>
      <c r="H57" s="51">
        <f t="shared" si="1"/>
        <v>36.364735658042747</v>
      </c>
      <c r="I57" s="52">
        <f t="shared" si="4"/>
        <v>-2.0956879648542497</v>
      </c>
    </row>
    <row r="58" s="31" customFormat="1" ht="27.75" customHeight="1">
      <c r="A58" s="76"/>
      <c r="B58" s="77"/>
      <c r="C58" s="54" t="s">
        <v>17</v>
      </c>
      <c r="D58" s="51">
        <v>24940.776000000002</v>
      </c>
      <c r="E58" s="51">
        <v>15404.279</v>
      </c>
      <c r="F58" s="51">
        <v>3615.27</v>
      </c>
      <c r="G58" s="51">
        <f t="shared" si="3"/>
        <v>23.469258119773084</v>
      </c>
      <c r="H58" s="51">
        <f t="shared" si="1"/>
        <v>14.495419067955224</v>
      </c>
      <c r="I58" s="52">
        <f t="shared" si="4"/>
        <v>-71.530741880226913</v>
      </c>
    </row>
    <row r="59" s="4" customFormat="1" ht="30" customHeight="1">
      <c r="A59" s="97" t="s">
        <v>57</v>
      </c>
      <c r="B59" s="64" t="s">
        <v>58</v>
      </c>
      <c r="C59" s="64" t="s">
        <v>59</v>
      </c>
      <c r="D59" s="56">
        <f>D60+D61+D62</f>
        <v>197343.34299999999</v>
      </c>
      <c r="E59" s="56">
        <f>E60+E61+E62</f>
        <v>155100.63900000002</v>
      </c>
      <c r="F59" s="56">
        <f>F60+F61+F62</f>
        <v>125011.421</v>
      </c>
      <c r="G59" s="56">
        <f t="shared" si="3"/>
        <v>80.600197269335553</v>
      </c>
      <c r="H59" s="56">
        <f t="shared" si="1"/>
        <v>63.347168999767078</v>
      </c>
      <c r="I59" s="57">
        <f t="shared" si="4"/>
        <v>-14.399802730664447</v>
      </c>
      <c r="J59" s="24"/>
    </row>
    <row r="60" s="25" customFormat="1" ht="16.5" customHeight="1">
      <c r="A60" s="70"/>
      <c r="B60" s="71"/>
      <c r="C60" s="58" t="s">
        <v>16</v>
      </c>
      <c r="D60" s="51">
        <v>153676.07699999999</v>
      </c>
      <c r="E60" s="51">
        <v>130025.774</v>
      </c>
      <c r="F60" s="51">
        <v>100661.75199999999</v>
      </c>
      <c r="G60" s="51">
        <f t="shared" si="3"/>
        <v>77.416768155519676</v>
      </c>
      <c r="H60" s="51">
        <f t="shared" si="1"/>
        <v>65.502551838305962</v>
      </c>
      <c r="I60" s="52">
        <f t="shared" si="4"/>
        <v>-17.583231844480324</v>
      </c>
    </row>
    <row r="61" s="4" customFormat="1" ht="16.5" customHeight="1">
      <c r="A61" s="73"/>
      <c r="B61" s="74"/>
      <c r="C61" s="58" t="s">
        <v>34</v>
      </c>
      <c r="D61" s="51">
        <v>17604.200000000001</v>
      </c>
      <c r="E61" s="51">
        <v>7093.7759999999998</v>
      </c>
      <c r="F61" s="51">
        <v>6368.5799999999999</v>
      </c>
      <c r="G61" s="51">
        <f t="shared" si="3"/>
        <v>89.777010156509036</v>
      </c>
      <c r="H61" s="51">
        <f t="shared" si="1"/>
        <v>36.176480612581088</v>
      </c>
      <c r="I61" s="52">
        <f t="shared" si="4"/>
        <v>-5.2229898434909643</v>
      </c>
    </row>
    <row r="62" s="31" customFormat="1" ht="27" customHeight="1">
      <c r="A62" s="76"/>
      <c r="B62" s="77"/>
      <c r="C62" s="54" t="s">
        <v>17</v>
      </c>
      <c r="D62" s="51">
        <v>26063.065999999999</v>
      </c>
      <c r="E62" s="51">
        <v>17981.089</v>
      </c>
      <c r="F62" s="51">
        <v>17981.089</v>
      </c>
      <c r="G62" s="51">
        <f t="shared" si="3"/>
        <v>100</v>
      </c>
      <c r="H62" s="51">
        <f t="shared" si="1"/>
        <v>68.990689736963418</v>
      </c>
      <c r="I62" s="52">
        <f t="shared" si="4"/>
        <v>5</v>
      </c>
    </row>
    <row r="63" s="4" customFormat="1" ht="30" customHeight="1">
      <c r="A63" s="97" t="s">
        <v>60</v>
      </c>
      <c r="B63" s="64" t="s">
        <v>61</v>
      </c>
      <c r="C63" s="64" t="s">
        <v>62</v>
      </c>
      <c r="D63" s="56">
        <f>D64+D65+D66</f>
        <v>164964.27500000002</v>
      </c>
      <c r="E63" s="56">
        <f>E64+E65+E66</f>
        <v>104900.852</v>
      </c>
      <c r="F63" s="56">
        <f>F64+F65+F66</f>
        <v>95464.467999999993</v>
      </c>
      <c r="G63" s="56">
        <f t="shared" si="3"/>
        <v>91.00447344317088</v>
      </c>
      <c r="H63" s="56">
        <f t="shared" si="1"/>
        <v>57.869783018171653</v>
      </c>
      <c r="I63" s="57">
        <f t="shared" si="4"/>
        <v>-3.9955265568291196</v>
      </c>
      <c r="J63" s="24"/>
    </row>
    <row r="64" s="25" customFormat="1" ht="16.5" customHeight="1">
      <c r="A64" s="70"/>
      <c r="B64" s="71"/>
      <c r="C64" s="58" t="s">
        <v>16</v>
      </c>
      <c r="D64" s="51">
        <v>127814.69500000001</v>
      </c>
      <c r="E64" s="51">
        <v>81166.774999999994</v>
      </c>
      <c r="F64" s="51">
        <v>72486.842999999993</v>
      </c>
      <c r="G64" s="51">
        <f t="shared" si="3"/>
        <v>89.306052876931474</v>
      </c>
      <c r="H64" s="51">
        <f t="shared" si="1"/>
        <v>56.712448439516272</v>
      </c>
      <c r="I64" s="52">
        <f t="shared" si="4"/>
        <v>-5.6939471230685257</v>
      </c>
    </row>
    <row r="65" s="4" customFormat="1" ht="16.5" customHeight="1">
      <c r="A65" s="73"/>
      <c r="B65" s="74"/>
      <c r="C65" s="58" t="s">
        <v>34</v>
      </c>
      <c r="D65" s="51">
        <v>16813.200000000001</v>
      </c>
      <c r="E65" s="51">
        <v>6489.3199999999997</v>
      </c>
      <c r="F65" s="51">
        <v>5732.8680000000004</v>
      </c>
      <c r="G65" s="51">
        <f t="shared" si="3"/>
        <v>88.34312377876266</v>
      </c>
      <c r="H65" s="51">
        <f t="shared" si="1"/>
        <v>34.097423453001213</v>
      </c>
      <c r="I65" s="52">
        <f t="shared" si="4"/>
        <v>-6.65687622123734</v>
      </c>
    </row>
    <row r="66" s="31" customFormat="1" ht="27" customHeight="1">
      <c r="A66" s="76"/>
      <c r="B66" s="77"/>
      <c r="C66" s="54" t="s">
        <v>17</v>
      </c>
      <c r="D66" s="51">
        <v>20336.380000000001</v>
      </c>
      <c r="E66" s="51">
        <v>17244.757000000001</v>
      </c>
      <c r="F66" s="51">
        <v>17244.757000000001</v>
      </c>
      <c r="G66" s="51">
        <f t="shared" si="3"/>
        <v>100</v>
      </c>
      <c r="H66" s="51">
        <f t="shared" si="1"/>
        <v>84.797574592921649</v>
      </c>
      <c r="I66" s="52">
        <f t="shared" si="4"/>
        <v>5</v>
      </c>
    </row>
    <row r="67" s="4" customFormat="1" ht="30" customHeight="1">
      <c r="A67" s="97" t="s">
        <v>63</v>
      </c>
      <c r="B67" s="64" t="s">
        <v>64</v>
      </c>
      <c r="C67" s="64" t="s">
        <v>65</v>
      </c>
      <c r="D67" s="56">
        <f>D68+D69+D70</f>
        <v>152380.80499999999</v>
      </c>
      <c r="E67" s="56">
        <f>E68+E69+E70</f>
        <v>98207.217000000004</v>
      </c>
      <c r="F67" s="56">
        <f>F68+F69+F70</f>
        <v>95183.01999999999</v>
      </c>
      <c r="G67" s="100">
        <f t="shared" si="3"/>
        <v>96.920595968013217</v>
      </c>
      <c r="H67" s="56">
        <f t="shared" si="1"/>
        <v>62.463917289320001</v>
      </c>
      <c r="I67" s="101">
        <f t="shared" si="4"/>
        <v>1.9205959680132167</v>
      </c>
      <c r="J67" s="24"/>
    </row>
    <row r="68" s="25" customFormat="1" ht="16.5" customHeight="1">
      <c r="A68" s="70"/>
      <c r="B68" s="71"/>
      <c r="C68" s="58" t="s">
        <v>16</v>
      </c>
      <c r="D68" s="51">
        <v>125866.97100000001</v>
      </c>
      <c r="E68" s="51">
        <v>89220.584000000003</v>
      </c>
      <c r="F68" s="51">
        <v>86305.929999999993</v>
      </c>
      <c r="G68" s="51">
        <f t="shared" si="3"/>
        <v>96.733204525986949</v>
      </c>
      <c r="H68" s="51">
        <f t="shared" si="1"/>
        <v>68.569164185257137</v>
      </c>
      <c r="I68" s="52">
        <f t="shared" si="4"/>
        <v>1.7332045259869489</v>
      </c>
    </row>
    <row r="69" s="4" customFormat="1" ht="16.5" customHeight="1">
      <c r="A69" s="73"/>
      <c r="B69" s="74"/>
      <c r="C69" s="58" t="s">
        <v>34</v>
      </c>
      <c r="D69" s="51">
        <v>13776.1</v>
      </c>
      <c r="E69" s="51">
        <v>5574.4899999999998</v>
      </c>
      <c r="F69" s="51">
        <v>5464.9470000000001</v>
      </c>
      <c r="G69" s="51">
        <f t="shared" si="3"/>
        <v>98.034923374156207</v>
      </c>
      <c r="H69" s="51">
        <f t="shared" si="1"/>
        <v>39.669768657312304</v>
      </c>
      <c r="I69" s="52">
        <f t="shared" si="4"/>
        <v>3.0349233741562074</v>
      </c>
    </row>
    <row r="70" s="4" customFormat="1" ht="27.75" customHeight="1">
      <c r="A70" s="76"/>
      <c r="B70" s="77"/>
      <c r="C70" s="54" t="s">
        <v>17</v>
      </c>
      <c r="D70" s="51">
        <v>12737.734</v>
      </c>
      <c r="E70" s="51">
        <v>3412.143</v>
      </c>
      <c r="F70" s="51">
        <v>3412.143</v>
      </c>
      <c r="G70" s="51">
        <f t="shared" si="3"/>
        <v>100</v>
      </c>
      <c r="H70" s="51">
        <f t="shared" ref="H70:H107" si="6">F70/D70*100</f>
        <v>26.787676677814119</v>
      </c>
      <c r="I70" s="52">
        <f t="shared" si="4"/>
        <v>5</v>
      </c>
    </row>
    <row r="71" s="4" customFormat="1" ht="30" customHeight="1">
      <c r="A71" s="97" t="s">
        <v>66</v>
      </c>
      <c r="B71" s="64" t="s">
        <v>67</v>
      </c>
      <c r="C71" s="64" t="s">
        <v>68</v>
      </c>
      <c r="D71" s="56">
        <f>D72+D73+D74</f>
        <v>29784.613000000001</v>
      </c>
      <c r="E71" s="56">
        <f>E72+E73+E74</f>
        <v>23867.414000000001</v>
      </c>
      <c r="F71" s="56">
        <f>F72+F73+F74</f>
        <v>22221.420000000002</v>
      </c>
      <c r="G71" s="56">
        <f t="shared" si="3"/>
        <v>93.103593041122934</v>
      </c>
      <c r="H71" s="56">
        <f t="shared" si="6"/>
        <v>74.607046262444314</v>
      </c>
      <c r="I71" s="57">
        <f t="shared" si="4"/>
        <v>-1.8964069588770656</v>
      </c>
    </row>
    <row r="72" s="25" customFormat="1" ht="16.5" customHeight="1">
      <c r="A72" s="70"/>
      <c r="B72" s="71"/>
      <c r="C72" s="58" t="s">
        <v>16</v>
      </c>
      <c r="D72" s="51">
        <v>28278.713</v>
      </c>
      <c r="E72" s="51">
        <v>22672.084999999999</v>
      </c>
      <c r="F72" s="51">
        <v>21664.577000000001</v>
      </c>
      <c r="G72" s="51">
        <f t="shared" si="3"/>
        <v>95.556174035162627</v>
      </c>
      <c r="H72" s="51">
        <f t="shared" si="6"/>
        <v>76.610901634738468</v>
      </c>
      <c r="I72" s="52">
        <f t="shared" si="4"/>
        <v>0.55617403516262698</v>
      </c>
    </row>
    <row r="73" s="4" customFormat="1" ht="16.5" customHeight="1">
      <c r="A73" s="73"/>
      <c r="B73" s="74"/>
      <c r="C73" s="58" t="s">
        <v>34</v>
      </c>
      <c r="D73" s="51">
        <v>1505.9000000000001</v>
      </c>
      <c r="E73" s="51">
        <v>1195.329</v>
      </c>
      <c r="F73" s="51">
        <v>556.84299999999996</v>
      </c>
      <c r="G73" s="51">
        <f t="shared" si="3"/>
        <v>46.584915115420102</v>
      </c>
      <c r="H73" s="51">
        <f t="shared" si="6"/>
        <v>36.977422139584299</v>
      </c>
      <c r="I73" s="52">
        <f t="shared" si="4"/>
        <v>-48.415084884579898</v>
      </c>
    </row>
    <row r="74" s="4" customFormat="1" ht="27.75" hidden="1" customHeight="1">
      <c r="A74" s="76"/>
      <c r="B74" s="77"/>
      <c r="C74" s="54" t="s">
        <v>17</v>
      </c>
      <c r="D74" s="51">
        <v>0</v>
      </c>
      <c r="E74" s="51">
        <v>0</v>
      </c>
      <c r="F74" s="51">
        <v>0</v>
      </c>
      <c r="G74" s="51" t="e">
        <f t="shared" ref="G74:G103" si="7">F74/E74*100</f>
        <v>#DIV/0!</v>
      </c>
      <c r="H74" s="51" t="e">
        <f t="shared" si="6"/>
        <v>#DIV/0!</v>
      </c>
      <c r="I74" s="52" t="e">
        <f t="shared" ref="I74:I132" si="8">G74-95</f>
        <v>#DIV/0!</v>
      </c>
    </row>
    <row r="75" s="4" customFormat="1" ht="49.5" customHeight="1">
      <c r="A75" s="97" t="s">
        <v>69</v>
      </c>
      <c r="B75" s="64" t="s">
        <v>70</v>
      </c>
      <c r="C75" s="64" t="s">
        <v>71</v>
      </c>
      <c r="D75" s="56">
        <f>D76+D77+D78</f>
        <v>1324768.716</v>
      </c>
      <c r="E75" s="56">
        <f>E76+E77+E78</f>
        <v>867356.54700000002</v>
      </c>
      <c r="F75" s="56">
        <f>F76+F77+F78</f>
        <v>524544.19299999997</v>
      </c>
      <c r="G75" s="56">
        <f t="shared" si="7"/>
        <v>60.476189960666773</v>
      </c>
      <c r="H75" s="56">
        <f t="shared" si="6"/>
        <v>39.595152471882493</v>
      </c>
      <c r="I75" s="57">
        <f t="shared" si="8"/>
        <v>-34.523810039333227</v>
      </c>
    </row>
    <row r="76" s="4" customFormat="1" ht="16.5" customHeight="1">
      <c r="A76" s="102"/>
      <c r="B76" s="103"/>
      <c r="C76" s="54" t="s">
        <v>16</v>
      </c>
      <c r="D76" s="51">
        <v>1268939.041</v>
      </c>
      <c r="E76" s="51">
        <v>851375.75100000005</v>
      </c>
      <c r="F76" s="51">
        <v>522444.37599999999</v>
      </c>
      <c r="G76" s="51">
        <f t="shared" si="7"/>
        <v>61.364723553184689</v>
      </c>
      <c r="H76" s="51">
        <f t="shared" si="6"/>
        <v>41.171747351100692</v>
      </c>
      <c r="I76" s="52">
        <f t="shared" si="8"/>
        <v>-33.635276446815311</v>
      </c>
    </row>
    <row r="77" s="31" customFormat="1" ht="16.5" customHeight="1">
      <c r="A77" s="43"/>
      <c r="B77" s="44"/>
      <c r="C77" s="54" t="s">
        <v>34</v>
      </c>
      <c r="D77" s="51">
        <v>3616.0830000000001</v>
      </c>
      <c r="E77" s="51">
        <v>2350</v>
      </c>
      <c r="F77" s="51">
        <v>2099.817</v>
      </c>
      <c r="G77" s="51">
        <f t="shared" si="7"/>
        <v>89.353914893617031</v>
      </c>
      <c r="H77" s="51">
        <f t="shared" si="6"/>
        <v>58.068827513085289</v>
      </c>
      <c r="I77" s="52">
        <f t="shared" si="8"/>
        <v>-5.6460851063829693</v>
      </c>
    </row>
    <row r="78" s="31" customFormat="1" ht="27.75" customHeight="1">
      <c r="A78" s="43"/>
      <c r="B78" s="44"/>
      <c r="C78" s="54" t="s">
        <v>17</v>
      </c>
      <c r="D78" s="51">
        <v>52213.591999999997</v>
      </c>
      <c r="E78" s="51">
        <v>13630.796</v>
      </c>
      <c r="F78" s="51">
        <v>0</v>
      </c>
      <c r="G78" s="51">
        <f t="shared" si="7"/>
        <v>0</v>
      </c>
      <c r="H78" s="51">
        <f t="shared" si="6"/>
        <v>0</v>
      </c>
      <c r="I78" s="52">
        <f t="shared" si="8"/>
        <v>-95</v>
      </c>
    </row>
    <row r="79" s="31" customFormat="1" ht="21" customHeight="1">
      <c r="A79" s="60"/>
      <c r="B79" s="61"/>
      <c r="C79" s="104" t="s">
        <v>18</v>
      </c>
      <c r="D79" s="79">
        <v>41193</v>
      </c>
      <c r="E79" s="79">
        <v>27533</v>
      </c>
      <c r="F79" s="79">
        <v>0</v>
      </c>
      <c r="G79" s="105">
        <f t="shared" si="7"/>
        <v>0</v>
      </c>
      <c r="H79" s="79">
        <f t="shared" si="6"/>
        <v>0</v>
      </c>
      <c r="I79" s="91">
        <f t="shared" si="8"/>
        <v>-95</v>
      </c>
      <c r="J79" s="49"/>
    </row>
    <row r="80" s="4" customFormat="1" ht="44.25" customHeight="1">
      <c r="A80" s="19" t="s">
        <v>72</v>
      </c>
      <c r="B80" s="20" t="s">
        <v>73</v>
      </c>
      <c r="C80" s="64" t="s">
        <v>74</v>
      </c>
      <c r="D80" s="56">
        <f>D81+D82</f>
        <v>4786630.5759999994</v>
      </c>
      <c r="E80" s="56">
        <f>E81+E82</f>
        <v>2976662.4380000001</v>
      </c>
      <c r="F80" s="56">
        <f>F81+F82</f>
        <v>2642634.0649999999</v>
      </c>
      <c r="G80" s="56">
        <f t="shared" si="7"/>
        <v>88.778426175040806</v>
      </c>
      <c r="H80" s="56">
        <f t="shared" si="6"/>
        <v>55.208648819695341</v>
      </c>
      <c r="I80" s="57">
        <f t="shared" si="8"/>
        <v>-6.2215738249591936</v>
      </c>
    </row>
    <row r="81" s="4" customFormat="1" ht="16.5" customHeight="1">
      <c r="A81" s="102"/>
      <c r="B81" s="103"/>
      <c r="C81" s="54" t="s">
        <v>16</v>
      </c>
      <c r="D81" s="51">
        <v>2602716.4580000001</v>
      </c>
      <c r="E81" s="51">
        <v>1072757.817</v>
      </c>
      <c r="F81" s="51">
        <v>934659.82799999998</v>
      </c>
      <c r="G81" s="51">
        <f t="shared" si="7"/>
        <v>87.126825196557846</v>
      </c>
      <c r="H81" s="51">
        <f t="shared" si="6"/>
        <v>35.910935481547561</v>
      </c>
      <c r="I81" s="52">
        <f t="shared" si="8"/>
        <v>-7.8731748034421543</v>
      </c>
    </row>
    <row r="82" s="31" customFormat="1" ht="27" customHeight="1">
      <c r="A82" s="43"/>
      <c r="B82" s="44"/>
      <c r="C82" s="54" t="s">
        <v>17</v>
      </c>
      <c r="D82" s="51">
        <v>2183914.1179999998</v>
      </c>
      <c r="E82" s="51">
        <v>1903904.621</v>
      </c>
      <c r="F82" s="51">
        <v>1707974.237</v>
      </c>
      <c r="G82" s="51">
        <f t="shared" si="7"/>
        <v>89.709023139137599</v>
      </c>
      <c r="H82" s="51">
        <f t="shared" si="6"/>
        <v>78.207023935727875</v>
      </c>
      <c r="I82" s="52">
        <f t="shared" si="8"/>
        <v>-5.2909768608624006</v>
      </c>
    </row>
    <row r="83" s="31" customFormat="1" ht="21" customHeight="1">
      <c r="A83" s="43"/>
      <c r="B83" s="44"/>
      <c r="C83" s="106" t="s">
        <v>18</v>
      </c>
      <c r="D83" s="79">
        <v>4696978.2630000003</v>
      </c>
      <c r="E83" s="79">
        <v>2917538.3560000001</v>
      </c>
      <c r="F83" s="79">
        <v>2583542.6269999999</v>
      </c>
      <c r="G83" s="79">
        <f t="shared" si="7"/>
        <v>88.552139226785869</v>
      </c>
      <c r="H83" s="79">
        <f t="shared" si="6"/>
        <v>55.004355616282311</v>
      </c>
      <c r="I83" s="91">
        <f t="shared" si="8"/>
        <v>-6.4478607732141313</v>
      </c>
      <c r="J83" s="107"/>
    </row>
    <row r="84" s="4" customFormat="1" ht="44.25" customHeight="1">
      <c r="A84" s="97" t="s">
        <v>75</v>
      </c>
      <c r="B84" s="64" t="s">
        <v>76</v>
      </c>
      <c r="C84" s="64" t="s">
        <v>77</v>
      </c>
      <c r="D84" s="56">
        <f>D86+D87+D88</f>
        <v>9498883.561999999</v>
      </c>
      <c r="E84" s="56">
        <f>E86+E87+E88</f>
        <v>6673984.0130000003</v>
      </c>
      <c r="F84" s="56">
        <f>F86+F87+F88</f>
        <v>6318969.0800000001</v>
      </c>
      <c r="G84" s="56">
        <f t="shared" si="7"/>
        <v>94.680614572817674</v>
      </c>
      <c r="H84" s="56">
        <f t="shared" si="6"/>
        <v>66.523281802072489</v>
      </c>
      <c r="I84" s="57">
        <f t="shared" si="8"/>
        <v>-0.31938542718232554</v>
      </c>
    </row>
    <row r="85" s="4" customFormat="1" ht="45" hidden="1" customHeight="1">
      <c r="A85" s="70"/>
      <c r="B85" s="71"/>
      <c r="C85" s="64" t="s">
        <v>78</v>
      </c>
      <c r="D85" s="56">
        <f>D86+D87+D89</f>
        <v>6373944.7539999997</v>
      </c>
      <c r="E85" s="56">
        <f>E86+E87+E89</f>
        <v>4621912.3739999998</v>
      </c>
      <c r="F85" s="56">
        <f>F86+F87+F89</f>
        <v>4270152.7850000001</v>
      </c>
      <c r="G85" s="56">
        <f t="shared" si="7"/>
        <v>92.389306405314386</v>
      </c>
      <c r="H85" s="56">
        <f t="shared" si="6"/>
        <v>66.993878199528552</v>
      </c>
      <c r="I85" s="57">
        <f t="shared" si="8"/>
        <v>-2.610693594685614</v>
      </c>
    </row>
    <row r="86" s="25" customFormat="1" ht="16.5" customHeight="1">
      <c r="A86" s="73"/>
      <c r="B86" s="74"/>
      <c r="C86" s="58" t="s">
        <v>16</v>
      </c>
      <c r="D86" s="51">
        <v>6364750.4539999999</v>
      </c>
      <c r="E86" s="51">
        <v>4614544.7439999999</v>
      </c>
      <c r="F86" s="51">
        <v>4263911.165</v>
      </c>
      <c r="G86" s="51">
        <f t="shared" si="7"/>
        <v>92.401556416677806</v>
      </c>
      <c r="H86" s="51">
        <f t="shared" si="6"/>
        <v>66.992589824480802</v>
      </c>
      <c r="I86" s="108">
        <f t="shared" si="8"/>
        <v>-2.5984435833221937</v>
      </c>
    </row>
    <row r="87" s="25" customFormat="1" ht="16.5" customHeight="1">
      <c r="A87" s="73"/>
      <c r="B87" s="74"/>
      <c r="C87" s="58" t="s">
        <v>34</v>
      </c>
      <c r="D87" s="51">
        <v>9194.2999999999993</v>
      </c>
      <c r="E87" s="51">
        <v>7367.6300000000001</v>
      </c>
      <c r="F87" s="51">
        <v>6241.6199999999999</v>
      </c>
      <c r="G87" s="51">
        <f t="shared" si="7"/>
        <v>84.716794953058169</v>
      </c>
      <c r="H87" s="51">
        <f t="shared" si="6"/>
        <v>67.885755304917183</v>
      </c>
      <c r="I87" s="52">
        <f t="shared" si="8"/>
        <v>-10.283205046941831</v>
      </c>
    </row>
    <row r="88" s="4" customFormat="1" ht="27" customHeight="1">
      <c r="A88" s="73"/>
      <c r="B88" s="74"/>
      <c r="C88" s="58" t="s">
        <v>17</v>
      </c>
      <c r="D88" s="51">
        <v>3124938.8080000002</v>
      </c>
      <c r="E88" s="51">
        <v>2052071.639</v>
      </c>
      <c r="F88" s="51">
        <v>2048816.2949999999</v>
      </c>
      <c r="G88" s="51">
        <f t="shared" si="7"/>
        <v>99.841363043173942</v>
      </c>
      <c r="H88" s="51">
        <f t="shared" si="6"/>
        <v>65.563405265886402</v>
      </c>
      <c r="I88" s="52">
        <f t="shared" si="8"/>
        <v>4.8413630431739421</v>
      </c>
    </row>
    <row r="89" s="4" customFormat="1" ht="44.25" hidden="1" customHeight="1">
      <c r="A89" s="73"/>
      <c r="B89" s="74"/>
      <c r="C89" s="109" t="s">
        <v>79</v>
      </c>
      <c r="D89" s="51"/>
      <c r="E89" s="51"/>
      <c r="F89" s="51"/>
      <c r="G89" s="51" t="e">
        <f t="shared" si="7"/>
        <v>#DIV/0!</v>
      </c>
      <c r="H89" s="51" t="e">
        <f t="shared" si="6"/>
        <v>#DIV/0!</v>
      </c>
      <c r="I89" s="52" t="e">
        <f t="shared" si="8"/>
        <v>#DIV/0!</v>
      </c>
    </row>
    <row r="90" s="4" customFormat="1" ht="21" customHeight="1">
      <c r="A90" s="73"/>
      <c r="B90" s="74"/>
      <c r="C90" s="78" t="s">
        <v>18</v>
      </c>
      <c r="D90" s="79">
        <v>304079.755</v>
      </c>
      <c r="E90" s="79">
        <v>14705.715</v>
      </c>
      <c r="F90" s="79">
        <v>14705.715</v>
      </c>
      <c r="G90" s="79">
        <f t="shared" si="7"/>
        <v>100</v>
      </c>
      <c r="H90" s="79">
        <f t="shared" si="6"/>
        <v>4.8361374797871699</v>
      </c>
      <c r="I90" s="91">
        <f t="shared" si="8"/>
        <v>5</v>
      </c>
      <c r="J90" s="49"/>
    </row>
    <row r="91" s="4" customFormat="1" ht="40.5" hidden="1" customHeight="1">
      <c r="A91" s="76"/>
      <c r="B91" s="77"/>
      <c r="C91" s="78" t="s">
        <v>80</v>
      </c>
      <c r="D91" s="47"/>
      <c r="E91" s="47"/>
      <c r="F91" s="79"/>
      <c r="G91" s="79" t="e">
        <f t="shared" si="7"/>
        <v>#DIV/0!</v>
      </c>
      <c r="H91" s="79" t="e">
        <f t="shared" si="6"/>
        <v>#DIV/0!</v>
      </c>
      <c r="I91" s="91" t="e">
        <f t="shared" si="8"/>
        <v>#DIV/0!</v>
      </c>
      <c r="J91" s="49"/>
    </row>
    <row r="92" s="4" customFormat="1" ht="30" customHeight="1">
      <c r="A92" s="97" t="s">
        <v>81</v>
      </c>
      <c r="B92" s="64" t="s">
        <v>82</v>
      </c>
      <c r="C92" s="64" t="s">
        <v>83</v>
      </c>
      <c r="D92" s="56">
        <f>D93+D94+D95</f>
        <v>9764326.2400000002</v>
      </c>
      <c r="E92" s="56">
        <f>E93+E94+E95</f>
        <v>8439745.9030000009</v>
      </c>
      <c r="F92" s="56">
        <f>F93+F94+F95</f>
        <v>8000248.0049999999</v>
      </c>
      <c r="G92" s="56">
        <f t="shared" si="7"/>
        <v>94.792522155865171</v>
      </c>
      <c r="H92" s="56">
        <f t="shared" si="6"/>
        <v>81.933436146639849</v>
      </c>
      <c r="I92" s="57">
        <f t="shared" si="8"/>
        <v>-0.20747784413482862</v>
      </c>
    </row>
    <row r="93" s="25" customFormat="1" ht="16.5" customHeight="1">
      <c r="A93" s="70"/>
      <c r="B93" s="71"/>
      <c r="C93" s="110" t="s">
        <v>16</v>
      </c>
      <c r="D93" s="51">
        <v>7752841.1129999999</v>
      </c>
      <c r="E93" s="51">
        <v>6487200.7759999996</v>
      </c>
      <c r="F93" s="51">
        <v>6061528.5789999999</v>
      </c>
      <c r="G93" s="51">
        <f t="shared" si="7"/>
        <v>93.43827620420177</v>
      </c>
      <c r="H93" s="51">
        <f t="shared" si="6"/>
        <v>78.184609882382347</v>
      </c>
      <c r="I93" s="52">
        <f t="shared" si="8"/>
        <v>-1.5617237957982297</v>
      </c>
    </row>
    <row r="94" s="4" customFormat="1" ht="16.5" customHeight="1">
      <c r="A94" s="73"/>
      <c r="B94" s="74"/>
      <c r="C94" s="54" t="s">
        <v>34</v>
      </c>
      <c r="D94" s="51">
        <v>339070.50099999999</v>
      </c>
      <c r="E94" s="51">
        <v>280130.50199999998</v>
      </c>
      <c r="F94" s="51">
        <v>266304.79999999999</v>
      </c>
      <c r="G94" s="51">
        <f t="shared" si="7"/>
        <v>95.06454959338916</v>
      </c>
      <c r="H94" s="51">
        <f t="shared" si="6"/>
        <v>78.539654500938141</v>
      </c>
      <c r="I94" s="52">
        <f t="shared" si="8"/>
        <v>0.064549593389159554</v>
      </c>
    </row>
    <row r="95" s="4" customFormat="1" ht="27" customHeight="1">
      <c r="A95" s="73"/>
      <c r="B95" s="74"/>
      <c r="C95" s="54" t="s">
        <v>17</v>
      </c>
      <c r="D95" s="51">
        <v>1672414.6259999999</v>
      </c>
      <c r="E95" s="51">
        <v>1672414.625</v>
      </c>
      <c r="F95" s="51">
        <v>1672414.6259999999</v>
      </c>
      <c r="G95" s="51">
        <f t="shared" si="7"/>
        <v>100.00000005979376</v>
      </c>
      <c r="H95" s="51">
        <f t="shared" si="6"/>
        <v>100</v>
      </c>
      <c r="I95" s="52">
        <f t="shared" si="8"/>
        <v>5.0000000597937628</v>
      </c>
    </row>
    <row r="96" s="4" customFormat="1" ht="21" hidden="1" customHeight="1">
      <c r="A96" s="73"/>
      <c r="B96" s="74"/>
      <c r="C96" s="111" t="s">
        <v>18</v>
      </c>
      <c r="D96" s="112"/>
      <c r="E96" s="112"/>
      <c r="F96" s="112"/>
      <c r="G96" s="112" t="e">
        <f t="shared" si="7"/>
        <v>#DIV/0!</v>
      </c>
      <c r="H96" s="112" t="e">
        <f t="shared" si="6"/>
        <v>#DIV/0!</v>
      </c>
      <c r="I96" s="113" t="e">
        <f t="shared" si="8"/>
        <v>#DIV/0!</v>
      </c>
    </row>
    <row r="97" s="4" customFormat="1" ht="30" customHeight="1">
      <c r="A97" s="114" t="s">
        <v>84</v>
      </c>
      <c r="B97" s="115" t="s">
        <v>85</v>
      </c>
      <c r="C97" s="116" t="s">
        <v>86</v>
      </c>
      <c r="D97" s="117">
        <f>D98+D99+D100</f>
        <v>126233.875</v>
      </c>
      <c r="E97" s="117">
        <f>E98+E99+E100</f>
        <v>94633.237000000008</v>
      </c>
      <c r="F97" s="117">
        <f>F98+F99+F100</f>
        <v>89292.120999999999</v>
      </c>
      <c r="G97" s="117">
        <f t="shared" si="7"/>
        <v>94.355982983018947</v>
      </c>
      <c r="H97" s="117">
        <f t="shared" si="6"/>
        <v>70.735467005191751</v>
      </c>
      <c r="I97" s="118">
        <f t="shared" si="8"/>
        <v>-0.64401701698105285</v>
      </c>
    </row>
    <row r="98" s="4" customFormat="1" ht="16.5" customHeight="1">
      <c r="A98" s="73"/>
      <c r="B98" s="74"/>
      <c r="C98" s="110" t="s">
        <v>16</v>
      </c>
      <c r="D98" s="99">
        <v>125885.575</v>
      </c>
      <c r="E98" s="99">
        <v>94343.017000000007</v>
      </c>
      <c r="F98" s="99">
        <v>89022.978000000003</v>
      </c>
      <c r="G98" s="99">
        <f t="shared" si="7"/>
        <v>94.360961553731102</v>
      </c>
      <c r="H98" s="99">
        <f t="shared" si="6"/>
        <v>70.717378063372237</v>
      </c>
      <c r="I98" s="119">
        <f t="shared" si="8"/>
        <v>-0.6390384462688985</v>
      </c>
    </row>
    <row r="99" s="4" customFormat="1" ht="16.5" customHeight="1">
      <c r="A99" s="73"/>
      <c r="B99" s="74"/>
      <c r="C99" s="54" t="s">
        <v>34</v>
      </c>
      <c r="D99" s="51">
        <v>348.30000000000001</v>
      </c>
      <c r="E99" s="51">
        <v>290.22000000000003</v>
      </c>
      <c r="F99" s="51">
        <v>269.14299999999997</v>
      </c>
      <c r="G99" s="51">
        <f t="shared" si="7"/>
        <v>92.737578388808473</v>
      </c>
      <c r="H99" s="51">
        <f t="shared" si="6"/>
        <v>77.273327591157042</v>
      </c>
      <c r="I99" s="52">
        <f t="shared" si="8"/>
        <v>-2.2624216111915274</v>
      </c>
    </row>
    <row r="100" s="4" customFormat="1" ht="26.25" hidden="1" customHeight="1">
      <c r="A100" s="73"/>
      <c r="B100" s="74"/>
      <c r="C100" s="58" t="s">
        <v>17</v>
      </c>
      <c r="D100" s="51"/>
      <c r="E100" s="51"/>
      <c r="F100" s="51"/>
      <c r="G100" s="51" t="e">
        <f t="shared" si="7"/>
        <v>#DIV/0!</v>
      </c>
      <c r="H100" s="51" t="e">
        <f t="shared" si="6"/>
        <v>#DIV/0!</v>
      </c>
      <c r="I100" s="52" t="e">
        <f>G100-95</f>
        <v>#DIV/0!</v>
      </c>
    </row>
    <row r="101" s="4" customFormat="1" ht="44.25" customHeight="1">
      <c r="A101" s="114" t="s">
        <v>87</v>
      </c>
      <c r="B101" s="120" t="s">
        <v>88</v>
      </c>
      <c r="C101" s="55" t="s">
        <v>89</v>
      </c>
      <c r="D101" s="56">
        <f>D102+D103</f>
        <v>92727.604000000007</v>
      </c>
      <c r="E101" s="56">
        <f>E102+E103</f>
        <v>68747.139999999999</v>
      </c>
      <c r="F101" s="56">
        <f>F102+F103</f>
        <v>66600.797000000006</v>
      </c>
      <c r="G101" s="100">
        <f t="shared" si="7"/>
        <v>96.877916666787883</v>
      </c>
      <c r="H101" s="56">
        <f t="shared" si="6"/>
        <v>71.824132326335103</v>
      </c>
      <c r="I101" s="101">
        <f t="shared" si="8"/>
        <v>1.8779166667878826</v>
      </c>
    </row>
    <row r="102" s="25" customFormat="1" ht="18" customHeight="1">
      <c r="A102" s="73"/>
      <c r="B102" s="74"/>
      <c r="C102" s="58" t="s">
        <v>16</v>
      </c>
      <c r="D102" s="51">
        <v>92727.604000000007</v>
      </c>
      <c r="E102" s="51">
        <v>68747.139999999999</v>
      </c>
      <c r="F102" s="51">
        <v>66600.797000000006</v>
      </c>
      <c r="G102" s="51">
        <f t="shared" si="7"/>
        <v>96.877916666787883</v>
      </c>
      <c r="H102" s="51">
        <f t="shared" si="6"/>
        <v>71.824132326335103</v>
      </c>
      <c r="I102" s="52">
        <f t="shared" si="8"/>
        <v>1.8779166667878826</v>
      </c>
    </row>
    <row r="103" s="31" customFormat="1" ht="27" hidden="1" customHeight="1">
      <c r="A103" s="76"/>
      <c r="B103" s="77"/>
      <c r="C103" s="58" t="s">
        <v>17</v>
      </c>
      <c r="D103" s="51"/>
      <c r="E103" s="51"/>
      <c r="F103" s="51"/>
      <c r="G103" s="51" t="e">
        <f t="shared" si="7"/>
        <v>#DIV/0!</v>
      </c>
      <c r="H103" s="51" t="e">
        <f t="shared" si="6"/>
        <v>#DIV/0!</v>
      </c>
      <c r="I103" s="52" t="e">
        <f t="shared" si="8"/>
        <v>#DIV/0!</v>
      </c>
      <c r="J103" s="4"/>
    </row>
    <row r="104" s="4" customFormat="1" ht="44.25" customHeight="1">
      <c r="A104" s="19" t="s">
        <v>90</v>
      </c>
      <c r="B104" s="20" t="s">
        <v>91</v>
      </c>
      <c r="C104" s="64" t="s">
        <v>92</v>
      </c>
      <c r="D104" s="56">
        <f>D105+D106+D107</f>
        <v>943923.01800000004</v>
      </c>
      <c r="E104" s="56">
        <f>E105+E106+E107</f>
        <v>708305.21299999999</v>
      </c>
      <c r="F104" s="56">
        <f>F105+F106+F107</f>
        <v>675323.03499999992</v>
      </c>
      <c r="G104" s="56">
        <f t="shared" ref="G104:G164" si="9">F104/E104*100</f>
        <v>95.343507658188003</v>
      </c>
      <c r="H104" s="56">
        <f t="shared" si="6"/>
        <v>71.544291443478699</v>
      </c>
      <c r="I104" s="57">
        <f t="shared" si="8"/>
        <v>0.34350765818800255</v>
      </c>
    </row>
    <row r="105" s="25" customFormat="1" ht="17.25" customHeight="1">
      <c r="A105" s="70"/>
      <c r="B105" s="71"/>
      <c r="C105" s="54" t="s">
        <v>16</v>
      </c>
      <c r="D105" s="51">
        <v>548272.62800000003</v>
      </c>
      <c r="E105" s="51">
        <v>439668.40399999998</v>
      </c>
      <c r="F105" s="51">
        <v>437591.59299999999</v>
      </c>
      <c r="G105" s="51">
        <f t="shared" si="9"/>
        <v>99.527641517765289</v>
      </c>
      <c r="H105" s="51">
        <f t="shared" si="6"/>
        <v>79.812773910719457</v>
      </c>
      <c r="I105" s="52">
        <f t="shared" si="8"/>
        <v>4.5276415177652893</v>
      </c>
    </row>
    <row r="106" s="121" customFormat="1" ht="18" customHeight="1">
      <c r="A106" s="73"/>
      <c r="B106" s="74"/>
      <c r="C106" s="54" t="s">
        <v>34</v>
      </c>
      <c r="D106" s="51">
        <v>243294.79999999999</v>
      </c>
      <c r="E106" s="51">
        <v>152200.88200000001</v>
      </c>
      <c r="F106" s="51">
        <v>121295.516</v>
      </c>
      <c r="G106" s="51">
        <f t="shared" si="9"/>
        <v>79.694358144389724</v>
      </c>
      <c r="H106" s="51">
        <f t="shared" si="6"/>
        <v>49.855367233496153</v>
      </c>
      <c r="I106" s="52">
        <f t="shared" ref="I106:I107" si="10">G106-95</f>
        <v>-15.305641855610276</v>
      </c>
    </row>
    <row r="107" s="31" customFormat="1" ht="28.5" customHeight="1">
      <c r="A107" s="76"/>
      <c r="B107" s="77"/>
      <c r="C107" s="54" t="s">
        <v>17</v>
      </c>
      <c r="D107" s="51">
        <v>152355.59</v>
      </c>
      <c r="E107" s="51">
        <v>116435.927</v>
      </c>
      <c r="F107" s="51">
        <v>116435.92600000001</v>
      </c>
      <c r="G107" s="51">
        <f t="shared" si="9"/>
        <v>99.999999141158554</v>
      </c>
      <c r="H107" s="51">
        <f t="shared" si="6"/>
        <v>76.423796461948001</v>
      </c>
      <c r="I107" s="52">
        <f t="shared" si="10"/>
        <v>4.999999141158554</v>
      </c>
      <c r="J107" s="4"/>
    </row>
    <row r="108" s="4" customFormat="1" ht="44.25" customHeight="1">
      <c r="A108" s="97" t="s">
        <v>93</v>
      </c>
      <c r="B108" s="64" t="s">
        <v>94</v>
      </c>
      <c r="C108" s="64" t="s">
        <v>95</v>
      </c>
      <c r="D108" s="56">
        <f>D109+D110+D111</f>
        <v>242540.76699999999</v>
      </c>
      <c r="E108" s="56">
        <f>E109+E110+E111</f>
        <v>192567.283</v>
      </c>
      <c r="F108" s="56">
        <f>F109+F110+F111</f>
        <v>185343.63099999999</v>
      </c>
      <c r="G108" s="56">
        <f t="shared" si="9"/>
        <v>96.248764646069191</v>
      </c>
      <c r="H108" s="56">
        <f t="shared" ref="H108:H164" si="11">F108/D108*100</f>
        <v>76.417516647830169</v>
      </c>
      <c r="I108" s="57">
        <f t="shared" si="8"/>
        <v>1.2487646460691906</v>
      </c>
    </row>
    <row r="109" s="25" customFormat="1" ht="17.25" customHeight="1">
      <c r="A109" s="70"/>
      <c r="B109" s="71"/>
      <c r="C109" s="54" t="s">
        <v>16</v>
      </c>
      <c r="D109" s="51">
        <v>240890.66699999999</v>
      </c>
      <c r="E109" s="51">
        <v>191322.58199999999</v>
      </c>
      <c r="F109" s="51">
        <v>184099.61900000001</v>
      </c>
      <c r="G109" s="51">
        <f t="shared" si="9"/>
        <v>96.224720090804553</v>
      </c>
      <c r="H109" s="51">
        <f t="shared" si="11"/>
        <v>76.424554463955232</v>
      </c>
      <c r="I109" s="52">
        <f t="shared" si="8"/>
        <v>1.2247200908045528</v>
      </c>
    </row>
    <row r="110" s="25" customFormat="1" ht="17.25" customHeight="1">
      <c r="A110" s="73"/>
      <c r="B110" s="74"/>
      <c r="C110" s="58" t="s">
        <v>34</v>
      </c>
      <c r="D110" s="51">
        <v>202.19999999999999</v>
      </c>
      <c r="E110" s="51">
        <v>202.19999999999999</v>
      </c>
      <c r="F110" s="51">
        <v>202.00800000000001</v>
      </c>
      <c r="G110" s="51">
        <f t="shared" si="9"/>
        <v>99.905044510385764</v>
      </c>
      <c r="H110" s="51">
        <f t="shared" si="11"/>
        <v>99.905044510385764</v>
      </c>
      <c r="I110" s="52">
        <f t="shared" si="8"/>
        <v>4.9050445103857641</v>
      </c>
    </row>
    <row r="111" s="25" customFormat="1" ht="28.5" customHeight="1">
      <c r="A111" s="73"/>
      <c r="B111" s="74"/>
      <c r="C111" s="58" t="s">
        <v>17</v>
      </c>
      <c r="D111" s="51">
        <v>1447.9000000000001</v>
      </c>
      <c r="E111" s="51">
        <v>1042.501</v>
      </c>
      <c r="F111" s="51">
        <v>1042.0039999999999</v>
      </c>
      <c r="G111" s="122">
        <f t="shared" si="9"/>
        <v>99.952326184819</v>
      </c>
      <c r="H111" s="51">
        <f t="shared" si="11"/>
        <v>71.966572277090947</v>
      </c>
      <c r="I111" s="52">
        <f t="shared" si="8"/>
        <v>4.9523261848190003</v>
      </c>
    </row>
    <row r="112" s="59" customFormat="1" ht="21" hidden="1" customHeight="1">
      <c r="A112" s="76"/>
      <c r="B112" s="77"/>
      <c r="C112" s="78" t="s">
        <v>18</v>
      </c>
      <c r="D112" s="47"/>
      <c r="E112" s="47"/>
      <c r="F112" s="79"/>
      <c r="G112" s="51" t="e">
        <f t="shared" si="9"/>
        <v>#DIV/0!</v>
      </c>
      <c r="H112" s="79" t="e">
        <f t="shared" si="11"/>
        <v>#DIV/0!</v>
      </c>
      <c r="I112" s="91" t="e">
        <f t="shared" si="8"/>
        <v>#DIV/0!</v>
      </c>
    </row>
    <row r="113" s="4" customFormat="1" ht="30" customHeight="1">
      <c r="A113" s="97" t="s">
        <v>96</v>
      </c>
      <c r="B113" s="64" t="s">
        <v>97</v>
      </c>
      <c r="C113" s="64" t="s">
        <v>98</v>
      </c>
      <c r="D113" s="56">
        <f>D114+D115+D116</f>
        <v>884038.02800000005</v>
      </c>
      <c r="E113" s="56">
        <f>E114+E115+E116</f>
        <v>663105.97199999995</v>
      </c>
      <c r="F113" s="56">
        <f>F114+F115+F116</f>
        <v>660448.08499999996</v>
      </c>
      <c r="G113" s="56">
        <f t="shared" si="9"/>
        <v>99.599176132891174</v>
      </c>
      <c r="H113" s="56">
        <f t="shared" si="11"/>
        <v>74.708108031750868</v>
      </c>
      <c r="I113" s="57">
        <f t="shared" si="8"/>
        <v>4.5991761328911736</v>
      </c>
    </row>
    <row r="114" s="25" customFormat="1" ht="18" customHeight="1">
      <c r="A114" s="70"/>
      <c r="B114" s="71"/>
      <c r="C114" s="54" t="s">
        <v>16</v>
      </c>
      <c r="D114" s="51">
        <v>882229.723</v>
      </c>
      <c r="E114" s="51">
        <v>662993.47199999995</v>
      </c>
      <c r="F114" s="51">
        <v>660335.58499999996</v>
      </c>
      <c r="G114" s="51">
        <f t="shared" si="9"/>
        <v>99.599108119121865</v>
      </c>
      <c r="H114" s="51">
        <f t="shared" si="11"/>
        <v>74.848485353060354</v>
      </c>
      <c r="I114" s="52">
        <f>G114-95</f>
        <v>4.5991081191218655</v>
      </c>
    </row>
    <row r="115" s="31" customFormat="1" ht="16.899999999999999" hidden="1" customHeight="1">
      <c r="A115" s="73"/>
      <c r="B115" s="74"/>
      <c r="C115" s="54" t="s">
        <v>34</v>
      </c>
      <c r="D115" s="51"/>
      <c r="E115" s="51"/>
      <c r="F115" s="51"/>
      <c r="G115" s="51" t="e">
        <f t="shared" si="9"/>
        <v>#DIV/0!</v>
      </c>
      <c r="H115" s="123" t="e">
        <f t="shared" si="11"/>
        <v>#DIV/0!</v>
      </c>
      <c r="I115" s="52" t="e">
        <f t="shared" si="8"/>
        <v>#DIV/0!</v>
      </c>
    </row>
    <row r="116" s="4" customFormat="1" ht="27.75" customHeight="1">
      <c r="A116" s="76"/>
      <c r="B116" s="77"/>
      <c r="C116" s="54" t="s">
        <v>17</v>
      </c>
      <c r="D116" s="51">
        <v>1808.3050000000001</v>
      </c>
      <c r="E116" s="51">
        <v>112.5</v>
      </c>
      <c r="F116" s="51">
        <v>112.5</v>
      </c>
      <c r="G116" s="51">
        <f t="shared" si="9"/>
        <v>100</v>
      </c>
      <c r="H116" s="51">
        <f t="shared" si="11"/>
        <v>6.2212956332034688</v>
      </c>
      <c r="I116" s="52">
        <f t="shared" si="8"/>
        <v>5</v>
      </c>
    </row>
    <row r="117" s="4" customFormat="1" ht="44.25" customHeight="1">
      <c r="A117" s="97" t="s">
        <v>99</v>
      </c>
      <c r="B117" s="64" t="s">
        <v>100</v>
      </c>
      <c r="C117" s="64" t="s">
        <v>101</v>
      </c>
      <c r="D117" s="56">
        <f>D118+D119+D120</f>
        <v>1374321.29</v>
      </c>
      <c r="E117" s="56">
        <f>E118+E119+E120</f>
        <v>1018553.419</v>
      </c>
      <c r="F117" s="56">
        <f>F118+F119+F120</f>
        <v>1017805.466</v>
      </c>
      <c r="G117" s="56">
        <f t="shared" si="9"/>
        <v>99.926567130790815</v>
      </c>
      <c r="H117" s="56">
        <f t="shared" si="11"/>
        <v>74.058771657390238</v>
      </c>
      <c r="I117" s="57">
        <f t="shared" si="8"/>
        <v>4.926567130790815</v>
      </c>
    </row>
    <row r="118" s="25" customFormat="1" ht="18" customHeight="1">
      <c r="A118" s="70"/>
      <c r="B118" s="71"/>
      <c r="C118" s="54" t="s">
        <v>16</v>
      </c>
      <c r="D118" s="75">
        <v>1339977.0120000001</v>
      </c>
      <c r="E118" s="51">
        <v>997709.18900000001</v>
      </c>
      <c r="F118" s="51">
        <v>997035.04700000002</v>
      </c>
      <c r="G118" s="67">
        <f t="shared" si="9"/>
        <v>99.932431012219539</v>
      </c>
      <c r="H118" s="51">
        <f t="shared" si="11"/>
        <v>74.406876989021058</v>
      </c>
      <c r="I118" s="52">
        <f t="shared" si="8"/>
        <v>4.9324310122195385</v>
      </c>
    </row>
    <row r="119" s="124" customFormat="1" ht="17.25" customHeight="1">
      <c r="A119" s="73"/>
      <c r="B119" s="74"/>
      <c r="C119" s="54" t="s">
        <v>34</v>
      </c>
      <c r="D119" s="51">
        <v>351.19999999999999</v>
      </c>
      <c r="E119" s="51">
        <v>351.19999999999999</v>
      </c>
      <c r="F119" s="51">
        <v>351.19999999999999</v>
      </c>
      <c r="G119" s="51">
        <f t="shared" si="9"/>
        <v>100</v>
      </c>
      <c r="H119" s="51">
        <f t="shared" si="11"/>
        <v>100</v>
      </c>
      <c r="I119" s="52">
        <f t="shared" si="8"/>
        <v>5</v>
      </c>
      <c r="J119" s="2"/>
    </row>
    <row r="120" s="4" customFormat="1" ht="27" customHeight="1">
      <c r="A120" s="73"/>
      <c r="B120" s="74"/>
      <c r="C120" s="54" t="s">
        <v>17</v>
      </c>
      <c r="D120" s="51">
        <v>33993.078000000001</v>
      </c>
      <c r="E120" s="51">
        <v>20493.029999999999</v>
      </c>
      <c r="F120" s="51">
        <v>20419.219000000001</v>
      </c>
      <c r="G120" s="51">
        <f t="shared" si="9"/>
        <v>99.639823881583169</v>
      </c>
      <c r="H120" s="51">
        <f t="shared" si="11"/>
        <v>60.068755762570248</v>
      </c>
      <c r="I120" s="52">
        <f t="shared" si="8"/>
        <v>4.6398238815831689</v>
      </c>
    </row>
    <row r="121" s="4" customFormat="1" ht="21" hidden="1" customHeight="1">
      <c r="A121" s="76"/>
      <c r="B121" s="77"/>
      <c r="C121" s="104" t="s">
        <v>18</v>
      </c>
      <c r="D121" s="79"/>
      <c r="E121" s="79"/>
      <c r="F121" s="79"/>
      <c r="G121" s="79" t="e">
        <f t="shared" si="9"/>
        <v>#DIV/0!</v>
      </c>
      <c r="H121" s="79" t="e">
        <f t="shared" si="11"/>
        <v>#DIV/0!</v>
      </c>
      <c r="I121" s="91" t="e">
        <f t="shared" si="8"/>
        <v>#DIV/0!</v>
      </c>
      <c r="J121" s="49"/>
    </row>
    <row r="122" s="4" customFormat="1" ht="30" customHeight="1">
      <c r="A122" s="97" t="s">
        <v>102</v>
      </c>
      <c r="B122" s="64" t="s">
        <v>103</v>
      </c>
      <c r="C122" s="64" t="s">
        <v>104</v>
      </c>
      <c r="D122" s="56">
        <f>D123</f>
        <v>60089.599999999999</v>
      </c>
      <c r="E122" s="56">
        <f>E123</f>
        <v>45462.300000000003</v>
      </c>
      <c r="F122" s="56">
        <f>F123</f>
        <v>42567.771999999997</v>
      </c>
      <c r="G122" s="56">
        <f t="shared" si="9"/>
        <v>93.633124588945122</v>
      </c>
      <c r="H122" s="56">
        <f t="shared" si="11"/>
        <v>70.840498189370535</v>
      </c>
      <c r="I122" s="57">
        <f t="shared" si="8"/>
        <v>-1.3668754110548775</v>
      </c>
    </row>
    <row r="123" s="25" customFormat="1" ht="18" customHeight="1">
      <c r="A123" s="70"/>
      <c r="B123" s="71"/>
      <c r="C123" s="54" t="s">
        <v>16</v>
      </c>
      <c r="D123" s="51">
        <v>60089.599999999999</v>
      </c>
      <c r="E123" s="51">
        <v>45462.300000000003</v>
      </c>
      <c r="F123" s="51">
        <v>42567.771999999997</v>
      </c>
      <c r="G123" s="51">
        <f t="shared" si="9"/>
        <v>93.633124588945122</v>
      </c>
      <c r="H123" s="51">
        <f t="shared" si="11"/>
        <v>70.840498189370535</v>
      </c>
      <c r="I123" s="52">
        <f t="shared" si="8"/>
        <v>-1.3668754110548775</v>
      </c>
    </row>
    <row r="124" s="59" customFormat="1" ht="28.899999999999999" hidden="1" customHeight="1">
      <c r="A124" s="76"/>
      <c r="B124" s="77"/>
      <c r="C124" s="54" t="s">
        <v>17</v>
      </c>
      <c r="D124" s="51">
        <v>0</v>
      </c>
      <c r="E124" s="51">
        <v>0</v>
      </c>
      <c r="F124" s="51">
        <v>0</v>
      </c>
      <c r="G124" s="51" t="e">
        <f t="shared" si="9"/>
        <v>#DIV/0!</v>
      </c>
      <c r="H124" s="123" t="e">
        <f t="shared" si="11"/>
        <v>#DIV/0!</v>
      </c>
      <c r="I124" s="125" t="e">
        <f t="shared" si="8"/>
        <v>#DIV/0!</v>
      </c>
    </row>
    <row r="125" s="4" customFormat="1" ht="30" hidden="1" customHeight="1">
      <c r="A125" s="97" t="s">
        <v>105</v>
      </c>
      <c r="B125" s="64" t="s">
        <v>106</v>
      </c>
      <c r="C125" s="64" t="s">
        <v>107</v>
      </c>
      <c r="D125" s="56">
        <f>D126</f>
        <v>0</v>
      </c>
      <c r="E125" s="56">
        <f>E126</f>
        <v>0</v>
      </c>
      <c r="F125" s="56">
        <f>F126</f>
        <v>0</v>
      </c>
      <c r="G125" s="56"/>
      <c r="H125" s="56"/>
      <c r="I125" s="57">
        <f t="shared" si="8"/>
        <v>-95</v>
      </c>
    </row>
    <row r="126" s="25" customFormat="1" ht="18" hidden="1" customHeight="1">
      <c r="A126" s="126"/>
      <c r="B126" s="127"/>
      <c r="C126" s="58" t="s">
        <v>16</v>
      </c>
      <c r="D126" s="51">
        <v>0</v>
      </c>
      <c r="E126" s="51">
        <v>0</v>
      </c>
      <c r="F126" s="51">
        <v>0</v>
      </c>
      <c r="G126" s="51"/>
      <c r="H126" s="51"/>
      <c r="I126" s="52">
        <f t="shared" si="8"/>
        <v>-95</v>
      </c>
    </row>
    <row r="127" s="4" customFormat="1" ht="24.75" customHeight="1">
      <c r="A127" s="97" t="s">
        <v>108</v>
      </c>
      <c r="B127" s="64" t="s">
        <v>109</v>
      </c>
      <c r="C127" s="64" t="s">
        <v>110</v>
      </c>
      <c r="D127" s="56">
        <f>D128+D129</f>
        <v>260223.10000000001</v>
      </c>
      <c r="E127" s="56">
        <f>E128+E129</f>
        <v>184437.17000000001</v>
      </c>
      <c r="F127" s="56">
        <f>F128+F129</f>
        <v>160351.50399999999</v>
      </c>
      <c r="G127" s="56">
        <f t="shared" si="9"/>
        <v>86.940991341387402</v>
      </c>
      <c r="H127" s="56">
        <f t="shared" si="11"/>
        <v>61.620780015302245</v>
      </c>
      <c r="I127" s="57">
        <f t="shared" si="8"/>
        <v>-8.0590086586125977</v>
      </c>
    </row>
    <row r="128" s="25" customFormat="1" ht="18" customHeight="1">
      <c r="A128" s="70"/>
      <c r="B128" s="71"/>
      <c r="C128" s="58" t="s">
        <v>16</v>
      </c>
      <c r="D128" s="51">
        <v>260223.10000000001</v>
      </c>
      <c r="E128" s="51">
        <v>184437.17000000001</v>
      </c>
      <c r="F128" s="51">
        <v>160351.50399999999</v>
      </c>
      <c r="G128" s="51">
        <f t="shared" si="9"/>
        <v>86.940991341387402</v>
      </c>
      <c r="H128" s="51">
        <f t="shared" si="11"/>
        <v>61.620780015302245</v>
      </c>
      <c r="I128" s="52">
        <f t="shared" si="8"/>
        <v>-8.0590086586125977</v>
      </c>
    </row>
    <row r="129" s="59" customFormat="1" ht="27" hidden="1" customHeight="1">
      <c r="A129" s="76"/>
      <c r="B129" s="77"/>
      <c r="C129" s="58" t="s">
        <v>17</v>
      </c>
      <c r="D129" s="51">
        <v>0</v>
      </c>
      <c r="E129" s="51">
        <v>0</v>
      </c>
      <c r="F129" s="51">
        <v>0</v>
      </c>
      <c r="G129" s="51" t="e">
        <f t="shared" si="9"/>
        <v>#DIV/0!</v>
      </c>
      <c r="H129" s="123" t="e">
        <f t="shared" si="11"/>
        <v>#DIV/0!</v>
      </c>
      <c r="I129" s="125" t="e">
        <f t="shared" si="8"/>
        <v>#DIV/0!</v>
      </c>
    </row>
    <row r="130" s="4" customFormat="1" ht="44.25" customHeight="1">
      <c r="A130" s="97" t="s">
        <v>111</v>
      </c>
      <c r="B130" s="64" t="s">
        <v>112</v>
      </c>
      <c r="C130" s="64" t="s">
        <v>113</v>
      </c>
      <c r="D130" s="56">
        <f>D131+D132+D133</f>
        <v>2596432.7250000001</v>
      </c>
      <c r="E130" s="56">
        <f>E131+E132+E133</f>
        <v>2100421.503</v>
      </c>
      <c r="F130" s="56">
        <f>F131+F132+F133</f>
        <v>2052812.709</v>
      </c>
      <c r="G130" s="56">
        <f t="shared" si="9"/>
        <v>97.733369519784432</v>
      </c>
      <c r="H130" s="56">
        <f t="shared" si="11"/>
        <v>79.062811419463983</v>
      </c>
      <c r="I130" s="57">
        <f>G130-95</f>
        <v>2.7333695197844321</v>
      </c>
    </row>
    <row r="131" s="25" customFormat="1" ht="17.449999999999999" customHeight="1">
      <c r="A131" s="70"/>
      <c r="B131" s="71"/>
      <c r="C131" s="54" t="s">
        <v>16</v>
      </c>
      <c r="D131" s="51">
        <v>1843109.081</v>
      </c>
      <c r="E131" s="51">
        <v>1402591.2209999999</v>
      </c>
      <c r="F131" s="51">
        <v>1381985.959</v>
      </c>
      <c r="G131" s="51">
        <f t="shared" si="9"/>
        <v>98.530914660558835</v>
      </c>
      <c r="H131" s="51">
        <f t="shared" si="11"/>
        <v>74.981235416093099</v>
      </c>
      <c r="I131" s="52">
        <f t="shared" si="8"/>
        <v>3.5309146605588353</v>
      </c>
    </row>
    <row r="132" s="4" customFormat="1" ht="17.449999999999999" customHeight="1">
      <c r="A132" s="73"/>
      <c r="B132" s="74"/>
      <c r="C132" s="54" t="s">
        <v>34</v>
      </c>
      <c r="D132" s="51">
        <v>507881.38799999998</v>
      </c>
      <c r="E132" s="51">
        <v>503062.33199999999</v>
      </c>
      <c r="F132" s="51">
        <v>476671.87900000002</v>
      </c>
      <c r="G132" s="51">
        <f t="shared" si="9"/>
        <v>94.75403914757824</v>
      </c>
      <c r="H132" s="51">
        <f t="shared" si="11"/>
        <v>93.854961072131289</v>
      </c>
      <c r="I132" s="52">
        <f t="shared" si="8"/>
        <v>-0.24596085242176002</v>
      </c>
    </row>
    <row r="133" s="4" customFormat="1" ht="27" customHeight="1">
      <c r="A133" s="73"/>
      <c r="B133" s="74"/>
      <c r="C133" s="54" t="s">
        <v>17</v>
      </c>
      <c r="D133" s="51">
        <v>245442.25599999999</v>
      </c>
      <c r="E133" s="51">
        <v>194767.95000000001</v>
      </c>
      <c r="F133" s="51">
        <v>194154.87100000001</v>
      </c>
      <c r="G133" s="51">
        <f t="shared" si="9"/>
        <v>99.685225931679213</v>
      </c>
      <c r="H133" s="51">
        <f t="shared" si="11"/>
        <v>79.104093225088363</v>
      </c>
      <c r="I133" s="52">
        <f t="shared" ref="I133:I156" si="12">G133-95</f>
        <v>4.6852259316792129</v>
      </c>
    </row>
    <row r="134" s="4" customFormat="1" ht="21" customHeight="1">
      <c r="A134" s="76"/>
      <c r="B134" s="77"/>
      <c r="C134" s="104" t="s">
        <v>18</v>
      </c>
      <c r="D134" s="79">
        <v>2118098.2769999998</v>
      </c>
      <c r="E134" s="79">
        <v>1707767.2919999999</v>
      </c>
      <c r="F134" s="79">
        <v>1670314.102</v>
      </c>
      <c r="G134" s="79">
        <f t="shared" si="9"/>
        <v>97.806891478982607</v>
      </c>
      <c r="H134" s="79">
        <f t="shared" si="11"/>
        <v>78.859140774420268</v>
      </c>
      <c r="I134" s="91">
        <f t="shared" si="12"/>
        <v>2.8068914789826067</v>
      </c>
      <c r="J134" s="49"/>
    </row>
    <row r="135" s="4" customFormat="1" ht="44.25" customHeight="1">
      <c r="A135" s="19" t="s">
        <v>114</v>
      </c>
      <c r="B135" s="20" t="s">
        <v>115</v>
      </c>
      <c r="C135" s="64" t="s">
        <v>116</v>
      </c>
      <c r="D135" s="56">
        <f>D136+D137</f>
        <v>158558.54500000001</v>
      </c>
      <c r="E135" s="56">
        <f>E136+E137</f>
        <v>135350.916</v>
      </c>
      <c r="F135" s="56">
        <f>F136+F137</f>
        <v>117955.658</v>
      </c>
      <c r="G135" s="56">
        <f t="shared" si="9"/>
        <v>87.148030826773265</v>
      </c>
      <c r="H135" s="128">
        <f t="shared" si="11"/>
        <v>74.392495213676426</v>
      </c>
      <c r="I135" s="129">
        <f t="shared" si="12"/>
        <v>-7.8519691732267347</v>
      </c>
    </row>
    <row r="136" s="25" customFormat="1" ht="18" customHeight="1">
      <c r="A136" s="26"/>
      <c r="B136" s="27"/>
      <c r="C136" s="54" t="s">
        <v>16</v>
      </c>
      <c r="D136" s="51">
        <v>155197.13</v>
      </c>
      <c r="E136" s="51">
        <v>131989.50099999999</v>
      </c>
      <c r="F136" s="51">
        <v>114594.243</v>
      </c>
      <c r="G136" s="51">
        <f t="shared" si="9"/>
        <v>86.820725990925609</v>
      </c>
      <c r="H136" s="51">
        <f t="shared" si="11"/>
        <v>73.837862207890055</v>
      </c>
      <c r="I136" s="52">
        <f t="shared" si="12"/>
        <v>-8.1792740090743905</v>
      </c>
    </row>
    <row r="137" s="25" customFormat="1" ht="28.5" customHeight="1">
      <c r="A137" s="32"/>
      <c r="B137" s="33"/>
      <c r="C137" s="54" t="s">
        <v>17</v>
      </c>
      <c r="D137" s="51">
        <v>3361.415</v>
      </c>
      <c r="E137" s="51">
        <v>3361.415</v>
      </c>
      <c r="F137" s="51">
        <v>3361.415</v>
      </c>
      <c r="G137" s="51">
        <f t="shared" si="9"/>
        <v>100</v>
      </c>
      <c r="H137" s="51">
        <f t="shared" si="11"/>
        <v>100</v>
      </c>
      <c r="I137" s="52">
        <f t="shared" si="12"/>
        <v>5</v>
      </c>
    </row>
    <row r="138" s="25" customFormat="1" ht="21" hidden="1" customHeight="1">
      <c r="A138" s="34"/>
      <c r="B138" s="35"/>
      <c r="C138" s="104" t="s">
        <v>18</v>
      </c>
      <c r="D138" s="47"/>
      <c r="E138" s="47"/>
      <c r="F138" s="79"/>
      <c r="G138" s="79"/>
      <c r="H138" s="79"/>
      <c r="I138" s="91"/>
    </row>
    <row r="139" s="31" customFormat="1" ht="18" hidden="1" customHeight="1">
      <c r="A139" s="76" t="s">
        <v>117</v>
      </c>
      <c r="B139" s="130"/>
      <c r="C139" s="127"/>
      <c r="D139" s="128">
        <v>0</v>
      </c>
      <c r="E139" s="128" t="s">
        <v>118</v>
      </c>
      <c r="F139" s="128" t="s">
        <v>118</v>
      </c>
      <c r="G139" s="51" t="e">
        <f t="shared" si="9"/>
        <v>#VALUE!</v>
      </c>
      <c r="H139" s="51"/>
      <c r="I139" s="52"/>
    </row>
    <row r="140" s="31" customFormat="1" ht="27.75" hidden="1" customHeight="1">
      <c r="A140" s="73" t="s">
        <v>119</v>
      </c>
      <c r="B140" s="131"/>
      <c r="C140" s="71"/>
      <c r="D140" s="132">
        <v>0</v>
      </c>
      <c r="E140" s="132">
        <v>0</v>
      </c>
      <c r="F140" s="132">
        <v>0</v>
      </c>
      <c r="G140" s="85" t="e">
        <f t="shared" si="9"/>
        <v>#DIV/0!</v>
      </c>
      <c r="H140" s="85"/>
      <c r="I140" s="133"/>
    </row>
    <row r="141" s="7" customFormat="1" ht="26.25" customHeight="1">
      <c r="A141" s="134" t="s">
        <v>120</v>
      </c>
      <c r="B141" s="135"/>
      <c r="C141" s="135"/>
      <c r="D141" s="136">
        <f>D144+D145+D146</f>
        <v>59601015.046999998</v>
      </c>
      <c r="E141" s="136">
        <f>E144+E145+E146</f>
        <v>44756885.277999997</v>
      </c>
      <c r="F141" s="136">
        <f>F144+F145+F146</f>
        <v>42775708.387999997</v>
      </c>
      <c r="G141" s="136">
        <f t="shared" si="9"/>
        <v>95.573470142762957</v>
      </c>
      <c r="H141" s="136">
        <f t="shared" si="11"/>
        <v>71.77010048279891</v>
      </c>
      <c r="I141" s="137">
        <f t="shared" si="12"/>
        <v>0.57347014276295738</v>
      </c>
      <c r="J141" s="24"/>
    </row>
    <row r="142" s="7" customFormat="1" ht="36.75" hidden="1" customHeight="1">
      <c r="A142" s="138" t="s">
        <v>121</v>
      </c>
      <c r="B142" s="138"/>
      <c r="C142" s="138"/>
      <c r="D142" s="139">
        <f>D144+D145+D147</f>
        <v>57138518.661000006</v>
      </c>
      <c r="E142" s="139">
        <f>E144+E145+E147</f>
        <v>44756885.277999997</v>
      </c>
      <c r="F142" s="140">
        <f>F144+F145+F147</f>
        <v>42775708.387999997</v>
      </c>
      <c r="G142" s="141">
        <f t="shared" si="9"/>
        <v>95.573470142762957</v>
      </c>
      <c r="H142" s="141">
        <f t="shared" si="11"/>
        <v>74.863173548103603</v>
      </c>
      <c r="I142" s="142">
        <f t="shared" si="12"/>
        <v>0.57347014276295738</v>
      </c>
      <c r="J142" s="24"/>
    </row>
    <row r="143" s="7" customFormat="1" ht="15.75" customHeight="1">
      <c r="A143" s="143"/>
      <c r="B143" s="143"/>
      <c r="C143" s="64" t="s">
        <v>122</v>
      </c>
      <c r="D143" s="144"/>
      <c r="E143" s="144"/>
      <c r="F143" s="144"/>
      <c r="G143" s="51"/>
      <c r="H143" s="51"/>
      <c r="I143" s="52"/>
    </row>
    <row r="144" s="7" customFormat="1" ht="20.25" customHeight="1">
      <c r="A144" s="143"/>
      <c r="B144" s="143"/>
      <c r="C144" s="64" t="s">
        <v>16</v>
      </c>
      <c r="D144" s="56">
        <f>D7+D11+D23+D30+D35+D39+D44+D48+D52+D56+D60+D64+D68+D72+D76+D81+D86+D98+D93+D102+D105+D109+D114+D118+D123+D126+D128+D131+D136</f>
        <v>33862285.857000001</v>
      </c>
      <c r="E144" s="56">
        <f>E7+E11+E23+E30+E35+E39+E44+E48+E52+E56+E60+E64+E68+E72+E76+E81+E86+E93+E98+E102+E105+E109+E114+E118+E123+E126+E128+E131+E136</f>
        <v>24733992.217</v>
      </c>
      <c r="F144" s="56">
        <f>F7+F11+F23+F30+F35+F39+F44+F48+F52+F56+F60+F64+F68+F72+F76+F81+F86+F93+F98+F102+F105+F109+F114+F118+F123+F126+F128+F131+F136</f>
        <v>23108828.564999998</v>
      </c>
      <c r="G144" s="128">
        <f t="shared" si="9"/>
        <v>93.429432508339644</v>
      </c>
      <c r="H144" s="128">
        <f t="shared" si="11"/>
        <v>68.243557633965651</v>
      </c>
      <c r="I144" s="129">
        <f t="shared" si="12"/>
        <v>-1.5705674916603556</v>
      </c>
    </row>
    <row r="145" s="7" customFormat="1" ht="20.25" customHeight="1">
      <c r="A145" s="143"/>
      <c r="B145" s="143"/>
      <c r="C145" s="64" t="s">
        <v>34</v>
      </c>
      <c r="D145" s="56">
        <f>D27+D31+D40+D45+D49+D53+D57+D61+D65+D69+D73+D77+D87+D94+D106+D110+D132+D99+D119</f>
        <v>15621079.672</v>
      </c>
      <c r="E145" s="56">
        <f>E27+E31+E40+E45+E49+E53+E57+E61+E65+E69+E73+E77+E87+E94+E106+E110+E132+E99+E119</f>
        <v>12342061.478000002</v>
      </c>
      <c r="F145" s="56">
        <f>F27+F31+F40+F45+F49+F53+F57+F61+F65+F69+F73+F77+F87+F94+F106+F110+F132+F99+F119</f>
        <v>12261451.824999999</v>
      </c>
      <c r="G145" s="128">
        <f t="shared" si="9"/>
        <v>99.346870430489346</v>
      </c>
      <c r="H145" s="128">
        <f t="shared" si="11"/>
        <v>78.492985647964105</v>
      </c>
      <c r="I145" s="129">
        <f t="shared" si="12"/>
        <v>4.3468704304893464</v>
      </c>
    </row>
    <row r="146" s="7" customFormat="1" ht="30" customHeight="1">
      <c r="A146" s="143"/>
      <c r="B146" s="143"/>
      <c r="C146" s="64" t="s">
        <v>17</v>
      </c>
      <c r="D146" s="56">
        <f>D8+D32+D36+D41+D46+D50+D54+D58+D62+D66+D70+D74+D78+D82+D88+D95+D111+D116+D120+D129+D133+D137+D139+D107+D28+D21+D25+D100+D103</f>
        <v>10117649.517999999</v>
      </c>
      <c r="E146" s="56">
        <f>E8+E32+E36+E41+E46+E50+E54+E58+E62+E66+E70+E74+E78+E82+E88+E95+E111+E116+E120+E129+E133+E137+E107+E28+E21+E25+E100+E103</f>
        <v>7680831.5830000006</v>
      </c>
      <c r="F146" s="56">
        <f>F8+F32+F36+F41+F46+F50+F54+F58+F62+F66+F70+F74+F78+F82+F88+F95+F111+F116+F120+F129+F133+F137+F107+F28+F21+F25+F100+F103</f>
        <v>7405427.9979999997</v>
      </c>
      <c r="G146" s="128">
        <f t="shared" si="9"/>
        <v>96.414404065185437</v>
      </c>
      <c r="H146" s="128">
        <f t="shared" si="11"/>
        <v>73.193165910968062</v>
      </c>
      <c r="I146" s="129">
        <f t="shared" si="12"/>
        <v>1.4144040651854368</v>
      </c>
    </row>
    <row r="147" s="145" customFormat="1" ht="56.25" hidden="1" customHeight="1">
      <c r="A147" s="146"/>
      <c r="B147" s="146"/>
      <c r="C147" s="147" t="s">
        <v>123</v>
      </c>
      <c r="D147" s="148">
        <f>D146-2462496.38599999</f>
        <v>7655153.1320000086</v>
      </c>
      <c r="E147" s="148">
        <f>E146</f>
        <v>7680831.5830000006</v>
      </c>
      <c r="F147" s="148">
        <f>F146</f>
        <v>7405427.9979999997</v>
      </c>
      <c r="G147" s="149">
        <f t="shared" si="9"/>
        <v>96.414404065185437</v>
      </c>
      <c r="H147" s="149">
        <f t="shared" si="11"/>
        <v>96.737816609362</v>
      </c>
      <c r="I147" s="150">
        <f t="shared" si="12"/>
        <v>1.4144040651854368</v>
      </c>
    </row>
    <row r="148" s="7" customFormat="1" ht="26.25" customHeight="1">
      <c r="A148" s="151" t="s">
        <v>124</v>
      </c>
      <c r="B148" s="152"/>
      <c r="C148" s="153"/>
      <c r="D148" s="154">
        <f>D151+D152+D153</f>
        <v>59678812.585000001</v>
      </c>
      <c r="E148" s="154">
        <f>E151+E152+E153</f>
        <v>44756990.578000009</v>
      </c>
      <c r="F148" s="154">
        <f>F151+F152+F153</f>
        <v>42775813.687999994</v>
      </c>
      <c r="G148" s="154">
        <f t="shared" si="9"/>
        <v>95.573480557082291</v>
      </c>
      <c r="H148" s="154">
        <f t="shared" si="11"/>
        <v>71.676717138221846</v>
      </c>
      <c r="I148" s="155">
        <f t="shared" si="12"/>
        <v>0.5734805570822914</v>
      </c>
    </row>
    <row r="149" s="7" customFormat="1" ht="36.75" hidden="1" customHeight="1">
      <c r="A149" s="156" t="s">
        <v>125</v>
      </c>
      <c r="B149" s="156"/>
      <c r="C149" s="156"/>
      <c r="D149" s="157">
        <f>D151+D152+D154</f>
        <v>57216316.199000008</v>
      </c>
      <c r="E149" s="157">
        <f>E151+E152+E154</f>
        <v>44756990.578000009</v>
      </c>
      <c r="F149" s="158">
        <f>F151+F152+F154</f>
        <v>42775813.687999994</v>
      </c>
      <c r="G149" s="159">
        <f t="shared" si="9"/>
        <v>95.573480557082291</v>
      </c>
      <c r="H149" s="159">
        <f t="shared" si="11"/>
        <v>74.76156545839909</v>
      </c>
      <c r="I149" s="160">
        <f t="shared" si="12"/>
        <v>0.5734805570822914</v>
      </c>
    </row>
    <row r="150" s="7" customFormat="1" ht="15.75" customHeight="1">
      <c r="A150" s="161"/>
      <c r="B150" s="161"/>
      <c r="C150" s="162" t="s">
        <v>122</v>
      </c>
      <c r="D150" s="163"/>
      <c r="E150" s="163"/>
      <c r="F150" s="163"/>
      <c r="G150" s="51"/>
      <c r="H150" s="51"/>
      <c r="I150" s="52"/>
    </row>
    <row r="151" s="7" customFormat="1" ht="30.75" customHeight="1">
      <c r="A151" s="161"/>
      <c r="B151" s="161"/>
      <c r="C151" s="164" t="s">
        <v>126</v>
      </c>
      <c r="D151" s="165">
        <f>D144+D18</f>
        <v>33940083.395000003</v>
      </c>
      <c r="E151" s="165">
        <f>E144+E18</f>
        <v>24734097.517000001</v>
      </c>
      <c r="F151" s="165">
        <f>F144+F18</f>
        <v>23108933.864999998</v>
      </c>
      <c r="G151" s="165">
        <f t="shared" si="9"/>
        <v>93.429460481090885</v>
      </c>
      <c r="H151" s="165">
        <f t="shared" si="11"/>
        <v>68.087439845254977</v>
      </c>
      <c r="I151" s="166">
        <f t="shared" si="12"/>
        <v>-1.5705395189091149</v>
      </c>
    </row>
    <row r="152" s="7" customFormat="1" ht="20.25" customHeight="1">
      <c r="A152" s="161"/>
      <c r="B152" s="161"/>
      <c r="C152" s="164" t="s">
        <v>34</v>
      </c>
      <c r="D152" s="165">
        <f t="shared" ref="D152:D153" si="13">D145</f>
        <v>15621079.672</v>
      </c>
      <c r="E152" s="165">
        <f t="shared" ref="E152:E153" si="14">E145</f>
        <v>12342061.478000002</v>
      </c>
      <c r="F152" s="165">
        <f t="shared" ref="D152:F154" si="15">F145</f>
        <v>12261451.824999999</v>
      </c>
      <c r="G152" s="165">
        <f t="shared" si="9"/>
        <v>99.346870430489346</v>
      </c>
      <c r="H152" s="165">
        <f t="shared" si="11"/>
        <v>78.492985647964105</v>
      </c>
      <c r="I152" s="166">
        <f t="shared" si="12"/>
        <v>4.3468704304893464</v>
      </c>
    </row>
    <row r="153" s="7" customFormat="1" ht="31.5" customHeight="1">
      <c r="A153" s="161"/>
      <c r="B153" s="161"/>
      <c r="C153" s="164" t="s">
        <v>17</v>
      </c>
      <c r="D153" s="165">
        <f t="shared" si="13"/>
        <v>10117649.517999999</v>
      </c>
      <c r="E153" s="165">
        <f t="shared" si="14"/>
        <v>7680831.5830000006</v>
      </c>
      <c r="F153" s="165">
        <f t="shared" si="15"/>
        <v>7405427.9979999997</v>
      </c>
      <c r="G153" s="165">
        <f t="shared" si="9"/>
        <v>96.414404065185437</v>
      </c>
      <c r="H153" s="165">
        <f t="shared" si="11"/>
        <v>73.193165910968062</v>
      </c>
      <c r="I153" s="166">
        <f t="shared" si="12"/>
        <v>1.4144040651854368</v>
      </c>
    </row>
    <row r="154" s="7" customFormat="1" ht="56.25" hidden="1" customHeight="1">
      <c r="A154" s="161"/>
      <c r="B154" s="161"/>
      <c r="C154" s="164" t="s">
        <v>123</v>
      </c>
      <c r="D154" s="167">
        <f t="shared" si="15"/>
        <v>7655153.1320000086</v>
      </c>
      <c r="E154" s="167">
        <f t="shared" si="15"/>
        <v>7680831.5830000006</v>
      </c>
      <c r="F154" s="167">
        <f t="shared" si="15"/>
        <v>7405427.9979999997</v>
      </c>
      <c r="G154" s="165">
        <f t="shared" si="9"/>
        <v>96.414404065185437</v>
      </c>
      <c r="H154" s="165">
        <f t="shared" si="11"/>
        <v>96.737816609362</v>
      </c>
      <c r="I154" s="168">
        <f t="shared" si="12"/>
        <v>1.4144040651854368</v>
      </c>
    </row>
    <row r="155" s="4" customFormat="1" ht="21.75" customHeight="1">
      <c r="A155" s="169"/>
      <c r="B155" s="169"/>
      <c r="C155" s="170" t="s">
        <v>18</v>
      </c>
      <c r="D155" s="171">
        <f>D9+D33+D42+D79+D83+D90+D112+D121+D134+D138+D37+D96</f>
        <v>7317848.7469999995</v>
      </c>
      <c r="E155" s="171">
        <f>E9+E33+E42+E79+E83+E90+E112+E121+E134+E138+E37+E96</f>
        <v>4701103.9910000004</v>
      </c>
      <c r="F155" s="171">
        <f>F9+F33+F42+F79+F83+F90+F112+F121+F134+F138+F37+F96</f>
        <v>4302122.0719999997</v>
      </c>
      <c r="G155" s="171">
        <f t="shared" si="9"/>
        <v>91.513016521995056</v>
      </c>
      <c r="H155" s="171">
        <f t="shared" si="11"/>
        <v>58.789436906080951</v>
      </c>
      <c r="I155" s="172">
        <f t="shared" si="12"/>
        <v>-3.4869834780049445</v>
      </c>
    </row>
    <row r="156" s="4" customFormat="1" ht="45" hidden="1" customHeight="1">
      <c r="A156" s="173"/>
      <c r="B156" s="174"/>
      <c r="C156" s="175" t="s">
        <v>80</v>
      </c>
      <c r="D156" s="176">
        <f>D155-D90+D91</f>
        <v>7013768.9919999996</v>
      </c>
      <c r="E156" s="176">
        <f>E155-E90+E91</f>
        <v>4686398.2760000005</v>
      </c>
      <c r="F156" s="159">
        <f>F155-F90+F91</f>
        <v>4287416.3569999998</v>
      </c>
      <c r="G156" s="159">
        <f t="shared" si="9"/>
        <v>91.486384735090311</v>
      </c>
      <c r="H156" s="159">
        <f t="shared" si="11"/>
        <v>61.128565281951616</v>
      </c>
      <c r="I156" s="160">
        <f t="shared" si="12"/>
        <v>-3.5136152649096886</v>
      </c>
    </row>
    <row r="157" ht="12" customHeight="1">
      <c r="A157" s="177"/>
      <c r="B157" s="178" t="s">
        <v>127</v>
      </c>
      <c r="C157" s="178"/>
      <c r="D157" s="179"/>
      <c r="E157" s="179"/>
      <c r="F157" s="180"/>
      <c r="G157" s="181"/>
      <c r="H157" s="181"/>
    </row>
    <row r="158" s="31" customFormat="1" ht="27.75" hidden="1" customHeight="1">
      <c r="A158" s="182" t="s">
        <v>128</v>
      </c>
      <c r="B158" s="183"/>
      <c r="C158" s="183"/>
      <c r="D158" s="184"/>
      <c r="E158" s="184"/>
      <c r="F158" s="185"/>
      <c r="G158" s="183"/>
      <c r="H158" s="183"/>
      <c r="I158" s="4"/>
    </row>
    <row r="159" s="186" customFormat="1" ht="17.449999999999999" customHeight="1">
      <c r="A159" s="187" t="s">
        <v>129</v>
      </c>
      <c r="B159" s="188"/>
      <c r="C159" s="188"/>
      <c r="D159" s="189"/>
      <c r="E159" s="189"/>
      <c r="F159" s="190"/>
      <c r="G159" s="188"/>
      <c r="H159" s="188"/>
    </row>
    <row r="160" s="7" customFormat="1" hidden="1">
      <c r="A160" s="1"/>
      <c r="B160" s="2"/>
      <c r="C160" s="2"/>
      <c r="D160" s="191"/>
      <c r="E160" s="191"/>
      <c r="F160" s="191"/>
      <c r="G160" s="192"/>
      <c r="H160" s="192"/>
      <c r="I160" s="4"/>
    </row>
    <row r="161" s="7" customFormat="1" ht="15" hidden="1">
      <c r="A161" s="1"/>
      <c r="B161" s="2"/>
      <c r="C161" s="2"/>
      <c r="D161" s="193"/>
      <c r="E161" s="193"/>
      <c r="F161" s="191"/>
      <c r="G161" s="192"/>
      <c r="H161" s="192"/>
      <c r="I161" s="4"/>
    </row>
    <row r="162" s="7" customFormat="1" hidden="1">
      <c r="A162" s="194"/>
      <c r="B162" s="195"/>
      <c r="C162" s="195"/>
      <c r="D162" s="196"/>
      <c r="E162" s="196"/>
      <c r="F162" s="197"/>
      <c r="G162" s="198"/>
      <c r="H162" s="198"/>
      <c r="I162" s="4"/>
    </row>
    <row r="163" s="7" customFormat="1" ht="32.25" hidden="1" customHeight="1">
      <c r="A163" s="199" t="s">
        <v>4</v>
      </c>
      <c r="B163" s="199" t="s">
        <v>5</v>
      </c>
      <c r="C163" s="199" t="s">
        <v>6</v>
      </c>
      <c r="D163" s="197"/>
      <c r="E163" s="197"/>
      <c r="F163" s="197"/>
      <c r="G163" s="198"/>
      <c r="H163" s="198"/>
      <c r="I163" s="4"/>
    </row>
    <row r="164" s="7" customFormat="1" ht="15.75" hidden="1">
      <c r="A164" s="200" t="s">
        <v>124</v>
      </c>
      <c r="B164" s="201"/>
      <c r="C164" s="202"/>
      <c r="D164" s="203">
        <f>D166+D167+D168</f>
        <v>24525968.417999998</v>
      </c>
      <c r="E164" s="203">
        <f>E166+E167+E168</f>
        <v>21619356.083999999</v>
      </c>
      <c r="F164" s="203">
        <f>F166+F167+F168</f>
        <v>20841969.650000002</v>
      </c>
      <c r="G164" s="204">
        <f t="shared" si="9"/>
        <v>96.40421097196635</v>
      </c>
      <c r="H164" s="204">
        <f t="shared" si="11"/>
        <v>84.979191421871647</v>
      </c>
      <c r="I164" s="4"/>
    </row>
    <row r="165" s="7" customFormat="1" ht="13.5" hidden="1">
      <c r="A165" s="205"/>
      <c r="B165" s="205"/>
      <c r="C165" s="206" t="s">
        <v>122</v>
      </c>
      <c r="D165" s="207"/>
      <c r="E165" s="207"/>
      <c r="F165" s="207"/>
      <c r="G165" s="208"/>
      <c r="H165" s="208"/>
      <c r="I165" s="4"/>
    </row>
    <row r="166" s="7" customFormat="1" ht="27" hidden="1">
      <c r="A166" s="205"/>
      <c r="B166" s="205"/>
      <c r="C166" s="209" t="s">
        <v>126</v>
      </c>
      <c r="D166" s="210">
        <v>14805057.912999997</v>
      </c>
      <c r="E166" s="210">
        <v>13268979.204</v>
      </c>
      <c r="F166" s="210">
        <v>12716245.471000001</v>
      </c>
      <c r="G166" s="204">
        <v>95.834391444118211</v>
      </c>
      <c r="H166" s="204">
        <v>85.891224105473739</v>
      </c>
      <c r="I166" s="4"/>
    </row>
    <row r="167" s="7" customFormat="1" ht="13.5" hidden="1">
      <c r="A167" s="205"/>
      <c r="B167" s="205"/>
      <c r="C167" s="209" t="s">
        <v>34</v>
      </c>
      <c r="D167" s="210">
        <v>7926615.3039999986</v>
      </c>
      <c r="E167" s="210">
        <v>7092166.3299999991</v>
      </c>
      <c r="F167" s="210">
        <v>6886598.409</v>
      </c>
      <c r="G167" s="204">
        <v>97.10147913296332</v>
      </c>
      <c r="H167" s="204">
        <v>86.879432707234116</v>
      </c>
      <c r="I167" s="4"/>
    </row>
    <row r="168" s="7" customFormat="1" ht="27" hidden="1">
      <c r="A168" s="205"/>
      <c r="B168" s="205"/>
      <c r="C168" s="209" t="s">
        <v>17</v>
      </c>
      <c r="D168" s="210">
        <v>1794295.2010000001</v>
      </c>
      <c r="E168" s="210">
        <v>1258210.55</v>
      </c>
      <c r="F168" s="210">
        <v>1239125.77</v>
      </c>
      <c r="G168" s="204">
        <v>98.4831807363243</v>
      </c>
      <c r="H168" s="204">
        <v>69.059192116737975</v>
      </c>
      <c r="I168" s="4"/>
    </row>
    <row r="169" s="7" customFormat="1" hidden="1">
      <c r="A169" s="1"/>
      <c r="B169" s="2"/>
      <c r="C169" s="2"/>
      <c r="D169" s="191"/>
      <c r="E169" s="191"/>
      <c r="F169" s="191"/>
      <c r="G169" s="192"/>
      <c r="H169" s="192"/>
      <c r="I169" s="4"/>
    </row>
    <row r="170" s="7" customFormat="1" ht="15">
      <c r="A170" s="1"/>
      <c r="B170" s="2"/>
      <c r="C170" s="2"/>
      <c r="D170" s="193"/>
      <c r="E170" s="193"/>
      <c r="F170" s="191"/>
      <c r="G170" s="192"/>
      <c r="H170" s="192"/>
      <c r="I170" s="4"/>
    </row>
    <row r="171" s="7" customFormat="1">
      <c r="A171" s="1"/>
      <c r="B171" s="2"/>
      <c r="C171" s="2"/>
      <c r="D171" s="191"/>
      <c r="E171" s="191"/>
      <c r="F171" s="191"/>
      <c r="G171" s="192"/>
      <c r="H171" s="192"/>
      <c r="I171" s="4"/>
    </row>
    <row r="172" s="7" customFormat="1">
      <c r="A172" s="1"/>
      <c r="B172" s="2"/>
      <c r="C172" s="2"/>
      <c r="D172" s="191"/>
      <c r="E172" s="191"/>
      <c r="F172" s="191"/>
      <c r="G172" s="192"/>
      <c r="H172" s="192"/>
      <c r="I172" s="4"/>
    </row>
    <row r="173" s="7" customFormat="1">
      <c r="A173" s="1"/>
      <c r="B173" s="2"/>
      <c r="C173" s="2"/>
      <c r="D173" s="191"/>
      <c r="E173" s="191"/>
      <c r="F173" s="211"/>
      <c r="G173" s="192"/>
      <c r="H173" s="192"/>
      <c r="I173" s="4"/>
    </row>
    <row r="174" s="7" customFormat="1">
      <c r="A174" s="1"/>
      <c r="B174" s="2"/>
      <c r="C174" s="2"/>
      <c r="D174" s="191"/>
      <c r="E174" s="191"/>
      <c r="F174" s="191"/>
      <c r="G174" s="192"/>
      <c r="H174" s="192"/>
      <c r="I174" s="4"/>
    </row>
    <row r="175" s="7" customFormat="1">
      <c r="A175" s="1"/>
      <c r="B175" s="2"/>
      <c r="C175" s="2"/>
      <c r="D175" s="191"/>
      <c r="E175" s="191"/>
      <c r="F175" s="191"/>
      <c r="G175" s="192"/>
      <c r="H175" s="192"/>
      <c r="I175" s="4"/>
    </row>
    <row r="176" s="7" customFormat="1">
      <c r="A176" s="1"/>
      <c r="B176" s="2"/>
      <c r="C176" s="2"/>
      <c r="D176" s="191"/>
      <c r="E176" s="191"/>
      <c r="F176" s="191"/>
      <c r="G176" s="192"/>
      <c r="H176" s="192"/>
      <c r="I176" s="4"/>
    </row>
    <row r="177" s="7" customFormat="1">
      <c r="A177" s="1"/>
      <c r="B177" s="2"/>
      <c r="C177" s="2"/>
      <c r="D177" s="191"/>
      <c r="E177" s="191"/>
      <c r="F177" s="191"/>
      <c r="G177" s="192"/>
      <c r="H177" s="192"/>
      <c r="I177" s="4"/>
    </row>
    <row r="178" s="7" customFormat="1">
      <c r="A178" s="1"/>
      <c r="B178" s="2"/>
      <c r="C178" s="2"/>
      <c r="D178" s="191"/>
      <c r="E178" s="191"/>
      <c r="F178" s="191"/>
      <c r="G178" s="192"/>
      <c r="H178" s="192"/>
      <c r="I178" s="4"/>
    </row>
    <row r="179" s="7" customFormat="1">
      <c r="A179" s="1"/>
      <c r="B179" s="2"/>
      <c r="C179" s="2"/>
      <c r="D179" s="191"/>
      <c r="E179" s="191"/>
      <c r="F179" s="191"/>
      <c r="G179" s="192"/>
      <c r="H179" s="192"/>
      <c r="I179" s="4"/>
    </row>
    <row r="180" s="7" customFormat="1">
      <c r="A180" s="1"/>
      <c r="B180" s="2"/>
      <c r="C180" s="2"/>
      <c r="D180" s="191"/>
      <c r="E180" s="191"/>
      <c r="F180" s="191"/>
      <c r="G180" s="192"/>
      <c r="H180" s="192"/>
      <c r="I180" s="4"/>
    </row>
    <row r="181" s="7" customFormat="1">
      <c r="A181" s="1"/>
      <c r="B181" s="2"/>
      <c r="C181" s="2"/>
      <c r="D181" s="191"/>
      <c r="E181" s="191"/>
      <c r="F181" s="191"/>
      <c r="G181" s="192"/>
      <c r="H181" s="192"/>
      <c r="I181" s="4"/>
    </row>
    <row r="182" s="7" customFormat="1">
      <c r="A182" s="1"/>
      <c r="B182" s="2"/>
      <c r="C182" s="2"/>
      <c r="D182" s="191"/>
      <c r="E182" s="191"/>
      <c r="F182" s="191"/>
      <c r="G182" s="192"/>
      <c r="H182" s="192"/>
      <c r="I182" s="4"/>
    </row>
    <row r="183" s="7" customFormat="1">
      <c r="A183" s="1"/>
      <c r="B183" s="2"/>
      <c r="C183" s="2"/>
      <c r="D183" s="191"/>
      <c r="E183" s="191"/>
      <c r="F183" s="191"/>
      <c r="G183" s="192"/>
      <c r="H183" s="192"/>
      <c r="I183" s="4"/>
    </row>
    <row r="184" s="7" customFormat="1">
      <c r="A184" s="1"/>
      <c r="B184" s="2"/>
      <c r="C184" s="2"/>
      <c r="D184" s="191"/>
      <c r="E184" s="191"/>
      <c r="F184" s="191"/>
      <c r="G184" s="192"/>
      <c r="H184" s="192"/>
      <c r="I184" s="4"/>
    </row>
    <row r="185" s="7" customFormat="1">
      <c r="A185" s="1"/>
      <c r="B185" s="2"/>
      <c r="C185" s="2"/>
      <c r="D185" s="191"/>
      <c r="E185" s="191"/>
      <c r="F185" s="191"/>
      <c r="G185" s="192"/>
      <c r="H185" s="192"/>
      <c r="I185" s="4"/>
    </row>
    <row r="186" s="7" customFormat="1">
      <c r="A186" s="1"/>
      <c r="B186" s="2"/>
      <c r="C186" s="2"/>
      <c r="D186" s="191"/>
      <c r="E186" s="191"/>
      <c r="F186" s="191"/>
      <c r="G186" s="192"/>
      <c r="H186" s="192"/>
      <c r="I186" s="4"/>
    </row>
    <row r="187" s="7" customFormat="1">
      <c r="A187" s="1"/>
      <c r="B187" s="2"/>
      <c r="C187" s="2"/>
      <c r="D187" s="191"/>
      <c r="E187" s="191"/>
      <c r="F187" s="191"/>
      <c r="G187" s="192"/>
      <c r="H187" s="192"/>
      <c r="I187" s="4"/>
    </row>
    <row r="188" s="7" customFormat="1">
      <c r="A188" s="1"/>
      <c r="B188" s="2"/>
      <c r="C188" s="2"/>
      <c r="D188" s="191"/>
      <c r="E188" s="191"/>
      <c r="F188" s="191"/>
      <c r="G188" s="192"/>
      <c r="H188" s="192"/>
      <c r="I188" s="4"/>
    </row>
    <row r="189" s="7" customFormat="1">
      <c r="A189" s="1"/>
      <c r="B189" s="2"/>
      <c r="C189" s="2"/>
      <c r="D189" s="191"/>
      <c r="E189" s="191"/>
      <c r="F189" s="191"/>
      <c r="G189" s="192"/>
      <c r="H189" s="192"/>
      <c r="I189" s="4"/>
    </row>
    <row r="190" s="7" customFormat="1">
      <c r="A190" s="1"/>
      <c r="B190" s="2"/>
      <c r="C190" s="2"/>
      <c r="D190" s="191"/>
      <c r="E190" s="191"/>
      <c r="F190" s="191"/>
      <c r="G190" s="192"/>
      <c r="H190" s="192"/>
      <c r="I190" s="4"/>
    </row>
    <row r="191" s="7" customFormat="1">
      <c r="A191" s="1"/>
      <c r="B191" s="2"/>
      <c r="C191" s="2"/>
      <c r="D191" s="191"/>
      <c r="E191" s="191"/>
      <c r="F191" s="191"/>
      <c r="G191" s="192"/>
      <c r="H191" s="192"/>
      <c r="I191" s="4"/>
    </row>
    <row r="192" s="7" customFormat="1">
      <c r="A192" s="1"/>
      <c r="B192" s="2"/>
      <c r="C192" s="2"/>
      <c r="D192" s="191"/>
      <c r="E192" s="191"/>
      <c r="F192" s="191"/>
      <c r="G192" s="192"/>
      <c r="H192" s="192"/>
      <c r="I192" s="4"/>
    </row>
    <row r="193" s="7" customFormat="1">
      <c r="A193" s="1"/>
      <c r="B193" s="2"/>
      <c r="C193" s="2"/>
      <c r="D193" s="191"/>
      <c r="E193" s="191"/>
      <c r="F193" s="191"/>
      <c r="G193" s="192"/>
      <c r="H193" s="192"/>
      <c r="I193" s="4"/>
    </row>
    <row r="194" s="7" customFormat="1">
      <c r="A194" s="1"/>
      <c r="B194" s="2"/>
      <c r="C194" s="2"/>
      <c r="D194" s="191"/>
      <c r="E194" s="191"/>
      <c r="F194" s="191"/>
      <c r="G194" s="192"/>
      <c r="H194" s="192"/>
      <c r="I194" s="4"/>
    </row>
    <row r="195" s="7" customFormat="1">
      <c r="A195" s="1"/>
      <c r="B195" s="2"/>
      <c r="C195" s="2"/>
      <c r="D195" s="191"/>
      <c r="E195" s="191"/>
      <c r="F195" s="191"/>
      <c r="G195" s="192"/>
      <c r="H195" s="192"/>
      <c r="I195" s="4"/>
    </row>
    <row r="196" s="7" customFormat="1">
      <c r="A196" s="1"/>
      <c r="B196" s="2"/>
      <c r="C196" s="2"/>
      <c r="D196" s="191"/>
      <c r="E196" s="191"/>
      <c r="F196" s="191"/>
      <c r="G196" s="192"/>
      <c r="H196" s="192"/>
      <c r="I196" s="4"/>
    </row>
    <row r="197" s="7" customFormat="1">
      <c r="A197" s="1"/>
      <c r="B197" s="2"/>
      <c r="C197" s="2"/>
      <c r="D197" s="191"/>
      <c r="E197" s="191"/>
      <c r="F197" s="191"/>
      <c r="G197" s="192"/>
      <c r="H197" s="192"/>
      <c r="I197" s="4"/>
    </row>
    <row r="198" s="7" customFormat="1">
      <c r="A198" s="1"/>
      <c r="B198" s="2"/>
      <c r="C198" s="2"/>
      <c r="D198" s="191"/>
      <c r="E198" s="191"/>
      <c r="F198" s="191"/>
      <c r="G198" s="192"/>
      <c r="H198" s="192"/>
      <c r="I198" s="4"/>
    </row>
    <row r="199" s="7" customFormat="1">
      <c r="A199" s="1"/>
      <c r="B199" s="2"/>
      <c r="C199" s="2"/>
      <c r="D199" s="191"/>
      <c r="E199" s="191"/>
      <c r="F199" s="191"/>
      <c r="G199" s="192"/>
      <c r="H199" s="192"/>
      <c r="I199" s="4"/>
    </row>
    <row r="200" s="7" customFormat="1">
      <c r="A200" s="1"/>
      <c r="B200" s="2"/>
      <c r="C200" s="2"/>
      <c r="D200" s="191"/>
      <c r="E200" s="191"/>
      <c r="F200" s="191"/>
      <c r="G200" s="192"/>
      <c r="H200" s="192"/>
      <c r="I200" s="4"/>
    </row>
    <row r="201" s="7" customFormat="1">
      <c r="A201" s="1"/>
      <c r="B201" s="2"/>
      <c r="C201" s="2"/>
      <c r="D201" s="191"/>
      <c r="E201" s="191"/>
      <c r="F201" s="191"/>
      <c r="G201" s="192"/>
      <c r="H201" s="192"/>
      <c r="I201" s="4"/>
    </row>
    <row r="202" s="7" customFormat="1">
      <c r="A202" s="1"/>
      <c r="B202" s="2"/>
      <c r="C202" s="2"/>
      <c r="D202" s="191"/>
      <c r="E202" s="191"/>
      <c r="F202" s="191"/>
      <c r="G202" s="192"/>
      <c r="H202" s="192"/>
      <c r="I202" s="4"/>
    </row>
    <row r="203" s="7" customFormat="1">
      <c r="A203" s="1"/>
      <c r="B203" s="2"/>
      <c r="C203" s="2"/>
      <c r="D203" s="191"/>
      <c r="E203" s="191"/>
      <c r="F203" s="191"/>
      <c r="G203" s="192"/>
      <c r="H203" s="192"/>
      <c r="I203" s="4"/>
    </row>
    <row r="204" s="7" customFormat="1">
      <c r="A204" s="1"/>
      <c r="B204" s="2"/>
      <c r="C204" s="2"/>
      <c r="D204" s="191"/>
      <c r="E204" s="191"/>
      <c r="F204" s="191"/>
      <c r="G204" s="192"/>
      <c r="H204" s="192"/>
      <c r="I204" s="4"/>
    </row>
    <row r="205" s="7" customFormat="1">
      <c r="A205" s="1"/>
      <c r="B205" s="2"/>
      <c r="C205" s="2"/>
      <c r="D205" s="191"/>
      <c r="E205" s="191"/>
      <c r="F205" s="191"/>
      <c r="G205" s="192"/>
      <c r="H205" s="192"/>
      <c r="I205" s="4"/>
    </row>
    <row r="206" s="7" customFormat="1">
      <c r="A206" s="1"/>
      <c r="B206" s="2"/>
      <c r="C206" s="2"/>
      <c r="D206" s="191"/>
      <c r="E206" s="191"/>
      <c r="F206" s="191"/>
      <c r="G206" s="192"/>
      <c r="H206" s="192"/>
      <c r="I206" s="4"/>
    </row>
    <row r="207" s="7" customFormat="1">
      <c r="A207" s="1"/>
      <c r="B207" s="2"/>
      <c r="C207" s="2"/>
      <c r="D207" s="191"/>
      <c r="E207" s="191"/>
      <c r="F207" s="191"/>
      <c r="G207" s="192"/>
      <c r="H207" s="192"/>
      <c r="I207" s="4"/>
    </row>
    <row r="208" s="7" customFormat="1">
      <c r="A208" s="1"/>
      <c r="B208" s="2"/>
      <c r="C208" s="2"/>
      <c r="D208" s="191"/>
      <c r="E208" s="191"/>
      <c r="F208" s="191"/>
      <c r="G208" s="192"/>
      <c r="H208" s="192"/>
      <c r="I208" s="4"/>
    </row>
    <row r="209" s="7" customFormat="1">
      <c r="A209" s="1"/>
      <c r="B209" s="2"/>
      <c r="C209" s="2"/>
      <c r="D209" s="191"/>
      <c r="E209" s="191"/>
      <c r="F209" s="191"/>
      <c r="G209" s="192"/>
      <c r="H209" s="192"/>
      <c r="I209" s="4"/>
    </row>
    <row r="210" s="7" customFormat="1">
      <c r="A210" s="1"/>
      <c r="B210" s="2"/>
      <c r="C210" s="2"/>
      <c r="D210" s="191"/>
      <c r="E210" s="191"/>
      <c r="F210" s="191"/>
      <c r="G210" s="192"/>
      <c r="H210" s="192"/>
      <c r="I210" s="4"/>
    </row>
    <row r="211" s="7" customFormat="1">
      <c r="A211" s="1"/>
      <c r="B211" s="2"/>
      <c r="C211" s="2"/>
      <c r="D211" s="191"/>
      <c r="E211" s="191"/>
      <c r="F211" s="191"/>
      <c r="G211" s="192"/>
      <c r="H211" s="192"/>
      <c r="I211" s="4"/>
    </row>
    <row r="212" s="7" customFormat="1">
      <c r="A212" s="1"/>
      <c r="B212" s="2"/>
      <c r="C212" s="2"/>
      <c r="D212" s="191"/>
      <c r="E212" s="191"/>
      <c r="F212" s="191"/>
      <c r="G212" s="192"/>
      <c r="H212" s="192"/>
      <c r="I212" s="4"/>
    </row>
    <row r="213" s="7" customFormat="1">
      <c r="A213" s="1"/>
      <c r="B213" s="2"/>
      <c r="C213" s="2"/>
      <c r="D213" s="191"/>
      <c r="E213" s="191"/>
      <c r="F213" s="191"/>
      <c r="G213" s="192"/>
      <c r="H213" s="192"/>
      <c r="I213" s="4"/>
    </row>
    <row r="214" s="7" customFormat="1">
      <c r="A214" s="1"/>
      <c r="B214" s="2"/>
      <c r="C214" s="2"/>
      <c r="D214" s="191"/>
      <c r="E214" s="191"/>
      <c r="F214" s="191"/>
      <c r="G214" s="192"/>
      <c r="H214" s="192"/>
      <c r="I214" s="4"/>
    </row>
    <row r="215" s="7" customFormat="1">
      <c r="A215" s="1"/>
      <c r="B215" s="2"/>
      <c r="C215" s="2"/>
      <c r="D215" s="191"/>
      <c r="E215" s="191"/>
      <c r="F215" s="191"/>
      <c r="G215" s="192"/>
      <c r="H215" s="192"/>
      <c r="I215" s="4"/>
    </row>
    <row r="216">
      <c r="D216" s="191"/>
      <c r="E216" s="191"/>
      <c r="F216" s="191"/>
      <c r="G216" s="192"/>
      <c r="H216" s="192"/>
    </row>
    <row r="217">
      <c r="A217" s="212"/>
      <c r="B217" s="212"/>
      <c r="C217" s="212"/>
      <c r="D217" s="191"/>
      <c r="E217" s="191"/>
      <c r="F217" s="191"/>
      <c r="G217" s="192"/>
      <c r="H217" s="192"/>
    </row>
    <row r="218">
      <c r="A218" s="212"/>
      <c r="B218" s="212"/>
      <c r="C218" s="212"/>
      <c r="D218" s="191"/>
      <c r="E218" s="191"/>
      <c r="F218" s="191"/>
      <c r="G218" s="192"/>
      <c r="H218" s="192"/>
    </row>
    <row r="219">
      <c r="A219" s="212"/>
      <c r="B219" s="212"/>
      <c r="C219" s="212"/>
      <c r="D219" s="191"/>
      <c r="E219" s="191"/>
      <c r="F219" s="191"/>
      <c r="G219" s="192"/>
      <c r="H219" s="192"/>
    </row>
    <row r="220">
      <c r="A220" s="212"/>
      <c r="B220" s="212"/>
      <c r="C220" s="212"/>
      <c r="D220" s="191"/>
      <c r="E220" s="191"/>
      <c r="F220" s="191"/>
      <c r="G220" s="192"/>
      <c r="H220" s="192"/>
    </row>
    <row r="221">
      <c r="A221" s="212"/>
      <c r="B221" s="212"/>
      <c r="C221" s="212"/>
      <c r="D221" s="191"/>
      <c r="E221" s="191"/>
      <c r="F221" s="191"/>
      <c r="G221" s="192"/>
      <c r="H221" s="192"/>
    </row>
    <row r="222">
      <c r="A222" s="212"/>
      <c r="B222" s="212"/>
      <c r="C222" s="212"/>
      <c r="D222" s="191"/>
      <c r="E222" s="191"/>
      <c r="F222" s="191"/>
      <c r="G222" s="192"/>
      <c r="H222" s="192"/>
    </row>
  </sheetData>
  <autoFilter ref="A5:I5"/>
  <mergeCells count="43">
    <mergeCell ref="A3:I3"/>
    <mergeCell ref="A7:B9"/>
    <mergeCell ref="A11:B21"/>
    <mergeCell ref="A23:B25"/>
    <mergeCell ref="A27:B28"/>
    <mergeCell ref="A30:B33"/>
    <mergeCell ref="A35:B36"/>
    <mergeCell ref="A39:B42"/>
    <mergeCell ref="A44:B46"/>
    <mergeCell ref="A48:B50"/>
    <mergeCell ref="A52:B54"/>
    <mergeCell ref="A56:B58"/>
    <mergeCell ref="A60:B62"/>
    <mergeCell ref="A64:B66"/>
    <mergeCell ref="A68:B70"/>
    <mergeCell ref="A72:B74"/>
    <mergeCell ref="A76:B79"/>
    <mergeCell ref="A81:B83"/>
    <mergeCell ref="A85:B91"/>
    <mergeCell ref="A93:B96"/>
    <mergeCell ref="A98:B100"/>
    <mergeCell ref="A102:B103"/>
    <mergeCell ref="A105:B107"/>
    <mergeCell ref="A109:B112"/>
    <mergeCell ref="A114:B116"/>
    <mergeCell ref="A118:B121"/>
    <mergeCell ref="A123:B124"/>
    <mergeCell ref="A126:B126"/>
    <mergeCell ref="A128:B129"/>
    <mergeCell ref="A131:B134"/>
    <mergeCell ref="A136:B138"/>
    <mergeCell ref="A139:C139"/>
    <mergeCell ref="A140:C140"/>
    <mergeCell ref="A141:C141"/>
    <mergeCell ref="A142:C142"/>
    <mergeCell ref="A143:B147"/>
    <mergeCell ref="A148:C148"/>
    <mergeCell ref="A149:C149"/>
    <mergeCell ref="A150:B155"/>
    <mergeCell ref="A158:H158"/>
    <mergeCell ref="A159:H159"/>
    <mergeCell ref="A164:C164"/>
    <mergeCell ref="A165:B168"/>
  </mergeCells>
  <printOptions headings="0" gridLines="0"/>
  <pageMargins left="0.39370078740157477" right="0.19685039370078738" top="0.39370078740157477" bottom="0.39370078740157477" header="0.19684999999999997" footer="0.19684999999999997"/>
  <pageSetup paperSize="9" scale="67" firstPageNumber="1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BSS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Ivanova Vika Sergeevna</dc:creator>
  <cp:keywords/>
  <dc:description/>
  <cp:revision>26</cp:revision>
  <dcterms:created xsi:type="dcterms:W3CDTF">2002-03-11T10:22:00Z</dcterms:created>
  <dcterms:modified xsi:type="dcterms:W3CDTF">2024-11-08T10:24:37Z</dcterms:modified>
  <cp:version>983040</cp:version>
</cp:coreProperties>
</file>