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источникам'!$A$1:$I$153</definedName>
  </definedNames>
  <calcPr fullCalcOnLoad="1"/>
</workbook>
</file>

<file path=xl/sharedStrings.xml><?xml version="1.0" encoding="utf-8"?>
<sst xmlns="http://schemas.openxmlformats.org/spreadsheetml/2006/main" count="229" uniqueCount="131">
  <si>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</si>
  <si>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</si>
  <si>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</si>
  <si>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</si>
  <si>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</si>
  <si>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</si>
  <si>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</si>
  <si>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</si>
  <si>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</si>
  <si>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</si>
  <si>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</si>
  <si>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</si>
  <si>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</si>
  <si>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</si>
  <si>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</si>
  <si>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</si>
  <si>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</si>
  <si>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</si>
  <si>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</si>
  <si>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</si>
  <si>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</si>
  <si>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</si>
  <si>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</si>
  <si>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</si>
  <si>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</si>
  <si>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</si>
  <si>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</si>
  <si>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</si>
  <si>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</si>
  <si>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</si>
  <si>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</si>
  <si>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</si>
  <si>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</si>
  <si>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</si>
  <si>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</si>
  <si>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</si>
  <si>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</si>
  <si>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</si>
  <si>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</si>
  <si>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</si>
  <si>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</si>
  <si>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</si>
  <si>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</si>
  <si>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</si>
  <si>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</si>
  <si>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</si>
  <si>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</si>
  <si>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</si>
  <si>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</si>
  <si>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</si>
  <si>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</si>
  <si>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</si>
  <si>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</si>
  <si>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</si>
  <si>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</si>
  <si>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</si>
  <si>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</si>
  <si>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</si>
  <si>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</si>
  <si>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</si>
  <si>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</si>
  <si>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</si>
  <si>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</si>
  <si>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</si>
  <si>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</si>
  <si>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</si>
  <si>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</si>
  <si>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</si>
  <si>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</si>
  <si>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</si>
  <si>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</si>
  <si>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</si>
  <si>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</si>
  <si>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</si>
  <si>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</si>
  <si>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</si>
  <si>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</si>
  <si>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</si>
  <si>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</si>
  <si>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</si>
  <si>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</si>
  <si>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</si>
  <si>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</si>
  <si>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</si>
  <si>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</si>
  <si>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</si>
  <si>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</si>
  <si>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</si>
  <si>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</si>
  <si>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</si>
  <si>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</si>
  <si>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</si>
  <si>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</si>
  <si>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</si>
  <si>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</si>
  <si>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</si>
  <si>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</si>
  <si>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</si>
  <si>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</si>
  <si>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</si>
  <si>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</si>
  <si>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</si>
  <si>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</si>
  <si>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</si>
  <si>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</si>
  <si>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</si>
  <si>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</si>
  <si>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</si>
  <si>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</si>
  <si>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</si>
  <si>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</si>
  <si>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</si>
  <si>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</si>
  <si>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</si>
  <si>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</si>
  <si>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Ассигнования 2021 года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</si>
  <si>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</si>
  <si>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</si>
  <si>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</si>
  <si>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</si>
  <si>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</si>
  <si>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</si>
  <si>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</si>
  <si>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</si>
  <si>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</si>
  <si>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</si>
  <si>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Оперативный анализ исполнения бюджета города Перми по расходам на 1 декабря 2021 года</t>
  </si>
  <si>
    <t>Кассовый план января-ноября 2021 года</t>
  </si>
  <si>
    <t>Кассовый расход на 01.12.2021</t>
  </si>
  <si>
    <t>% выпол-нения кассового плана января-ноября 2021 года</t>
  </si>
  <si>
    <t xml:space="preserve"> *   расчётный уровень установлен исходя из 95,0 % исполнения кассового плана по расходам за январь-ноябрь 2021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</si>
</sst>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0"/>
      <color indexed="36"/>
      <name val="Times New Roman"/>
      <family val="1"/>
    </font>
    <font>
      <sz val="10"/>
      <color indexed="3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b/>
      <sz val="10"/>
      <color rgb="FF7030A0"/>
      <name val="Times New Roman"/>
      <family val="1"/>
    </font>
    <font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24" fillId="35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3" fillId="33" borderId="10" xfId="0" applyNumberFormat="1" applyFont="1" applyFill="1" applyBorder="1" applyAlignment="1">
      <alignment vertical="center"/>
    </xf>
    <xf numFmtId="179" fontId="23" fillId="35" borderId="10" xfId="0" applyNumberFormat="1" applyFont="1" applyFill="1" applyBorder="1" applyAlignment="1" applyProtection="1">
      <alignment horizontal="center" vertical="center" wrapText="1"/>
      <protection/>
    </xf>
    <xf numFmtId="179" fontId="23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178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64" fillId="0" borderId="10" xfId="0" applyNumberFormat="1" applyFont="1" applyFill="1" applyBorder="1" applyAlignment="1">
      <alignment horizontal="left" vertical="center" wrapText="1"/>
    </xf>
    <xf numFmtId="179" fontId="64" fillId="0" borderId="10" xfId="0" applyNumberFormat="1" applyFont="1" applyFill="1" applyBorder="1" applyAlignment="1" applyProtection="1">
      <alignment horizontal="center" vertical="center" wrapText="1"/>
      <protection/>
    </xf>
    <xf numFmtId="179" fontId="64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tabSelected="1" zoomScaleSheetLayoutView="91" zoomScalePageLayoutView="0" workbookViewId="0" topLeftCell="A1">
      <pane xSplit="3" ySplit="5" topLeftCell="D10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14" sqref="G11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5" width="14.28125" style="5" customWidth="1"/>
    <col min="6" max="6" width="14.28125" style="24" customWidth="1"/>
    <col min="7" max="8" width="9.00390625" style="5" customWidth="1"/>
    <col min="9" max="9" width="10.28125" style="3" customWidth="1"/>
    <col min="11" max="12" width="12.7109375" style="0" bestFit="1" customWidth="1"/>
    <col min="13" max="13" width="14.85156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54" t="s">
        <v>126</v>
      </c>
      <c r="B3" s="154"/>
      <c r="C3" s="154"/>
      <c r="D3" s="154"/>
      <c r="E3" s="154"/>
      <c r="F3" s="154"/>
      <c r="G3" s="154"/>
      <c r="H3" s="154"/>
      <c r="I3" s="154"/>
    </row>
    <row r="4" spans="1:9" s="1" customFormat="1" ht="15" customHeight="1">
      <c r="A4" s="15"/>
      <c r="B4" s="80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5" t="s">
        <v>115</v>
      </c>
      <c r="E5" s="78" t="s">
        <v>127</v>
      </c>
      <c r="F5" s="70" t="s">
        <v>128</v>
      </c>
      <c r="G5" s="70" t="s">
        <v>129</v>
      </c>
      <c r="H5" s="65" t="s">
        <v>113</v>
      </c>
      <c r="I5" s="66" t="s">
        <v>110</v>
      </c>
    </row>
    <row r="6" spans="1:11" s="2" customFormat="1" ht="45" customHeight="1">
      <c r="A6" s="50" t="s">
        <v>59</v>
      </c>
      <c r="B6" s="30" t="s">
        <v>73</v>
      </c>
      <c r="C6" s="30" t="s">
        <v>37</v>
      </c>
      <c r="D6" s="76">
        <f>D7+D8</f>
        <v>246767.603</v>
      </c>
      <c r="E6" s="76">
        <f>E7+E8</f>
        <v>186542.399</v>
      </c>
      <c r="F6" s="76">
        <f>F7+F8</f>
        <v>164758.178</v>
      </c>
      <c r="G6" s="76">
        <f>F6/E6*100</f>
        <v>88.32210740465497</v>
      </c>
      <c r="H6" s="76">
        <f>F6/D6*100</f>
        <v>66.76653498960316</v>
      </c>
      <c r="I6" s="104">
        <f>G6-95</f>
        <v>-6.677892595345028</v>
      </c>
      <c r="J6" s="63"/>
      <c r="K6" s="63"/>
    </row>
    <row r="7" spans="1:9" s="7" customFormat="1" ht="16.5" customHeight="1">
      <c r="A7" s="122"/>
      <c r="B7" s="123"/>
      <c r="C7" s="54" t="s">
        <v>35</v>
      </c>
      <c r="D7" s="96">
        <v>220443.888</v>
      </c>
      <c r="E7" s="96">
        <v>160218.684</v>
      </c>
      <c r="F7" s="96">
        <v>145838.095</v>
      </c>
      <c r="G7" s="96">
        <f>F7/E7*100</f>
        <v>91.0243995013715</v>
      </c>
      <c r="H7" s="96">
        <f>F7/D7*100</f>
        <v>66.15656089317386</v>
      </c>
      <c r="I7" s="77">
        <f>G7-95</f>
        <v>-3.975600498628495</v>
      </c>
    </row>
    <row r="8" spans="1:9" s="12" customFormat="1" ht="27" customHeight="1">
      <c r="A8" s="124"/>
      <c r="B8" s="125"/>
      <c r="C8" s="54" t="s">
        <v>71</v>
      </c>
      <c r="D8" s="96">
        <f>31168.228-4844.513</f>
        <v>26323.715</v>
      </c>
      <c r="E8" s="96">
        <v>26323.715</v>
      </c>
      <c r="F8" s="96">
        <v>18920.083</v>
      </c>
      <c r="G8" s="96">
        <f>F8/E8*100</f>
        <v>71.87466890596559</v>
      </c>
      <c r="H8" s="96">
        <f aca="true" t="shared" si="0" ref="H8:H71">F8/D8*100</f>
        <v>71.87466890596559</v>
      </c>
      <c r="I8" s="77">
        <f>G8-95</f>
        <v>-23.125331094034408</v>
      </c>
    </row>
    <row r="9" spans="1:9" s="84" customFormat="1" ht="21.75" customHeight="1">
      <c r="A9" s="126"/>
      <c r="B9" s="127"/>
      <c r="C9" s="88" t="s">
        <v>96</v>
      </c>
      <c r="D9" s="99">
        <v>33178</v>
      </c>
      <c r="E9" s="99">
        <v>13178</v>
      </c>
      <c r="F9" s="99">
        <v>13178</v>
      </c>
      <c r="G9" s="99">
        <f>F9/E9*100</f>
        <v>100</v>
      </c>
      <c r="H9" s="99">
        <f t="shared" si="0"/>
        <v>39.71909096389174</v>
      </c>
      <c r="I9" s="89">
        <f>G9-95</f>
        <v>5</v>
      </c>
    </row>
    <row r="10" spans="1:10" s="1" customFormat="1" ht="30" customHeight="1">
      <c r="A10" s="50" t="s">
        <v>60</v>
      </c>
      <c r="B10" s="30" t="s">
        <v>74</v>
      </c>
      <c r="C10" s="30" t="s">
        <v>61</v>
      </c>
      <c r="D10" s="76">
        <f>D11+D17+D20</f>
        <v>260389.07299999997</v>
      </c>
      <c r="E10" s="76">
        <f>E11+E17+E20</f>
        <v>188464.911</v>
      </c>
      <c r="F10" s="76">
        <f>F11+F17+F20</f>
        <v>184693.778</v>
      </c>
      <c r="G10" s="76">
        <f aca="true" t="shared" si="1" ref="G10:G71">F10/E10*100</f>
        <v>97.99902646068689</v>
      </c>
      <c r="H10" s="76">
        <f t="shared" si="0"/>
        <v>70.92992646431058</v>
      </c>
      <c r="I10" s="104">
        <f aca="true" t="shared" si="2" ref="I10:I71">G10-95</f>
        <v>2.999026460686892</v>
      </c>
      <c r="J10" s="63"/>
    </row>
    <row r="11" spans="1:10" s="1" customFormat="1" ht="27.75" customHeight="1">
      <c r="A11" s="162"/>
      <c r="B11" s="163"/>
      <c r="C11" s="87" t="s">
        <v>66</v>
      </c>
      <c r="D11" s="108">
        <f>D12+D13+D14+D15+D16</f>
        <v>236516.634</v>
      </c>
      <c r="E11" s="108">
        <f>E12+E13+E14+E15+E16</f>
        <v>188464.911</v>
      </c>
      <c r="F11" s="108">
        <f>F12+F13+F14+F15+F16</f>
        <v>184693.778</v>
      </c>
      <c r="G11" s="108">
        <f t="shared" si="1"/>
        <v>97.99902646068689</v>
      </c>
      <c r="H11" s="108">
        <f t="shared" si="0"/>
        <v>78.08912839508785</v>
      </c>
      <c r="I11" s="109">
        <f t="shared" si="2"/>
        <v>2.999026460686892</v>
      </c>
      <c r="J11" s="67"/>
    </row>
    <row r="12" spans="1:9" s="1" customFormat="1" ht="20.25" customHeight="1" hidden="1">
      <c r="A12" s="164"/>
      <c r="B12" s="165"/>
      <c r="C12" s="54" t="s">
        <v>101</v>
      </c>
      <c r="D12" s="96">
        <f>116574.421+5754.879</f>
        <v>122329.3</v>
      </c>
      <c r="E12" s="96">
        <f>94872.35+3551.723</f>
        <v>98424.073</v>
      </c>
      <c r="F12" s="96">
        <f>92615.952+3445.572</f>
        <v>96061.524</v>
      </c>
      <c r="G12" s="96">
        <f t="shared" si="1"/>
        <v>97.5996228077251</v>
      </c>
      <c r="H12" s="96">
        <f t="shared" si="0"/>
        <v>78.52699557669341</v>
      </c>
      <c r="I12" s="77">
        <f t="shared" si="2"/>
        <v>2.5996228077250976</v>
      </c>
    </row>
    <row r="13" spans="1:9" s="1" customFormat="1" ht="27" customHeight="1" hidden="1">
      <c r="A13" s="164"/>
      <c r="B13" s="165"/>
      <c r="C13" s="54" t="s">
        <v>105</v>
      </c>
      <c r="D13" s="96">
        <v>105326.67</v>
      </c>
      <c r="E13" s="96">
        <v>86366.929</v>
      </c>
      <c r="F13" s="96">
        <v>84958.345</v>
      </c>
      <c r="G13" s="96">
        <f t="shared" si="1"/>
        <v>98.3690701796286</v>
      </c>
      <c r="H13" s="96">
        <f>F13/D13*100</f>
        <v>80.66175926761949</v>
      </c>
      <c r="I13" s="77">
        <f>G13-95</f>
        <v>3.3690701796285936</v>
      </c>
    </row>
    <row r="14" spans="1:9" s="81" customFormat="1" ht="27" customHeight="1" hidden="1">
      <c r="A14" s="164"/>
      <c r="B14" s="165"/>
      <c r="C14" s="54" t="s">
        <v>114</v>
      </c>
      <c r="D14" s="96">
        <v>0</v>
      </c>
      <c r="E14" s="96">
        <v>0</v>
      </c>
      <c r="F14" s="96">
        <v>0</v>
      </c>
      <c r="G14" s="96"/>
      <c r="H14" s="96"/>
      <c r="I14" s="77"/>
    </row>
    <row r="15" spans="1:9" s="1" customFormat="1" ht="27" customHeight="1" hidden="1">
      <c r="A15" s="164"/>
      <c r="B15" s="165"/>
      <c r="C15" s="54" t="s">
        <v>102</v>
      </c>
      <c r="D15" s="96">
        <v>3430.8</v>
      </c>
      <c r="E15" s="96">
        <v>2780.8</v>
      </c>
      <c r="F15" s="96">
        <v>2780.8</v>
      </c>
      <c r="G15" s="96">
        <f t="shared" si="1"/>
        <v>100</v>
      </c>
      <c r="H15" s="96">
        <f t="shared" si="0"/>
        <v>81.05398157864056</v>
      </c>
      <c r="I15" s="77">
        <f t="shared" si="2"/>
        <v>5</v>
      </c>
    </row>
    <row r="16" spans="1:9" s="1" customFormat="1" ht="27" customHeight="1" hidden="1">
      <c r="A16" s="164"/>
      <c r="B16" s="165"/>
      <c r="C16" s="54" t="s">
        <v>100</v>
      </c>
      <c r="D16" s="96">
        <v>5429.864</v>
      </c>
      <c r="E16" s="96">
        <v>893.109</v>
      </c>
      <c r="F16" s="96">
        <v>893.109</v>
      </c>
      <c r="G16" s="96">
        <f t="shared" si="1"/>
        <v>100</v>
      </c>
      <c r="H16" s="96">
        <f t="shared" si="0"/>
        <v>16.448091517577605</v>
      </c>
      <c r="I16" s="77">
        <f t="shared" si="2"/>
        <v>5</v>
      </c>
    </row>
    <row r="17" spans="1:13" s="1" customFormat="1" ht="27.75" customHeight="1">
      <c r="A17" s="164"/>
      <c r="B17" s="165"/>
      <c r="C17" s="87" t="s">
        <v>82</v>
      </c>
      <c r="D17" s="108">
        <f>D18+D19</f>
        <v>23872.439</v>
      </c>
      <c r="E17" s="108">
        <f>E18+E19</f>
        <v>0</v>
      </c>
      <c r="F17" s="108">
        <f>F18+F19</f>
        <v>0</v>
      </c>
      <c r="G17" s="108"/>
      <c r="H17" s="108">
        <f t="shared" si="0"/>
        <v>0</v>
      </c>
      <c r="I17" s="109"/>
      <c r="M17" s="52"/>
    </row>
    <row r="18" spans="1:9" s="2" customFormat="1" ht="27.75" customHeight="1" hidden="1">
      <c r="A18" s="164"/>
      <c r="B18" s="165"/>
      <c r="C18" s="54" t="s">
        <v>104</v>
      </c>
      <c r="D18" s="96">
        <v>0</v>
      </c>
      <c r="E18" s="96">
        <v>0</v>
      </c>
      <c r="F18" s="96">
        <v>0</v>
      </c>
      <c r="G18" s="96"/>
      <c r="H18" s="96"/>
      <c r="I18" s="77">
        <f t="shared" si="2"/>
        <v>-95</v>
      </c>
    </row>
    <row r="19" spans="1:9" s="2" customFormat="1" ht="18" customHeight="1" hidden="1">
      <c r="A19" s="164"/>
      <c r="B19" s="165"/>
      <c r="C19" s="54" t="s">
        <v>103</v>
      </c>
      <c r="D19" s="96">
        <v>23872.439</v>
      </c>
      <c r="E19" s="96">
        <v>0</v>
      </c>
      <c r="F19" s="96">
        <v>0</v>
      </c>
      <c r="G19" s="96"/>
      <c r="H19" s="96">
        <f t="shared" si="0"/>
        <v>0</v>
      </c>
      <c r="I19" s="77">
        <f t="shared" si="2"/>
        <v>-95</v>
      </c>
    </row>
    <row r="20" spans="1:9" s="72" customFormat="1" ht="30" customHeight="1" hidden="1">
      <c r="A20" s="166"/>
      <c r="B20" s="167"/>
      <c r="C20" s="54" t="s">
        <v>95</v>
      </c>
      <c r="D20" s="96">
        <v>0</v>
      </c>
      <c r="E20" s="96">
        <v>0</v>
      </c>
      <c r="F20" s="96">
        <v>0</v>
      </c>
      <c r="G20" s="96"/>
      <c r="H20" s="96"/>
      <c r="I20" s="77"/>
    </row>
    <row r="21" spans="1:9" s="5" customFormat="1" ht="57" customHeight="1">
      <c r="A21" s="50" t="s">
        <v>80</v>
      </c>
      <c r="B21" s="30" t="s">
        <v>117</v>
      </c>
      <c r="C21" s="30" t="s">
        <v>81</v>
      </c>
      <c r="D21" s="76">
        <f>D22</f>
        <v>134881.789</v>
      </c>
      <c r="E21" s="76">
        <f>E22</f>
        <v>114701.401</v>
      </c>
      <c r="F21" s="76">
        <f>F22</f>
        <v>108947.654</v>
      </c>
      <c r="G21" s="76">
        <f t="shared" si="1"/>
        <v>94.98371689461753</v>
      </c>
      <c r="H21" s="76">
        <f t="shared" si="0"/>
        <v>80.7726934879252</v>
      </c>
      <c r="I21" s="104">
        <f t="shared" si="2"/>
        <v>-0.016283105382470353</v>
      </c>
    </row>
    <row r="22" spans="1:9" s="2" customFormat="1" ht="17.25" customHeight="1">
      <c r="A22" s="162"/>
      <c r="B22" s="163"/>
      <c r="C22" s="51" t="s">
        <v>35</v>
      </c>
      <c r="D22" s="96">
        <v>134881.789</v>
      </c>
      <c r="E22" s="96">
        <v>114701.401</v>
      </c>
      <c r="F22" s="96">
        <v>108947.654</v>
      </c>
      <c r="G22" s="96">
        <f t="shared" si="1"/>
        <v>94.98371689461753</v>
      </c>
      <c r="H22" s="96">
        <f t="shared" si="0"/>
        <v>80.7726934879252</v>
      </c>
      <c r="I22" s="77">
        <f t="shared" si="2"/>
        <v>-0.016283105382470353</v>
      </c>
    </row>
    <row r="23" spans="1:9" s="8" customFormat="1" ht="17.25" customHeight="1" hidden="1">
      <c r="A23" s="166"/>
      <c r="B23" s="167"/>
      <c r="C23" s="51" t="s">
        <v>36</v>
      </c>
      <c r="D23" s="96">
        <v>0</v>
      </c>
      <c r="E23" s="96">
        <v>0</v>
      </c>
      <c r="F23" s="96">
        <v>0</v>
      </c>
      <c r="G23" s="96" t="e">
        <f t="shared" si="1"/>
        <v>#DIV/0!</v>
      </c>
      <c r="H23" s="96" t="e">
        <f t="shared" si="0"/>
        <v>#DIV/0!</v>
      </c>
      <c r="I23" s="77" t="e">
        <f t="shared" si="2"/>
        <v>#DIV/0!</v>
      </c>
    </row>
    <row r="24" spans="1:9" s="8" customFormat="1" ht="44.25" customHeight="1">
      <c r="A24" s="55">
        <v>910</v>
      </c>
      <c r="B24" s="56" t="s">
        <v>90</v>
      </c>
      <c r="C24" s="30" t="s">
        <v>89</v>
      </c>
      <c r="D24" s="76">
        <f>D25</f>
        <v>51587.6</v>
      </c>
      <c r="E24" s="76">
        <f>E25</f>
        <v>39843.78</v>
      </c>
      <c r="F24" s="76">
        <f>F25</f>
        <v>39601.33</v>
      </c>
      <c r="G24" s="116">
        <f t="shared" si="1"/>
        <v>99.39149849738153</v>
      </c>
      <c r="H24" s="76">
        <f t="shared" si="0"/>
        <v>76.76521101970242</v>
      </c>
      <c r="I24" s="104">
        <f t="shared" si="2"/>
        <v>4.391498497381534</v>
      </c>
    </row>
    <row r="25" spans="1:9" s="8" customFormat="1" ht="18.75" customHeight="1">
      <c r="A25" s="160"/>
      <c r="B25" s="161"/>
      <c r="C25" s="51" t="s">
        <v>36</v>
      </c>
      <c r="D25" s="96">
        <v>51587.6</v>
      </c>
      <c r="E25" s="96">
        <v>39843.78</v>
      </c>
      <c r="F25" s="96">
        <v>39601.33</v>
      </c>
      <c r="G25" s="96">
        <f t="shared" si="1"/>
        <v>99.39149849738153</v>
      </c>
      <c r="H25" s="96">
        <f t="shared" si="0"/>
        <v>76.76521101970242</v>
      </c>
      <c r="I25" s="77">
        <f t="shared" si="2"/>
        <v>4.391498497381534</v>
      </c>
    </row>
    <row r="26" spans="1:9" s="2" customFormat="1" ht="44.25" customHeight="1">
      <c r="A26" s="57" t="s">
        <v>1</v>
      </c>
      <c r="B26" s="58" t="s">
        <v>116</v>
      </c>
      <c r="C26" s="30" t="s">
        <v>38</v>
      </c>
      <c r="D26" s="76">
        <f>D27+D28+D29</f>
        <v>136049.17500000002</v>
      </c>
      <c r="E26" s="76">
        <f>E27+E28+E29</f>
        <v>114562.80099999999</v>
      </c>
      <c r="F26" s="76">
        <f>F27+F28+F29</f>
        <v>95870.016</v>
      </c>
      <c r="G26" s="76">
        <f t="shared" si="1"/>
        <v>83.68337293010146</v>
      </c>
      <c r="H26" s="76">
        <f t="shared" si="0"/>
        <v>70.46717923868336</v>
      </c>
      <c r="I26" s="104">
        <f t="shared" si="2"/>
        <v>-11.316627069898544</v>
      </c>
    </row>
    <row r="27" spans="1:9" s="7" customFormat="1" ht="17.25" customHeight="1">
      <c r="A27" s="122"/>
      <c r="B27" s="123"/>
      <c r="C27" s="54" t="s">
        <v>35</v>
      </c>
      <c r="D27" s="96">
        <v>112461.547</v>
      </c>
      <c r="E27" s="96">
        <v>92205.491</v>
      </c>
      <c r="F27" s="96">
        <v>76287.349</v>
      </c>
      <c r="G27" s="96">
        <f t="shared" si="1"/>
        <v>82.7362320536854</v>
      </c>
      <c r="H27" s="96">
        <f t="shared" si="0"/>
        <v>67.83416290725576</v>
      </c>
      <c r="I27" s="77">
        <f t="shared" si="2"/>
        <v>-12.263767946314601</v>
      </c>
    </row>
    <row r="28" spans="1:9" s="29" customFormat="1" ht="17.25" customHeight="1">
      <c r="A28" s="124"/>
      <c r="B28" s="125"/>
      <c r="C28" s="54" t="s">
        <v>36</v>
      </c>
      <c r="D28" s="96">
        <v>23587.628</v>
      </c>
      <c r="E28" s="96">
        <v>22357.31</v>
      </c>
      <c r="F28" s="96">
        <v>19582.667</v>
      </c>
      <c r="G28" s="96">
        <f t="shared" si="1"/>
        <v>87.58954901103935</v>
      </c>
      <c r="H28" s="96">
        <f t="shared" si="0"/>
        <v>83.02092520706195</v>
      </c>
      <c r="I28" s="77">
        <f t="shared" si="2"/>
        <v>-7.410450988960648</v>
      </c>
    </row>
    <row r="29" spans="1:9" s="82" customFormat="1" ht="28.5" customHeight="1" hidden="1">
      <c r="A29" s="124"/>
      <c r="B29" s="125"/>
      <c r="C29" s="54" t="s">
        <v>71</v>
      </c>
      <c r="D29" s="96"/>
      <c r="E29" s="96"/>
      <c r="F29" s="96"/>
      <c r="G29" s="96" t="e">
        <f t="shared" si="1"/>
        <v>#DIV/0!</v>
      </c>
      <c r="H29" s="103" t="e">
        <f t="shared" si="0"/>
        <v>#DIV/0!</v>
      </c>
      <c r="I29" s="110" t="e">
        <f t="shared" si="2"/>
        <v>#DIV/0!</v>
      </c>
    </row>
    <row r="30" spans="1:9" s="82" customFormat="1" ht="21.75" customHeight="1" hidden="1">
      <c r="A30" s="126"/>
      <c r="B30" s="127"/>
      <c r="C30" s="88" t="s">
        <v>96</v>
      </c>
      <c r="D30" s="108"/>
      <c r="E30" s="108"/>
      <c r="F30" s="108"/>
      <c r="G30" s="96" t="e">
        <f t="shared" si="1"/>
        <v>#DIV/0!</v>
      </c>
      <c r="H30" s="103" t="e">
        <f t="shared" si="0"/>
        <v>#DIV/0!</v>
      </c>
      <c r="I30" s="110" t="e">
        <f t="shared" si="2"/>
        <v>#DIV/0!</v>
      </c>
    </row>
    <row r="31" spans="1:9" s="2" customFormat="1" ht="45" customHeight="1">
      <c r="A31" s="55">
        <v>924</v>
      </c>
      <c r="B31" s="56" t="s">
        <v>85</v>
      </c>
      <c r="C31" s="30" t="s">
        <v>84</v>
      </c>
      <c r="D31" s="76">
        <f>D32+D33</f>
        <v>1885361.7280000001</v>
      </c>
      <c r="E31" s="76">
        <f>E32+E33</f>
        <v>1747779.1860000002</v>
      </c>
      <c r="F31" s="76">
        <f>F32+F33</f>
        <v>1639482.135</v>
      </c>
      <c r="G31" s="76">
        <f t="shared" si="1"/>
        <v>93.80373379729674</v>
      </c>
      <c r="H31" s="76">
        <f t="shared" si="0"/>
        <v>86.95849240236619</v>
      </c>
      <c r="I31" s="104">
        <f t="shared" si="2"/>
        <v>-1.1962662027032565</v>
      </c>
    </row>
    <row r="32" spans="1:9" s="2" customFormat="1" ht="16.5" customHeight="1">
      <c r="A32" s="168"/>
      <c r="B32" s="169"/>
      <c r="C32" s="54" t="s">
        <v>35</v>
      </c>
      <c r="D32" s="96">
        <v>1592131.367</v>
      </c>
      <c r="E32" s="96">
        <v>1485579.965</v>
      </c>
      <c r="F32" s="96">
        <v>1382025.119</v>
      </c>
      <c r="G32" s="96">
        <f t="shared" si="1"/>
        <v>93.02933208311003</v>
      </c>
      <c r="H32" s="96">
        <f t="shared" si="0"/>
        <v>86.80346029512023</v>
      </c>
      <c r="I32" s="77">
        <f t="shared" si="2"/>
        <v>-1.9706679168899655</v>
      </c>
    </row>
    <row r="33" spans="1:9" s="2" customFormat="1" ht="27.75" customHeight="1">
      <c r="A33" s="170"/>
      <c r="B33" s="171"/>
      <c r="C33" s="59" t="s">
        <v>71</v>
      </c>
      <c r="D33" s="96">
        <v>293230.361</v>
      </c>
      <c r="E33" s="96">
        <v>262199.221</v>
      </c>
      <c r="F33" s="96">
        <v>257457.016</v>
      </c>
      <c r="G33" s="96">
        <f t="shared" si="1"/>
        <v>98.19137334507946</v>
      </c>
      <c r="H33" s="96">
        <f t="shared" si="0"/>
        <v>87.80025885518724</v>
      </c>
      <c r="I33" s="77">
        <f t="shared" si="2"/>
        <v>3.1913733450794552</v>
      </c>
    </row>
    <row r="34" spans="1:9" s="2" customFormat="1" ht="30" customHeight="1">
      <c r="A34" s="50" t="s">
        <v>2</v>
      </c>
      <c r="B34" s="30" t="s">
        <v>75</v>
      </c>
      <c r="C34" s="30" t="s">
        <v>39</v>
      </c>
      <c r="D34" s="76">
        <f>D35+D36+D37</f>
        <v>15594055.327000001</v>
      </c>
      <c r="E34" s="76">
        <f>E35+E36+E37</f>
        <v>13638722.4</v>
      </c>
      <c r="F34" s="76">
        <f>F35+F36+F37</f>
        <v>13636788.849000001</v>
      </c>
      <c r="G34" s="117">
        <f t="shared" si="1"/>
        <v>99.98582307826722</v>
      </c>
      <c r="H34" s="76">
        <f t="shared" si="0"/>
        <v>87.44863708023959</v>
      </c>
      <c r="I34" s="104">
        <f t="shared" si="2"/>
        <v>4.985823078267217</v>
      </c>
    </row>
    <row r="35" spans="1:9" s="7" customFormat="1" ht="16.5" customHeight="1">
      <c r="A35" s="122"/>
      <c r="B35" s="123"/>
      <c r="C35" s="51" t="s">
        <v>35</v>
      </c>
      <c r="D35" s="96">
        <v>4115175.868</v>
      </c>
      <c r="E35" s="96">
        <v>3543681.227</v>
      </c>
      <c r="F35" s="96">
        <v>3542034.864</v>
      </c>
      <c r="G35" s="115">
        <f t="shared" si="1"/>
        <v>99.95354088320767</v>
      </c>
      <c r="H35" s="96">
        <f t="shared" si="0"/>
        <v>86.07250279491579</v>
      </c>
      <c r="I35" s="77">
        <f t="shared" si="2"/>
        <v>4.9535408832076655</v>
      </c>
    </row>
    <row r="36" spans="1:9" s="2" customFormat="1" ht="18.75" customHeight="1">
      <c r="A36" s="124"/>
      <c r="B36" s="125"/>
      <c r="C36" s="51" t="s">
        <v>36</v>
      </c>
      <c r="D36" s="96">
        <v>10427816.66</v>
      </c>
      <c r="E36" s="96">
        <v>9380076.936</v>
      </c>
      <c r="F36" s="96">
        <v>9379794.242</v>
      </c>
      <c r="G36" s="96">
        <f t="shared" si="1"/>
        <v>99.99698622941018</v>
      </c>
      <c r="H36" s="96">
        <f t="shared" si="0"/>
        <v>89.94974257631415</v>
      </c>
      <c r="I36" s="77">
        <f t="shared" si="2"/>
        <v>4.996986229410183</v>
      </c>
    </row>
    <row r="37" spans="1:9" s="2" customFormat="1" ht="27" customHeight="1">
      <c r="A37" s="124"/>
      <c r="B37" s="125"/>
      <c r="C37" s="51" t="s">
        <v>71</v>
      </c>
      <c r="D37" s="96">
        <v>1051062.799</v>
      </c>
      <c r="E37" s="96">
        <v>714964.237</v>
      </c>
      <c r="F37" s="96">
        <v>714959.743</v>
      </c>
      <c r="G37" s="96">
        <f t="shared" si="1"/>
        <v>99.9993714370919</v>
      </c>
      <c r="H37" s="96">
        <f t="shared" si="0"/>
        <v>68.02255238033594</v>
      </c>
      <c r="I37" s="77">
        <f t="shared" si="2"/>
        <v>4.999371437091895</v>
      </c>
    </row>
    <row r="38" spans="1:9" s="2" customFormat="1" ht="21.75" customHeight="1">
      <c r="A38" s="126"/>
      <c r="B38" s="127"/>
      <c r="C38" s="88" t="s">
        <v>96</v>
      </c>
      <c r="D38" s="99">
        <v>173915.912</v>
      </c>
      <c r="E38" s="99">
        <v>65734.415</v>
      </c>
      <c r="F38" s="99">
        <v>65734.379</v>
      </c>
      <c r="G38" s="99">
        <f t="shared" si="1"/>
        <v>99.99994523416692</v>
      </c>
      <c r="H38" s="99">
        <f t="shared" si="0"/>
        <v>37.7966445071455</v>
      </c>
      <c r="I38" s="89">
        <f t="shared" si="2"/>
        <v>4.9999452341669155</v>
      </c>
    </row>
    <row r="39" spans="1:9" s="2" customFormat="1" ht="30" customHeight="1">
      <c r="A39" s="50" t="s">
        <v>3</v>
      </c>
      <c r="B39" s="30" t="s">
        <v>4</v>
      </c>
      <c r="C39" s="30" t="s">
        <v>40</v>
      </c>
      <c r="D39" s="76">
        <f>D40+D41+D42</f>
        <v>990657.903</v>
      </c>
      <c r="E39" s="76">
        <f>E40+E41+E42</f>
        <v>886251.752</v>
      </c>
      <c r="F39" s="76">
        <f>F40+F41+F42</f>
        <v>645311.1129999999</v>
      </c>
      <c r="G39" s="76">
        <f t="shared" si="1"/>
        <v>72.81352184001098</v>
      </c>
      <c r="H39" s="76">
        <f t="shared" si="0"/>
        <v>65.13965224986448</v>
      </c>
      <c r="I39" s="104">
        <f t="shared" si="2"/>
        <v>-22.186478159989022</v>
      </c>
    </row>
    <row r="40" spans="1:9" s="7" customFormat="1" ht="16.5" customHeight="1">
      <c r="A40" s="122"/>
      <c r="B40" s="123"/>
      <c r="C40" s="60" t="s">
        <v>35</v>
      </c>
      <c r="D40" s="96">
        <v>794691.746</v>
      </c>
      <c r="E40" s="96">
        <v>750689.647</v>
      </c>
      <c r="F40" s="96">
        <v>510096.883</v>
      </c>
      <c r="G40" s="96">
        <f t="shared" si="1"/>
        <v>67.95043531484856</v>
      </c>
      <c r="H40" s="96">
        <f t="shared" si="0"/>
        <v>64.18801825582318</v>
      </c>
      <c r="I40" s="77">
        <f t="shared" si="2"/>
        <v>-27.049564685151438</v>
      </c>
    </row>
    <row r="41" spans="1:9" s="2" customFormat="1" ht="16.5" customHeight="1">
      <c r="A41" s="124"/>
      <c r="B41" s="125"/>
      <c r="C41" s="51" t="s">
        <v>36</v>
      </c>
      <c r="D41" s="96">
        <v>2607.387</v>
      </c>
      <c r="E41" s="96">
        <v>1951.365</v>
      </c>
      <c r="F41" s="96">
        <v>1603.49</v>
      </c>
      <c r="G41" s="96">
        <f t="shared" si="1"/>
        <v>82.17273549540963</v>
      </c>
      <c r="H41" s="96">
        <f t="shared" si="0"/>
        <v>61.49796712187335</v>
      </c>
      <c r="I41" s="77">
        <f t="shared" si="2"/>
        <v>-12.827264504590374</v>
      </c>
    </row>
    <row r="42" spans="1:9" s="28" customFormat="1" ht="27" customHeight="1">
      <c r="A42" s="126"/>
      <c r="B42" s="127"/>
      <c r="C42" s="54" t="s">
        <v>71</v>
      </c>
      <c r="D42" s="96">
        <v>193358.77</v>
      </c>
      <c r="E42" s="96">
        <v>133610.74</v>
      </c>
      <c r="F42" s="96">
        <v>133610.74</v>
      </c>
      <c r="G42" s="96">
        <f t="shared" si="1"/>
        <v>100</v>
      </c>
      <c r="H42" s="96">
        <f t="shared" si="0"/>
        <v>69.09991204433086</v>
      </c>
      <c r="I42" s="77">
        <f t="shared" si="2"/>
        <v>5</v>
      </c>
    </row>
    <row r="43" spans="1:10" s="2" customFormat="1" ht="30" customHeight="1">
      <c r="A43" s="50" t="s">
        <v>5</v>
      </c>
      <c r="B43" s="30" t="s">
        <v>6</v>
      </c>
      <c r="C43" s="30" t="s">
        <v>41</v>
      </c>
      <c r="D43" s="76">
        <f>D44+D45+D46</f>
        <v>706584.116</v>
      </c>
      <c r="E43" s="76">
        <f>E44+E45+E46</f>
        <v>616343.268</v>
      </c>
      <c r="F43" s="76">
        <f>F44+F45+F46</f>
        <v>615282.319</v>
      </c>
      <c r="G43" s="116">
        <f>F43/E43*100</f>
        <v>99.82786394285725</v>
      </c>
      <c r="H43" s="76">
        <f t="shared" si="0"/>
        <v>87.078424927401</v>
      </c>
      <c r="I43" s="104">
        <f t="shared" si="2"/>
        <v>4.827863942857249</v>
      </c>
      <c r="J43" s="63"/>
    </row>
    <row r="44" spans="1:9" s="7" customFormat="1" ht="16.5" customHeight="1">
      <c r="A44" s="122"/>
      <c r="B44" s="123"/>
      <c r="C44" s="51" t="s">
        <v>35</v>
      </c>
      <c r="D44" s="96">
        <v>587259.848</v>
      </c>
      <c r="E44" s="96">
        <v>503680.727</v>
      </c>
      <c r="F44" s="96">
        <v>503205.534</v>
      </c>
      <c r="G44" s="115">
        <f>F44/E44*100</f>
        <v>99.90565590968104</v>
      </c>
      <c r="H44" s="96">
        <f t="shared" si="0"/>
        <v>85.68703202061926</v>
      </c>
      <c r="I44" s="77">
        <f t="shared" si="2"/>
        <v>4.905655909681045</v>
      </c>
    </row>
    <row r="45" spans="1:9" s="2" customFormat="1" ht="16.5" customHeight="1">
      <c r="A45" s="124"/>
      <c r="B45" s="125"/>
      <c r="C45" s="51" t="s">
        <v>36</v>
      </c>
      <c r="D45" s="96">
        <v>9346.109</v>
      </c>
      <c r="E45" s="96">
        <v>6927.222</v>
      </c>
      <c r="F45" s="96">
        <v>6341.466</v>
      </c>
      <c r="G45" s="96">
        <f t="shared" si="1"/>
        <v>91.54414280356542</v>
      </c>
      <c r="H45" s="96">
        <f t="shared" si="0"/>
        <v>67.85140211825049</v>
      </c>
      <c r="I45" s="77">
        <f t="shared" si="2"/>
        <v>-3.455857196434579</v>
      </c>
    </row>
    <row r="46" spans="1:9" s="28" customFormat="1" ht="27" customHeight="1">
      <c r="A46" s="126"/>
      <c r="B46" s="127"/>
      <c r="C46" s="54" t="s">
        <v>71</v>
      </c>
      <c r="D46" s="96">
        <v>109978.159</v>
      </c>
      <c r="E46" s="96">
        <v>105735.319</v>
      </c>
      <c r="F46" s="96">
        <v>105735.319</v>
      </c>
      <c r="G46" s="96">
        <f t="shared" si="1"/>
        <v>100</v>
      </c>
      <c r="H46" s="96">
        <f t="shared" si="0"/>
        <v>96.1421067250271</v>
      </c>
      <c r="I46" s="77">
        <f t="shared" si="2"/>
        <v>5</v>
      </c>
    </row>
    <row r="47" spans="1:9" s="2" customFormat="1" ht="30" customHeight="1">
      <c r="A47" s="50" t="s">
        <v>7</v>
      </c>
      <c r="B47" s="30" t="s">
        <v>8</v>
      </c>
      <c r="C47" s="30" t="s">
        <v>42</v>
      </c>
      <c r="D47" s="76">
        <f>D48+D49+D50</f>
        <v>643998.5040000001</v>
      </c>
      <c r="E47" s="76">
        <f>E48+E49+E50</f>
        <v>602871.211</v>
      </c>
      <c r="F47" s="76">
        <f>F48+F49+F50</f>
        <v>575986.052</v>
      </c>
      <c r="G47" s="76">
        <f t="shared" si="1"/>
        <v>95.54048053556832</v>
      </c>
      <c r="H47" s="76">
        <f t="shared" si="0"/>
        <v>89.43903571552396</v>
      </c>
      <c r="I47" s="104">
        <f>G47-95</f>
        <v>0.5404805355683209</v>
      </c>
    </row>
    <row r="48" spans="1:9" s="7" customFormat="1" ht="16.5" customHeight="1">
      <c r="A48" s="122"/>
      <c r="B48" s="123"/>
      <c r="C48" s="51" t="s">
        <v>35</v>
      </c>
      <c r="D48" s="96">
        <v>496483.157</v>
      </c>
      <c r="E48" s="96">
        <v>462036.555</v>
      </c>
      <c r="F48" s="96">
        <v>436350.232</v>
      </c>
      <c r="G48" s="96">
        <f t="shared" si="1"/>
        <v>94.44062970298963</v>
      </c>
      <c r="H48" s="96">
        <f t="shared" si="0"/>
        <v>87.88822457475632</v>
      </c>
      <c r="I48" s="77">
        <f t="shared" si="2"/>
        <v>-0.5593702970103749</v>
      </c>
    </row>
    <row r="49" spans="1:9" s="2" customFormat="1" ht="16.5" customHeight="1">
      <c r="A49" s="124"/>
      <c r="B49" s="125"/>
      <c r="C49" s="51" t="s">
        <v>36</v>
      </c>
      <c r="D49" s="96">
        <v>8188.552</v>
      </c>
      <c r="E49" s="96">
        <v>6755.446</v>
      </c>
      <c r="F49" s="96">
        <v>5556.61</v>
      </c>
      <c r="G49" s="96">
        <f t="shared" si="1"/>
        <v>82.25378457617751</v>
      </c>
      <c r="H49" s="96">
        <f t="shared" si="0"/>
        <v>67.85827335528919</v>
      </c>
      <c r="I49" s="77">
        <f t="shared" si="2"/>
        <v>-12.746215423822491</v>
      </c>
    </row>
    <row r="50" spans="1:9" s="28" customFormat="1" ht="27.75" customHeight="1">
      <c r="A50" s="126"/>
      <c r="B50" s="127"/>
      <c r="C50" s="54" t="s">
        <v>71</v>
      </c>
      <c r="D50" s="96">
        <v>139326.795</v>
      </c>
      <c r="E50" s="96">
        <v>134079.21</v>
      </c>
      <c r="F50" s="96">
        <v>134079.21</v>
      </c>
      <c r="G50" s="96">
        <f t="shared" si="1"/>
        <v>100</v>
      </c>
      <c r="H50" s="96">
        <f t="shared" si="0"/>
        <v>96.2336139290364</v>
      </c>
      <c r="I50" s="77">
        <f t="shared" si="2"/>
        <v>5</v>
      </c>
    </row>
    <row r="51" spans="1:10" s="2" customFormat="1" ht="30" customHeight="1">
      <c r="A51" s="50" t="s">
        <v>9</v>
      </c>
      <c r="B51" s="30" t="s">
        <v>10</v>
      </c>
      <c r="C51" s="30" t="s">
        <v>46</v>
      </c>
      <c r="D51" s="76">
        <f>D52+D53+D54</f>
        <v>661021.826</v>
      </c>
      <c r="E51" s="76">
        <f>E52+E53+E54</f>
        <v>621302.566</v>
      </c>
      <c r="F51" s="76">
        <f>F52+F53+F54</f>
        <v>611235.3319999999</v>
      </c>
      <c r="G51" s="76">
        <f t="shared" si="1"/>
        <v>98.3796567806224</v>
      </c>
      <c r="H51" s="76">
        <f t="shared" si="0"/>
        <v>92.46825262922557</v>
      </c>
      <c r="I51" s="104">
        <f t="shared" si="2"/>
        <v>3.3796567806223976</v>
      </c>
      <c r="J51" s="63"/>
    </row>
    <row r="52" spans="1:9" s="7" customFormat="1" ht="16.5" customHeight="1">
      <c r="A52" s="122"/>
      <c r="B52" s="123"/>
      <c r="C52" s="51" t="s">
        <v>35</v>
      </c>
      <c r="D52" s="96">
        <v>430123.093</v>
      </c>
      <c r="E52" s="96">
        <v>392537.803</v>
      </c>
      <c r="F52" s="96">
        <v>386038.562</v>
      </c>
      <c r="G52" s="96">
        <f t="shared" si="1"/>
        <v>98.34430188625679</v>
      </c>
      <c r="H52" s="96">
        <f t="shared" si="0"/>
        <v>89.7507174765899</v>
      </c>
      <c r="I52" s="77">
        <f t="shared" si="2"/>
        <v>3.344301886256787</v>
      </c>
    </row>
    <row r="53" spans="1:9" s="2" customFormat="1" ht="16.5" customHeight="1">
      <c r="A53" s="124"/>
      <c r="B53" s="125"/>
      <c r="C53" s="51" t="s">
        <v>36</v>
      </c>
      <c r="D53" s="96">
        <v>7454.139</v>
      </c>
      <c r="E53" s="96">
        <v>5320.169</v>
      </c>
      <c r="F53" s="96">
        <v>4575.965</v>
      </c>
      <c r="G53" s="96">
        <f t="shared" si="1"/>
        <v>86.01164737435974</v>
      </c>
      <c r="H53" s="96">
        <f t="shared" si="0"/>
        <v>61.388243498008286</v>
      </c>
      <c r="I53" s="77">
        <f t="shared" si="2"/>
        <v>-8.98835262564026</v>
      </c>
    </row>
    <row r="54" spans="1:9" s="28" customFormat="1" ht="27.75" customHeight="1">
      <c r="A54" s="126"/>
      <c r="B54" s="127"/>
      <c r="C54" s="54" t="s">
        <v>71</v>
      </c>
      <c r="D54" s="96">
        <v>223444.594</v>
      </c>
      <c r="E54" s="96">
        <v>223444.594</v>
      </c>
      <c r="F54" s="96">
        <v>220620.805</v>
      </c>
      <c r="G54" s="96">
        <f t="shared" si="1"/>
        <v>98.73624644505831</v>
      </c>
      <c r="H54" s="96">
        <f t="shared" si="0"/>
        <v>98.73624644505831</v>
      </c>
      <c r="I54" s="77">
        <f t="shared" si="2"/>
        <v>3.7362464450583133</v>
      </c>
    </row>
    <row r="55" spans="1:10" s="2" customFormat="1" ht="30" customHeight="1">
      <c r="A55" s="50" t="s">
        <v>11</v>
      </c>
      <c r="B55" s="30" t="s">
        <v>12</v>
      </c>
      <c r="C55" s="30" t="s">
        <v>45</v>
      </c>
      <c r="D55" s="76">
        <f>D56+D57+D58</f>
        <v>481577.696</v>
      </c>
      <c r="E55" s="76">
        <f>E56+E57+E58</f>
        <v>435033.89</v>
      </c>
      <c r="F55" s="76">
        <f>F56+F57+F58</f>
        <v>429488.282</v>
      </c>
      <c r="G55" s="116">
        <f t="shared" si="1"/>
        <v>98.72524689973004</v>
      </c>
      <c r="H55" s="76">
        <f t="shared" si="0"/>
        <v>89.18359084470556</v>
      </c>
      <c r="I55" s="104">
        <f t="shared" si="2"/>
        <v>3.7252468997300383</v>
      </c>
      <c r="J55" s="63"/>
    </row>
    <row r="56" spans="1:9" s="7" customFormat="1" ht="16.5" customHeight="1">
      <c r="A56" s="122"/>
      <c r="B56" s="123"/>
      <c r="C56" s="51" t="s">
        <v>35</v>
      </c>
      <c r="D56" s="96">
        <v>366323.886</v>
      </c>
      <c r="E56" s="96">
        <v>321557.733</v>
      </c>
      <c r="F56" s="96">
        <v>316508.683</v>
      </c>
      <c r="G56" s="115">
        <f t="shared" si="1"/>
        <v>98.42981540114292</v>
      </c>
      <c r="H56" s="96">
        <f t="shared" si="0"/>
        <v>86.40132273547677</v>
      </c>
      <c r="I56" s="77">
        <f t="shared" si="2"/>
        <v>3.4298154011429176</v>
      </c>
    </row>
    <row r="57" spans="1:9" s="2" customFormat="1" ht="16.5" customHeight="1">
      <c r="A57" s="124"/>
      <c r="B57" s="125"/>
      <c r="C57" s="51" t="s">
        <v>36</v>
      </c>
      <c r="D57" s="96">
        <v>7674.861</v>
      </c>
      <c r="E57" s="96">
        <v>5897.208</v>
      </c>
      <c r="F57" s="96">
        <v>5400.65</v>
      </c>
      <c r="G57" s="96">
        <f t="shared" si="1"/>
        <v>91.5797780915986</v>
      </c>
      <c r="H57" s="96">
        <f t="shared" si="0"/>
        <v>70.3680496623978</v>
      </c>
      <c r="I57" s="77">
        <f t="shared" si="2"/>
        <v>-3.420221908401402</v>
      </c>
    </row>
    <row r="58" spans="1:9" s="28" customFormat="1" ht="27" customHeight="1">
      <c r="A58" s="126"/>
      <c r="B58" s="127"/>
      <c r="C58" s="54" t="s">
        <v>71</v>
      </c>
      <c r="D58" s="96">
        <v>107578.949</v>
      </c>
      <c r="E58" s="96">
        <v>107578.949</v>
      </c>
      <c r="F58" s="96">
        <v>107578.949</v>
      </c>
      <c r="G58" s="96">
        <f>F58/E58*100</f>
        <v>100</v>
      </c>
      <c r="H58" s="96">
        <f t="shared" si="0"/>
        <v>100</v>
      </c>
      <c r="I58" s="77">
        <f t="shared" si="2"/>
        <v>5</v>
      </c>
    </row>
    <row r="59" spans="1:10" s="2" customFormat="1" ht="30" customHeight="1">
      <c r="A59" s="50" t="s">
        <v>13</v>
      </c>
      <c r="B59" s="30" t="s">
        <v>14</v>
      </c>
      <c r="C59" s="30" t="s">
        <v>44</v>
      </c>
      <c r="D59" s="76">
        <f>D60+D61+D62</f>
        <v>507931.51600000006</v>
      </c>
      <c r="E59" s="76">
        <f>E60+E61+E62</f>
        <v>445817.461</v>
      </c>
      <c r="F59" s="76">
        <f>F60+F61+F62</f>
        <v>440893.523</v>
      </c>
      <c r="G59" s="76">
        <f t="shared" si="1"/>
        <v>98.89552598748482</v>
      </c>
      <c r="H59" s="76">
        <f t="shared" si="0"/>
        <v>86.80176541752529</v>
      </c>
      <c r="I59" s="104">
        <f t="shared" si="2"/>
        <v>3.8955259874848167</v>
      </c>
      <c r="J59" s="63"/>
    </row>
    <row r="60" spans="1:9" s="7" customFormat="1" ht="16.5" customHeight="1">
      <c r="A60" s="122"/>
      <c r="B60" s="123"/>
      <c r="C60" s="51" t="s">
        <v>35</v>
      </c>
      <c r="D60" s="96">
        <v>367416.33</v>
      </c>
      <c r="E60" s="96">
        <v>322856.411</v>
      </c>
      <c r="F60" s="96">
        <v>319063.456</v>
      </c>
      <c r="G60" s="96">
        <f t="shared" si="1"/>
        <v>98.82518826612366</v>
      </c>
      <c r="H60" s="96">
        <f t="shared" si="0"/>
        <v>86.83975913645428</v>
      </c>
      <c r="I60" s="77">
        <f t="shared" si="2"/>
        <v>3.8251882661236607</v>
      </c>
    </row>
    <row r="61" spans="1:9" s="2" customFormat="1" ht="16.5" customHeight="1">
      <c r="A61" s="124"/>
      <c r="B61" s="125"/>
      <c r="C61" s="51" t="s">
        <v>36</v>
      </c>
      <c r="D61" s="96">
        <v>8351.639</v>
      </c>
      <c r="E61" s="96">
        <v>5298.782</v>
      </c>
      <c r="F61" s="96">
        <v>4167.811</v>
      </c>
      <c r="G61" s="96">
        <f t="shared" si="1"/>
        <v>78.6560194399392</v>
      </c>
      <c r="H61" s="96">
        <f t="shared" si="0"/>
        <v>49.904108642626916</v>
      </c>
      <c r="I61" s="77">
        <f t="shared" si="2"/>
        <v>-16.3439805600608</v>
      </c>
    </row>
    <row r="62" spans="1:9" s="28" customFormat="1" ht="27" customHeight="1">
      <c r="A62" s="126"/>
      <c r="B62" s="127"/>
      <c r="C62" s="54" t="s">
        <v>71</v>
      </c>
      <c r="D62" s="96">
        <v>132163.547</v>
      </c>
      <c r="E62" s="96">
        <v>117662.268</v>
      </c>
      <c r="F62" s="96">
        <v>117662.256</v>
      </c>
      <c r="G62" s="96">
        <f t="shared" si="1"/>
        <v>99.99998980131846</v>
      </c>
      <c r="H62" s="96">
        <f t="shared" si="0"/>
        <v>89.02776799717701</v>
      </c>
      <c r="I62" s="77">
        <f t="shared" si="2"/>
        <v>4.999989801318463</v>
      </c>
    </row>
    <row r="63" spans="1:10" s="2" customFormat="1" ht="30" customHeight="1">
      <c r="A63" s="50" t="s">
        <v>15</v>
      </c>
      <c r="B63" s="30" t="s">
        <v>16</v>
      </c>
      <c r="C63" s="30" t="s">
        <v>68</v>
      </c>
      <c r="D63" s="76">
        <f>D64+D65+D66</f>
        <v>535600.437</v>
      </c>
      <c r="E63" s="76">
        <f>E64+E65+E66</f>
        <v>474322.83300000004</v>
      </c>
      <c r="F63" s="76">
        <f>F64+F65+F66</f>
        <v>473583.982</v>
      </c>
      <c r="G63" s="116">
        <f t="shared" si="1"/>
        <v>99.8442303535491</v>
      </c>
      <c r="H63" s="76">
        <f t="shared" si="0"/>
        <v>88.42113435392885</v>
      </c>
      <c r="I63" s="104">
        <f t="shared" si="2"/>
        <v>4.844230353549094</v>
      </c>
      <c r="J63" s="63"/>
    </row>
    <row r="64" spans="1:9" s="7" customFormat="1" ht="16.5" customHeight="1">
      <c r="A64" s="122"/>
      <c r="B64" s="123"/>
      <c r="C64" s="51" t="s">
        <v>35</v>
      </c>
      <c r="D64" s="96">
        <v>392760.591</v>
      </c>
      <c r="E64" s="96">
        <v>346813.063</v>
      </c>
      <c r="F64" s="96">
        <v>346344.318</v>
      </c>
      <c r="G64" s="115">
        <f t="shared" si="1"/>
        <v>99.86484217291435</v>
      </c>
      <c r="H64" s="96">
        <f t="shared" si="0"/>
        <v>88.18204421125337</v>
      </c>
      <c r="I64" s="77">
        <f t="shared" si="2"/>
        <v>4.864842172914351</v>
      </c>
    </row>
    <row r="65" spans="1:9" s="2" customFormat="1" ht="16.5" customHeight="1">
      <c r="A65" s="124"/>
      <c r="B65" s="125"/>
      <c r="C65" s="51" t="s">
        <v>36</v>
      </c>
      <c r="D65" s="96">
        <v>5685.95</v>
      </c>
      <c r="E65" s="96">
        <v>4287.032</v>
      </c>
      <c r="F65" s="96">
        <v>4016.926</v>
      </c>
      <c r="G65" s="96">
        <f t="shared" si="1"/>
        <v>93.6994638715083</v>
      </c>
      <c r="H65" s="96">
        <f t="shared" si="0"/>
        <v>70.64652344814851</v>
      </c>
      <c r="I65" s="77">
        <f t="shared" si="2"/>
        <v>-1.3005361284917</v>
      </c>
    </row>
    <row r="66" spans="1:9" s="2" customFormat="1" ht="27.75" customHeight="1">
      <c r="A66" s="126"/>
      <c r="B66" s="127"/>
      <c r="C66" s="54" t="s">
        <v>71</v>
      </c>
      <c r="D66" s="96">
        <v>137153.896</v>
      </c>
      <c r="E66" s="96">
        <v>123222.738</v>
      </c>
      <c r="F66" s="96">
        <v>123222.738</v>
      </c>
      <c r="G66" s="96">
        <f t="shared" si="1"/>
        <v>100</v>
      </c>
      <c r="H66" s="96">
        <f t="shared" si="0"/>
        <v>89.84268153782521</v>
      </c>
      <c r="I66" s="77">
        <f t="shared" si="2"/>
        <v>5</v>
      </c>
    </row>
    <row r="67" spans="1:9" s="2" customFormat="1" ht="30" customHeight="1">
      <c r="A67" s="50" t="s">
        <v>17</v>
      </c>
      <c r="B67" s="30" t="s">
        <v>18</v>
      </c>
      <c r="C67" s="30" t="s">
        <v>43</v>
      </c>
      <c r="D67" s="76">
        <f>D68+D69+D70</f>
        <v>91216.176</v>
      </c>
      <c r="E67" s="76">
        <f>E68+E69+E70</f>
        <v>82284.906</v>
      </c>
      <c r="F67" s="76">
        <f>F68+F69+F70</f>
        <v>81247.738</v>
      </c>
      <c r="G67" s="116">
        <f t="shared" si="1"/>
        <v>98.73954039638812</v>
      </c>
      <c r="H67" s="76">
        <f t="shared" si="0"/>
        <v>89.07163352254538</v>
      </c>
      <c r="I67" s="104">
        <f t="shared" si="2"/>
        <v>3.739540396388122</v>
      </c>
    </row>
    <row r="68" spans="1:9" s="7" customFormat="1" ht="16.5" customHeight="1">
      <c r="A68" s="122"/>
      <c r="B68" s="123"/>
      <c r="C68" s="51" t="s">
        <v>35</v>
      </c>
      <c r="D68" s="96">
        <v>71757.374</v>
      </c>
      <c r="E68" s="114">
        <v>62932.447</v>
      </c>
      <c r="F68" s="96">
        <v>61926.894</v>
      </c>
      <c r="G68" s="96">
        <f t="shared" si="1"/>
        <v>98.40217082294606</v>
      </c>
      <c r="H68" s="96">
        <f t="shared" si="0"/>
        <v>86.30039053547306</v>
      </c>
      <c r="I68" s="77">
        <f t="shared" si="2"/>
        <v>3.4021708229460614</v>
      </c>
    </row>
    <row r="69" spans="1:9" s="2" customFormat="1" ht="16.5" customHeight="1">
      <c r="A69" s="124"/>
      <c r="B69" s="125"/>
      <c r="C69" s="51" t="s">
        <v>36</v>
      </c>
      <c r="D69" s="96">
        <v>590.6</v>
      </c>
      <c r="E69" s="96">
        <v>484.257</v>
      </c>
      <c r="F69" s="96">
        <v>452.642</v>
      </c>
      <c r="G69" s="96">
        <f>F69/E69*100</f>
        <v>93.4714418170517</v>
      </c>
      <c r="H69" s="96">
        <f t="shared" si="0"/>
        <v>76.6410430071114</v>
      </c>
      <c r="I69" s="77">
        <f t="shared" si="2"/>
        <v>-1.5285581829483021</v>
      </c>
    </row>
    <row r="70" spans="1:9" s="2" customFormat="1" ht="27.75" customHeight="1">
      <c r="A70" s="126"/>
      <c r="B70" s="127"/>
      <c r="C70" s="54" t="s">
        <v>71</v>
      </c>
      <c r="D70" s="96">
        <v>18868.202</v>
      </c>
      <c r="E70" s="96">
        <v>18868.202</v>
      </c>
      <c r="F70" s="96">
        <v>18868.202</v>
      </c>
      <c r="G70" s="96">
        <f t="shared" si="1"/>
        <v>100</v>
      </c>
      <c r="H70" s="96">
        <f t="shared" si="0"/>
        <v>100</v>
      </c>
      <c r="I70" s="77">
        <f t="shared" si="2"/>
        <v>5</v>
      </c>
    </row>
    <row r="71" spans="1:9" s="2" customFormat="1" ht="45" customHeight="1">
      <c r="A71" s="50" t="s">
        <v>86</v>
      </c>
      <c r="B71" s="30" t="s">
        <v>88</v>
      </c>
      <c r="C71" s="30" t="s">
        <v>87</v>
      </c>
      <c r="D71" s="76">
        <f>D72+D73+D74</f>
        <v>1088150.708</v>
      </c>
      <c r="E71" s="76">
        <f>E72+E73+E74</f>
        <v>699444.841</v>
      </c>
      <c r="F71" s="76">
        <f>F72+F73+F74</f>
        <v>692103.663</v>
      </c>
      <c r="G71" s="76">
        <f t="shared" si="1"/>
        <v>98.95042788656438</v>
      </c>
      <c r="H71" s="76">
        <f t="shared" si="0"/>
        <v>63.60365874981353</v>
      </c>
      <c r="I71" s="104">
        <f t="shared" si="2"/>
        <v>3.950427886564384</v>
      </c>
    </row>
    <row r="72" spans="1:9" s="2" customFormat="1" ht="16.5" customHeight="1">
      <c r="A72" s="162"/>
      <c r="B72" s="163"/>
      <c r="C72" s="54" t="s">
        <v>35</v>
      </c>
      <c r="D72" s="96">
        <v>544080.643</v>
      </c>
      <c r="E72" s="96">
        <v>422288.419</v>
      </c>
      <c r="F72" s="96">
        <v>416040.471</v>
      </c>
      <c r="G72" s="96">
        <f aca="true" t="shared" si="3" ref="G72:G139">F72/E72*100</f>
        <v>98.52045480792596</v>
      </c>
      <c r="H72" s="96">
        <f aca="true" t="shared" si="4" ref="H72:H139">F72/D72*100</f>
        <v>76.46669227304233</v>
      </c>
      <c r="I72" s="77">
        <f aca="true" t="shared" si="5" ref="I72:I139">G72-95</f>
        <v>3.520454807925958</v>
      </c>
    </row>
    <row r="73" spans="1:9" s="10" customFormat="1" ht="16.5" customHeight="1">
      <c r="A73" s="164"/>
      <c r="B73" s="165"/>
      <c r="C73" s="54" t="s">
        <v>36</v>
      </c>
      <c r="D73" s="114">
        <v>4364.565</v>
      </c>
      <c r="E73" s="96">
        <v>399.965</v>
      </c>
      <c r="F73" s="96">
        <v>398.225</v>
      </c>
      <c r="G73" s="96">
        <f t="shared" si="3"/>
        <v>99.56496193416925</v>
      </c>
      <c r="H73" s="96">
        <f t="shared" si="4"/>
        <v>9.124047871895597</v>
      </c>
      <c r="I73" s="77">
        <f t="shared" si="5"/>
        <v>4.564961934169247</v>
      </c>
    </row>
    <row r="74" spans="1:9" s="86" customFormat="1" ht="27.75" customHeight="1">
      <c r="A74" s="164"/>
      <c r="B74" s="165"/>
      <c r="C74" s="54" t="s">
        <v>71</v>
      </c>
      <c r="D74" s="96">
        <v>539705.5</v>
      </c>
      <c r="E74" s="96">
        <v>276756.457</v>
      </c>
      <c r="F74" s="96">
        <v>275664.967</v>
      </c>
      <c r="G74" s="115">
        <f t="shared" si="3"/>
        <v>99.60561353768162</v>
      </c>
      <c r="H74" s="96">
        <f t="shared" si="4"/>
        <v>51.076923803815234</v>
      </c>
      <c r="I74" s="77">
        <f t="shared" si="5"/>
        <v>4.60561353768162</v>
      </c>
    </row>
    <row r="75" spans="1:10" s="28" customFormat="1" ht="21" customHeight="1">
      <c r="A75" s="166"/>
      <c r="B75" s="167"/>
      <c r="C75" s="90" t="s">
        <v>96</v>
      </c>
      <c r="D75" s="99">
        <v>2697</v>
      </c>
      <c r="E75" s="99">
        <v>0</v>
      </c>
      <c r="F75" s="99">
        <v>0</v>
      </c>
      <c r="G75" s="99"/>
      <c r="H75" s="99">
        <f t="shared" si="4"/>
        <v>0</v>
      </c>
      <c r="I75" s="89"/>
      <c r="J75" s="67"/>
    </row>
    <row r="76" spans="1:9" s="2" customFormat="1" ht="44.25" customHeight="1">
      <c r="A76" s="57" t="s">
        <v>92</v>
      </c>
      <c r="B76" s="58" t="s">
        <v>93</v>
      </c>
      <c r="C76" s="30" t="s">
        <v>91</v>
      </c>
      <c r="D76" s="76">
        <f>D77+D78</f>
        <v>2418610.592</v>
      </c>
      <c r="E76" s="76">
        <f>E77+E78</f>
        <v>1778716.028</v>
      </c>
      <c r="F76" s="76">
        <f>F77+F78</f>
        <v>1711288.628</v>
      </c>
      <c r="G76" s="76">
        <f t="shared" si="3"/>
        <v>96.20920939944439</v>
      </c>
      <c r="H76" s="76">
        <f t="shared" si="4"/>
        <v>70.7550290923393</v>
      </c>
      <c r="I76" s="104">
        <f t="shared" si="5"/>
        <v>1.20920939944439</v>
      </c>
    </row>
    <row r="77" spans="1:9" s="2" customFormat="1" ht="16.5" customHeight="1">
      <c r="A77" s="162"/>
      <c r="B77" s="163"/>
      <c r="C77" s="54" t="s">
        <v>35</v>
      </c>
      <c r="D77" s="96">
        <v>1193056.487</v>
      </c>
      <c r="E77" s="96">
        <v>880885.256</v>
      </c>
      <c r="F77" s="96">
        <v>879856.125</v>
      </c>
      <c r="G77" s="115">
        <f t="shared" si="3"/>
        <v>99.88317082242094</v>
      </c>
      <c r="H77" s="96">
        <f t="shared" si="4"/>
        <v>73.7480693150114</v>
      </c>
      <c r="I77" s="77">
        <f t="shared" si="5"/>
        <v>4.8831708224209365</v>
      </c>
    </row>
    <row r="78" spans="1:9" s="28" customFormat="1" ht="27" customHeight="1">
      <c r="A78" s="164"/>
      <c r="B78" s="165"/>
      <c r="C78" s="54" t="s">
        <v>71</v>
      </c>
      <c r="D78" s="96">
        <v>1225554.105</v>
      </c>
      <c r="E78" s="96">
        <v>897830.772</v>
      </c>
      <c r="F78" s="96">
        <v>831432.503</v>
      </c>
      <c r="G78" s="96">
        <f t="shared" si="3"/>
        <v>92.60458974333305</v>
      </c>
      <c r="H78" s="96">
        <f t="shared" si="4"/>
        <v>67.84135433988041</v>
      </c>
      <c r="I78" s="77">
        <f t="shared" si="5"/>
        <v>-2.395410256666949</v>
      </c>
    </row>
    <row r="79" spans="1:10" s="28" customFormat="1" ht="21" customHeight="1">
      <c r="A79" s="164"/>
      <c r="B79" s="165"/>
      <c r="C79" s="91" t="s">
        <v>96</v>
      </c>
      <c r="D79" s="99">
        <v>2340203.047</v>
      </c>
      <c r="E79" s="99">
        <v>1722265.416</v>
      </c>
      <c r="F79" s="99">
        <v>1654838.017</v>
      </c>
      <c r="G79" s="99">
        <f t="shared" si="3"/>
        <v>96.08495889346709</v>
      </c>
      <c r="H79" s="99">
        <f t="shared" si="4"/>
        <v>70.71343741396299</v>
      </c>
      <c r="I79" s="89">
        <f t="shared" si="5"/>
        <v>1.084958893467089</v>
      </c>
      <c r="J79" s="68"/>
    </row>
    <row r="80" spans="1:9" s="2" customFormat="1" ht="45" customHeight="1">
      <c r="A80" s="50" t="s">
        <v>19</v>
      </c>
      <c r="B80" s="30" t="s">
        <v>111</v>
      </c>
      <c r="C80" s="30" t="s">
        <v>47</v>
      </c>
      <c r="D80" s="76">
        <f>D82+D83+D84</f>
        <v>9250494.037</v>
      </c>
      <c r="E80" s="76">
        <f>E82+E83+E84</f>
        <v>4059146.6720000003</v>
      </c>
      <c r="F80" s="76">
        <f>F82+F83+F84</f>
        <v>3899628.528</v>
      </c>
      <c r="G80" s="76">
        <f t="shared" si="3"/>
        <v>96.07015570291271</v>
      </c>
      <c r="H80" s="76">
        <f t="shared" si="4"/>
        <v>42.155894727376925</v>
      </c>
      <c r="I80" s="104">
        <f t="shared" si="5"/>
        <v>1.0701557029127144</v>
      </c>
    </row>
    <row r="81" spans="1:9" s="2" customFormat="1" ht="45" customHeight="1">
      <c r="A81" s="122"/>
      <c r="B81" s="123"/>
      <c r="C81" s="30" t="s">
        <v>124</v>
      </c>
      <c r="D81" s="76">
        <f>D82+D83+D85</f>
        <v>6787997.651000001</v>
      </c>
      <c r="E81" s="76">
        <f>E82+E83+E85</f>
        <v>4059146.6720000003</v>
      </c>
      <c r="F81" s="76">
        <f>F82+F83+F85</f>
        <v>3899628.528</v>
      </c>
      <c r="G81" s="76">
        <f>F81/E81*100</f>
        <v>96.07015570291271</v>
      </c>
      <c r="H81" s="76">
        <f>F81/D81*100</f>
        <v>57.448878572100135</v>
      </c>
      <c r="I81" s="104">
        <f t="shared" si="5"/>
        <v>1.0701557029127144</v>
      </c>
    </row>
    <row r="82" spans="1:9" s="7" customFormat="1" ht="16.5" customHeight="1">
      <c r="A82" s="124"/>
      <c r="B82" s="125"/>
      <c r="C82" s="51" t="s">
        <v>35</v>
      </c>
      <c r="D82" s="96">
        <v>3323496.688</v>
      </c>
      <c r="E82" s="96">
        <v>2611105.968</v>
      </c>
      <c r="F82" s="96">
        <v>2472999.797</v>
      </c>
      <c r="G82" s="96">
        <f t="shared" si="3"/>
        <v>94.71081707550216</v>
      </c>
      <c r="H82" s="96">
        <f t="shared" si="4"/>
        <v>74.40957609282864</v>
      </c>
      <c r="I82" s="77">
        <f t="shared" si="5"/>
        <v>-0.2891829244978368</v>
      </c>
    </row>
    <row r="83" spans="1:9" s="7" customFormat="1" ht="16.5" customHeight="1">
      <c r="A83" s="124"/>
      <c r="B83" s="125"/>
      <c r="C83" s="51" t="s">
        <v>36</v>
      </c>
      <c r="D83" s="96">
        <v>9480.2</v>
      </c>
      <c r="E83" s="96">
        <v>7187.35</v>
      </c>
      <c r="F83" s="96">
        <v>5600.645</v>
      </c>
      <c r="G83" s="96">
        <f t="shared" si="3"/>
        <v>77.92364362386694</v>
      </c>
      <c r="H83" s="96">
        <f t="shared" si="4"/>
        <v>59.07728739900002</v>
      </c>
      <c r="I83" s="77">
        <f t="shared" si="5"/>
        <v>-17.076356376133063</v>
      </c>
    </row>
    <row r="84" spans="1:9" s="2" customFormat="1" ht="27" customHeight="1">
      <c r="A84" s="124"/>
      <c r="B84" s="125"/>
      <c r="C84" s="51" t="s">
        <v>71</v>
      </c>
      <c r="D84" s="96">
        <v>5917517.149</v>
      </c>
      <c r="E84" s="96">
        <v>1440853.354</v>
      </c>
      <c r="F84" s="96">
        <v>1421028.086</v>
      </c>
      <c r="G84" s="96">
        <f t="shared" si="3"/>
        <v>98.62406066898046</v>
      </c>
      <c r="H84" s="96">
        <f t="shared" si="4"/>
        <v>24.01392425605626</v>
      </c>
      <c r="I84" s="77">
        <f t="shared" si="5"/>
        <v>3.624060668980462</v>
      </c>
    </row>
    <row r="85" spans="1:9" s="2" customFormat="1" ht="44.25" customHeight="1" hidden="1">
      <c r="A85" s="124"/>
      <c r="B85" s="125"/>
      <c r="C85" s="51" t="s">
        <v>125</v>
      </c>
      <c r="D85" s="96">
        <f>D84-2462496.386</f>
        <v>3455020.7630000003</v>
      </c>
      <c r="E85" s="96">
        <f>E84</f>
        <v>1440853.354</v>
      </c>
      <c r="F85" s="96">
        <f>F84</f>
        <v>1421028.086</v>
      </c>
      <c r="G85" s="96">
        <f>F85/E85*100</f>
        <v>98.62406066898046</v>
      </c>
      <c r="H85" s="96">
        <f>F85/D85*100</f>
        <v>41.129364582055906</v>
      </c>
      <c r="I85" s="77">
        <f t="shared" si="5"/>
        <v>3.624060668980462</v>
      </c>
    </row>
    <row r="86" spans="1:10" s="2" customFormat="1" ht="21" customHeight="1">
      <c r="A86" s="124"/>
      <c r="B86" s="125"/>
      <c r="C86" s="88" t="s">
        <v>96</v>
      </c>
      <c r="D86" s="99">
        <v>4982439.341</v>
      </c>
      <c r="E86" s="99">
        <v>1426880.17</v>
      </c>
      <c r="F86" s="99">
        <v>1417145.335</v>
      </c>
      <c r="G86" s="99">
        <f t="shared" si="3"/>
        <v>99.31775385174775</v>
      </c>
      <c r="H86" s="99">
        <f t="shared" si="4"/>
        <v>28.442801567867598</v>
      </c>
      <c r="I86" s="89">
        <f t="shared" si="5"/>
        <v>4.317753851747753</v>
      </c>
      <c r="J86" s="67"/>
    </row>
    <row r="87" spans="1:10" s="2" customFormat="1" ht="40.5" customHeight="1">
      <c r="A87" s="126"/>
      <c r="B87" s="127"/>
      <c r="C87" s="88" t="s">
        <v>123</v>
      </c>
      <c r="D87" s="99">
        <f>D86-2462496.386</f>
        <v>2519942.955</v>
      </c>
      <c r="E87" s="99">
        <f>E86</f>
        <v>1426880.17</v>
      </c>
      <c r="F87" s="99">
        <f>F86</f>
        <v>1417145.335</v>
      </c>
      <c r="G87" s="99">
        <f>F87/E87*100</f>
        <v>99.31775385174775</v>
      </c>
      <c r="H87" s="99">
        <f>F87/D87*100</f>
        <v>56.23719902818196</v>
      </c>
      <c r="I87" s="89">
        <f>G87-95</f>
        <v>4.317753851747753</v>
      </c>
      <c r="J87" s="67"/>
    </row>
    <row r="88" spans="1:9" s="2" customFormat="1" ht="30" customHeight="1">
      <c r="A88" s="50" t="s">
        <v>20</v>
      </c>
      <c r="B88" s="30" t="s">
        <v>112</v>
      </c>
      <c r="C88" s="30" t="s">
        <v>48</v>
      </c>
      <c r="D88" s="76">
        <f>D89+D90+D91</f>
        <v>7177062.355</v>
      </c>
      <c r="E88" s="76">
        <f>E89+E90+E91</f>
        <v>5948525.606</v>
      </c>
      <c r="F88" s="76">
        <f>F89+F90+F91</f>
        <v>5692158.427999999</v>
      </c>
      <c r="G88" s="76">
        <f t="shared" si="3"/>
        <v>95.69023998583086</v>
      </c>
      <c r="H88" s="76">
        <f t="shared" si="4"/>
        <v>79.31042181951335</v>
      </c>
      <c r="I88" s="104">
        <f t="shared" si="5"/>
        <v>0.690239985830857</v>
      </c>
    </row>
    <row r="89" spans="1:9" s="7" customFormat="1" ht="16.5" customHeight="1">
      <c r="A89" s="122"/>
      <c r="B89" s="123"/>
      <c r="C89" s="61" t="s">
        <v>35</v>
      </c>
      <c r="D89" s="96">
        <v>6466888.018</v>
      </c>
      <c r="E89" s="96">
        <v>5685860.31</v>
      </c>
      <c r="F89" s="96">
        <v>5520708.42</v>
      </c>
      <c r="G89" s="96">
        <f t="shared" si="3"/>
        <v>97.09539311562862</v>
      </c>
      <c r="H89" s="96">
        <f t="shared" si="4"/>
        <v>85.36885754993136</v>
      </c>
      <c r="I89" s="77">
        <f t="shared" si="5"/>
        <v>2.0953931156286245</v>
      </c>
    </row>
    <row r="90" spans="1:9" s="2" customFormat="1" ht="16.5" customHeight="1">
      <c r="A90" s="124"/>
      <c r="B90" s="125"/>
      <c r="C90" s="54" t="s">
        <v>36</v>
      </c>
      <c r="D90" s="96">
        <v>249189.523</v>
      </c>
      <c r="E90" s="96">
        <v>234078.096</v>
      </c>
      <c r="F90" s="96">
        <v>149521.174</v>
      </c>
      <c r="G90" s="96">
        <f t="shared" si="3"/>
        <v>63.8766191946469</v>
      </c>
      <c r="H90" s="96">
        <f t="shared" si="4"/>
        <v>60.00299378557742</v>
      </c>
      <c r="I90" s="77">
        <f t="shared" si="5"/>
        <v>-31.1233808053531</v>
      </c>
    </row>
    <row r="91" spans="1:9" s="2" customFormat="1" ht="27" customHeight="1">
      <c r="A91" s="126"/>
      <c r="B91" s="127"/>
      <c r="C91" s="54" t="s">
        <v>71</v>
      </c>
      <c r="D91" s="96">
        <v>460984.814</v>
      </c>
      <c r="E91" s="96">
        <v>28587.2</v>
      </c>
      <c r="F91" s="96">
        <v>21928.834</v>
      </c>
      <c r="G91" s="96">
        <f t="shared" si="3"/>
        <v>76.70857586612189</v>
      </c>
      <c r="H91" s="96">
        <f t="shared" si="4"/>
        <v>4.7569536639877255</v>
      </c>
      <c r="I91" s="77">
        <f t="shared" si="5"/>
        <v>-18.29142413387811</v>
      </c>
    </row>
    <row r="92" spans="1:9" s="2" customFormat="1" ht="30" customHeight="1">
      <c r="A92" s="57" t="s">
        <v>107</v>
      </c>
      <c r="B92" s="58" t="s">
        <v>109</v>
      </c>
      <c r="C92" s="79" t="s">
        <v>108</v>
      </c>
      <c r="D92" s="76">
        <f>D93+D94</f>
        <v>106128.5</v>
      </c>
      <c r="E92" s="76">
        <f>E93+E94</f>
        <v>84158.956</v>
      </c>
      <c r="F92" s="76">
        <f>F93+F94</f>
        <v>81968.959</v>
      </c>
      <c r="G92" s="76">
        <f t="shared" si="3"/>
        <v>97.3977849725227</v>
      </c>
      <c r="H92" s="76">
        <f t="shared" si="4"/>
        <v>77.23557668298336</v>
      </c>
      <c r="I92" s="104">
        <f t="shared" si="5"/>
        <v>2.3977849725227003</v>
      </c>
    </row>
    <row r="93" spans="1:9" s="2" customFormat="1" ht="16.5" customHeight="1">
      <c r="A93" s="122"/>
      <c r="B93" s="123"/>
      <c r="C93" s="54" t="s">
        <v>35</v>
      </c>
      <c r="D93" s="96">
        <v>106098.5</v>
      </c>
      <c r="E93" s="96">
        <v>84128.956</v>
      </c>
      <c r="F93" s="96">
        <v>81938.959</v>
      </c>
      <c r="G93" s="96">
        <f t="shared" si="3"/>
        <v>97.3968570345744</v>
      </c>
      <c r="H93" s="96">
        <f t="shared" si="4"/>
        <v>77.22913990301466</v>
      </c>
      <c r="I93" s="77">
        <f t="shared" si="5"/>
        <v>2.3968570345743956</v>
      </c>
    </row>
    <row r="94" spans="1:9" s="2" customFormat="1" ht="16.5" customHeight="1">
      <c r="A94" s="126"/>
      <c r="B94" s="127"/>
      <c r="C94" s="54" t="s">
        <v>36</v>
      </c>
      <c r="D94" s="96">
        <v>30</v>
      </c>
      <c r="E94" s="96">
        <v>30</v>
      </c>
      <c r="F94" s="96">
        <v>30</v>
      </c>
      <c r="G94" s="96">
        <f t="shared" si="3"/>
        <v>100</v>
      </c>
      <c r="H94" s="96">
        <f t="shared" si="4"/>
        <v>100</v>
      </c>
      <c r="I94" s="77">
        <f t="shared" si="5"/>
        <v>5</v>
      </c>
    </row>
    <row r="95" spans="1:9" s="2" customFormat="1" ht="45" customHeight="1">
      <c r="A95" s="94" t="s">
        <v>21</v>
      </c>
      <c r="B95" s="95" t="s">
        <v>119</v>
      </c>
      <c r="C95" s="30" t="s">
        <v>49</v>
      </c>
      <c r="D95" s="76">
        <f>D96</f>
        <v>77061.183</v>
      </c>
      <c r="E95" s="76">
        <f>E96</f>
        <v>61656.371</v>
      </c>
      <c r="F95" s="76">
        <f>F96</f>
        <v>61648.523</v>
      </c>
      <c r="G95" s="117">
        <f t="shared" si="3"/>
        <v>99.9872713883858</v>
      </c>
      <c r="H95" s="76">
        <f t="shared" si="4"/>
        <v>79.99945056644147</v>
      </c>
      <c r="I95" s="104">
        <f t="shared" si="5"/>
        <v>4.987271388385807</v>
      </c>
    </row>
    <row r="96" spans="1:9" s="7" customFormat="1" ht="18" customHeight="1">
      <c r="A96" s="122"/>
      <c r="B96" s="123"/>
      <c r="C96" s="51" t="s">
        <v>35</v>
      </c>
      <c r="D96" s="96">
        <v>77061.183</v>
      </c>
      <c r="E96" s="96">
        <v>61656.371</v>
      </c>
      <c r="F96" s="96">
        <v>61648.523</v>
      </c>
      <c r="G96" s="115">
        <f t="shared" si="3"/>
        <v>99.9872713883858</v>
      </c>
      <c r="H96" s="96">
        <f t="shared" si="4"/>
        <v>79.99945056644147</v>
      </c>
      <c r="I96" s="77">
        <f t="shared" si="5"/>
        <v>4.987271388385807</v>
      </c>
    </row>
    <row r="97" spans="1:9" s="28" customFormat="1" ht="27" customHeight="1" hidden="1">
      <c r="A97" s="126"/>
      <c r="B97" s="127"/>
      <c r="C97" s="51" t="s">
        <v>71</v>
      </c>
      <c r="D97" s="96">
        <v>0</v>
      </c>
      <c r="E97" s="96">
        <v>0</v>
      </c>
      <c r="F97" s="96">
        <v>0</v>
      </c>
      <c r="G97" s="96" t="e">
        <f t="shared" si="3"/>
        <v>#DIV/0!</v>
      </c>
      <c r="H97" s="103" t="e">
        <f t="shared" si="4"/>
        <v>#DIV/0!</v>
      </c>
      <c r="I97" s="110" t="e">
        <f t="shared" si="5"/>
        <v>#DIV/0!</v>
      </c>
    </row>
    <row r="98" spans="1:9" s="2" customFormat="1" ht="44.25" customHeight="1">
      <c r="A98" s="57" t="s">
        <v>22</v>
      </c>
      <c r="B98" s="58" t="s">
        <v>94</v>
      </c>
      <c r="C98" s="30" t="s">
        <v>50</v>
      </c>
      <c r="D98" s="76">
        <f>D99+D100</f>
        <v>538320.1159999999</v>
      </c>
      <c r="E98" s="76">
        <f>E99+E100</f>
        <v>466348.91000000003</v>
      </c>
      <c r="F98" s="76">
        <f>F99+F100</f>
        <v>455000.858</v>
      </c>
      <c r="G98" s="76">
        <f t="shared" si="3"/>
        <v>97.56661766401469</v>
      </c>
      <c r="H98" s="76">
        <f t="shared" si="4"/>
        <v>84.5223584399733</v>
      </c>
      <c r="I98" s="104">
        <f t="shared" si="5"/>
        <v>2.566617664014686</v>
      </c>
    </row>
    <row r="99" spans="1:9" s="7" customFormat="1" ht="16.5" customHeight="1">
      <c r="A99" s="122"/>
      <c r="B99" s="123"/>
      <c r="C99" s="54" t="s">
        <v>35</v>
      </c>
      <c r="D99" s="96">
        <v>340317.116</v>
      </c>
      <c r="E99" s="96">
        <v>288879.434</v>
      </c>
      <c r="F99" s="96">
        <v>288636.66</v>
      </c>
      <c r="G99" s="115">
        <f t="shared" si="3"/>
        <v>99.91596009565706</v>
      </c>
      <c r="H99" s="96">
        <f t="shared" si="4"/>
        <v>84.81402974747823</v>
      </c>
      <c r="I99" s="77">
        <f t="shared" si="5"/>
        <v>4.915960095657056</v>
      </c>
    </row>
    <row r="100" spans="1:9" s="14" customFormat="1" ht="16.5" customHeight="1">
      <c r="A100" s="124"/>
      <c r="B100" s="125"/>
      <c r="C100" s="54" t="s">
        <v>36</v>
      </c>
      <c r="D100" s="96">
        <f>201678-3675</f>
        <v>198003</v>
      </c>
      <c r="E100" s="96">
        <v>177469.476</v>
      </c>
      <c r="F100" s="96">
        <v>166364.198</v>
      </c>
      <c r="G100" s="115">
        <f t="shared" si="3"/>
        <v>93.74242926146917</v>
      </c>
      <c r="H100" s="96">
        <f t="shared" si="4"/>
        <v>84.02104917602259</v>
      </c>
      <c r="I100" s="77">
        <f t="shared" si="5"/>
        <v>-1.2575707385308306</v>
      </c>
    </row>
    <row r="101" spans="1:9" s="28" customFormat="1" ht="29.25" customHeight="1" hidden="1">
      <c r="A101" s="126"/>
      <c r="B101" s="127"/>
      <c r="C101" s="54" t="s">
        <v>71</v>
      </c>
      <c r="D101" s="96">
        <v>0</v>
      </c>
      <c r="E101" s="96">
        <v>0</v>
      </c>
      <c r="F101" s="96">
        <v>0</v>
      </c>
      <c r="G101" s="96" t="e">
        <f t="shared" si="3"/>
        <v>#DIV/0!</v>
      </c>
      <c r="H101" s="103" t="e">
        <f t="shared" si="4"/>
        <v>#DIV/0!</v>
      </c>
      <c r="I101" s="110" t="e">
        <f t="shared" si="5"/>
        <v>#DIV/0!</v>
      </c>
    </row>
    <row r="102" spans="1:9" s="2" customFormat="1" ht="44.25" customHeight="1">
      <c r="A102" s="50" t="s">
        <v>23</v>
      </c>
      <c r="B102" s="30" t="s">
        <v>76</v>
      </c>
      <c r="C102" s="30" t="s">
        <v>51</v>
      </c>
      <c r="D102" s="76">
        <f>D103+D104+D105</f>
        <v>195653.004</v>
      </c>
      <c r="E102" s="76">
        <f>E103+E104+E105</f>
        <v>159335.012</v>
      </c>
      <c r="F102" s="76">
        <f>F103+F104+F105</f>
        <v>152297.111</v>
      </c>
      <c r="G102" s="76">
        <f t="shared" si="3"/>
        <v>95.58295385825183</v>
      </c>
      <c r="H102" s="76">
        <f t="shared" si="4"/>
        <v>77.84041537128662</v>
      </c>
      <c r="I102" s="104">
        <f t="shared" si="5"/>
        <v>0.5829538582518268</v>
      </c>
    </row>
    <row r="103" spans="1:9" s="7" customFormat="1" ht="16.5" customHeight="1">
      <c r="A103" s="122"/>
      <c r="B103" s="123"/>
      <c r="C103" s="54" t="s">
        <v>35</v>
      </c>
      <c r="D103" s="96">
        <v>193745.504</v>
      </c>
      <c r="E103" s="96">
        <v>157928.338</v>
      </c>
      <c r="F103" s="96">
        <v>150895.201</v>
      </c>
      <c r="G103" s="96">
        <f t="shared" si="3"/>
        <v>95.54662761030261</v>
      </c>
      <c r="H103" s="96">
        <f t="shared" si="4"/>
        <v>77.88320135676543</v>
      </c>
      <c r="I103" s="77">
        <f t="shared" si="5"/>
        <v>0.5466276103026075</v>
      </c>
    </row>
    <row r="104" spans="1:9" s="7" customFormat="1" ht="16.5" customHeight="1">
      <c r="A104" s="124"/>
      <c r="B104" s="125"/>
      <c r="C104" s="51" t="s">
        <v>36</v>
      </c>
      <c r="D104" s="96">
        <v>450.7</v>
      </c>
      <c r="E104" s="96">
        <v>203.824</v>
      </c>
      <c r="F104" s="96">
        <v>203.824</v>
      </c>
      <c r="G104" s="96">
        <f t="shared" si="3"/>
        <v>100</v>
      </c>
      <c r="H104" s="96">
        <f t="shared" si="4"/>
        <v>45.223873973818506</v>
      </c>
      <c r="I104" s="77">
        <f t="shared" si="5"/>
        <v>5</v>
      </c>
    </row>
    <row r="105" spans="1:12" s="7" customFormat="1" ht="27" customHeight="1">
      <c r="A105" s="124"/>
      <c r="B105" s="125"/>
      <c r="C105" s="51" t="s">
        <v>71</v>
      </c>
      <c r="D105" s="96">
        <v>1456.8</v>
      </c>
      <c r="E105" s="96">
        <v>1202.85</v>
      </c>
      <c r="F105" s="96">
        <v>1198.086</v>
      </c>
      <c r="G105" s="96">
        <f t="shared" si="3"/>
        <v>99.60394064097768</v>
      </c>
      <c r="H105" s="96">
        <f t="shared" si="4"/>
        <v>82.24093904448105</v>
      </c>
      <c r="I105" s="77">
        <f t="shared" si="5"/>
        <v>4.603940640977683</v>
      </c>
      <c r="L105" s="53"/>
    </row>
    <row r="106" spans="1:9" s="11" customFormat="1" ht="21" customHeight="1">
      <c r="A106" s="126"/>
      <c r="B106" s="127"/>
      <c r="C106" s="88" t="s">
        <v>96</v>
      </c>
      <c r="D106" s="99">
        <v>11086.104</v>
      </c>
      <c r="E106" s="99">
        <v>2599.319</v>
      </c>
      <c r="F106" s="99">
        <v>2586.201</v>
      </c>
      <c r="G106" s="99">
        <f>F106/E106*100</f>
        <v>99.495329353573</v>
      </c>
      <c r="H106" s="99">
        <f t="shared" si="4"/>
        <v>23.328312633545565</v>
      </c>
      <c r="I106" s="89">
        <f t="shared" si="5"/>
        <v>4.495329353572998</v>
      </c>
    </row>
    <row r="107" spans="1:9" s="2" customFormat="1" ht="25.5" customHeight="1">
      <c r="A107" s="50" t="s">
        <v>24</v>
      </c>
      <c r="B107" s="30" t="s">
        <v>25</v>
      </c>
      <c r="C107" s="30" t="s">
        <v>52</v>
      </c>
      <c r="D107" s="76">
        <f>D108+D109+D110</f>
        <v>684769.8920000001</v>
      </c>
      <c r="E107" s="76">
        <f>E108+E109+E110</f>
        <v>546118.8920000001</v>
      </c>
      <c r="F107" s="76">
        <f>F108+F109+F110</f>
        <v>542839.623</v>
      </c>
      <c r="G107" s="76">
        <f t="shared" si="3"/>
        <v>99.39953203450064</v>
      </c>
      <c r="H107" s="76">
        <f t="shared" si="4"/>
        <v>79.27329009961787</v>
      </c>
      <c r="I107" s="104">
        <f t="shared" si="5"/>
        <v>4.399532034500638</v>
      </c>
    </row>
    <row r="108" spans="1:9" s="7" customFormat="1" ht="17.25" customHeight="1">
      <c r="A108" s="122"/>
      <c r="B108" s="123"/>
      <c r="C108" s="54" t="s">
        <v>35</v>
      </c>
      <c r="D108" s="96">
        <v>683726.506</v>
      </c>
      <c r="E108" s="96">
        <v>545135.506</v>
      </c>
      <c r="F108" s="96">
        <v>541856.237</v>
      </c>
      <c r="G108" s="96">
        <f t="shared" si="3"/>
        <v>99.39844883264675</v>
      </c>
      <c r="H108" s="96">
        <f t="shared" si="4"/>
        <v>79.25043599231181</v>
      </c>
      <c r="I108" s="77">
        <f t="shared" si="5"/>
        <v>4.39844883264675</v>
      </c>
    </row>
    <row r="109" spans="1:9" s="28" customFormat="1" ht="16.5" customHeight="1" hidden="1">
      <c r="A109" s="124"/>
      <c r="B109" s="125"/>
      <c r="C109" s="54" t="s">
        <v>36</v>
      </c>
      <c r="D109" s="96">
        <v>0</v>
      </c>
      <c r="E109" s="96">
        <v>0</v>
      </c>
      <c r="F109" s="96">
        <v>0</v>
      </c>
      <c r="G109" s="96" t="e">
        <f t="shared" si="3"/>
        <v>#DIV/0!</v>
      </c>
      <c r="H109" s="103" t="e">
        <f t="shared" si="4"/>
        <v>#DIV/0!</v>
      </c>
      <c r="I109" s="77" t="e">
        <f t="shared" si="5"/>
        <v>#DIV/0!</v>
      </c>
    </row>
    <row r="110" spans="1:9" s="2" customFormat="1" ht="27.75" customHeight="1">
      <c r="A110" s="126"/>
      <c r="B110" s="127"/>
      <c r="C110" s="54" t="s">
        <v>71</v>
      </c>
      <c r="D110" s="96">
        <f>120+863.386+60</f>
        <v>1043.386</v>
      </c>
      <c r="E110" s="96">
        <f>120+863.386</f>
        <v>983.386</v>
      </c>
      <c r="F110" s="96">
        <f>120+863.386</f>
        <v>983.386</v>
      </c>
      <c r="G110" s="96">
        <f t="shared" si="3"/>
        <v>100</v>
      </c>
      <c r="H110" s="96">
        <f t="shared" si="4"/>
        <v>94.24949155921203</v>
      </c>
      <c r="I110" s="77">
        <f t="shared" si="5"/>
        <v>5</v>
      </c>
    </row>
    <row r="111" spans="1:9" s="2" customFormat="1" ht="45" customHeight="1">
      <c r="A111" s="57" t="s">
        <v>26</v>
      </c>
      <c r="B111" s="58" t="s">
        <v>77</v>
      </c>
      <c r="C111" s="30" t="s">
        <v>53</v>
      </c>
      <c r="D111" s="76">
        <f>D112+D113+D114</f>
        <v>950419.847</v>
      </c>
      <c r="E111" s="76">
        <f>E112+E113+E114</f>
        <v>865152.202</v>
      </c>
      <c r="F111" s="76">
        <f>F112+F113+F114</f>
        <v>843100.32</v>
      </c>
      <c r="G111" s="116">
        <f t="shared" si="3"/>
        <v>97.45109797455036</v>
      </c>
      <c r="H111" s="76">
        <f t="shared" si="4"/>
        <v>88.70819803071726</v>
      </c>
      <c r="I111" s="104">
        <f t="shared" si="5"/>
        <v>2.4510979745503647</v>
      </c>
    </row>
    <row r="112" spans="1:9" s="7" customFormat="1" ht="16.5" customHeight="1">
      <c r="A112" s="122"/>
      <c r="B112" s="123"/>
      <c r="C112" s="54" t="s">
        <v>35</v>
      </c>
      <c r="D112" s="96">
        <v>941990.416</v>
      </c>
      <c r="E112" s="96">
        <v>858040.976</v>
      </c>
      <c r="F112" s="96">
        <v>837478.688</v>
      </c>
      <c r="G112" s="96">
        <f t="shared" si="3"/>
        <v>97.60357738439754</v>
      </c>
      <c r="H112" s="96">
        <f t="shared" si="4"/>
        <v>88.90522385102483</v>
      </c>
      <c r="I112" s="77">
        <f t="shared" si="5"/>
        <v>2.603577384397539</v>
      </c>
    </row>
    <row r="113" spans="1:9" s="9" customFormat="1" ht="17.25" customHeight="1" hidden="1">
      <c r="A113" s="124"/>
      <c r="B113" s="125"/>
      <c r="C113" s="54" t="s">
        <v>36</v>
      </c>
      <c r="D113" s="96"/>
      <c r="E113" s="96"/>
      <c r="F113" s="96"/>
      <c r="G113" s="96" t="e">
        <f t="shared" si="3"/>
        <v>#DIV/0!</v>
      </c>
      <c r="H113" s="103" t="e">
        <f t="shared" si="4"/>
        <v>#DIV/0!</v>
      </c>
      <c r="I113" s="110" t="e">
        <f t="shared" si="5"/>
        <v>#DIV/0!</v>
      </c>
    </row>
    <row r="114" spans="1:9" s="2" customFormat="1" ht="27" customHeight="1">
      <c r="A114" s="124"/>
      <c r="B114" s="125"/>
      <c r="C114" s="54" t="s">
        <v>71</v>
      </c>
      <c r="D114" s="96">
        <v>8429.431</v>
      </c>
      <c r="E114" s="96">
        <v>7111.226</v>
      </c>
      <c r="F114" s="96">
        <v>5621.632</v>
      </c>
      <c r="G114" s="96">
        <f t="shared" si="3"/>
        <v>79.05292280121598</v>
      </c>
      <c r="H114" s="96">
        <f t="shared" si="4"/>
        <v>66.6905275101012</v>
      </c>
      <c r="I114" s="77">
        <f t="shared" si="5"/>
        <v>-15.947077198784015</v>
      </c>
    </row>
    <row r="115" spans="1:12" s="2" customFormat="1" ht="21" customHeight="1">
      <c r="A115" s="126"/>
      <c r="B115" s="127"/>
      <c r="C115" s="90" t="s">
        <v>96</v>
      </c>
      <c r="D115" s="99">
        <v>4699.8</v>
      </c>
      <c r="E115" s="99">
        <v>4699.8</v>
      </c>
      <c r="F115" s="99">
        <v>4699.8</v>
      </c>
      <c r="G115" s="99">
        <f t="shared" si="3"/>
        <v>100</v>
      </c>
      <c r="H115" s="99">
        <f t="shared" si="4"/>
        <v>100</v>
      </c>
      <c r="I115" s="89">
        <f t="shared" si="5"/>
        <v>5</v>
      </c>
      <c r="J115" s="67"/>
      <c r="K115" s="67"/>
      <c r="L115" s="67"/>
    </row>
    <row r="116" spans="1:9" s="2" customFormat="1" ht="30" customHeight="1">
      <c r="A116" s="50" t="s">
        <v>27</v>
      </c>
      <c r="B116" s="30" t="s">
        <v>28</v>
      </c>
      <c r="C116" s="30" t="s">
        <v>54</v>
      </c>
      <c r="D116" s="76">
        <f>D117</f>
        <v>44643.8</v>
      </c>
      <c r="E116" s="76">
        <f>E117</f>
        <v>36744.75</v>
      </c>
      <c r="F116" s="76">
        <f>F117</f>
        <v>34877.658</v>
      </c>
      <c r="G116" s="76">
        <f t="shared" si="3"/>
        <v>94.9187516584002</v>
      </c>
      <c r="H116" s="76">
        <f t="shared" si="4"/>
        <v>78.1243039347009</v>
      </c>
      <c r="I116" s="104">
        <f t="shared" si="5"/>
        <v>-0.0812483415998031</v>
      </c>
    </row>
    <row r="117" spans="1:9" s="7" customFormat="1" ht="18" customHeight="1">
      <c r="A117" s="122"/>
      <c r="B117" s="123"/>
      <c r="C117" s="54" t="s">
        <v>35</v>
      </c>
      <c r="D117" s="96">
        <v>44643.8</v>
      </c>
      <c r="E117" s="96">
        <v>36744.75</v>
      </c>
      <c r="F117" s="96">
        <v>34877.658</v>
      </c>
      <c r="G117" s="96">
        <f t="shared" si="3"/>
        <v>94.9187516584002</v>
      </c>
      <c r="H117" s="96">
        <f t="shared" si="4"/>
        <v>78.1243039347009</v>
      </c>
      <c r="I117" s="77">
        <f t="shared" si="5"/>
        <v>-0.0812483415998031</v>
      </c>
    </row>
    <row r="118" spans="1:9" s="11" customFormat="1" ht="28.5" customHeight="1" hidden="1">
      <c r="A118" s="126"/>
      <c r="B118" s="127"/>
      <c r="C118" s="54" t="s">
        <v>71</v>
      </c>
      <c r="D118" s="96">
        <v>0</v>
      </c>
      <c r="E118" s="96">
        <v>0</v>
      </c>
      <c r="F118" s="96">
        <v>0</v>
      </c>
      <c r="G118" s="96" t="e">
        <f t="shared" si="3"/>
        <v>#DIV/0!</v>
      </c>
      <c r="H118" s="103" t="e">
        <f t="shared" si="4"/>
        <v>#DIV/0!</v>
      </c>
      <c r="I118" s="110" t="e">
        <f t="shared" si="5"/>
        <v>#DIV/0!</v>
      </c>
    </row>
    <row r="119" spans="1:9" s="2" customFormat="1" ht="30" customHeight="1">
      <c r="A119" s="50" t="s">
        <v>29</v>
      </c>
      <c r="B119" s="30" t="s">
        <v>30</v>
      </c>
      <c r="C119" s="30" t="s">
        <v>55</v>
      </c>
      <c r="D119" s="76">
        <f>D120</f>
        <v>75032.3</v>
      </c>
      <c r="E119" s="76">
        <f>E120</f>
        <v>73745.9</v>
      </c>
      <c r="F119" s="76">
        <f>F120</f>
        <v>72766.181</v>
      </c>
      <c r="G119" s="116">
        <f t="shared" si="3"/>
        <v>98.6714936016782</v>
      </c>
      <c r="H119" s="76">
        <f t="shared" si="4"/>
        <v>96.9798086957217</v>
      </c>
      <c r="I119" s="104">
        <f t="shared" si="5"/>
        <v>3.6714936016781934</v>
      </c>
    </row>
    <row r="120" spans="1:9" s="7" customFormat="1" ht="18" customHeight="1">
      <c r="A120" s="136"/>
      <c r="B120" s="137"/>
      <c r="C120" s="51" t="s">
        <v>35</v>
      </c>
      <c r="D120" s="96">
        <v>75032.3</v>
      </c>
      <c r="E120" s="96">
        <v>73745.9</v>
      </c>
      <c r="F120" s="96">
        <v>72766.181</v>
      </c>
      <c r="G120" s="96">
        <f t="shared" si="3"/>
        <v>98.6714936016782</v>
      </c>
      <c r="H120" s="96">
        <f t="shared" si="4"/>
        <v>96.9798086957217</v>
      </c>
      <c r="I120" s="77">
        <f t="shared" si="5"/>
        <v>3.6714936016781934</v>
      </c>
    </row>
    <row r="121" spans="1:9" s="2" customFormat="1" ht="25.5" customHeight="1">
      <c r="A121" s="50" t="s">
        <v>31</v>
      </c>
      <c r="B121" s="30" t="s">
        <v>32</v>
      </c>
      <c r="C121" s="30" t="s">
        <v>83</v>
      </c>
      <c r="D121" s="76">
        <f>D122+D123</f>
        <v>203242.22</v>
      </c>
      <c r="E121" s="76">
        <f>E122+E123</f>
        <v>175678.305</v>
      </c>
      <c r="F121" s="76">
        <f>F122+F123</f>
        <v>144490.653</v>
      </c>
      <c r="G121" s="76">
        <f t="shared" si="3"/>
        <v>82.24729456491512</v>
      </c>
      <c r="H121" s="76">
        <f t="shared" si="4"/>
        <v>71.092833467377</v>
      </c>
      <c r="I121" s="104">
        <f t="shared" si="5"/>
        <v>-12.752705435084877</v>
      </c>
    </row>
    <row r="122" spans="1:9" s="7" customFormat="1" ht="18" customHeight="1">
      <c r="A122" s="122"/>
      <c r="B122" s="123"/>
      <c r="C122" s="51" t="s">
        <v>35</v>
      </c>
      <c r="D122" s="96">
        <v>203242.22</v>
      </c>
      <c r="E122" s="96">
        <v>175678.305</v>
      </c>
      <c r="F122" s="96">
        <v>144490.653</v>
      </c>
      <c r="G122" s="96">
        <f t="shared" si="3"/>
        <v>82.24729456491512</v>
      </c>
      <c r="H122" s="96">
        <f t="shared" si="4"/>
        <v>71.092833467377</v>
      </c>
      <c r="I122" s="77">
        <f t="shared" si="5"/>
        <v>-12.752705435084877</v>
      </c>
    </row>
    <row r="123" spans="1:9" s="83" customFormat="1" ht="27" customHeight="1" hidden="1">
      <c r="A123" s="126"/>
      <c r="B123" s="127"/>
      <c r="C123" s="51" t="s">
        <v>71</v>
      </c>
      <c r="D123" s="96">
        <v>0</v>
      </c>
      <c r="E123" s="96">
        <v>0</v>
      </c>
      <c r="F123" s="96">
        <v>0</v>
      </c>
      <c r="G123" s="96" t="e">
        <f t="shared" si="3"/>
        <v>#DIV/0!</v>
      </c>
      <c r="H123" s="103" t="e">
        <f t="shared" si="4"/>
        <v>#DIV/0!</v>
      </c>
      <c r="I123" s="110" t="e">
        <f t="shared" si="5"/>
        <v>#DIV/0!</v>
      </c>
    </row>
    <row r="124" spans="1:9" s="3" customFormat="1" ht="44.25" customHeight="1">
      <c r="A124" s="50" t="s">
        <v>33</v>
      </c>
      <c r="B124" s="30" t="s">
        <v>78</v>
      </c>
      <c r="C124" s="30" t="s">
        <v>57</v>
      </c>
      <c r="D124" s="76">
        <f>D125+D126+D127</f>
        <v>4028246.645</v>
      </c>
      <c r="E124" s="76">
        <f>E125+E126+E127</f>
        <v>2409590.7800000003</v>
      </c>
      <c r="F124" s="76">
        <f>F125+F126+F127</f>
        <v>2086341.018</v>
      </c>
      <c r="G124" s="76">
        <f t="shared" si="3"/>
        <v>86.58486890458636</v>
      </c>
      <c r="H124" s="76">
        <f t="shared" si="4"/>
        <v>51.79278236573818</v>
      </c>
      <c r="I124" s="104">
        <f t="shared" si="5"/>
        <v>-8.415131095413642</v>
      </c>
    </row>
    <row r="125" spans="1:9" s="7" customFormat="1" ht="17.25" customHeight="1">
      <c r="A125" s="122"/>
      <c r="B125" s="123"/>
      <c r="C125" s="54" t="s">
        <v>35</v>
      </c>
      <c r="D125" s="96">
        <v>1104137.725</v>
      </c>
      <c r="E125" s="96">
        <v>997780.091</v>
      </c>
      <c r="F125" s="96">
        <v>893089.155</v>
      </c>
      <c r="G125" s="96">
        <f t="shared" si="3"/>
        <v>89.50761425846089</v>
      </c>
      <c r="H125" s="96">
        <f t="shared" si="4"/>
        <v>80.88566623334964</v>
      </c>
      <c r="I125" s="77">
        <f t="shared" si="5"/>
        <v>-5.49238574153911</v>
      </c>
    </row>
    <row r="126" spans="1:9" s="2" customFormat="1" ht="17.25" customHeight="1">
      <c r="A126" s="124"/>
      <c r="B126" s="125"/>
      <c r="C126" s="54" t="s">
        <v>36</v>
      </c>
      <c r="D126" s="96">
        <v>331732.502</v>
      </c>
      <c r="E126" s="96">
        <v>137758.908</v>
      </c>
      <c r="F126" s="96">
        <v>74680.75</v>
      </c>
      <c r="G126" s="96">
        <f t="shared" si="3"/>
        <v>54.2111948216082</v>
      </c>
      <c r="H126" s="96">
        <f t="shared" si="4"/>
        <v>22.51234037959898</v>
      </c>
      <c r="I126" s="77">
        <f t="shared" si="5"/>
        <v>-40.7888051783918</v>
      </c>
    </row>
    <row r="127" spans="1:9" s="2" customFormat="1" ht="27" customHeight="1">
      <c r="A127" s="124"/>
      <c r="B127" s="125"/>
      <c r="C127" s="54" t="s">
        <v>71</v>
      </c>
      <c r="D127" s="96">
        <v>2592376.418</v>
      </c>
      <c r="E127" s="96">
        <v>1274051.781</v>
      </c>
      <c r="F127" s="96">
        <v>1118571.113</v>
      </c>
      <c r="G127" s="96">
        <f t="shared" si="3"/>
        <v>87.79636194394205</v>
      </c>
      <c r="H127" s="96">
        <f t="shared" si="4"/>
        <v>43.14848357797397</v>
      </c>
      <c r="I127" s="77">
        <f t="shared" si="5"/>
        <v>-7.2036380560579545</v>
      </c>
    </row>
    <row r="128" spans="1:10" s="2" customFormat="1" ht="21" customHeight="1">
      <c r="A128" s="126"/>
      <c r="B128" s="127"/>
      <c r="C128" s="90" t="s">
        <v>96</v>
      </c>
      <c r="D128" s="99">
        <v>3584077.505</v>
      </c>
      <c r="E128" s="99">
        <v>2099979.51</v>
      </c>
      <c r="F128" s="99">
        <v>1793050.795</v>
      </c>
      <c r="G128" s="99">
        <f>F128/E128*100</f>
        <v>85.38420429635526</v>
      </c>
      <c r="H128" s="99">
        <f t="shared" si="4"/>
        <v>50.0282371823318</v>
      </c>
      <c r="I128" s="89">
        <f t="shared" si="5"/>
        <v>-9.615795703644736</v>
      </c>
      <c r="J128" s="67"/>
    </row>
    <row r="129" spans="1:9" s="2" customFormat="1" ht="45" customHeight="1">
      <c r="A129" s="57" t="s">
        <v>34</v>
      </c>
      <c r="B129" s="58" t="s">
        <v>79</v>
      </c>
      <c r="C129" s="30" t="s">
        <v>56</v>
      </c>
      <c r="D129" s="76">
        <f>D130+D131</f>
        <v>858079.532</v>
      </c>
      <c r="E129" s="76">
        <f>E130+E131</f>
        <v>406219.791</v>
      </c>
      <c r="F129" s="76">
        <f>F130+F131</f>
        <v>396719.74100000004</v>
      </c>
      <c r="G129" s="97">
        <f t="shared" si="3"/>
        <v>97.66135225056034</v>
      </c>
      <c r="H129" s="97">
        <f t="shared" si="4"/>
        <v>46.23344645866696</v>
      </c>
      <c r="I129" s="105">
        <f t="shared" si="5"/>
        <v>2.6613522505603413</v>
      </c>
    </row>
    <row r="130" spans="1:9" s="7" customFormat="1" ht="18" customHeight="1">
      <c r="A130" s="122"/>
      <c r="B130" s="123"/>
      <c r="C130" s="54" t="s">
        <v>35</v>
      </c>
      <c r="D130" s="96">
        <v>211760.687</v>
      </c>
      <c r="E130" s="96">
        <v>116893.864</v>
      </c>
      <c r="F130" s="96">
        <v>107393.814</v>
      </c>
      <c r="G130" s="96">
        <f t="shared" si="3"/>
        <v>91.87292670896737</v>
      </c>
      <c r="H130" s="96">
        <f t="shared" si="4"/>
        <v>50.71470796654527</v>
      </c>
      <c r="I130" s="77">
        <f t="shared" si="5"/>
        <v>-3.12707329103263</v>
      </c>
    </row>
    <row r="131" spans="1:9" s="7" customFormat="1" ht="27.75" customHeight="1">
      <c r="A131" s="124"/>
      <c r="B131" s="125"/>
      <c r="C131" s="54" t="s">
        <v>71</v>
      </c>
      <c r="D131" s="96">
        <v>646318.845</v>
      </c>
      <c r="E131" s="96">
        <v>289325.927</v>
      </c>
      <c r="F131" s="96">
        <v>289325.927</v>
      </c>
      <c r="G131" s="96">
        <f t="shared" si="3"/>
        <v>100</v>
      </c>
      <c r="H131" s="96">
        <f t="shared" si="4"/>
        <v>44.765200525755986</v>
      </c>
      <c r="I131" s="77">
        <f t="shared" si="5"/>
        <v>5</v>
      </c>
    </row>
    <row r="132" spans="1:9" s="7" customFormat="1" ht="21" customHeight="1">
      <c r="A132" s="126"/>
      <c r="B132" s="127"/>
      <c r="C132" s="90" t="s">
        <v>96</v>
      </c>
      <c r="D132" s="99">
        <v>296207.305</v>
      </c>
      <c r="E132" s="99">
        <v>0</v>
      </c>
      <c r="F132" s="99">
        <v>0</v>
      </c>
      <c r="G132" s="99"/>
      <c r="H132" s="99">
        <f t="shared" si="4"/>
        <v>0</v>
      </c>
      <c r="I132" s="89"/>
    </row>
    <row r="133" spans="1:9" s="72" customFormat="1" ht="18" customHeight="1" hidden="1">
      <c r="A133" s="126" t="s">
        <v>72</v>
      </c>
      <c r="B133" s="159"/>
      <c r="C133" s="137"/>
      <c r="D133" s="97">
        <v>0</v>
      </c>
      <c r="E133" s="97" t="s">
        <v>67</v>
      </c>
      <c r="F133" s="97" t="s">
        <v>67</v>
      </c>
      <c r="G133" s="96"/>
      <c r="H133" s="96"/>
      <c r="I133" s="77"/>
    </row>
    <row r="134" spans="1:9" s="72" customFormat="1" ht="27.75" customHeight="1" hidden="1">
      <c r="A134" s="126" t="s">
        <v>106</v>
      </c>
      <c r="B134" s="159"/>
      <c r="C134" s="137"/>
      <c r="D134" s="97">
        <v>0</v>
      </c>
      <c r="E134" s="97">
        <v>0</v>
      </c>
      <c r="F134" s="97">
        <v>0</v>
      </c>
      <c r="G134" s="96"/>
      <c r="H134" s="96"/>
      <c r="I134" s="77"/>
    </row>
    <row r="135" spans="1:11" s="1" customFormat="1" ht="26.25" customHeight="1">
      <c r="A135" s="131" t="s">
        <v>65</v>
      </c>
      <c r="B135" s="132"/>
      <c r="C135" s="133"/>
      <c r="D135" s="76">
        <f>D138+D139+D140</f>
        <v>50599722.761</v>
      </c>
      <c r="E135" s="76">
        <f>E138+E139+E140</f>
        <v>37965427.780999996</v>
      </c>
      <c r="F135" s="76">
        <f>F138+F139+F140</f>
        <v>36610400.17300001</v>
      </c>
      <c r="G135" s="76">
        <f t="shared" si="3"/>
        <v>96.43089071505703</v>
      </c>
      <c r="H135" s="76">
        <f t="shared" si="4"/>
        <v>72.35296593604593</v>
      </c>
      <c r="I135" s="104">
        <f t="shared" si="5"/>
        <v>1.430890715057032</v>
      </c>
      <c r="J135" s="63"/>
      <c r="K135" s="63"/>
    </row>
    <row r="136" spans="1:11" s="1" customFormat="1" ht="36.75" customHeight="1">
      <c r="A136" s="138" t="s">
        <v>120</v>
      </c>
      <c r="B136" s="139"/>
      <c r="C136" s="140"/>
      <c r="D136" s="111">
        <f>D138+D139+D141</f>
        <v>48137226.375</v>
      </c>
      <c r="E136" s="111">
        <f>E138+E139+E141</f>
        <v>37965427.780999996</v>
      </c>
      <c r="F136" s="111">
        <f>F138+F139+F141</f>
        <v>36610400.17300001</v>
      </c>
      <c r="G136" s="111">
        <f>F136/E136*100</f>
        <v>96.43089071505703</v>
      </c>
      <c r="H136" s="111">
        <f>F136/D136*100</f>
        <v>76.05423687645944</v>
      </c>
      <c r="I136" s="112">
        <f>G136-95</f>
        <v>1.430890715057032</v>
      </c>
      <c r="J136" s="63"/>
      <c r="K136" s="63"/>
    </row>
    <row r="137" spans="1:9" s="1" customFormat="1" ht="15.75" customHeight="1">
      <c r="A137" s="141"/>
      <c r="B137" s="142"/>
      <c r="C137" s="30" t="s">
        <v>63</v>
      </c>
      <c r="D137" s="97"/>
      <c r="E137" s="97"/>
      <c r="F137" s="97"/>
      <c r="G137" s="96"/>
      <c r="H137" s="96"/>
      <c r="I137" s="77"/>
    </row>
    <row r="138" spans="1:9" s="1" customFormat="1" ht="20.25" customHeight="1">
      <c r="A138" s="143"/>
      <c r="B138" s="144"/>
      <c r="C138" s="30" t="s">
        <v>35</v>
      </c>
      <c r="D138" s="97">
        <f>D7+D11+D22+D27+D32+D35+D40+D44+D48+D52+D56+D60+D64+D68+D72+D77+D82+D93+D89+D96+D99+D103+D108+D112+D117+D120+D122+D125+D130</f>
        <v>25427704.911000002</v>
      </c>
      <c r="E138" s="97">
        <f>E7+E11+E22+E27+E32+E35+E40+E44+E48+E52+E56+E60+E64+E68+E72+E77+E82+E89+E93+E96+E99+E103+E108+E112+E117+E120+E122+E125+E130</f>
        <v>21744708.508999996</v>
      </c>
      <c r="F138" s="97">
        <f>F7+F11+F22+F27+F32+F35+F40+F44+F48+F52+F56+F60+F64+F68+F72+F77+F82+F89+F93+F96+F99+F103+F108+F112+F117+F120+F122+F125+F130</f>
        <v>20824037.963000003</v>
      </c>
      <c r="G138" s="97">
        <f t="shared" si="3"/>
        <v>95.76600189596041</v>
      </c>
      <c r="H138" s="97">
        <f t="shared" si="4"/>
        <v>81.89507482443507</v>
      </c>
      <c r="I138" s="105">
        <f t="shared" si="5"/>
        <v>0.7660018959604145</v>
      </c>
    </row>
    <row r="139" spans="1:9" s="1" customFormat="1" ht="20.25" customHeight="1">
      <c r="A139" s="143"/>
      <c r="B139" s="144"/>
      <c r="C139" s="30" t="s">
        <v>36</v>
      </c>
      <c r="D139" s="97">
        <f>D25+D28+D36+D41+D45+D49+D53+D57+D61+D65+D69+D73+D83+D90+D100+D104+D126+D94</f>
        <v>11346141.614999996</v>
      </c>
      <c r="E139" s="97">
        <f>E25+E28+E36+E41+E45+E49+E53+E57+E61+E65+E69+E73+E83+E90+E100+E104+E126+E94</f>
        <v>10036327.125999998</v>
      </c>
      <c r="F139" s="97">
        <f>F25+F28+F36+F41+F45+F49+F53+F57+F61+F65+F69+F73+F83+F90+F100+F104+F126+F94</f>
        <v>9867892.615000002</v>
      </c>
      <c r="G139" s="97">
        <f t="shared" si="3"/>
        <v>98.32175148452812</v>
      </c>
      <c r="H139" s="97">
        <f t="shared" si="4"/>
        <v>86.97135070087882</v>
      </c>
      <c r="I139" s="105">
        <f t="shared" si="5"/>
        <v>3.3217514845281215</v>
      </c>
    </row>
    <row r="140" spans="1:9" s="1" customFormat="1" ht="30" customHeight="1">
      <c r="A140" s="143"/>
      <c r="B140" s="144"/>
      <c r="C140" s="31" t="s">
        <v>71</v>
      </c>
      <c r="D140" s="97">
        <f>D8+D29+D33+D37+D42+D46+D50+D54+D58+D62+D66+D70+D74+D78+D84+D91+D105+D110+D114+D123+D127+D131+D133</f>
        <v>13825876.235000001</v>
      </c>
      <c r="E140" s="97">
        <f>E8+E29+E33+E37+E42+E46+E50+E54+E58+E62+E66+E70+E74+E78+E84+E91+E105+E110+E114+E123+E127+E131</f>
        <v>6184392.145999999</v>
      </c>
      <c r="F140" s="97">
        <f>F8+F29+F33+F37+F42+F46+F50+F54+F58+F62+F66+F70+F74+F78+F84+F91+F105+F114+F123+F127+F131+F110</f>
        <v>5918469.595</v>
      </c>
      <c r="G140" s="97">
        <f aca="true" t="shared" si="6" ref="G140:G149">F140/E140*100</f>
        <v>95.70010205171101</v>
      </c>
      <c r="H140" s="97">
        <f aca="true" t="shared" si="7" ref="H140:H149">F140/D140*100</f>
        <v>42.807193514559906</v>
      </c>
      <c r="I140" s="105">
        <f aca="true" t="shared" si="8" ref="I140:I149">G140-95</f>
        <v>0.7001020517110135</v>
      </c>
    </row>
    <row r="141" spans="1:9" s="121" customFormat="1" ht="56.25" customHeight="1" hidden="1">
      <c r="A141" s="145"/>
      <c r="B141" s="146"/>
      <c r="C141" s="118" t="s">
        <v>122</v>
      </c>
      <c r="D141" s="119">
        <f>D140-2462496.386</f>
        <v>11363379.849000001</v>
      </c>
      <c r="E141" s="119">
        <f>E140</f>
        <v>6184392.145999999</v>
      </c>
      <c r="F141" s="119">
        <f>F140</f>
        <v>5918469.595</v>
      </c>
      <c r="G141" s="119">
        <f>F141/E141*100</f>
        <v>95.70010205171101</v>
      </c>
      <c r="H141" s="119">
        <f>F141/D141*100</f>
        <v>52.08370813654386</v>
      </c>
      <c r="I141" s="120">
        <f>G141-95</f>
        <v>0.7001020517110135</v>
      </c>
    </row>
    <row r="142" spans="1:13" s="1" customFormat="1" ht="26.25" customHeight="1">
      <c r="A142" s="158" t="s">
        <v>64</v>
      </c>
      <c r="B142" s="158"/>
      <c r="C142" s="158"/>
      <c r="D142" s="98">
        <f>D145+D146+D147</f>
        <v>50623595.199999996</v>
      </c>
      <c r="E142" s="98">
        <f>E145+E146+E147</f>
        <v>37965427.780999996</v>
      </c>
      <c r="F142" s="98">
        <f>F145+F146+F147</f>
        <v>36610400.17300001</v>
      </c>
      <c r="G142" s="98">
        <f t="shared" si="6"/>
        <v>96.43089071505703</v>
      </c>
      <c r="H142" s="98">
        <f t="shared" si="7"/>
        <v>72.31884663339756</v>
      </c>
      <c r="I142" s="106">
        <f t="shared" si="8"/>
        <v>1.430890715057032</v>
      </c>
      <c r="K142" s="93"/>
      <c r="L142" s="93"/>
      <c r="M142" s="93"/>
    </row>
    <row r="143" spans="1:13" s="1" customFormat="1" ht="36.75" customHeight="1">
      <c r="A143" s="147" t="s">
        <v>121</v>
      </c>
      <c r="B143" s="147"/>
      <c r="C143" s="147"/>
      <c r="D143" s="100">
        <f>D145+D146+D148</f>
        <v>48161098.813999996</v>
      </c>
      <c r="E143" s="100">
        <f>E145+E146+E148</f>
        <v>37965427.780999996</v>
      </c>
      <c r="F143" s="100">
        <f>F145+F146+F148</f>
        <v>36610400.17300001</v>
      </c>
      <c r="G143" s="100">
        <f>F143/E143*100</f>
        <v>96.43089071505703</v>
      </c>
      <c r="H143" s="100">
        <f>F143/D143*100</f>
        <v>76.01653839832595</v>
      </c>
      <c r="I143" s="107">
        <f>G143-95</f>
        <v>1.430890715057032</v>
      </c>
      <c r="K143" s="93"/>
      <c r="L143" s="93"/>
      <c r="M143" s="93"/>
    </row>
    <row r="144" spans="1:9" s="1" customFormat="1" ht="15.75" customHeight="1">
      <c r="A144" s="148"/>
      <c r="B144" s="149"/>
      <c r="C144" s="49" t="s">
        <v>63</v>
      </c>
      <c r="D144" s="114"/>
      <c r="E144" s="114"/>
      <c r="F144" s="114"/>
      <c r="G144" s="96"/>
      <c r="H144" s="96"/>
      <c r="I144" s="77"/>
    </row>
    <row r="145" spans="1:13" s="1" customFormat="1" ht="30.75" customHeight="1">
      <c r="A145" s="150"/>
      <c r="B145" s="151"/>
      <c r="C145" s="32" t="s">
        <v>70</v>
      </c>
      <c r="D145" s="98">
        <f>D138+D17</f>
        <v>25451577.35</v>
      </c>
      <c r="E145" s="98">
        <f>E138+E17</f>
        <v>21744708.508999996</v>
      </c>
      <c r="F145" s="98">
        <f>F138+F17</f>
        <v>20824037.963000003</v>
      </c>
      <c r="G145" s="98">
        <f t="shared" si="6"/>
        <v>95.76600189596041</v>
      </c>
      <c r="H145" s="98">
        <f t="shared" si="7"/>
        <v>81.81826091419046</v>
      </c>
      <c r="I145" s="106">
        <f t="shared" si="8"/>
        <v>0.7660018959604145</v>
      </c>
      <c r="K145" s="93"/>
      <c r="L145" s="93"/>
      <c r="M145" s="93"/>
    </row>
    <row r="146" spans="1:13" s="1" customFormat="1" ht="20.25" customHeight="1">
      <c r="A146" s="150"/>
      <c r="B146" s="151"/>
      <c r="C146" s="32" t="s">
        <v>36</v>
      </c>
      <c r="D146" s="98">
        <f aca="true" t="shared" si="9" ref="D146:F148">D139</f>
        <v>11346141.614999996</v>
      </c>
      <c r="E146" s="98">
        <f t="shared" si="9"/>
        <v>10036327.125999998</v>
      </c>
      <c r="F146" s="98">
        <f t="shared" si="9"/>
        <v>9867892.615000002</v>
      </c>
      <c r="G146" s="98">
        <f t="shared" si="6"/>
        <v>98.32175148452812</v>
      </c>
      <c r="H146" s="98">
        <f t="shared" si="7"/>
        <v>86.97135070087882</v>
      </c>
      <c r="I146" s="106">
        <f t="shared" si="8"/>
        <v>3.3217514845281215</v>
      </c>
      <c r="K146" s="93"/>
      <c r="L146" s="93"/>
      <c r="M146" s="93"/>
    </row>
    <row r="147" spans="1:13" s="1" customFormat="1" ht="31.5" customHeight="1">
      <c r="A147" s="150"/>
      <c r="B147" s="151"/>
      <c r="C147" s="33" t="s">
        <v>71</v>
      </c>
      <c r="D147" s="98">
        <f t="shared" si="9"/>
        <v>13825876.235000001</v>
      </c>
      <c r="E147" s="98">
        <f t="shared" si="9"/>
        <v>6184392.145999999</v>
      </c>
      <c r="F147" s="98">
        <f t="shared" si="9"/>
        <v>5918469.595</v>
      </c>
      <c r="G147" s="98">
        <f t="shared" si="6"/>
        <v>95.70010205171101</v>
      </c>
      <c r="H147" s="98">
        <f t="shared" si="7"/>
        <v>42.807193514559906</v>
      </c>
      <c r="I147" s="106">
        <f t="shared" si="8"/>
        <v>0.7001020517110135</v>
      </c>
      <c r="K147" s="93"/>
      <c r="L147" s="93"/>
      <c r="M147" s="93"/>
    </row>
    <row r="148" spans="1:13" s="1" customFormat="1" ht="56.25" customHeight="1" hidden="1">
      <c r="A148" s="150"/>
      <c r="B148" s="151"/>
      <c r="C148" s="33" t="s">
        <v>122</v>
      </c>
      <c r="D148" s="98">
        <f t="shared" si="9"/>
        <v>11363379.849000001</v>
      </c>
      <c r="E148" s="98">
        <f t="shared" si="9"/>
        <v>6184392.145999999</v>
      </c>
      <c r="F148" s="98">
        <f t="shared" si="9"/>
        <v>5918469.595</v>
      </c>
      <c r="G148" s="98">
        <f>F148/E148*100</f>
        <v>95.70010205171101</v>
      </c>
      <c r="H148" s="98">
        <f>F148/D148*100</f>
        <v>52.08370813654386</v>
      </c>
      <c r="I148" s="113">
        <f>G148-95</f>
        <v>0.7001020517110135</v>
      </c>
      <c r="K148" s="93"/>
      <c r="L148" s="93"/>
      <c r="M148" s="93"/>
    </row>
    <row r="149" spans="1:13" s="2" customFormat="1" ht="21.75" customHeight="1">
      <c r="A149" s="150"/>
      <c r="B149" s="151"/>
      <c r="C149" s="92" t="s">
        <v>96</v>
      </c>
      <c r="D149" s="100">
        <f>D9+D30+D38+D75+D79+D86+D106+D115+D128+D132</f>
        <v>11428504.013999999</v>
      </c>
      <c r="E149" s="100">
        <f>E9+E30+E38+E75+E79+E86+E106+E115+E128+E132</f>
        <v>5335336.63</v>
      </c>
      <c r="F149" s="100">
        <f>F9+F30+F38+F75+F79+F86+F106+F115+F128+F132</f>
        <v>4951232.526999999</v>
      </c>
      <c r="G149" s="100">
        <f t="shared" si="6"/>
        <v>92.80075223669624</v>
      </c>
      <c r="H149" s="100">
        <f t="shared" si="7"/>
        <v>43.323540167065644</v>
      </c>
      <c r="I149" s="107">
        <f t="shared" si="8"/>
        <v>-2.1992477633037595</v>
      </c>
      <c r="K149" s="93"/>
      <c r="L149" s="93"/>
      <c r="M149" s="93"/>
    </row>
    <row r="150" spans="1:13" s="2" customFormat="1" ht="45" customHeight="1">
      <c r="A150" s="152"/>
      <c r="B150" s="153"/>
      <c r="C150" s="92" t="s">
        <v>123</v>
      </c>
      <c r="D150" s="100">
        <f>D149-D86+D87</f>
        <v>8966007.627999999</v>
      </c>
      <c r="E150" s="100">
        <f>E149-E86+E87</f>
        <v>5335336.63</v>
      </c>
      <c r="F150" s="100">
        <f>F149-F86+F87</f>
        <v>4951232.526999999</v>
      </c>
      <c r="G150" s="100">
        <f>F150/E150*100</f>
        <v>92.80075223669624</v>
      </c>
      <c r="H150" s="100">
        <f>F150/D150*100</f>
        <v>55.22226538752616</v>
      </c>
      <c r="I150" s="107">
        <f>G150-95</f>
        <v>-2.1992477633037595</v>
      </c>
      <c r="K150" s="93"/>
      <c r="L150" s="93"/>
      <c r="M150" s="93"/>
    </row>
    <row r="151" spans="1:8" ht="12" customHeight="1">
      <c r="A151" s="47"/>
      <c r="B151" s="48" t="s">
        <v>99</v>
      </c>
      <c r="C151" s="48"/>
      <c r="D151" s="101"/>
      <c r="E151" s="19"/>
      <c r="F151" s="26"/>
      <c r="G151" s="19"/>
      <c r="H151" s="19"/>
    </row>
    <row r="152" spans="1:9" s="13" customFormat="1" ht="27.75" customHeight="1" hidden="1">
      <c r="A152" s="134" t="s">
        <v>118</v>
      </c>
      <c r="B152" s="135"/>
      <c r="C152" s="135"/>
      <c r="D152" s="135"/>
      <c r="E152" s="135"/>
      <c r="F152" s="135"/>
      <c r="G152" s="135"/>
      <c r="H152" s="135"/>
      <c r="I152" s="3"/>
    </row>
    <row r="153" spans="1:8" s="6" customFormat="1" ht="17.25" customHeight="1">
      <c r="A153" s="129" t="s">
        <v>130</v>
      </c>
      <c r="B153" s="130"/>
      <c r="C153" s="130"/>
      <c r="D153" s="130"/>
      <c r="E153" s="130"/>
      <c r="F153" s="130"/>
      <c r="G153" s="130"/>
      <c r="H153" s="130"/>
    </row>
    <row r="154" spans="1:9" s="4" customFormat="1" ht="12.75">
      <c r="A154" s="21"/>
      <c r="B154" s="22"/>
      <c r="C154" s="22"/>
      <c r="D154" s="20"/>
      <c r="E154" s="20"/>
      <c r="F154" s="27"/>
      <c r="G154" s="20"/>
      <c r="H154" s="20"/>
      <c r="I154" s="71"/>
    </row>
    <row r="155" spans="1:9" s="4" customFormat="1" ht="12.75" hidden="1">
      <c r="A155" s="21"/>
      <c r="B155" s="22"/>
      <c r="C155" s="22"/>
      <c r="D155" s="20"/>
      <c r="E155" s="20"/>
      <c r="F155" s="27"/>
      <c r="G155" s="20"/>
      <c r="H155" s="20"/>
      <c r="I155" s="71"/>
    </row>
    <row r="156" spans="1:9" s="4" customFormat="1" ht="12.75" hidden="1">
      <c r="A156" s="42"/>
      <c r="B156" s="43"/>
      <c r="C156" s="43"/>
      <c r="D156" s="44"/>
      <c r="E156" s="46"/>
      <c r="F156" s="45"/>
      <c r="G156" s="46"/>
      <c r="H156" s="46"/>
      <c r="I156" s="71"/>
    </row>
    <row r="157" spans="1:9" s="4" customFormat="1" ht="32.25" customHeight="1" hidden="1">
      <c r="A157" s="18" t="s">
        <v>0</v>
      </c>
      <c r="B157" s="18" t="s">
        <v>62</v>
      </c>
      <c r="C157" s="18" t="s">
        <v>69</v>
      </c>
      <c r="D157" s="46"/>
      <c r="E157" s="44"/>
      <c r="F157" s="45"/>
      <c r="G157" s="46"/>
      <c r="H157" s="46"/>
      <c r="I157" s="71"/>
    </row>
    <row r="158" spans="1:9" s="4" customFormat="1" ht="15.75" hidden="1">
      <c r="A158" s="155" t="s">
        <v>64</v>
      </c>
      <c r="B158" s="156"/>
      <c r="C158" s="157"/>
      <c r="D158" s="34">
        <f>D160+D161+D162</f>
        <v>24525968.417999998</v>
      </c>
      <c r="E158" s="34">
        <f>E160+E161+E162</f>
        <v>21619356.084</v>
      </c>
      <c r="F158" s="73">
        <f>F160+F161+F162</f>
        <v>20841969.650000002</v>
      </c>
      <c r="G158" s="35">
        <f>F158/E158*100</f>
        <v>96.40421097196635</v>
      </c>
      <c r="H158" s="35">
        <f>F158/D158*100</f>
        <v>84.97919142187165</v>
      </c>
      <c r="I158" s="71"/>
    </row>
    <row r="159" spans="1:9" s="4" customFormat="1" ht="13.5" hidden="1">
      <c r="A159" s="128"/>
      <c r="B159" s="128"/>
      <c r="C159" s="36" t="s">
        <v>63</v>
      </c>
      <c r="D159" s="37"/>
      <c r="E159" s="37"/>
      <c r="F159" s="74"/>
      <c r="G159" s="38"/>
      <c r="H159" s="38"/>
      <c r="I159" s="71"/>
    </row>
    <row r="160" spans="1:9" s="4" customFormat="1" ht="27" hidden="1">
      <c r="A160" s="128"/>
      <c r="B160" s="128"/>
      <c r="C160" s="39" t="s">
        <v>70</v>
      </c>
      <c r="D160" s="40">
        <v>14805057.912999997</v>
      </c>
      <c r="E160" s="40">
        <v>13268979.204</v>
      </c>
      <c r="F160" s="75">
        <v>12716245.471</v>
      </c>
      <c r="G160" s="35">
        <v>95.83439144411821</v>
      </c>
      <c r="H160" s="35">
        <v>85.89122410547374</v>
      </c>
      <c r="I160" s="71"/>
    </row>
    <row r="161" spans="1:9" s="4" customFormat="1" ht="13.5" hidden="1">
      <c r="A161" s="128"/>
      <c r="B161" s="128"/>
      <c r="C161" s="39" t="s">
        <v>36</v>
      </c>
      <c r="D161" s="40">
        <v>7926615.303999999</v>
      </c>
      <c r="E161" s="40">
        <v>7092166.329999999</v>
      </c>
      <c r="F161" s="75">
        <v>6886598.409</v>
      </c>
      <c r="G161" s="35">
        <v>97.10147913296332</v>
      </c>
      <c r="H161" s="35">
        <v>86.87943270723412</v>
      </c>
      <c r="I161" s="71"/>
    </row>
    <row r="162" spans="1:9" s="4" customFormat="1" ht="27" hidden="1">
      <c r="A162" s="128"/>
      <c r="B162" s="128"/>
      <c r="C162" s="41" t="s">
        <v>71</v>
      </c>
      <c r="D162" s="40">
        <v>1794295.2010000001</v>
      </c>
      <c r="E162" s="40">
        <v>1258210.55</v>
      </c>
      <c r="F162" s="75">
        <v>1239125.77</v>
      </c>
      <c r="G162" s="35">
        <v>98.4831807363243</v>
      </c>
      <c r="H162" s="35">
        <v>69.05919211673798</v>
      </c>
      <c r="I162" s="71"/>
    </row>
    <row r="163" spans="1:9" s="4" customFormat="1" ht="12.75" hidden="1">
      <c r="A163" s="21"/>
      <c r="B163" s="22"/>
      <c r="C163" s="22"/>
      <c r="D163" s="20"/>
      <c r="E163" s="20"/>
      <c r="F163" s="27"/>
      <c r="G163" s="20"/>
      <c r="H163" s="20"/>
      <c r="I163" s="71"/>
    </row>
    <row r="164" spans="1:9" s="4" customFormat="1" ht="12.75" hidden="1">
      <c r="A164" s="21"/>
      <c r="B164" s="22"/>
      <c r="C164" s="22"/>
      <c r="D164" s="20"/>
      <c r="E164" s="20"/>
      <c r="F164" s="27"/>
      <c r="G164" s="20"/>
      <c r="H164" s="20"/>
      <c r="I164" s="71"/>
    </row>
    <row r="165" spans="1:9" s="4" customFormat="1" ht="12.75" hidden="1">
      <c r="A165" s="21"/>
      <c r="B165" s="22"/>
      <c r="C165" s="22"/>
      <c r="D165" s="20"/>
      <c r="E165" s="20"/>
      <c r="F165" s="27"/>
      <c r="G165" s="20"/>
      <c r="H165" s="20"/>
      <c r="I165" s="71"/>
    </row>
    <row r="166" spans="1:9" s="4" customFormat="1" ht="12.75" hidden="1">
      <c r="A166" s="21"/>
      <c r="B166" s="22"/>
      <c r="C166" s="22"/>
      <c r="D166" s="20"/>
      <c r="E166" s="20"/>
      <c r="F166" s="27"/>
      <c r="G166" s="20"/>
      <c r="H166" s="20"/>
      <c r="I166" s="71"/>
    </row>
    <row r="167" spans="1:9" s="4" customFormat="1" ht="12.75">
      <c r="A167" s="21"/>
      <c r="B167" s="22"/>
      <c r="C167" s="22"/>
      <c r="D167" s="102"/>
      <c r="E167" s="102"/>
      <c r="F167" s="102"/>
      <c r="G167" s="20"/>
      <c r="H167" s="20"/>
      <c r="I167" s="71"/>
    </row>
    <row r="168" spans="1:9" s="4" customFormat="1" ht="12.75">
      <c r="A168" s="21"/>
      <c r="B168" s="22"/>
      <c r="C168" s="22"/>
      <c r="D168" s="20"/>
      <c r="E168" s="20"/>
      <c r="F168" s="27"/>
      <c r="G168" s="20"/>
      <c r="H168" s="20"/>
      <c r="I168" s="71"/>
    </row>
    <row r="169" spans="1:9" s="4" customFormat="1" ht="12.75">
      <c r="A169" s="21"/>
      <c r="B169" s="22"/>
      <c r="C169" s="22"/>
      <c r="D169" s="20"/>
      <c r="E169" s="20"/>
      <c r="F169" s="27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20"/>
      <c r="E171" s="20"/>
      <c r="F171" s="27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1:9" s="4" customFormat="1" ht="12.75">
      <c r="A202" s="21"/>
      <c r="B202" s="22"/>
      <c r="C202" s="22"/>
      <c r="D202" s="20"/>
      <c r="E202" s="20"/>
      <c r="F202" s="27"/>
      <c r="G202" s="20"/>
      <c r="H202" s="20"/>
      <c r="I202" s="71"/>
    </row>
    <row r="203" spans="1:9" s="4" customFormat="1" ht="12.75">
      <c r="A203" s="21"/>
      <c r="B203" s="22"/>
      <c r="C203" s="22"/>
      <c r="D203" s="20"/>
      <c r="E203" s="20"/>
      <c r="F203" s="27"/>
      <c r="G203" s="20"/>
      <c r="H203" s="20"/>
      <c r="I203" s="71"/>
    </row>
    <row r="204" spans="1:9" s="4" customFormat="1" ht="12.75">
      <c r="A204" s="21"/>
      <c r="B204" s="22"/>
      <c r="C204" s="22"/>
      <c r="D204" s="20"/>
      <c r="E204" s="20"/>
      <c r="F204" s="27"/>
      <c r="G204" s="20"/>
      <c r="H204" s="20"/>
      <c r="I204" s="71"/>
    </row>
    <row r="205" spans="1:9" s="4" customFormat="1" ht="12.75">
      <c r="A205" s="21"/>
      <c r="B205" s="22"/>
      <c r="C205" s="22"/>
      <c r="D205" s="20"/>
      <c r="E205" s="20"/>
      <c r="F205" s="27"/>
      <c r="G205" s="20"/>
      <c r="H205" s="20"/>
      <c r="I205" s="71"/>
    </row>
    <row r="206" spans="1:9" s="4" customFormat="1" ht="12.75">
      <c r="A206" s="21"/>
      <c r="B206" s="22"/>
      <c r="C206" s="22"/>
      <c r="D206" s="20"/>
      <c r="E206" s="20"/>
      <c r="F206" s="27"/>
      <c r="G206" s="20"/>
      <c r="H206" s="20"/>
      <c r="I206" s="71"/>
    </row>
    <row r="207" spans="1:9" s="4" customFormat="1" ht="12.75">
      <c r="A207" s="21"/>
      <c r="B207" s="22"/>
      <c r="C207" s="22"/>
      <c r="D207" s="20"/>
      <c r="E207" s="20"/>
      <c r="F207" s="27"/>
      <c r="G207" s="20"/>
      <c r="H207" s="20"/>
      <c r="I207" s="71"/>
    </row>
    <row r="208" spans="1:9" s="4" customFormat="1" ht="12.75">
      <c r="A208" s="21"/>
      <c r="B208" s="22"/>
      <c r="C208" s="22"/>
      <c r="D208" s="20"/>
      <c r="E208" s="20"/>
      <c r="F208" s="27"/>
      <c r="G208" s="20"/>
      <c r="H208" s="20"/>
      <c r="I208" s="71"/>
    </row>
    <row r="209" spans="1:9" s="4" customFormat="1" ht="12.75">
      <c r="A209" s="21"/>
      <c r="B209" s="22"/>
      <c r="C209" s="22"/>
      <c r="D209" s="20"/>
      <c r="E209" s="20"/>
      <c r="F209" s="27"/>
      <c r="G209" s="20"/>
      <c r="H209" s="20"/>
      <c r="I209" s="71"/>
    </row>
    <row r="210" spans="4:8" ht="12.75">
      <c r="D210" s="20"/>
      <c r="E210" s="20"/>
      <c r="F210" s="27"/>
      <c r="G210" s="20"/>
      <c r="H210" s="20"/>
    </row>
    <row r="211" spans="1:8" ht="12.75">
      <c r="A211" s="23"/>
      <c r="B211" s="23"/>
      <c r="C211" s="23"/>
      <c r="D211" s="20"/>
      <c r="E211" s="20"/>
      <c r="F211" s="27"/>
      <c r="G211" s="20"/>
      <c r="H211" s="20"/>
    </row>
    <row r="212" spans="1:8" ht="12.75">
      <c r="A212" s="23"/>
      <c r="B212" s="23"/>
      <c r="C212" s="23"/>
      <c r="D212" s="20"/>
      <c r="E212" s="20"/>
      <c r="F212" s="27"/>
      <c r="G212" s="20"/>
      <c r="H212" s="20"/>
    </row>
    <row r="213" spans="1:8" ht="12.75">
      <c r="A213" s="23"/>
      <c r="B213" s="23"/>
      <c r="C213" s="23"/>
      <c r="D213" s="20"/>
      <c r="E213" s="20"/>
      <c r="F213" s="27"/>
      <c r="G213" s="20"/>
      <c r="H213" s="20"/>
    </row>
    <row r="214" spans="1:8" ht="12.75">
      <c r="A214" s="23"/>
      <c r="B214" s="23"/>
      <c r="C214" s="23"/>
      <c r="D214" s="20"/>
      <c r="E214" s="20"/>
      <c r="F214" s="27"/>
      <c r="G214" s="20"/>
      <c r="H214" s="20"/>
    </row>
    <row r="215" spans="1:8" ht="12.75">
      <c r="A215" s="23"/>
      <c r="B215" s="23"/>
      <c r="C215" s="23"/>
      <c r="D215" s="20"/>
      <c r="E215" s="20"/>
      <c r="F215" s="27"/>
      <c r="G215" s="20"/>
      <c r="H215" s="20"/>
    </row>
    <row r="216" spans="1:8" ht="12.75">
      <c r="A216" s="23"/>
      <c r="B216" s="23"/>
      <c r="C216" s="23"/>
      <c r="D216" s="20"/>
      <c r="E216" s="20"/>
      <c r="F216" s="27"/>
      <c r="G216" s="20"/>
      <c r="H216" s="20"/>
    </row>
  </sheetData>
  <sheetProtection/>
  <autoFilter ref="A5:I5"/>
  <mergeCells count="43">
    <mergeCell ref="A48:B50"/>
    <mergeCell ref="A11:B20"/>
    <mergeCell ref="A7:B9"/>
    <mergeCell ref="A44:B46"/>
    <mergeCell ref="A40:B42"/>
    <mergeCell ref="A35:B38"/>
    <mergeCell ref="A32:B33"/>
    <mergeCell ref="A27:B30"/>
    <mergeCell ref="A22:B23"/>
    <mergeCell ref="A72:B75"/>
    <mergeCell ref="A68:B70"/>
    <mergeCell ref="A64:B66"/>
    <mergeCell ref="A60:B62"/>
    <mergeCell ref="A56:B58"/>
    <mergeCell ref="A52:B54"/>
    <mergeCell ref="A77:B79"/>
    <mergeCell ref="A108:B110"/>
    <mergeCell ref="A99:B101"/>
    <mergeCell ref="A96:B97"/>
    <mergeCell ref="A93:B94"/>
    <mergeCell ref="A89:B91"/>
    <mergeCell ref="A103:B106"/>
    <mergeCell ref="A81:B87"/>
    <mergeCell ref="A136:C136"/>
    <mergeCell ref="A137:B141"/>
    <mergeCell ref="A143:C143"/>
    <mergeCell ref="A144:B150"/>
    <mergeCell ref="A3:I3"/>
    <mergeCell ref="A158:C158"/>
    <mergeCell ref="A142:C142"/>
    <mergeCell ref="A133:C133"/>
    <mergeCell ref="A134:C134"/>
    <mergeCell ref="A25:B25"/>
    <mergeCell ref="A112:B115"/>
    <mergeCell ref="A130:B132"/>
    <mergeCell ref="A125:B128"/>
    <mergeCell ref="A117:B118"/>
    <mergeCell ref="A159:B162"/>
    <mergeCell ref="A153:H153"/>
    <mergeCell ref="A135:C135"/>
    <mergeCell ref="A152:H152"/>
    <mergeCell ref="A120:B120"/>
    <mergeCell ref="A122:B123"/>
  </mergeCells>
  <printOptions/>
  <pageMargins left="0.3937007874015748" right="0.2755905511811024" top="0.2755905511811024" bottom="0.2755905511811024" header="0.1968503937007874" footer="0.1968503937007874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2021-12-10T09:49:43Z</cp:lastPrinted>
  <dcterms:created xsi:type="dcterms:W3CDTF">2002-03-11T10:22:12Z</dcterms:created>
  <dcterms:modified xsi:type="dcterms:W3CDTF">2021-12-14T11:49:45Z</dcterms:modified>
  <cp:category/>
  <cp:version/>
  <cp:contentType/>
  <cp:contentStatus/>
</cp:coreProperties>
</file>