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  <sheet name="Лист2" sheetId="2" r:id="rId2"/>
  </sheets>
  <definedNames>
    <definedName name="_xlnm._FilterDatabase" localSheetId="0" hidden="1">'По ГРБС и источникам'!$A$5:$I$126</definedName>
    <definedName name="_xlnm.Print_Titles" localSheetId="0">'По ГРБС и источникам'!$5:$5</definedName>
    <definedName name="_xlnm.Print_Area" localSheetId="0">'По ГРБС и источникам'!$A$1:$I$129</definedName>
  </definedNames>
  <calcPr fullCalcOnLoad="1"/>
</workbook>
</file>

<file path=xl/sharedStrings.xml><?xml version="1.0" encoding="utf-8"?>
<sst xmlns="http://schemas.openxmlformats.org/spreadsheetml/2006/main" count="239" uniqueCount="126">
  <si>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</si>
  <si>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</si>
  <si>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</si>
  <si>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</si>
  <si>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</si>
  <si>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</si>
  <si>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</si>
  <si>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</si>
  <si>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</si>
  <si>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</si>
  <si>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</si>
  <si>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</si>
  <si>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</si>
  <si>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</si>
  <si>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</si>
  <si>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</si>
  <si>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</si>
  <si>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</si>
  <si>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</si>
  <si>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</si>
  <si>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</si>
  <si>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</si>
  <si>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</si>
  <si>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</si>
  <si>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</si>
  <si>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</si>
  <si>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</si>
  <si>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</si>
  <si>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</si>
  <si>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</si>
  <si>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</si>
  <si>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</si>
  <si>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</si>
  <si>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</si>
  <si>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</si>
  <si>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</si>
  <si>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</si>
  <si>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</si>
  <si>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</si>
  <si>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</si>
  <si>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</si>
  <si>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</si>
  <si>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</si>
  <si>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</si>
  <si>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</si>
  <si>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</si>
  <si>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</si>
  <si>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</si>
  <si>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</si>
  <si>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</si>
  <si>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</si>
  <si>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</si>
  <si>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</si>
  <si>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</si>
  <si>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</si>
  <si>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</si>
  <si>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</si>
  <si>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</si>
  <si>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</si>
  <si>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</si>
  <si>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</si>
  <si>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</si>
  <si>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</si>
  <si>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</si>
  <si>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</si>
  <si>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</si>
  <si>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</si>
  <si>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</si>
  <si>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</si>
  <si>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</si>
  <si>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</si>
  <si>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</si>
  <si>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</si>
  <si>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</si>
  <si>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</si>
  <si>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</si>
  <si>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</si>
  <si>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</si>
  <si>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</si>
  <si>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</si>
  <si>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</si>
  <si>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</si>
  <si>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</si>
  <si>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</si>
  <si>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</si>
  <si>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</si>
  <si>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</si>
  <si>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</si>
  <si>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</si>
  <si>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</si>
  <si>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</si>
  <si>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</si>
  <si>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</si>
  <si>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</si>
  <si>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</si>
  <si>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</si>
  <si>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</si>
  <si>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</si>
  <si>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</si>
  <si>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</si>
  <si>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</si>
  <si>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</si>
  <si>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</si>
  <si>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</si>
  <si>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</si>
  <si>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</si>
  <si>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</si>
  <si>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</si>
  <si>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</si>
  <si>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</si>
  <si>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</si>
  <si>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Ассигнования 2011 года*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</si>
  <si>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</si>
  <si>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</si>
  <si>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</si>
  <si>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Отклонение от установленного уровня выполнения плана (95%)**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</si>
  <si>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</si>
  <si>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</si>
  <si>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</si>
  <si>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</si>
  <si>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</si>
  <si>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>Оперативный анализ исполнения бюджета города Перми по расходам на 1 мая 2011 года</t>
  </si>
  <si>
    <t>Кассовый план января-апреля 2011*</t>
  </si>
  <si>
    <t>Кассовый расход на 01.05.2011</t>
  </si>
  <si>
    <t xml:space="preserve">%  выполнения кассового плана января-апреля 2011 </t>
  </si>
  <si>
    <t>** -   расчётный уровень установлен исходя из 95,0 % исполнения кассового плана по расходам за январь-апрель 2011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</si>
</sst>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33" borderId="13" xfId="0" applyNumberFormat="1" applyFont="1" applyFill="1" applyBorder="1" applyAlignment="1">
      <alignment horizontal="left" vertical="center" wrapText="1"/>
    </xf>
    <xf numFmtId="171" fontId="0" fillId="33" borderId="13" xfId="0" applyNumberFormat="1" applyFont="1" applyFill="1" applyBorder="1" applyAlignment="1">
      <alignment horizontal="left"/>
    </xf>
    <xf numFmtId="171" fontId="0" fillId="33" borderId="14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71" fontId="0" fillId="34" borderId="13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0" fillId="34" borderId="13" xfId="0" applyNumberFormat="1" applyFont="1" applyFill="1" applyBorder="1" applyAlignment="1">
      <alignment horizontal="left"/>
    </xf>
    <xf numFmtId="171" fontId="50" fillId="0" borderId="10" xfId="0" applyNumberFormat="1" applyFont="1" applyFill="1" applyBorder="1" applyAlignment="1">
      <alignment horizontal="right" vertical="center" wrapText="1" indent="1"/>
    </xf>
    <xf numFmtId="0" fontId="51" fillId="34" borderId="13" xfId="0" applyFont="1" applyFill="1" applyBorder="1" applyAlignment="1">
      <alignment horizontal="left" vertical="center" wrapText="1"/>
    </xf>
    <xf numFmtId="171" fontId="51" fillId="34" borderId="13" xfId="0" applyNumberFormat="1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13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SheetLayoutView="86" zoomScalePageLayoutView="0" workbookViewId="0" topLeftCell="A1">
      <pane xSplit="3" ySplit="5" topLeftCell="E1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140625" defaultRowHeight="12.75"/>
  <cols>
    <col min="1" max="1" width="5.8515625" style="20" customWidth="1"/>
    <col min="2" max="2" width="30.00390625" style="0" customWidth="1"/>
    <col min="3" max="3" width="47.57421875" style="0" customWidth="1"/>
    <col min="4" max="4" width="12.7109375" style="14" customWidth="1"/>
    <col min="5" max="5" width="12.421875" style="7" customWidth="1"/>
    <col min="6" max="6" width="12.28125" style="42" customWidth="1"/>
    <col min="7" max="7" width="12.57421875" style="0" customWidth="1"/>
    <col min="8" max="8" width="12.28125" style="0" customWidth="1"/>
    <col min="9" max="9" width="14.140625" style="0" customWidth="1"/>
  </cols>
  <sheetData>
    <row r="1" ht="15">
      <c r="I1" s="26" t="s">
        <v>119</v>
      </c>
    </row>
    <row r="2" ht="15">
      <c r="I2" s="26" t="s">
        <v>116</v>
      </c>
    </row>
    <row r="3" spans="1:9" s="7" customFormat="1" ht="21.75" customHeight="1">
      <c r="A3" s="89" t="s">
        <v>121</v>
      </c>
      <c r="B3" s="89"/>
      <c r="C3" s="89"/>
      <c r="D3" s="89"/>
      <c r="E3" s="89"/>
      <c r="F3" s="89"/>
      <c r="G3" s="89"/>
      <c r="H3" s="89"/>
      <c r="I3" s="89"/>
    </row>
    <row r="4" spans="1:9" s="7" customFormat="1" ht="18.75" customHeight="1">
      <c r="A4" s="21"/>
      <c r="B4" s="8"/>
      <c r="C4" s="8"/>
      <c r="D4" s="9"/>
      <c r="E4" s="9"/>
      <c r="F4" s="16"/>
      <c r="G4" s="10"/>
      <c r="H4" s="10"/>
      <c r="I4" s="11" t="s">
        <v>83</v>
      </c>
    </row>
    <row r="5" spans="1:9" s="7" customFormat="1" ht="64.5" customHeight="1">
      <c r="A5" s="2" t="s">
        <v>1</v>
      </c>
      <c r="B5" s="2" t="s">
        <v>87</v>
      </c>
      <c r="C5" s="2" t="s">
        <v>98</v>
      </c>
      <c r="D5" s="18" t="s">
        <v>111</v>
      </c>
      <c r="E5" s="18" t="s">
        <v>122</v>
      </c>
      <c r="F5" s="12" t="s">
        <v>123</v>
      </c>
      <c r="G5" s="12" t="s">
        <v>124</v>
      </c>
      <c r="H5" s="12" t="s">
        <v>117</v>
      </c>
      <c r="I5" s="29" t="s">
        <v>115</v>
      </c>
    </row>
    <row r="6" spans="1:9" s="7" customFormat="1" ht="38.25">
      <c r="A6" s="2" t="s">
        <v>84</v>
      </c>
      <c r="B6" s="3" t="s">
        <v>2</v>
      </c>
      <c r="C6" s="3" t="s">
        <v>56</v>
      </c>
      <c r="D6" s="69">
        <f>D7+D8+D9</f>
        <v>146595.80000000002</v>
      </c>
      <c r="E6" s="69">
        <f>E7+E8+E9</f>
        <v>36816.4</v>
      </c>
      <c r="F6" s="69">
        <f>F7+F8+F9</f>
        <v>26043.5</v>
      </c>
      <c r="G6" s="19">
        <f aca="true" t="shared" si="0" ref="G6:G41">F6/E6*100</f>
        <v>70.73885551004443</v>
      </c>
      <c r="H6" s="19">
        <f aca="true" t="shared" si="1" ref="H6:H41">F6/D6*100</f>
        <v>17.765515792403328</v>
      </c>
      <c r="I6" s="5" t="s">
        <v>95</v>
      </c>
    </row>
    <row r="7" spans="1:9" s="7" customFormat="1" ht="17.25" customHeight="1">
      <c r="A7" s="77"/>
      <c r="B7" s="78"/>
      <c r="C7" s="4" t="s">
        <v>54</v>
      </c>
      <c r="D7" s="67">
        <v>141465.6</v>
      </c>
      <c r="E7" s="67">
        <v>36816.4</v>
      </c>
      <c r="F7" s="68">
        <v>26043.5</v>
      </c>
      <c r="G7" s="17">
        <f t="shared" si="0"/>
        <v>70.73885551004443</v>
      </c>
      <c r="H7" s="17">
        <f t="shared" si="1"/>
        <v>18.40977594553022</v>
      </c>
      <c r="I7" s="13">
        <f>G7-95</f>
        <v>-24.26114448995557</v>
      </c>
    </row>
    <row r="8" spans="1:9" s="7" customFormat="1" ht="16.5" customHeight="1">
      <c r="A8" s="81"/>
      <c r="B8" s="82"/>
      <c r="C8" s="4" t="s">
        <v>55</v>
      </c>
      <c r="D8" s="67">
        <v>100</v>
      </c>
      <c r="E8" s="67">
        <v>0</v>
      </c>
      <c r="F8" s="67">
        <v>0</v>
      </c>
      <c r="G8" s="17">
        <v>0</v>
      </c>
      <c r="H8" s="17">
        <f t="shared" si="1"/>
        <v>0</v>
      </c>
      <c r="I8" s="13">
        <f>G8-95</f>
        <v>-95</v>
      </c>
    </row>
    <row r="9" spans="1:9" s="7" customFormat="1" ht="28.5" customHeight="1">
      <c r="A9" s="90"/>
      <c r="B9" s="91"/>
      <c r="C9" s="47" t="s">
        <v>109</v>
      </c>
      <c r="D9" s="67">
        <v>5030.2</v>
      </c>
      <c r="E9" s="67">
        <v>0</v>
      </c>
      <c r="F9" s="67">
        <v>0</v>
      </c>
      <c r="G9" s="17">
        <v>0</v>
      </c>
      <c r="H9" s="17"/>
      <c r="I9" s="13"/>
    </row>
    <row r="10" spans="1:9" s="7" customFormat="1" ht="27" customHeight="1">
      <c r="A10" s="2" t="s">
        <v>85</v>
      </c>
      <c r="B10" s="3" t="s">
        <v>0</v>
      </c>
      <c r="C10" s="3" t="s">
        <v>86</v>
      </c>
      <c r="D10" s="69">
        <f>D12</f>
        <v>505882.10000000003</v>
      </c>
      <c r="E10" s="69">
        <f>E12</f>
        <v>38641.200000000004</v>
      </c>
      <c r="F10" s="69">
        <f>F12</f>
        <v>22968.5</v>
      </c>
      <c r="G10" s="19">
        <f t="shared" si="0"/>
        <v>59.44044180822541</v>
      </c>
      <c r="H10" s="19">
        <f t="shared" si="1"/>
        <v>4.540287153864507</v>
      </c>
      <c r="I10" s="5" t="s">
        <v>95</v>
      </c>
    </row>
    <row r="11" spans="1:9" s="7" customFormat="1" ht="26.25" customHeight="1">
      <c r="A11" s="83"/>
      <c r="B11" s="83"/>
      <c r="C11" s="4" t="s">
        <v>92</v>
      </c>
      <c r="D11" s="68">
        <v>92530</v>
      </c>
      <c r="E11" s="68">
        <v>26671.5</v>
      </c>
      <c r="F11" s="68">
        <v>22968.5</v>
      </c>
      <c r="G11" s="17">
        <f t="shared" si="0"/>
        <v>86.11626642671017</v>
      </c>
      <c r="H11" s="17">
        <f t="shared" si="1"/>
        <v>24.82276018588566</v>
      </c>
      <c r="I11" s="13">
        <f aca="true" t="shared" si="2" ref="I11:I16">G11-95</f>
        <v>-8.883733573289831</v>
      </c>
    </row>
    <row r="12" spans="1:9" s="7" customFormat="1" ht="26.25" customHeight="1">
      <c r="A12" s="83"/>
      <c r="B12" s="83"/>
      <c r="C12" s="15" t="s">
        <v>91</v>
      </c>
      <c r="D12" s="76">
        <f>D15+D16+D11+D13+D14</f>
        <v>505882.10000000003</v>
      </c>
      <c r="E12" s="76">
        <f>E15+E16+E11+E13+E14</f>
        <v>38641.200000000004</v>
      </c>
      <c r="F12" s="76">
        <f>F15+F16+F11+F13+F14</f>
        <v>22968.5</v>
      </c>
      <c r="G12" s="27">
        <f t="shared" si="0"/>
        <v>59.44044180822541</v>
      </c>
      <c r="H12" s="27">
        <f t="shared" si="1"/>
        <v>4.540287153864507</v>
      </c>
      <c r="I12" s="28">
        <f t="shared" si="2"/>
        <v>-35.55955819177459</v>
      </c>
    </row>
    <row r="13" spans="1:9" s="7" customFormat="1" ht="26.25" customHeight="1">
      <c r="A13" s="83"/>
      <c r="B13" s="83"/>
      <c r="C13" s="23" t="s">
        <v>120</v>
      </c>
      <c r="D13" s="75">
        <f>30832+103825</f>
        <v>134657</v>
      </c>
      <c r="E13" s="75">
        <v>0</v>
      </c>
      <c r="F13" s="75">
        <v>0</v>
      </c>
      <c r="G13" s="58">
        <v>0</v>
      </c>
      <c r="H13" s="58">
        <f>F13/D13*100</f>
        <v>0</v>
      </c>
      <c r="I13" s="24">
        <f t="shared" si="2"/>
        <v>-95</v>
      </c>
    </row>
    <row r="14" spans="1:9" s="7" customFormat="1" ht="26.25" customHeight="1">
      <c r="A14" s="83"/>
      <c r="B14" s="83"/>
      <c r="C14" s="23" t="s">
        <v>112</v>
      </c>
      <c r="D14" s="75">
        <f>36193.7-30</f>
        <v>36163.7</v>
      </c>
      <c r="E14" s="75">
        <v>3823.3</v>
      </c>
      <c r="F14" s="75">
        <v>0</v>
      </c>
      <c r="G14" s="58">
        <v>0</v>
      </c>
      <c r="H14" s="58">
        <f>F14/D14*100</f>
        <v>0</v>
      </c>
      <c r="I14" s="24">
        <f t="shared" si="2"/>
        <v>-95</v>
      </c>
    </row>
    <row r="15" spans="1:9" s="7" customFormat="1" ht="26.25" customHeight="1">
      <c r="A15" s="83"/>
      <c r="B15" s="83"/>
      <c r="C15" s="23" t="s">
        <v>114</v>
      </c>
      <c r="D15" s="75">
        <v>19728.2</v>
      </c>
      <c r="E15" s="75">
        <v>6576.1</v>
      </c>
      <c r="F15" s="75">
        <v>0</v>
      </c>
      <c r="G15" s="58">
        <f t="shared" si="0"/>
        <v>0</v>
      </c>
      <c r="H15" s="58">
        <f t="shared" si="1"/>
        <v>0</v>
      </c>
      <c r="I15" s="24">
        <f t="shared" si="2"/>
        <v>-95</v>
      </c>
    </row>
    <row r="16" spans="1:9" s="7" customFormat="1" ht="16.5" customHeight="1">
      <c r="A16" s="83"/>
      <c r="B16" s="83"/>
      <c r="C16" s="23" t="s">
        <v>113</v>
      </c>
      <c r="D16" s="75">
        <f>23802.7+199000.5</f>
        <v>222803.2</v>
      </c>
      <c r="E16" s="75">
        <v>1570.3</v>
      </c>
      <c r="F16" s="75">
        <v>0</v>
      </c>
      <c r="G16" s="58">
        <f t="shared" si="0"/>
        <v>0</v>
      </c>
      <c r="H16" s="58">
        <f t="shared" si="1"/>
        <v>0</v>
      </c>
      <c r="I16" s="24">
        <f t="shared" si="2"/>
        <v>-95</v>
      </c>
    </row>
    <row r="17" spans="1:9" s="7" customFormat="1" ht="39.75" customHeight="1">
      <c r="A17" s="2" t="s">
        <v>3</v>
      </c>
      <c r="B17" s="3" t="s">
        <v>4</v>
      </c>
      <c r="C17" s="3" t="s">
        <v>57</v>
      </c>
      <c r="D17" s="69">
        <f>D18+D19</f>
        <v>114906.3</v>
      </c>
      <c r="E17" s="69">
        <f>E18+E19</f>
        <v>38431</v>
      </c>
      <c r="F17" s="69">
        <f>F18+F19</f>
        <v>36635.3</v>
      </c>
      <c r="G17" s="19">
        <f t="shared" si="0"/>
        <v>95.3274700111889</v>
      </c>
      <c r="H17" s="19">
        <f t="shared" si="1"/>
        <v>31.882760127164484</v>
      </c>
      <c r="I17" s="5" t="s">
        <v>95</v>
      </c>
    </row>
    <row r="18" spans="1:9" s="7" customFormat="1" ht="17.25" customHeight="1">
      <c r="A18" s="77"/>
      <c r="B18" s="78"/>
      <c r="C18" s="4" t="s">
        <v>54</v>
      </c>
      <c r="D18" s="68">
        <v>114886.3</v>
      </c>
      <c r="E18" s="68">
        <v>38429</v>
      </c>
      <c r="F18" s="68">
        <v>36635.3</v>
      </c>
      <c r="G18" s="17">
        <f t="shared" si="0"/>
        <v>95.33243123682637</v>
      </c>
      <c r="H18" s="17">
        <f t="shared" si="1"/>
        <v>31.88831044258541</v>
      </c>
      <c r="I18" s="13">
        <f>G18-95</f>
        <v>0.3324312368263662</v>
      </c>
    </row>
    <row r="19" spans="1:9" s="7" customFormat="1" ht="16.5" customHeight="1">
      <c r="A19" s="90"/>
      <c r="B19" s="91"/>
      <c r="C19" s="47" t="s">
        <v>55</v>
      </c>
      <c r="D19" s="67">
        <v>20</v>
      </c>
      <c r="E19" s="67">
        <v>2</v>
      </c>
      <c r="F19" s="67">
        <v>0</v>
      </c>
      <c r="G19" s="17">
        <f>F19/E19*100</f>
        <v>0</v>
      </c>
      <c r="H19" s="17">
        <f>F19/D19*100</f>
        <v>0</v>
      </c>
      <c r="I19" s="13">
        <f>G19-95</f>
        <v>-95</v>
      </c>
    </row>
    <row r="20" spans="1:9" s="7" customFormat="1" ht="25.5" customHeight="1">
      <c r="A20" s="2" t="s">
        <v>105</v>
      </c>
      <c r="B20" s="3" t="s">
        <v>106</v>
      </c>
      <c r="C20" s="3" t="s">
        <v>108</v>
      </c>
      <c r="D20" s="69">
        <f>D21+D22</f>
        <v>157907.9</v>
      </c>
      <c r="E20" s="69">
        <f>E21+E22</f>
        <v>40677.9</v>
      </c>
      <c r="F20" s="69">
        <f>F21+F22</f>
        <v>14377.9</v>
      </c>
      <c r="G20" s="19">
        <f t="shared" si="0"/>
        <v>35.34572827014177</v>
      </c>
      <c r="H20" s="19">
        <f t="shared" si="1"/>
        <v>9.105244259470236</v>
      </c>
      <c r="I20" s="5" t="s">
        <v>95</v>
      </c>
    </row>
    <row r="21" spans="1:9" s="7" customFormat="1" ht="16.5" customHeight="1">
      <c r="A21" s="77"/>
      <c r="B21" s="78"/>
      <c r="C21" s="4" t="s">
        <v>54</v>
      </c>
      <c r="D21" s="68">
        <v>157892.9</v>
      </c>
      <c r="E21" s="68">
        <v>40677.9</v>
      </c>
      <c r="F21" s="68">
        <v>14377.9</v>
      </c>
      <c r="G21" s="17">
        <f t="shared" si="0"/>
        <v>35.34572827014177</v>
      </c>
      <c r="H21" s="17">
        <f t="shared" si="1"/>
        <v>9.106109267737814</v>
      </c>
      <c r="I21" s="13">
        <f>G21-95</f>
        <v>-59.65427172985823</v>
      </c>
    </row>
    <row r="22" spans="1:9" s="7" customFormat="1" ht="16.5" customHeight="1">
      <c r="A22" s="90"/>
      <c r="B22" s="91"/>
      <c r="C22" s="47" t="s">
        <v>55</v>
      </c>
      <c r="D22" s="67">
        <v>15</v>
      </c>
      <c r="E22" s="67">
        <v>0</v>
      </c>
      <c r="F22" s="67">
        <v>0</v>
      </c>
      <c r="G22" s="17">
        <v>0</v>
      </c>
      <c r="H22" s="17">
        <f t="shared" si="1"/>
        <v>0</v>
      </c>
      <c r="I22" s="13">
        <f>G22-95</f>
        <v>-95</v>
      </c>
    </row>
    <row r="23" spans="1:9" s="7" customFormat="1" ht="38.25">
      <c r="A23" s="2" t="s">
        <v>5</v>
      </c>
      <c r="B23" s="3" t="s">
        <v>6</v>
      </c>
      <c r="C23" s="3" t="s">
        <v>58</v>
      </c>
      <c r="D23" s="69">
        <f>D24+D25</f>
        <v>53769.8</v>
      </c>
      <c r="E23" s="69">
        <f>E24+E25</f>
        <v>16016.429</v>
      </c>
      <c r="F23" s="69">
        <f>F24+F25</f>
        <v>12617.2225</v>
      </c>
      <c r="G23" s="19">
        <f t="shared" si="0"/>
        <v>78.77675167167413</v>
      </c>
      <c r="H23" s="19">
        <f t="shared" si="1"/>
        <v>23.4652583792389</v>
      </c>
      <c r="I23" s="5" t="s">
        <v>95</v>
      </c>
    </row>
    <row r="24" spans="1:9" s="7" customFormat="1" ht="15.75" customHeight="1">
      <c r="A24" s="83"/>
      <c r="B24" s="83"/>
      <c r="C24" s="4" t="s">
        <v>54</v>
      </c>
      <c r="D24" s="68">
        <v>53744.8</v>
      </c>
      <c r="E24" s="68">
        <v>16016.429</v>
      </c>
      <c r="F24" s="68">
        <v>12617.2225</v>
      </c>
      <c r="G24" s="17">
        <f t="shared" si="0"/>
        <v>78.77675167167413</v>
      </c>
      <c r="H24" s="17">
        <f t="shared" si="1"/>
        <v>23.476173508878997</v>
      </c>
      <c r="I24" s="13">
        <f>G24-95</f>
        <v>-16.223248328325866</v>
      </c>
    </row>
    <row r="25" spans="1:9" s="7" customFormat="1" ht="15.75" customHeight="1">
      <c r="A25" s="83"/>
      <c r="B25" s="83"/>
      <c r="C25" s="47" t="s">
        <v>55</v>
      </c>
      <c r="D25" s="67">
        <v>25</v>
      </c>
      <c r="E25" s="67">
        <v>0</v>
      </c>
      <c r="F25" s="67">
        <v>0</v>
      </c>
      <c r="G25" s="17">
        <v>0</v>
      </c>
      <c r="H25" s="17">
        <f>F25/D25*100</f>
        <v>0</v>
      </c>
      <c r="I25" s="13">
        <f>G25-95</f>
        <v>-95</v>
      </c>
    </row>
    <row r="26" spans="1:9" s="7" customFormat="1" ht="25.5">
      <c r="A26" s="2" t="s">
        <v>7</v>
      </c>
      <c r="B26" s="3" t="s">
        <v>8</v>
      </c>
      <c r="C26" s="3" t="s">
        <v>59</v>
      </c>
      <c r="D26" s="69">
        <f>D27+D28+D29</f>
        <v>3512769.2</v>
      </c>
      <c r="E26" s="69">
        <f>E27+E28+E29</f>
        <v>1335335.3</v>
      </c>
      <c r="F26" s="69">
        <f>F27+F28+F29</f>
        <v>833049.7</v>
      </c>
      <c r="G26" s="19">
        <f t="shared" si="0"/>
        <v>62.3850578951968</v>
      </c>
      <c r="H26" s="19">
        <f t="shared" si="1"/>
        <v>23.71489991428984</v>
      </c>
      <c r="I26" s="5" t="s">
        <v>95</v>
      </c>
    </row>
    <row r="27" spans="1:9" s="7" customFormat="1" ht="16.5" customHeight="1">
      <c r="A27" s="77"/>
      <c r="B27" s="78"/>
      <c r="C27" s="4" t="s">
        <v>54</v>
      </c>
      <c r="D27" s="68">
        <v>3274978.7</v>
      </c>
      <c r="E27" s="68">
        <v>1215084</v>
      </c>
      <c r="F27" s="68">
        <v>796250.2</v>
      </c>
      <c r="G27" s="17">
        <f t="shared" si="0"/>
        <v>65.5304653834632</v>
      </c>
      <c r="H27" s="17">
        <f t="shared" si="1"/>
        <v>24.31314133432379</v>
      </c>
      <c r="I27" s="13">
        <f>G27-95</f>
        <v>-29.469534616536805</v>
      </c>
    </row>
    <row r="28" spans="1:9" s="7" customFormat="1" ht="16.5" customHeight="1">
      <c r="A28" s="81"/>
      <c r="B28" s="82"/>
      <c r="C28" s="4" t="s">
        <v>55</v>
      </c>
      <c r="D28" s="68">
        <v>100808</v>
      </c>
      <c r="E28" s="68">
        <v>33808.5</v>
      </c>
      <c r="F28" s="70">
        <v>24882</v>
      </c>
      <c r="G28" s="17">
        <f t="shared" si="0"/>
        <v>73.59687652513422</v>
      </c>
      <c r="H28" s="17">
        <f t="shared" si="1"/>
        <v>24.682564875803507</v>
      </c>
      <c r="I28" s="13">
        <f>G28-95</f>
        <v>-21.40312347486578</v>
      </c>
    </row>
    <row r="29" spans="1:9" s="7" customFormat="1" ht="26.25" customHeight="1">
      <c r="A29" s="79"/>
      <c r="B29" s="80"/>
      <c r="C29" s="47" t="s">
        <v>109</v>
      </c>
      <c r="D29" s="68">
        <v>136982.5</v>
      </c>
      <c r="E29" s="68">
        <v>86442.8</v>
      </c>
      <c r="F29" s="70">
        <v>11917.5</v>
      </c>
      <c r="G29" s="17">
        <f>F29/E29*100</f>
        <v>13.786573317847179</v>
      </c>
      <c r="H29" s="17">
        <f>F29/D29*100</f>
        <v>8.700016425455805</v>
      </c>
      <c r="I29" s="13">
        <f>G29-95</f>
        <v>-81.21342668215283</v>
      </c>
    </row>
    <row r="30" spans="1:9" s="7" customFormat="1" ht="25.5">
      <c r="A30" s="2" t="s">
        <v>9</v>
      </c>
      <c r="B30" s="3" t="s">
        <v>10</v>
      </c>
      <c r="C30" s="3" t="s">
        <v>60</v>
      </c>
      <c r="D30" s="69">
        <f>D31+D32+D33</f>
        <v>716251.3999999999</v>
      </c>
      <c r="E30" s="69">
        <f>E31+E32+E33</f>
        <v>179386.1</v>
      </c>
      <c r="F30" s="69">
        <f>F31+F32+F33</f>
        <v>169518</v>
      </c>
      <c r="G30" s="19">
        <f t="shared" si="0"/>
        <v>94.4989606218096</v>
      </c>
      <c r="H30" s="19">
        <f t="shared" si="1"/>
        <v>23.667388294110143</v>
      </c>
      <c r="I30" s="5" t="s">
        <v>95</v>
      </c>
    </row>
    <row r="31" spans="1:9" s="7" customFormat="1" ht="16.5" customHeight="1">
      <c r="A31" s="83"/>
      <c r="B31" s="83"/>
      <c r="C31" s="4" t="s">
        <v>54</v>
      </c>
      <c r="D31" s="68">
        <v>712714.2</v>
      </c>
      <c r="E31" s="68">
        <v>179086.1</v>
      </c>
      <c r="F31" s="68">
        <v>169518</v>
      </c>
      <c r="G31" s="17">
        <f t="shared" si="0"/>
        <v>94.65726262395575</v>
      </c>
      <c r="H31" s="17">
        <f t="shared" si="1"/>
        <v>23.784849523132838</v>
      </c>
      <c r="I31" s="13">
        <f>G31-95</f>
        <v>-0.3427373760442549</v>
      </c>
    </row>
    <row r="32" spans="1:9" s="7" customFormat="1" ht="16.5" customHeight="1">
      <c r="A32" s="83"/>
      <c r="B32" s="83"/>
      <c r="C32" s="47" t="s">
        <v>55</v>
      </c>
      <c r="D32" s="68">
        <v>300</v>
      </c>
      <c r="E32" s="68">
        <v>0</v>
      </c>
      <c r="F32" s="70">
        <v>0</v>
      </c>
      <c r="G32" s="17">
        <v>0</v>
      </c>
      <c r="H32" s="17">
        <f t="shared" si="1"/>
        <v>0</v>
      </c>
      <c r="I32" s="13">
        <f>G32-95</f>
        <v>-95</v>
      </c>
    </row>
    <row r="33" spans="1:9" s="7" customFormat="1" ht="28.5" customHeight="1">
      <c r="A33" s="83"/>
      <c r="B33" s="83"/>
      <c r="C33" s="47" t="s">
        <v>109</v>
      </c>
      <c r="D33" s="68">
        <f>2937.2+300</f>
        <v>3237.2</v>
      </c>
      <c r="E33" s="68">
        <v>300</v>
      </c>
      <c r="F33" s="68">
        <v>0</v>
      </c>
      <c r="G33" s="17">
        <v>0</v>
      </c>
      <c r="H33" s="17">
        <f>F33/D33*100</f>
        <v>0</v>
      </c>
      <c r="I33" s="13">
        <f>G33-95</f>
        <v>-95</v>
      </c>
    </row>
    <row r="34" spans="1:9" s="7" customFormat="1" ht="36.75" customHeight="1">
      <c r="A34" s="2" t="s">
        <v>94</v>
      </c>
      <c r="B34" s="3" t="s">
        <v>107</v>
      </c>
      <c r="C34" s="3" t="s">
        <v>93</v>
      </c>
      <c r="D34" s="69">
        <f>D35+D36+D37</f>
        <v>20333.5</v>
      </c>
      <c r="E34" s="69">
        <f>E35+E36+E37</f>
        <v>6419.9</v>
      </c>
      <c r="F34" s="69">
        <f>F35+F36+F37</f>
        <v>5325.1</v>
      </c>
      <c r="G34" s="19">
        <f t="shared" si="0"/>
        <v>82.94677487188274</v>
      </c>
      <c r="H34" s="19">
        <f t="shared" si="1"/>
        <v>26.188801731133353</v>
      </c>
      <c r="I34" s="5" t="s">
        <v>95</v>
      </c>
    </row>
    <row r="35" spans="1:9" s="7" customFormat="1" ht="16.5" customHeight="1">
      <c r="A35" s="77"/>
      <c r="B35" s="84"/>
      <c r="C35" s="4" t="s">
        <v>54</v>
      </c>
      <c r="D35" s="68">
        <v>20304.1</v>
      </c>
      <c r="E35" s="68">
        <v>6410.9</v>
      </c>
      <c r="F35" s="68">
        <v>5325.1</v>
      </c>
      <c r="G35" s="17">
        <f t="shared" si="0"/>
        <v>83.06322045266657</v>
      </c>
      <c r="H35" s="17">
        <f t="shared" si="1"/>
        <v>26.22672268162588</v>
      </c>
      <c r="I35" s="13">
        <f>G35-95</f>
        <v>-11.93677954733343</v>
      </c>
    </row>
    <row r="36" spans="1:9" s="7" customFormat="1" ht="16.5" customHeight="1">
      <c r="A36" s="85"/>
      <c r="B36" s="86"/>
      <c r="C36" s="47" t="s">
        <v>55</v>
      </c>
      <c r="D36" s="68">
        <v>15</v>
      </c>
      <c r="E36" s="68">
        <v>9</v>
      </c>
      <c r="F36" s="68">
        <v>0</v>
      </c>
      <c r="G36" s="17">
        <v>0</v>
      </c>
      <c r="H36" s="17">
        <f t="shared" si="1"/>
        <v>0</v>
      </c>
      <c r="I36" s="13">
        <f>G36-95</f>
        <v>-95</v>
      </c>
    </row>
    <row r="37" spans="1:9" s="7" customFormat="1" ht="27" customHeight="1">
      <c r="A37" s="87"/>
      <c r="B37" s="88"/>
      <c r="C37" s="4" t="s">
        <v>109</v>
      </c>
      <c r="D37" s="68">
        <v>14.4</v>
      </c>
      <c r="E37" s="68">
        <v>0</v>
      </c>
      <c r="F37" s="68">
        <v>0</v>
      </c>
      <c r="G37" s="17">
        <v>0</v>
      </c>
      <c r="H37" s="17">
        <f>F37/D37*100</f>
        <v>0</v>
      </c>
      <c r="I37" s="13">
        <f>G37-95</f>
        <v>-95</v>
      </c>
    </row>
    <row r="38" spans="1:9" s="7" customFormat="1" ht="27" customHeight="1">
      <c r="A38" s="2" t="s">
        <v>11</v>
      </c>
      <c r="B38" s="3" t="s">
        <v>12</v>
      </c>
      <c r="C38" s="3" t="s">
        <v>61</v>
      </c>
      <c r="D38" s="69">
        <f>D39+D40+D41</f>
        <v>6791080.399999999</v>
      </c>
      <c r="E38" s="69">
        <f>E39+E40+E41</f>
        <v>2899267.7</v>
      </c>
      <c r="F38" s="69">
        <f>F39+F40+F41</f>
        <v>2241057.2</v>
      </c>
      <c r="G38" s="57">
        <f t="shared" si="0"/>
        <v>77.2973533972044</v>
      </c>
      <c r="H38" s="19">
        <f t="shared" si="1"/>
        <v>33.00000983643192</v>
      </c>
      <c r="I38" s="5" t="s">
        <v>95</v>
      </c>
    </row>
    <row r="39" spans="1:9" s="7" customFormat="1" ht="17.25" customHeight="1">
      <c r="A39" s="83"/>
      <c r="B39" s="83"/>
      <c r="C39" s="4" t="s">
        <v>54</v>
      </c>
      <c r="D39" s="68">
        <v>4287624</v>
      </c>
      <c r="E39" s="68">
        <v>1613545.5</v>
      </c>
      <c r="F39" s="68">
        <v>1499354.4</v>
      </c>
      <c r="G39" s="17">
        <f t="shared" si="0"/>
        <v>92.92296994413853</v>
      </c>
      <c r="H39" s="17">
        <f t="shared" si="1"/>
        <v>34.96935365601088</v>
      </c>
      <c r="I39" s="13">
        <f>G39-95</f>
        <v>-2.0770300558614707</v>
      </c>
    </row>
    <row r="40" spans="1:9" s="7" customFormat="1" ht="16.5" customHeight="1">
      <c r="A40" s="83"/>
      <c r="B40" s="83"/>
      <c r="C40" s="4" t="s">
        <v>55</v>
      </c>
      <c r="D40" s="68">
        <v>2218095.3</v>
      </c>
      <c r="E40" s="68">
        <v>1220612</v>
      </c>
      <c r="F40" s="70">
        <v>717671.8</v>
      </c>
      <c r="G40" s="17">
        <f t="shared" si="0"/>
        <v>58.796062958581444</v>
      </c>
      <c r="H40" s="17">
        <f t="shared" si="1"/>
        <v>32.35531854740417</v>
      </c>
      <c r="I40" s="13">
        <f>G40-95</f>
        <v>-36.203937041418556</v>
      </c>
    </row>
    <row r="41" spans="1:9" s="7" customFormat="1" ht="27" customHeight="1">
      <c r="A41" s="83"/>
      <c r="B41" s="83"/>
      <c r="C41" s="4" t="s">
        <v>109</v>
      </c>
      <c r="D41" s="68">
        <f>241514.5+43846.6</f>
        <v>285361.1</v>
      </c>
      <c r="E41" s="68">
        <v>65110.2</v>
      </c>
      <c r="F41" s="68">
        <v>24031</v>
      </c>
      <c r="G41" s="17">
        <f t="shared" si="0"/>
        <v>36.90819564369331</v>
      </c>
      <c r="H41" s="17">
        <f t="shared" si="1"/>
        <v>8.42125994047542</v>
      </c>
      <c r="I41" s="13">
        <f>G41-95</f>
        <v>-58.09180435630669</v>
      </c>
    </row>
    <row r="42" spans="1:9" s="7" customFormat="1" ht="25.5">
      <c r="A42" s="2" t="s">
        <v>13</v>
      </c>
      <c r="B42" s="3" t="s">
        <v>14</v>
      </c>
      <c r="C42" s="3" t="s">
        <v>62</v>
      </c>
      <c r="D42" s="69">
        <f>D43+D44</f>
        <v>260794.9</v>
      </c>
      <c r="E42" s="69">
        <f>E43+E44</f>
        <v>116036.6</v>
      </c>
      <c r="F42" s="69">
        <f>F43+F44</f>
        <v>108827.5</v>
      </c>
      <c r="G42" s="57">
        <f aca="true" t="shared" si="3" ref="G42:G67">F42/E42*100</f>
        <v>93.78721886025616</v>
      </c>
      <c r="H42" s="19">
        <f aca="true" t="shared" si="4" ref="H42:H67">F42/D42*100</f>
        <v>41.72915191209644</v>
      </c>
      <c r="I42" s="5" t="s">
        <v>95</v>
      </c>
    </row>
    <row r="43" spans="1:9" s="7" customFormat="1" ht="18" customHeight="1">
      <c r="A43" s="77"/>
      <c r="B43" s="78"/>
      <c r="C43" s="4" t="s">
        <v>54</v>
      </c>
      <c r="D43" s="68">
        <v>257727.5</v>
      </c>
      <c r="E43" s="68">
        <v>115232.3</v>
      </c>
      <c r="F43" s="68">
        <v>108095.9</v>
      </c>
      <c r="G43" s="17">
        <f t="shared" si="3"/>
        <v>93.80694475420519</v>
      </c>
      <c r="H43" s="17">
        <f t="shared" si="4"/>
        <v>41.94193479547196</v>
      </c>
      <c r="I43" s="13">
        <f>G43-95</f>
        <v>-1.1930552457948096</v>
      </c>
    </row>
    <row r="44" spans="1:9" s="7" customFormat="1" ht="18" customHeight="1">
      <c r="A44" s="81"/>
      <c r="B44" s="82"/>
      <c r="C44" s="4" t="s">
        <v>55</v>
      </c>
      <c r="D44" s="68">
        <v>3067.4</v>
      </c>
      <c r="E44" s="68">
        <v>804.3</v>
      </c>
      <c r="F44" s="68">
        <v>731.6</v>
      </c>
      <c r="G44" s="30">
        <f t="shared" si="3"/>
        <v>90.96108417257243</v>
      </c>
      <c r="H44" s="17">
        <f t="shared" si="4"/>
        <v>23.850818282584598</v>
      </c>
      <c r="I44" s="13">
        <f>G44-95</f>
        <v>-4.038915827427573</v>
      </c>
    </row>
    <row r="45" spans="1:9" s="7" customFormat="1" ht="25.5">
      <c r="A45" s="2" t="s">
        <v>15</v>
      </c>
      <c r="B45" s="3" t="s">
        <v>16</v>
      </c>
      <c r="C45" s="3" t="s">
        <v>63</v>
      </c>
      <c r="D45" s="69">
        <f>D46+D47</f>
        <v>377978.4</v>
      </c>
      <c r="E45" s="69">
        <f>E46+E47</f>
        <v>109182.9</v>
      </c>
      <c r="F45" s="69">
        <f>F46+F47</f>
        <v>95523.20000000001</v>
      </c>
      <c r="G45" s="19">
        <f t="shared" si="3"/>
        <v>87.48915810076487</v>
      </c>
      <c r="H45" s="19">
        <f t="shared" si="4"/>
        <v>25.27213195251369</v>
      </c>
      <c r="I45" s="5" t="s">
        <v>95</v>
      </c>
    </row>
    <row r="46" spans="1:9" s="7" customFormat="1" ht="18" customHeight="1">
      <c r="A46" s="77"/>
      <c r="B46" s="78"/>
      <c r="C46" s="4" t="s">
        <v>54</v>
      </c>
      <c r="D46" s="68">
        <v>372678.9</v>
      </c>
      <c r="E46" s="68">
        <v>107675.4</v>
      </c>
      <c r="F46" s="68">
        <v>94150.6</v>
      </c>
      <c r="G46" s="17">
        <f t="shared" si="3"/>
        <v>87.43928511061952</v>
      </c>
      <c r="H46" s="17">
        <f t="shared" si="4"/>
        <v>25.263195743037777</v>
      </c>
      <c r="I46" s="13">
        <f>G46-95</f>
        <v>-7.560714889380478</v>
      </c>
    </row>
    <row r="47" spans="1:9" s="7" customFormat="1" ht="18" customHeight="1">
      <c r="A47" s="81"/>
      <c r="B47" s="82"/>
      <c r="C47" s="4" t="s">
        <v>55</v>
      </c>
      <c r="D47" s="68">
        <v>5299.5</v>
      </c>
      <c r="E47" s="68">
        <v>1507.5</v>
      </c>
      <c r="F47" s="70">
        <v>1372.6</v>
      </c>
      <c r="G47" s="17">
        <f t="shared" si="3"/>
        <v>91.05140961857379</v>
      </c>
      <c r="H47" s="17">
        <f t="shared" si="4"/>
        <v>25.900556656288327</v>
      </c>
      <c r="I47" s="13">
        <f>G47-95</f>
        <v>-3.9485903814262144</v>
      </c>
    </row>
    <row r="48" spans="1:9" s="7" customFormat="1" ht="27" customHeight="1">
      <c r="A48" s="2" t="s">
        <v>17</v>
      </c>
      <c r="B48" s="3" t="s">
        <v>18</v>
      </c>
      <c r="C48" s="3" t="s">
        <v>64</v>
      </c>
      <c r="D48" s="69">
        <f>D49+D50</f>
        <v>286235.89999999997</v>
      </c>
      <c r="E48" s="69">
        <f>E49+E50</f>
        <v>74622.3</v>
      </c>
      <c r="F48" s="69">
        <f>F49+F50</f>
        <v>70219.4</v>
      </c>
      <c r="G48" s="19">
        <f t="shared" si="3"/>
        <v>94.09975302288993</v>
      </c>
      <c r="H48" s="19">
        <f t="shared" si="4"/>
        <v>24.53200314845203</v>
      </c>
      <c r="I48" s="5" t="s">
        <v>95</v>
      </c>
    </row>
    <row r="49" spans="1:9" s="7" customFormat="1" ht="16.5" customHeight="1">
      <c r="A49" s="77"/>
      <c r="B49" s="78"/>
      <c r="C49" s="4" t="s">
        <v>54</v>
      </c>
      <c r="D49" s="68">
        <v>280914.1</v>
      </c>
      <c r="E49" s="68">
        <v>72918.2</v>
      </c>
      <c r="F49" s="68">
        <v>68758</v>
      </c>
      <c r="G49" s="17">
        <f t="shared" si="3"/>
        <v>94.2947028313919</v>
      </c>
      <c r="H49" s="17">
        <f t="shared" si="4"/>
        <v>24.47652147044239</v>
      </c>
      <c r="I49" s="13">
        <f>G49-95</f>
        <v>-0.705297168608098</v>
      </c>
    </row>
    <row r="50" spans="1:9" s="7" customFormat="1" ht="16.5" customHeight="1">
      <c r="A50" s="81"/>
      <c r="B50" s="82"/>
      <c r="C50" s="4" t="s">
        <v>55</v>
      </c>
      <c r="D50" s="68">
        <v>5321.8</v>
      </c>
      <c r="E50" s="68">
        <v>1704.1</v>
      </c>
      <c r="F50" s="70">
        <v>1461.4</v>
      </c>
      <c r="G50" s="30">
        <f t="shared" si="3"/>
        <v>85.75787805879938</v>
      </c>
      <c r="H50" s="17">
        <f t="shared" si="4"/>
        <v>27.46063362020369</v>
      </c>
      <c r="I50" s="13">
        <f>G50-95</f>
        <v>-9.242121941200622</v>
      </c>
    </row>
    <row r="51" spans="1:9" s="7" customFormat="1" ht="27" customHeight="1">
      <c r="A51" s="2" t="s">
        <v>19</v>
      </c>
      <c r="B51" s="3" t="s">
        <v>20</v>
      </c>
      <c r="C51" s="3" t="s">
        <v>68</v>
      </c>
      <c r="D51" s="69">
        <f>D52+D53</f>
        <v>259434.1</v>
      </c>
      <c r="E51" s="69">
        <f>E52+E53</f>
        <v>86900.1</v>
      </c>
      <c r="F51" s="69">
        <f>F52+F53</f>
        <v>82618.4</v>
      </c>
      <c r="G51" s="57">
        <f t="shared" si="3"/>
        <v>95.0728480174361</v>
      </c>
      <c r="H51" s="19">
        <f t="shared" si="4"/>
        <v>31.84562091105217</v>
      </c>
      <c r="I51" s="5" t="s">
        <v>95</v>
      </c>
    </row>
    <row r="52" spans="1:9" s="7" customFormat="1" ht="16.5" customHeight="1">
      <c r="A52" s="77"/>
      <c r="B52" s="78"/>
      <c r="C52" s="4" t="s">
        <v>54</v>
      </c>
      <c r="D52" s="68">
        <v>255166.9</v>
      </c>
      <c r="E52" s="68">
        <v>85738.3</v>
      </c>
      <c r="F52" s="68">
        <v>81656.7</v>
      </c>
      <c r="G52" s="17">
        <f t="shared" si="3"/>
        <v>95.2394670759742</v>
      </c>
      <c r="H52" s="17">
        <f t="shared" si="4"/>
        <v>32.001290135985506</v>
      </c>
      <c r="I52" s="13">
        <f>G52-95</f>
        <v>0.23946707597420414</v>
      </c>
    </row>
    <row r="53" spans="1:9" s="7" customFormat="1" ht="16.5" customHeight="1">
      <c r="A53" s="81"/>
      <c r="B53" s="82"/>
      <c r="C53" s="4" t="s">
        <v>55</v>
      </c>
      <c r="D53" s="68">
        <v>4267.2</v>
      </c>
      <c r="E53" s="68">
        <v>1161.8</v>
      </c>
      <c r="F53" s="70">
        <v>961.7</v>
      </c>
      <c r="G53" s="30">
        <f t="shared" si="3"/>
        <v>82.77672577035635</v>
      </c>
      <c r="H53" s="17">
        <f t="shared" si="4"/>
        <v>22.537026621672293</v>
      </c>
      <c r="I53" s="13">
        <f>G53-95</f>
        <v>-12.22327422964365</v>
      </c>
    </row>
    <row r="54" spans="1:9" s="7" customFormat="1" ht="27" customHeight="1">
      <c r="A54" s="2" t="s">
        <v>21</v>
      </c>
      <c r="B54" s="3" t="s">
        <v>22</v>
      </c>
      <c r="C54" s="3" t="s">
        <v>67</v>
      </c>
      <c r="D54" s="69">
        <f>D55+D56</f>
        <v>289544.3</v>
      </c>
      <c r="E54" s="69">
        <f>E55+E56</f>
        <v>75354.9</v>
      </c>
      <c r="F54" s="69">
        <f>F55+F56</f>
        <v>70868.3</v>
      </c>
      <c r="G54" s="57">
        <f t="shared" si="3"/>
        <v>94.04604080159353</v>
      </c>
      <c r="H54" s="19">
        <f t="shared" si="4"/>
        <v>24.475805602113393</v>
      </c>
      <c r="I54" s="5" t="s">
        <v>95</v>
      </c>
    </row>
    <row r="55" spans="1:9" s="7" customFormat="1" ht="16.5" customHeight="1">
      <c r="A55" s="77"/>
      <c r="B55" s="78"/>
      <c r="C55" s="4" t="s">
        <v>54</v>
      </c>
      <c r="D55" s="68">
        <v>285351</v>
      </c>
      <c r="E55" s="68">
        <v>73553.9</v>
      </c>
      <c r="F55" s="68">
        <v>70096.1</v>
      </c>
      <c r="G55" s="17">
        <f t="shared" si="3"/>
        <v>95.29895763514921</v>
      </c>
      <c r="H55" s="17">
        <f t="shared" si="4"/>
        <v>24.564869231227508</v>
      </c>
      <c r="I55" s="13">
        <f>G55-95</f>
        <v>0.2989576351492076</v>
      </c>
    </row>
    <row r="56" spans="1:9" s="7" customFormat="1" ht="16.5" customHeight="1">
      <c r="A56" s="81"/>
      <c r="B56" s="82"/>
      <c r="C56" s="4" t="s">
        <v>55</v>
      </c>
      <c r="D56" s="68">
        <v>4193.3</v>
      </c>
      <c r="E56" s="68">
        <v>1801</v>
      </c>
      <c r="F56" s="68">
        <v>772.2</v>
      </c>
      <c r="G56" s="17">
        <f>F56/E56*100</f>
        <v>42.876179900055526</v>
      </c>
      <c r="H56" s="17">
        <f>F56/D56*100</f>
        <v>18.415090739989985</v>
      </c>
      <c r="I56" s="13">
        <f>G56-95</f>
        <v>-52.123820099944474</v>
      </c>
    </row>
    <row r="57" spans="1:9" s="7" customFormat="1" ht="27" customHeight="1">
      <c r="A57" s="2" t="s">
        <v>23</v>
      </c>
      <c r="B57" s="3" t="s">
        <v>24</v>
      </c>
      <c r="C57" s="3" t="s">
        <v>66</v>
      </c>
      <c r="D57" s="69">
        <f>D58+D59+D60</f>
        <v>251394.19999999998</v>
      </c>
      <c r="E57" s="69">
        <f>E58+E59+E60</f>
        <v>76442.8</v>
      </c>
      <c r="F57" s="69">
        <f>F58+F59+F60</f>
        <v>74056.09999999999</v>
      </c>
      <c r="G57" s="19">
        <f t="shared" si="3"/>
        <v>96.87779620840679</v>
      </c>
      <c r="H57" s="19">
        <f t="shared" si="4"/>
        <v>29.458157745882758</v>
      </c>
      <c r="I57" s="5" t="s">
        <v>95</v>
      </c>
    </row>
    <row r="58" spans="1:9" s="7" customFormat="1" ht="16.5" customHeight="1">
      <c r="A58" s="77"/>
      <c r="B58" s="78"/>
      <c r="C58" s="4" t="s">
        <v>54</v>
      </c>
      <c r="D58" s="68">
        <v>247079.4</v>
      </c>
      <c r="E58" s="68">
        <v>74775.8</v>
      </c>
      <c r="F58" s="68">
        <v>73126.7</v>
      </c>
      <c r="G58" s="17">
        <f t="shared" si="3"/>
        <v>97.79460734622698</v>
      </c>
      <c r="H58" s="17">
        <f t="shared" si="4"/>
        <v>29.5964374205215</v>
      </c>
      <c r="I58" s="13">
        <f>G58-95</f>
        <v>2.7946073462269823</v>
      </c>
    </row>
    <row r="59" spans="1:9" s="7" customFormat="1" ht="16.5" customHeight="1">
      <c r="A59" s="81"/>
      <c r="B59" s="82"/>
      <c r="C59" s="4" t="s">
        <v>55</v>
      </c>
      <c r="D59" s="68">
        <v>3699.8</v>
      </c>
      <c r="E59" s="68">
        <v>1052</v>
      </c>
      <c r="F59" s="70">
        <v>914.4</v>
      </c>
      <c r="G59" s="17">
        <f t="shared" si="3"/>
        <v>86.92015209125475</v>
      </c>
      <c r="H59" s="17">
        <f t="shared" si="4"/>
        <v>24.71484945132169</v>
      </c>
      <c r="I59" s="13">
        <f>G59-95</f>
        <v>-8.07984790874525</v>
      </c>
    </row>
    <row r="60" spans="1:9" s="7" customFormat="1" ht="28.5" customHeight="1">
      <c r="A60" s="79"/>
      <c r="B60" s="80"/>
      <c r="C60" s="47" t="s">
        <v>109</v>
      </c>
      <c r="D60" s="68">
        <f>15+600</f>
        <v>615</v>
      </c>
      <c r="E60" s="68">
        <v>615</v>
      </c>
      <c r="F60" s="70">
        <v>15</v>
      </c>
      <c r="G60" s="17">
        <f>F60/E60*100</f>
        <v>2.4390243902439024</v>
      </c>
      <c r="H60" s="17">
        <f>F60/D60*100</f>
        <v>2.4390243902439024</v>
      </c>
      <c r="I60" s="13">
        <f>G60-95</f>
        <v>-92.5609756097561</v>
      </c>
    </row>
    <row r="61" spans="1:9" s="7" customFormat="1" ht="27" customHeight="1">
      <c r="A61" s="2" t="s">
        <v>25</v>
      </c>
      <c r="B61" s="3" t="s">
        <v>26</v>
      </c>
      <c r="C61" s="3" t="s">
        <v>97</v>
      </c>
      <c r="D61" s="69">
        <f>D62+D63</f>
        <v>271693.3</v>
      </c>
      <c r="E61" s="69">
        <f>E62+E63</f>
        <v>72429.1</v>
      </c>
      <c r="F61" s="69">
        <f>F62+F63</f>
        <v>69682.09999999999</v>
      </c>
      <c r="G61" s="19">
        <f t="shared" si="3"/>
        <v>96.20732550866984</v>
      </c>
      <c r="H61" s="19">
        <f t="shared" si="4"/>
        <v>25.647338377501395</v>
      </c>
      <c r="I61" s="5" t="s">
        <v>95</v>
      </c>
    </row>
    <row r="62" spans="1:9" s="7" customFormat="1" ht="16.5" customHeight="1">
      <c r="A62" s="77"/>
      <c r="B62" s="78"/>
      <c r="C62" s="4" t="s">
        <v>54</v>
      </c>
      <c r="D62" s="68">
        <v>267738.5</v>
      </c>
      <c r="E62" s="68">
        <v>71159.5</v>
      </c>
      <c r="F62" s="68">
        <v>68661.4</v>
      </c>
      <c r="G62" s="17">
        <f t="shared" si="3"/>
        <v>96.48943570429809</v>
      </c>
      <c r="H62" s="17">
        <f t="shared" si="4"/>
        <v>25.644948335782857</v>
      </c>
      <c r="I62" s="13">
        <f>G62-95</f>
        <v>1.4894357042980886</v>
      </c>
    </row>
    <row r="63" spans="1:9" s="7" customFormat="1" ht="16.5" customHeight="1">
      <c r="A63" s="81"/>
      <c r="B63" s="82"/>
      <c r="C63" s="4" t="s">
        <v>55</v>
      </c>
      <c r="D63" s="68">
        <v>3954.8</v>
      </c>
      <c r="E63" s="68">
        <v>1269.6</v>
      </c>
      <c r="F63" s="70">
        <v>1020.7</v>
      </c>
      <c r="G63" s="17">
        <f>F63/E63*100</f>
        <v>80.39540012602396</v>
      </c>
      <c r="H63" s="17">
        <f>F63/D63*100</f>
        <v>25.80914331951047</v>
      </c>
      <c r="I63" s="13">
        <f>G63-95</f>
        <v>-14.604599873976042</v>
      </c>
    </row>
    <row r="64" spans="1:9" s="7" customFormat="1" ht="27" customHeight="1">
      <c r="A64" s="2" t="s">
        <v>27</v>
      </c>
      <c r="B64" s="3" t="s">
        <v>28</v>
      </c>
      <c r="C64" s="3" t="s">
        <v>65</v>
      </c>
      <c r="D64" s="69">
        <f>D65+D66</f>
        <v>55523.7</v>
      </c>
      <c r="E64" s="69">
        <f>E65+E66</f>
        <v>10490.4</v>
      </c>
      <c r="F64" s="69">
        <f>F65+F66</f>
        <v>9765.9</v>
      </c>
      <c r="G64" s="19">
        <f t="shared" si="3"/>
        <v>93.09368565545641</v>
      </c>
      <c r="H64" s="19">
        <f t="shared" si="4"/>
        <v>17.58870536365552</v>
      </c>
      <c r="I64" s="5" t="s">
        <v>95</v>
      </c>
    </row>
    <row r="65" spans="1:9" s="7" customFormat="1" ht="16.5" customHeight="1">
      <c r="A65" s="77"/>
      <c r="B65" s="78"/>
      <c r="C65" s="4" t="s">
        <v>54</v>
      </c>
      <c r="D65" s="68">
        <v>54623.7</v>
      </c>
      <c r="E65" s="68">
        <v>10249.9</v>
      </c>
      <c r="F65" s="68">
        <v>9629.1</v>
      </c>
      <c r="G65" s="17">
        <f t="shared" si="3"/>
        <v>93.94335554493215</v>
      </c>
      <c r="H65" s="17">
        <f t="shared" si="4"/>
        <v>17.628062544280233</v>
      </c>
      <c r="I65" s="13">
        <f>G65-95</f>
        <v>-1.056644455067854</v>
      </c>
    </row>
    <row r="66" spans="1:9" s="7" customFormat="1" ht="16.5" customHeight="1">
      <c r="A66" s="81"/>
      <c r="B66" s="82"/>
      <c r="C66" s="4" t="s">
        <v>55</v>
      </c>
      <c r="D66" s="68">
        <v>900</v>
      </c>
      <c r="E66" s="68">
        <v>240.5</v>
      </c>
      <c r="F66" s="70">
        <v>136.8</v>
      </c>
      <c r="G66" s="17">
        <f t="shared" si="3"/>
        <v>56.881496881496886</v>
      </c>
      <c r="H66" s="17">
        <f t="shared" si="4"/>
        <v>15.200000000000003</v>
      </c>
      <c r="I66" s="13">
        <f>G66-95</f>
        <v>-38.118503118503114</v>
      </c>
    </row>
    <row r="67" spans="1:9" s="7" customFormat="1" ht="40.5" customHeight="1">
      <c r="A67" s="2" t="s">
        <v>29</v>
      </c>
      <c r="B67" s="3" t="s">
        <v>30</v>
      </c>
      <c r="C67" s="3" t="s">
        <v>69</v>
      </c>
      <c r="D67" s="69">
        <f>D68+D69+D70</f>
        <v>327325.4</v>
      </c>
      <c r="E67" s="69">
        <f>E68+E69+E70</f>
        <v>22468.5</v>
      </c>
      <c r="F67" s="69">
        <f>F68+F69+F70</f>
        <v>16218.4</v>
      </c>
      <c r="G67" s="19">
        <f t="shared" si="3"/>
        <v>72.1828337450208</v>
      </c>
      <c r="H67" s="19">
        <f t="shared" si="4"/>
        <v>4.9548247707021815</v>
      </c>
      <c r="I67" s="5" t="s">
        <v>95</v>
      </c>
    </row>
    <row r="68" spans="1:9" s="7" customFormat="1" ht="16.5" customHeight="1">
      <c r="A68" s="77"/>
      <c r="B68" s="78"/>
      <c r="C68" s="4" t="s">
        <v>54</v>
      </c>
      <c r="D68" s="68">
        <v>327205.4</v>
      </c>
      <c r="E68" s="68">
        <v>22468.5</v>
      </c>
      <c r="F68" s="68">
        <v>16218.4</v>
      </c>
      <c r="G68" s="17">
        <f aca="true" t="shared" si="5" ref="G68:G98">F68/E68*100</f>
        <v>72.1828337450208</v>
      </c>
      <c r="H68" s="17">
        <f aca="true" t="shared" si="6" ref="H68:H98">F68/D68*100</f>
        <v>4.95664191361145</v>
      </c>
      <c r="I68" s="13">
        <f>G68-95</f>
        <v>-22.8171662549792</v>
      </c>
    </row>
    <row r="69" spans="1:9" s="7" customFormat="1" ht="16.5" customHeight="1">
      <c r="A69" s="81"/>
      <c r="B69" s="82"/>
      <c r="C69" s="47" t="s">
        <v>55</v>
      </c>
      <c r="D69" s="68">
        <v>120</v>
      </c>
      <c r="E69" s="68">
        <v>0</v>
      </c>
      <c r="F69" s="68">
        <v>0</v>
      </c>
      <c r="G69" s="17">
        <v>0</v>
      </c>
      <c r="H69" s="17">
        <f t="shared" si="6"/>
        <v>0</v>
      </c>
      <c r="I69" s="13">
        <f>G69-95</f>
        <v>-95</v>
      </c>
    </row>
    <row r="70" spans="1:9" s="7" customFormat="1" ht="27.75" customHeight="1" hidden="1">
      <c r="A70" s="79"/>
      <c r="B70" s="80"/>
      <c r="C70" s="4" t="s">
        <v>109</v>
      </c>
      <c r="D70" s="63">
        <v>0</v>
      </c>
      <c r="E70" s="63">
        <v>0</v>
      </c>
      <c r="F70" s="63">
        <v>0</v>
      </c>
      <c r="G70" s="17" t="e">
        <f t="shared" si="5"/>
        <v>#DIV/0!</v>
      </c>
      <c r="H70" s="17" t="e">
        <f>F70/D70*100</f>
        <v>#DIV/0!</v>
      </c>
      <c r="I70" s="13" t="e">
        <f>G70-95</f>
        <v>#DIV/0!</v>
      </c>
    </row>
    <row r="71" spans="1:9" s="7" customFormat="1" ht="38.25">
      <c r="A71" s="2" t="s">
        <v>101</v>
      </c>
      <c r="B71" s="3" t="s">
        <v>102</v>
      </c>
      <c r="C71" s="3" t="s">
        <v>103</v>
      </c>
      <c r="D71" s="69">
        <f>D72+D74+D73</f>
        <v>744368.7</v>
      </c>
      <c r="E71" s="69">
        <f>E72+E74+E73</f>
        <v>142940.4</v>
      </c>
      <c r="F71" s="69">
        <f>F72+F74+F73</f>
        <v>106639.9</v>
      </c>
      <c r="G71" s="57">
        <f t="shared" si="5"/>
        <v>74.60445052623331</v>
      </c>
      <c r="H71" s="19">
        <f t="shared" si="6"/>
        <v>14.326220326029294</v>
      </c>
      <c r="I71" s="5" t="s">
        <v>95</v>
      </c>
    </row>
    <row r="72" spans="1:9" s="7" customFormat="1" ht="16.5" customHeight="1">
      <c r="A72" s="77"/>
      <c r="B72" s="78"/>
      <c r="C72" s="4" t="s">
        <v>54</v>
      </c>
      <c r="D72" s="68">
        <v>335355</v>
      </c>
      <c r="E72" s="68">
        <v>131905.4</v>
      </c>
      <c r="F72" s="68">
        <v>106639.9</v>
      </c>
      <c r="G72" s="17">
        <f t="shared" si="5"/>
        <v>80.8457424790797</v>
      </c>
      <c r="H72" s="17">
        <f t="shared" si="6"/>
        <v>31.79910840750846</v>
      </c>
      <c r="I72" s="13">
        <f>G72-95</f>
        <v>-14.154257520920297</v>
      </c>
    </row>
    <row r="73" spans="1:9" s="7" customFormat="1" ht="16.5" customHeight="1">
      <c r="A73" s="81"/>
      <c r="B73" s="82"/>
      <c r="C73" s="4" t="s">
        <v>55</v>
      </c>
      <c r="D73" s="68">
        <v>95</v>
      </c>
      <c r="E73" s="68">
        <v>35</v>
      </c>
      <c r="F73" s="68">
        <v>0</v>
      </c>
      <c r="G73" s="17">
        <v>0</v>
      </c>
      <c r="H73" s="17">
        <f t="shared" si="6"/>
        <v>0</v>
      </c>
      <c r="I73" s="13">
        <f>G73-95</f>
        <v>-95</v>
      </c>
    </row>
    <row r="74" spans="1:9" s="7" customFormat="1" ht="27.75" customHeight="1">
      <c r="A74" s="81"/>
      <c r="B74" s="82"/>
      <c r="C74" s="4" t="s">
        <v>109</v>
      </c>
      <c r="D74" s="68">
        <v>408918.7</v>
      </c>
      <c r="E74" s="68">
        <v>11000</v>
      </c>
      <c r="F74" s="68">
        <v>0</v>
      </c>
      <c r="G74" s="17">
        <v>0</v>
      </c>
      <c r="H74" s="17">
        <f t="shared" si="6"/>
        <v>0</v>
      </c>
      <c r="I74" s="13">
        <f>G74-95</f>
        <v>-95</v>
      </c>
    </row>
    <row r="75" spans="1:9" s="7" customFormat="1" ht="38.25">
      <c r="A75" s="2" t="s">
        <v>31</v>
      </c>
      <c r="B75" s="3" t="s">
        <v>32</v>
      </c>
      <c r="C75" s="3" t="s">
        <v>70</v>
      </c>
      <c r="D75" s="69">
        <f>D76+D78+D77</f>
        <v>3121891.5</v>
      </c>
      <c r="E75" s="69">
        <f>E76+E78</f>
        <v>94361.6</v>
      </c>
      <c r="F75" s="69">
        <f>F76+F78</f>
        <v>88964.2</v>
      </c>
      <c r="G75" s="19">
        <f t="shared" si="5"/>
        <v>94.28008851058055</v>
      </c>
      <c r="H75" s="19">
        <f t="shared" si="6"/>
        <v>2.849689042684539</v>
      </c>
      <c r="I75" s="5" t="s">
        <v>95</v>
      </c>
    </row>
    <row r="76" spans="1:9" s="7" customFormat="1" ht="16.5" customHeight="1">
      <c r="A76" s="83"/>
      <c r="B76" s="83"/>
      <c r="C76" s="4" t="s">
        <v>54</v>
      </c>
      <c r="D76" s="68">
        <v>1478867.7</v>
      </c>
      <c r="E76" s="68">
        <v>94361.6</v>
      </c>
      <c r="F76" s="68">
        <v>88964.2</v>
      </c>
      <c r="G76" s="17">
        <f t="shared" si="5"/>
        <v>94.28008851058055</v>
      </c>
      <c r="H76" s="17">
        <f t="shared" si="6"/>
        <v>6.015697009272703</v>
      </c>
      <c r="I76" s="13">
        <f>G76-95</f>
        <v>-0.7199114894194452</v>
      </c>
    </row>
    <row r="77" spans="1:9" s="7" customFormat="1" ht="16.5" customHeight="1">
      <c r="A77" s="83"/>
      <c r="B77" s="83"/>
      <c r="C77" s="4" t="s">
        <v>55</v>
      </c>
      <c r="D77" s="68">
        <v>25</v>
      </c>
      <c r="E77" s="68">
        <v>0</v>
      </c>
      <c r="F77" s="68">
        <v>0</v>
      </c>
      <c r="G77" s="17">
        <v>0</v>
      </c>
      <c r="H77" s="17">
        <f>F77/D77*100</f>
        <v>0</v>
      </c>
      <c r="I77" s="13">
        <f>G77-95</f>
        <v>-95</v>
      </c>
    </row>
    <row r="78" spans="1:9" s="7" customFormat="1" ht="27" customHeight="1">
      <c r="A78" s="83"/>
      <c r="B78" s="83"/>
      <c r="C78" s="4" t="s">
        <v>109</v>
      </c>
      <c r="D78" s="68">
        <f>1402471.3+240527.5</f>
        <v>1642998.8</v>
      </c>
      <c r="E78" s="68">
        <v>0</v>
      </c>
      <c r="F78" s="68">
        <v>0</v>
      </c>
      <c r="G78" s="17">
        <v>0</v>
      </c>
      <c r="H78" s="17">
        <f t="shared" si="6"/>
        <v>0</v>
      </c>
      <c r="I78" s="13">
        <f>G78-95</f>
        <v>-95</v>
      </c>
    </row>
    <row r="79" spans="1:9" s="7" customFormat="1" ht="26.25" customHeight="1">
      <c r="A79" s="2" t="s">
        <v>33</v>
      </c>
      <c r="B79" s="3" t="s">
        <v>104</v>
      </c>
      <c r="C79" s="3" t="s">
        <v>71</v>
      </c>
      <c r="D79" s="69">
        <f>D80+D81</f>
        <v>1111487.4</v>
      </c>
      <c r="E79" s="69">
        <f>E80+E81</f>
        <v>375061.1</v>
      </c>
      <c r="F79" s="69">
        <f>F80+F81</f>
        <v>324698.3</v>
      </c>
      <c r="G79" s="19">
        <f t="shared" si="5"/>
        <v>86.57210785122744</v>
      </c>
      <c r="H79" s="19">
        <f t="shared" si="6"/>
        <v>29.212953741086046</v>
      </c>
      <c r="I79" s="5" t="s">
        <v>95</v>
      </c>
    </row>
    <row r="80" spans="1:9" s="7" customFormat="1" ht="16.5" customHeight="1">
      <c r="A80" s="83"/>
      <c r="B80" s="83"/>
      <c r="C80" s="4" t="s">
        <v>54</v>
      </c>
      <c r="D80" s="68">
        <v>1111461.7</v>
      </c>
      <c r="E80" s="68">
        <v>375061.1</v>
      </c>
      <c r="F80" s="68">
        <v>324698.3</v>
      </c>
      <c r="G80" s="17">
        <f t="shared" si="5"/>
        <v>86.57210785122744</v>
      </c>
      <c r="H80" s="30">
        <f t="shared" si="6"/>
        <v>29.213629223571086</v>
      </c>
      <c r="I80" s="13">
        <f>G80-95</f>
        <v>-8.427892148772557</v>
      </c>
    </row>
    <row r="81" spans="1:9" s="7" customFormat="1" ht="16.5" customHeight="1">
      <c r="A81" s="83"/>
      <c r="B81" s="83"/>
      <c r="C81" s="4" t="s">
        <v>55</v>
      </c>
      <c r="D81" s="68">
        <v>25.7</v>
      </c>
      <c r="E81" s="68">
        <v>0</v>
      </c>
      <c r="F81" s="68">
        <v>0</v>
      </c>
      <c r="G81" s="17">
        <v>0</v>
      </c>
      <c r="H81" s="17">
        <f t="shared" si="6"/>
        <v>0</v>
      </c>
      <c r="I81" s="13">
        <f>G81-95</f>
        <v>-95</v>
      </c>
    </row>
    <row r="82" spans="1:9" s="7" customFormat="1" ht="51">
      <c r="A82" s="2" t="s">
        <v>34</v>
      </c>
      <c r="B82" s="3" t="s">
        <v>96</v>
      </c>
      <c r="C82" s="3" t="s">
        <v>72</v>
      </c>
      <c r="D82" s="69">
        <f>D83+D84</f>
        <v>22251.3</v>
      </c>
      <c r="E82" s="69">
        <f>E83+E84</f>
        <v>8417.2</v>
      </c>
      <c r="F82" s="69">
        <f>F83+F84</f>
        <v>3643.9</v>
      </c>
      <c r="G82" s="19">
        <f t="shared" si="5"/>
        <v>43.29111818657035</v>
      </c>
      <c r="H82" s="19">
        <f t="shared" si="6"/>
        <v>16.376121844566384</v>
      </c>
      <c r="I82" s="5" t="s">
        <v>95</v>
      </c>
    </row>
    <row r="83" spans="1:9" s="7" customFormat="1" ht="18" customHeight="1">
      <c r="A83" s="77"/>
      <c r="B83" s="78"/>
      <c r="C83" s="4" t="s">
        <v>54</v>
      </c>
      <c r="D83" s="68">
        <v>22251.3</v>
      </c>
      <c r="E83" s="68">
        <v>8417.2</v>
      </c>
      <c r="F83" s="68">
        <v>3643.9</v>
      </c>
      <c r="G83" s="17">
        <f t="shared" si="5"/>
        <v>43.29111818657035</v>
      </c>
      <c r="H83" s="17">
        <f t="shared" si="6"/>
        <v>16.376121844566384</v>
      </c>
      <c r="I83" s="13">
        <f>G83-95</f>
        <v>-51.70888181342965</v>
      </c>
    </row>
    <row r="84" spans="1:9" s="7" customFormat="1" ht="25.5" customHeight="1" hidden="1">
      <c r="A84" s="79"/>
      <c r="B84" s="80"/>
      <c r="C84" s="4" t="s">
        <v>109</v>
      </c>
      <c r="D84" s="63">
        <v>0</v>
      </c>
      <c r="E84" s="63">
        <v>0</v>
      </c>
      <c r="F84" s="63">
        <v>0</v>
      </c>
      <c r="G84" s="17" t="e">
        <f>F84/E84*100</f>
        <v>#DIV/0!</v>
      </c>
      <c r="H84" s="17" t="e">
        <f>F84/D84*100</f>
        <v>#DIV/0!</v>
      </c>
      <c r="I84" s="13" t="e">
        <f>G84-95</f>
        <v>#DIV/0!</v>
      </c>
    </row>
    <row r="85" spans="1:9" s="7" customFormat="1" ht="38.25">
      <c r="A85" s="2" t="s">
        <v>35</v>
      </c>
      <c r="B85" s="3" t="s">
        <v>36</v>
      </c>
      <c r="C85" s="3" t="s">
        <v>73</v>
      </c>
      <c r="D85" s="69">
        <f>D86+D87</f>
        <v>1003932.6</v>
      </c>
      <c r="E85" s="69">
        <f>E86+E87</f>
        <v>309702</v>
      </c>
      <c r="F85" s="69">
        <f>F86+F87</f>
        <v>301683</v>
      </c>
      <c r="G85" s="19">
        <f t="shared" si="5"/>
        <v>97.41073677276866</v>
      </c>
      <c r="H85" s="19">
        <f t="shared" si="6"/>
        <v>30.050124878901237</v>
      </c>
      <c r="I85" s="5" t="s">
        <v>95</v>
      </c>
    </row>
    <row r="86" spans="1:9" s="7" customFormat="1" ht="17.25" customHeight="1">
      <c r="A86" s="77"/>
      <c r="B86" s="78"/>
      <c r="C86" s="4" t="s">
        <v>54</v>
      </c>
      <c r="D86" s="68">
        <v>947780.5</v>
      </c>
      <c r="E86" s="68">
        <v>309657.5</v>
      </c>
      <c r="F86" s="68">
        <v>301655</v>
      </c>
      <c r="G86" s="17">
        <f t="shared" si="5"/>
        <v>97.41569314484552</v>
      </c>
      <c r="H86" s="17">
        <f t="shared" si="6"/>
        <v>31.827517025302797</v>
      </c>
      <c r="I86" s="13">
        <f>G86-95</f>
        <v>2.4156931448455197</v>
      </c>
    </row>
    <row r="87" spans="1:9" s="14" customFormat="1" ht="17.25" customHeight="1">
      <c r="A87" s="79"/>
      <c r="B87" s="80"/>
      <c r="C87" s="4" t="s">
        <v>55</v>
      </c>
      <c r="D87" s="68">
        <v>56152.1</v>
      </c>
      <c r="E87" s="68">
        <v>44.5</v>
      </c>
      <c r="F87" s="68">
        <v>28</v>
      </c>
      <c r="G87" s="17">
        <f t="shared" si="5"/>
        <v>62.92134831460674</v>
      </c>
      <c r="H87" s="17">
        <f t="shared" si="6"/>
        <v>0.049864564281656434</v>
      </c>
      <c r="I87" s="13">
        <f>G87-95</f>
        <v>-32.07865168539326</v>
      </c>
    </row>
    <row r="88" spans="1:9" s="7" customFormat="1" ht="39" customHeight="1">
      <c r="A88" s="2" t="s">
        <v>37</v>
      </c>
      <c r="B88" s="3" t="s">
        <v>38</v>
      </c>
      <c r="C88" s="3" t="s">
        <v>74</v>
      </c>
      <c r="D88" s="69">
        <f>D89+D90</f>
        <v>1326071.5999999999</v>
      </c>
      <c r="E88" s="69">
        <f>E89+E90</f>
        <v>507044.60000000003</v>
      </c>
      <c r="F88" s="69">
        <f>F89+F90</f>
        <v>373249.60000000003</v>
      </c>
      <c r="G88" s="19">
        <f t="shared" si="5"/>
        <v>73.61277489199175</v>
      </c>
      <c r="H88" s="19">
        <f t="shared" si="6"/>
        <v>28.14701709922753</v>
      </c>
      <c r="I88" s="5" t="s">
        <v>95</v>
      </c>
    </row>
    <row r="89" spans="1:9" s="7" customFormat="1" ht="16.5" customHeight="1">
      <c r="A89" s="83"/>
      <c r="B89" s="83"/>
      <c r="C89" s="4" t="s">
        <v>54</v>
      </c>
      <c r="D89" s="68">
        <v>1139108.2</v>
      </c>
      <c r="E89" s="68">
        <v>444151.2</v>
      </c>
      <c r="F89" s="68">
        <v>330806.2</v>
      </c>
      <c r="G89" s="17">
        <f t="shared" si="5"/>
        <v>74.48053725848315</v>
      </c>
      <c r="H89" s="17">
        <f t="shared" si="6"/>
        <v>29.0408057812243</v>
      </c>
      <c r="I89" s="13">
        <f>G89-95</f>
        <v>-20.519462741516847</v>
      </c>
    </row>
    <row r="90" spans="1:9" s="7" customFormat="1" ht="16.5" customHeight="1">
      <c r="A90" s="83"/>
      <c r="B90" s="83"/>
      <c r="C90" s="4" t="s">
        <v>55</v>
      </c>
      <c r="D90" s="68">
        <v>186963.4</v>
      </c>
      <c r="E90" s="68">
        <v>62893.4</v>
      </c>
      <c r="F90" s="68">
        <v>42443.4</v>
      </c>
      <c r="G90" s="17">
        <f t="shared" si="5"/>
        <v>67.48466452759749</v>
      </c>
      <c r="H90" s="17">
        <f t="shared" si="6"/>
        <v>22.70144851880101</v>
      </c>
      <c r="I90" s="13">
        <f>G90-95</f>
        <v>-27.515335472402512</v>
      </c>
    </row>
    <row r="91" spans="1:9" s="7" customFormat="1" ht="41.25" customHeight="1">
      <c r="A91" s="2" t="s">
        <v>39</v>
      </c>
      <c r="B91" s="3" t="s">
        <v>40</v>
      </c>
      <c r="C91" s="3" t="s">
        <v>75</v>
      </c>
      <c r="D91" s="69">
        <f>D92+D93</f>
        <v>14107.7</v>
      </c>
      <c r="E91" s="69">
        <f>E92+E93</f>
        <v>4772.6</v>
      </c>
      <c r="F91" s="69">
        <f>F92+F93</f>
        <v>3469.6</v>
      </c>
      <c r="G91" s="19">
        <f t="shared" si="5"/>
        <v>72.69831957423627</v>
      </c>
      <c r="H91" s="19">
        <f>F91/D91*100</f>
        <v>24.593661617414604</v>
      </c>
      <c r="I91" s="5" t="s">
        <v>95</v>
      </c>
    </row>
    <row r="92" spans="1:9" s="7" customFormat="1" ht="16.5" customHeight="1">
      <c r="A92" s="83"/>
      <c r="B92" s="83"/>
      <c r="C92" s="4" t="s">
        <v>54</v>
      </c>
      <c r="D92" s="68">
        <v>14077.7</v>
      </c>
      <c r="E92" s="68">
        <v>4757.6</v>
      </c>
      <c r="F92" s="68">
        <v>3469.6</v>
      </c>
      <c r="G92" s="17">
        <f t="shared" si="5"/>
        <v>72.92752648394148</v>
      </c>
      <c r="H92" s="17">
        <f t="shared" si="6"/>
        <v>24.64607144633001</v>
      </c>
      <c r="I92" s="13">
        <f>G92-95</f>
        <v>-22.072473516058523</v>
      </c>
    </row>
    <row r="93" spans="1:9" s="7" customFormat="1" ht="16.5" customHeight="1">
      <c r="A93" s="83"/>
      <c r="B93" s="83"/>
      <c r="C93" s="4" t="s">
        <v>55</v>
      </c>
      <c r="D93" s="68">
        <v>30</v>
      </c>
      <c r="E93" s="68">
        <v>15</v>
      </c>
      <c r="F93" s="68">
        <v>0</v>
      </c>
      <c r="G93" s="17">
        <v>0</v>
      </c>
      <c r="H93" s="17">
        <f t="shared" si="6"/>
        <v>0</v>
      </c>
      <c r="I93" s="13">
        <f>G93-95</f>
        <v>-95</v>
      </c>
    </row>
    <row r="94" spans="1:9" s="7" customFormat="1" ht="19.5" customHeight="1">
      <c r="A94" s="2" t="s">
        <v>41</v>
      </c>
      <c r="B94" s="3" t="s">
        <v>42</v>
      </c>
      <c r="C94" s="3" t="s">
        <v>76</v>
      </c>
      <c r="D94" s="69">
        <f>D95+D96+D97</f>
        <v>433257.89999999997</v>
      </c>
      <c r="E94" s="69">
        <f>E95+E96+E97</f>
        <v>115217.9</v>
      </c>
      <c r="F94" s="69">
        <f>F95+F96+F97</f>
        <v>82900.9</v>
      </c>
      <c r="G94" s="19">
        <f t="shared" si="5"/>
        <v>71.95140685605274</v>
      </c>
      <c r="H94" s="19">
        <f t="shared" si="6"/>
        <v>19.134307764497773</v>
      </c>
      <c r="I94" s="5" t="s">
        <v>95</v>
      </c>
    </row>
    <row r="95" spans="1:9" s="7" customFormat="1" ht="16.5" customHeight="1">
      <c r="A95" s="83"/>
      <c r="B95" s="83"/>
      <c r="C95" s="4" t="s">
        <v>54</v>
      </c>
      <c r="D95" s="68">
        <v>411693.1</v>
      </c>
      <c r="E95" s="68">
        <v>114744.9</v>
      </c>
      <c r="F95" s="68">
        <v>82651</v>
      </c>
      <c r="G95" s="17">
        <f t="shared" si="5"/>
        <v>72.03021659350438</v>
      </c>
      <c r="H95" s="17">
        <f t="shared" si="6"/>
        <v>20.07587690928024</v>
      </c>
      <c r="I95" s="13">
        <f>G95-95</f>
        <v>-22.969783406495623</v>
      </c>
    </row>
    <row r="96" spans="1:9" s="7" customFormat="1" ht="16.5" customHeight="1">
      <c r="A96" s="83"/>
      <c r="B96" s="83"/>
      <c r="C96" s="4" t="s">
        <v>55</v>
      </c>
      <c r="D96" s="68">
        <v>20764.8</v>
      </c>
      <c r="E96" s="68">
        <v>473</v>
      </c>
      <c r="F96" s="68">
        <v>249.9</v>
      </c>
      <c r="G96" s="17">
        <f>F96/E96*100</f>
        <v>52.832980972515855</v>
      </c>
      <c r="H96" s="17">
        <f>F96/D96*100</f>
        <v>1.2034789644012946</v>
      </c>
      <c r="I96" s="13">
        <f>G96-95</f>
        <v>-42.167019027484145</v>
      </c>
    </row>
    <row r="97" spans="1:9" s="7" customFormat="1" ht="27.75" customHeight="1">
      <c r="A97" s="83"/>
      <c r="B97" s="83"/>
      <c r="C97" s="4" t="s">
        <v>109</v>
      </c>
      <c r="D97" s="68">
        <v>800</v>
      </c>
      <c r="E97" s="68">
        <v>0</v>
      </c>
      <c r="F97" s="68">
        <v>0</v>
      </c>
      <c r="G97" s="17">
        <v>0</v>
      </c>
      <c r="H97" s="17">
        <f>F97/D97*100</f>
        <v>0</v>
      </c>
      <c r="I97" s="13">
        <f>G97-95</f>
        <v>-95</v>
      </c>
    </row>
    <row r="98" spans="1:9" s="7" customFormat="1" ht="38.25">
      <c r="A98" s="2" t="s">
        <v>43</v>
      </c>
      <c r="B98" s="3" t="s">
        <v>44</v>
      </c>
      <c r="C98" s="3" t="s">
        <v>77</v>
      </c>
      <c r="D98" s="69">
        <f>D99+D100+D101</f>
        <v>484091.722</v>
      </c>
      <c r="E98" s="69">
        <f>E99+E100+E101</f>
        <v>176179.7</v>
      </c>
      <c r="F98" s="69">
        <f>F99+F100+F101</f>
        <v>160883.4</v>
      </c>
      <c r="G98" s="19">
        <f t="shared" si="5"/>
        <v>91.31778519318627</v>
      </c>
      <c r="H98" s="19">
        <f t="shared" si="6"/>
        <v>33.23407376918542</v>
      </c>
      <c r="I98" s="5" t="s">
        <v>95</v>
      </c>
    </row>
    <row r="99" spans="1:9" s="7" customFormat="1" ht="16.5" customHeight="1">
      <c r="A99" s="77"/>
      <c r="B99" s="78"/>
      <c r="C99" s="4" t="s">
        <v>54</v>
      </c>
      <c r="D99" s="68">
        <v>475482.254</v>
      </c>
      <c r="E99" s="68">
        <v>176129.7</v>
      </c>
      <c r="F99" s="68">
        <v>160883.4</v>
      </c>
      <c r="G99" s="17">
        <f aca="true" t="shared" si="7" ref="G99:G114">F99/E99*100</f>
        <v>91.34370864198371</v>
      </c>
      <c r="H99" s="17">
        <f aca="true" t="shared" si="8" ref="H99:H114">F99/D99*100</f>
        <v>33.83583691011947</v>
      </c>
      <c r="I99" s="13">
        <f>G99-95</f>
        <v>-3.65629135801629</v>
      </c>
    </row>
    <row r="100" spans="1:9" s="7" customFormat="1" ht="16.5" customHeight="1">
      <c r="A100" s="81"/>
      <c r="B100" s="82"/>
      <c r="C100" s="47" t="s">
        <v>55</v>
      </c>
      <c r="D100" s="68">
        <v>3000</v>
      </c>
      <c r="E100" s="68">
        <v>50</v>
      </c>
      <c r="F100" s="68">
        <v>0</v>
      </c>
      <c r="G100" s="17">
        <v>0</v>
      </c>
      <c r="H100" s="17">
        <f t="shared" si="8"/>
        <v>0</v>
      </c>
      <c r="I100" s="13">
        <f>G100-95</f>
        <v>-95</v>
      </c>
    </row>
    <row r="101" spans="1:9" s="7" customFormat="1" ht="27.75" customHeight="1">
      <c r="A101" s="79"/>
      <c r="B101" s="80"/>
      <c r="C101" s="4" t="s">
        <v>109</v>
      </c>
      <c r="D101" s="68">
        <f>219.9+3545.37+1844.198</f>
        <v>5609.468</v>
      </c>
      <c r="E101" s="68">
        <v>0</v>
      </c>
      <c r="F101" s="68">
        <v>0</v>
      </c>
      <c r="G101" s="17">
        <v>0</v>
      </c>
      <c r="H101" s="17">
        <f>F101/D101*100</f>
        <v>0</v>
      </c>
      <c r="I101" s="13">
        <f>G101-95</f>
        <v>-95</v>
      </c>
    </row>
    <row r="102" spans="1:9" s="7" customFormat="1" ht="25.5">
      <c r="A102" s="2" t="s">
        <v>45</v>
      </c>
      <c r="B102" s="3" t="s">
        <v>46</v>
      </c>
      <c r="C102" s="3" t="s">
        <v>78</v>
      </c>
      <c r="D102" s="69">
        <f>D103</f>
        <v>22965</v>
      </c>
      <c r="E102" s="69">
        <f>E103</f>
        <v>7320.3</v>
      </c>
      <c r="F102" s="69">
        <f>F103</f>
        <v>6622.6</v>
      </c>
      <c r="G102" s="19">
        <f t="shared" si="7"/>
        <v>90.4689698509624</v>
      </c>
      <c r="H102" s="19">
        <f t="shared" si="8"/>
        <v>28.837796647071634</v>
      </c>
      <c r="I102" s="5" t="s">
        <v>95</v>
      </c>
    </row>
    <row r="103" spans="1:9" s="7" customFormat="1" ht="18" customHeight="1">
      <c r="A103" s="83"/>
      <c r="B103" s="83"/>
      <c r="C103" s="4" t="s">
        <v>54</v>
      </c>
      <c r="D103" s="68">
        <v>22965</v>
      </c>
      <c r="E103" s="68">
        <v>7320.3</v>
      </c>
      <c r="F103" s="68">
        <v>6622.6</v>
      </c>
      <c r="G103" s="17">
        <f t="shared" si="7"/>
        <v>90.4689698509624</v>
      </c>
      <c r="H103" s="17">
        <f t="shared" si="8"/>
        <v>28.837796647071634</v>
      </c>
      <c r="I103" s="13">
        <f>G103-95</f>
        <v>-4.531030149037605</v>
      </c>
    </row>
    <row r="104" spans="1:9" s="7" customFormat="1" ht="28.5" customHeight="1">
      <c r="A104" s="2" t="s">
        <v>47</v>
      </c>
      <c r="B104" s="3" t="s">
        <v>48</v>
      </c>
      <c r="C104" s="3" t="s">
        <v>79</v>
      </c>
      <c r="D104" s="69">
        <f>D105</f>
        <v>36060.3</v>
      </c>
      <c r="E104" s="69">
        <f>E105</f>
        <v>32955.2</v>
      </c>
      <c r="F104" s="69">
        <f>F105</f>
        <v>32566.9</v>
      </c>
      <c r="G104" s="57">
        <f t="shared" si="7"/>
        <v>98.82173374763316</v>
      </c>
      <c r="H104" s="19">
        <f t="shared" si="8"/>
        <v>90.31233794505314</v>
      </c>
      <c r="I104" s="5" t="s">
        <v>95</v>
      </c>
    </row>
    <row r="105" spans="1:9" s="7" customFormat="1" ht="18" customHeight="1">
      <c r="A105" s="83"/>
      <c r="B105" s="83"/>
      <c r="C105" s="4" t="s">
        <v>54</v>
      </c>
      <c r="D105" s="68">
        <v>36060.3</v>
      </c>
      <c r="E105" s="68">
        <v>32955.2</v>
      </c>
      <c r="F105" s="68">
        <v>32566.9</v>
      </c>
      <c r="G105" s="17">
        <f t="shared" si="7"/>
        <v>98.82173374763316</v>
      </c>
      <c r="H105" s="17">
        <f t="shared" si="8"/>
        <v>90.31233794505314</v>
      </c>
      <c r="I105" s="13">
        <f>G105-95</f>
        <v>3.8217337476331608</v>
      </c>
    </row>
    <row r="106" spans="1:9" s="7" customFormat="1" ht="18" customHeight="1">
      <c r="A106" s="2" t="s">
        <v>49</v>
      </c>
      <c r="B106" s="3" t="s">
        <v>50</v>
      </c>
      <c r="C106" s="3" t="s">
        <v>80</v>
      </c>
      <c r="D106" s="69">
        <f>D107+D108</f>
        <v>147708</v>
      </c>
      <c r="E106" s="69">
        <f>E107+E108</f>
        <v>57521.8</v>
      </c>
      <c r="F106" s="69">
        <f>F107</f>
        <v>30924.1</v>
      </c>
      <c r="G106" s="19">
        <f t="shared" si="7"/>
        <v>53.76066117541522</v>
      </c>
      <c r="H106" s="19">
        <f t="shared" si="8"/>
        <v>20.935968261705526</v>
      </c>
      <c r="I106" s="5" t="s">
        <v>95</v>
      </c>
    </row>
    <row r="107" spans="1:9" s="7" customFormat="1" ht="16.5" customHeight="1">
      <c r="A107" s="77"/>
      <c r="B107" s="78"/>
      <c r="C107" s="4" t="s">
        <v>54</v>
      </c>
      <c r="D107" s="68">
        <v>147558</v>
      </c>
      <c r="E107" s="68">
        <v>57506.8</v>
      </c>
      <c r="F107" s="68">
        <v>30924.1</v>
      </c>
      <c r="G107" s="17">
        <f t="shared" si="7"/>
        <v>53.77468403736601</v>
      </c>
      <c r="H107" s="17">
        <f t="shared" si="8"/>
        <v>20.9572507081961</v>
      </c>
      <c r="I107" s="13">
        <f>G107-95</f>
        <v>-41.22531596263399</v>
      </c>
    </row>
    <row r="108" spans="1:9" s="7" customFormat="1" ht="16.5" customHeight="1">
      <c r="A108" s="90"/>
      <c r="B108" s="91"/>
      <c r="C108" s="4" t="s">
        <v>55</v>
      </c>
      <c r="D108" s="68">
        <v>150</v>
      </c>
      <c r="E108" s="68">
        <v>15</v>
      </c>
      <c r="F108" s="68">
        <v>0</v>
      </c>
      <c r="G108" s="17">
        <v>0</v>
      </c>
      <c r="H108" s="17">
        <f>F108/D108*100</f>
        <v>0</v>
      </c>
      <c r="I108" s="13">
        <f>G108-95</f>
        <v>-95</v>
      </c>
    </row>
    <row r="109" spans="1:9" ht="38.25">
      <c r="A109" s="2" t="s">
        <v>51</v>
      </c>
      <c r="B109" s="3" t="s">
        <v>52</v>
      </c>
      <c r="C109" s="3" t="s">
        <v>82</v>
      </c>
      <c r="D109" s="69">
        <f>D110+D111+D112</f>
        <v>640980</v>
      </c>
      <c r="E109" s="69">
        <f>E110+E111+E112</f>
        <v>509077.89999999997</v>
      </c>
      <c r="F109" s="69">
        <f>F110+F111+F112</f>
        <v>196475.8</v>
      </c>
      <c r="G109" s="19">
        <f t="shared" si="7"/>
        <v>38.59444694024235</v>
      </c>
      <c r="H109" s="19">
        <f t="shared" si="8"/>
        <v>30.652407251396298</v>
      </c>
      <c r="I109" s="5" t="s">
        <v>95</v>
      </c>
    </row>
    <row r="110" spans="1:9" s="7" customFormat="1" ht="16.5" customHeight="1">
      <c r="A110" s="83"/>
      <c r="B110" s="83"/>
      <c r="C110" s="4" t="s">
        <v>54</v>
      </c>
      <c r="D110" s="68">
        <v>332606.4</v>
      </c>
      <c r="E110" s="68">
        <v>249599.2</v>
      </c>
      <c r="F110" s="68">
        <v>127013.8</v>
      </c>
      <c r="G110" s="17">
        <f t="shared" si="7"/>
        <v>50.887102202250645</v>
      </c>
      <c r="H110" s="17">
        <f t="shared" si="8"/>
        <v>38.1874191236248</v>
      </c>
      <c r="I110" s="13">
        <f>G110-95</f>
        <v>-44.112897797749355</v>
      </c>
    </row>
    <row r="111" spans="1:9" s="7" customFormat="1" ht="16.5" customHeight="1">
      <c r="A111" s="83"/>
      <c r="B111" s="83"/>
      <c r="C111" s="4" t="s">
        <v>55</v>
      </c>
      <c r="D111" s="68">
        <v>201209.3</v>
      </c>
      <c r="E111" s="68">
        <v>152314.4</v>
      </c>
      <c r="F111" s="68">
        <v>58642.7</v>
      </c>
      <c r="G111" s="17">
        <f t="shared" si="7"/>
        <v>38.50108722484545</v>
      </c>
      <c r="H111" s="17">
        <f t="shared" si="8"/>
        <v>29.145124007687517</v>
      </c>
      <c r="I111" s="13">
        <f>G111-95</f>
        <v>-56.49891277515455</v>
      </c>
    </row>
    <row r="112" spans="1:9" s="7" customFormat="1" ht="27" customHeight="1">
      <c r="A112" s="83"/>
      <c r="B112" s="83"/>
      <c r="C112" s="4" t="s">
        <v>109</v>
      </c>
      <c r="D112" s="68">
        <v>107164.3</v>
      </c>
      <c r="E112" s="68">
        <v>107164.3</v>
      </c>
      <c r="F112" s="68">
        <v>10819.3</v>
      </c>
      <c r="G112" s="30">
        <f>F112/E112*100</f>
        <v>10.095992788643231</v>
      </c>
      <c r="H112" s="17">
        <f>F112/D112*100</f>
        <v>10.095992788643231</v>
      </c>
      <c r="I112" s="13">
        <f>G112-95</f>
        <v>-84.90400721135677</v>
      </c>
    </row>
    <row r="113" spans="1:9" s="7" customFormat="1" ht="39" customHeight="1">
      <c r="A113" s="2" t="s">
        <v>53</v>
      </c>
      <c r="B113" s="3" t="s">
        <v>99</v>
      </c>
      <c r="C113" s="3" t="s">
        <v>81</v>
      </c>
      <c r="D113" s="69">
        <f>D114+D115</f>
        <v>54300</v>
      </c>
      <c r="E113" s="69">
        <f>E114</f>
        <v>14652.4</v>
      </c>
      <c r="F113" s="69">
        <f>F114</f>
        <v>13561</v>
      </c>
      <c r="G113" s="19">
        <f t="shared" si="7"/>
        <v>92.55139089841937</v>
      </c>
      <c r="H113" s="19">
        <f t="shared" si="8"/>
        <v>24.974217311233886</v>
      </c>
      <c r="I113" s="5" t="s">
        <v>95</v>
      </c>
    </row>
    <row r="114" spans="1:9" s="7" customFormat="1" ht="16.5" customHeight="1">
      <c r="A114" s="77"/>
      <c r="B114" s="78"/>
      <c r="C114" s="4" t="s">
        <v>54</v>
      </c>
      <c r="D114" s="68">
        <v>54265</v>
      </c>
      <c r="E114" s="68">
        <v>14652.4</v>
      </c>
      <c r="F114" s="68">
        <v>13561</v>
      </c>
      <c r="G114" s="17">
        <f t="shared" si="7"/>
        <v>92.55139089841937</v>
      </c>
      <c r="H114" s="17">
        <f t="shared" si="8"/>
        <v>24.990325255689672</v>
      </c>
      <c r="I114" s="13">
        <f>G114-95</f>
        <v>-2.4486091015806295</v>
      </c>
    </row>
    <row r="115" spans="1:9" s="7" customFormat="1" ht="16.5" customHeight="1">
      <c r="A115" s="90"/>
      <c r="B115" s="91"/>
      <c r="C115" s="4" t="s">
        <v>55</v>
      </c>
      <c r="D115" s="68">
        <v>35</v>
      </c>
      <c r="E115" s="68">
        <v>0</v>
      </c>
      <c r="F115" s="68">
        <v>0</v>
      </c>
      <c r="G115" s="17">
        <v>0</v>
      </c>
      <c r="H115" s="17">
        <f>F115/D115*100</f>
        <v>0</v>
      </c>
      <c r="I115" s="13">
        <f>G115-95</f>
        <v>-95</v>
      </c>
    </row>
    <row r="116" spans="1:10" s="49" customFormat="1" ht="18" customHeight="1">
      <c r="A116" s="93" t="s">
        <v>118</v>
      </c>
      <c r="B116" s="94"/>
      <c r="C116" s="95"/>
      <c r="D116" s="69">
        <f>242847.1</f>
        <v>242847.1</v>
      </c>
      <c r="E116" s="18" t="s">
        <v>95</v>
      </c>
      <c r="F116" s="18" t="s">
        <v>95</v>
      </c>
      <c r="G116" s="18" t="s">
        <v>95</v>
      </c>
      <c r="H116" s="18" t="s">
        <v>95</v>
      </c>
      <c r="I116" s="18" t="s">
        <v>95</v>
      </c>
      <c r="J116" s="50"/>
    </row>
    <row r="117" spans="1:9" ht="29.25" customHeight="1">
      <c r="A117" s="103" t="s">
        <v>90</v>
      </c>
      <c r="B117" s="104"/>
      <c r="C117" s="105"/>
      <c r="D117" s="71">
        <f>D119+D120+D121</f>
        <v>23562894.321999997</v>
      </c>
      <c r="E117" s="71">
        <f>E119+E120+E121</f>
        <v>7590144.228999999</v>
      </c>
      <c r="F117" s="71">
        <f>F119+F120+F121</f>
        <v>5685654.9225</v>
      </c>
      <c r="G117" s="59">
        <f>F117/E117*100</f>
        <v>74.9083910787435</v>
      </c>
      <c r="H117" s="31">
        <f>F117/D117*100</f>
        <v>24.129696652721766</v>
      </c>
      <c r="I117" s="32" t="s">
        <v>95</v>
      </c>
    </row>
    <row r="118" spans="1:9" ht="15.75" customHeight="1">
      <c r="A118" s="92"/>
      <c r="B118" s="92"/>
      <c r="C118" s="33" t="s">
        <v>88</v>
      </c>
      <c r="D118" s="64"/>
      <c r="E118" s="65"/>
      <c r="F118" s="65"/>
      <c r="G118" s="60"/>
      <c r="H118" s="51"/>
      <c r="I118" s="53"/>
    </row>
    <row r="119" spans="1:9" ht="20.25" customHeight="1">
      <c r="A119" s="92"/>
      <c r="B119" s="92"/>
      <c r="C119" s="34" t="s">
        <v>54</v>
      </c>
      <c r="D119" s="71">
        <f>D7+D12+D18+D24+D27+D31+D35+D39+D43+D46+D49+D52+D55+D58+D62+D65+D68+D72+D76+D80+D83+D86+D89+D92+D95+D99+D103+D105+D107+D110+D114+D21</f>
        <v>18147510.253999997</v>
      </c>
      <c r="E119" s="71">
        <f>E7+E12+E18+E21+E24+E27+E31+E35+E39+E43+E46+E49+E52+E55+E58+E62+E65+E68+E72+E76+E80+E83+E86+E89+E92+E95+E99+E103+E105+E107+E110+E114</f>
        <v>5839699.329</v>
      </c>
      <c r="F119" s="71">
        <f>F7+F12+F18+F24+F27+F31+F35+F39+F43+F46+F49+F52+F55+F58+F62+F65+F68+F72+F76+F80+F83+F86+F89+F92+F95+F99+F103+F105+F107+F110+F114+F21</f>
        <v>4787582.9225</v>
      </c>
      <c r="G119" s="59">
        <f>F119/E119*100</f>
        <v>81.98338052654218</v>
      </c>
      <c r="H119" s="31">
        <f>F119/D119*100</f>
        <v>26.38148625068137</v>
      </c>
      <c r="I119" s="1">
        <f>G119-95</f>
        <v>-13.016619473457823</v>
      </c>
    </row>
    <row r="120" spans="1:9" ht="18.75" customHeight="1">
      <c r="A120" s="92"/>
      <c r="B120" s="92"/>
      <c r="C120" s="34" t="s">
        <v>55</v>
      </c>
      <c r="D120" s="71">
        <f>D8+D19+D22+D25+D28+D32+D36+D40+D44+D47+D50+D53+D56+D59+D63+D66+D69+D73+D77+D81+D87+D90+D93+D96+D100+D108+D111+D115</f>
        <v>2818652.399999999</v>
      </c>
      <c r="E120" s="71">
        <f>E8+E19+E22+E25+E28+E32+E36+E40+E44+E47+E50+E53+E56+E59+E63+E66+E69+E73+E77+E81+E87+E90+E93+E96+E100+E108+E111+E115</f>
        <v>1479812.6</v>
      </c>
      <c r="F120" s="71">
        <f>F8+F19+F22+F25+F28+F32+F36+F40+F44+F47+F50+F53+F56+F59+F63+F66+F69+F73+F77+F81+F87+F90+F93+F96+F100+F108+F111+F115</f>
        <v>851289.2</v>
      </c>
      <c r="G120" s="59">
        <f>F120/E120*100</f>
        <v>57.52682468036831</v>
      </c>
      <c r="H120" s="31">
        <f>F120/D120*100</f>
        <v>30.201992980759186</v>
      </c>
      <c r="I120" s="1">
        <f>G120-95</f>
        <v>-37.47317531963169</v>
      </c>
    </row>
    <row r="121" spans="1:9" ht="30" customHeight="1">
      <c r="A121" s="92"/>
      <c r="B121" s="92"/>
      <c r="C121" s="35" t="s">
        <v>109</v>
      </c>
      <c r="D121" s="71">
        <f>D9+D29+D33+D37+D41+D60+D70+D74+D78+D84+D97+D101+D112</f>
        <v>2596731.668</v>
      </c>
      <c r="E121" s="71">
        <f>(E33+E41+E78+E84+E112+E74+E29+E70+E60+E37+E97+E101)</f>
        <v>270632.3</v>
      </c>
      <c r="F121" s="71">
        <f>(F33+F41+F78+F84+F112+F74+F29+F70+F60+F37+F97+F101)</f>
        <v>46782.8</v>
      </c>
      <c r="G121" s="59">
        <f>F121/E121*100</f>
        <v>17.286480586389725</v>
      </c>
      <c r="H121" s="55">
        <f>F121/D121*100</f>
        <v>1.8016031681868796</v>
      </c>
      <c r="I121" s="1">
        <f>G121-95</f>
        <v>-77.71351941361027</v>
      </c>
    </row>
    <row r="122" spans="1:9" ht="26.25" customHeight="1">
      <c r="A122" s="100" t="s">
        <v>89</v>
      </c>
      <c r="B122" s="101"/>
      <c r="C122" s="102"/>
      <c r="D122" s="72">
        <f>D124+D125+D126</f>
        <v>23976246.421999995</v>
      </c>
      <c r="E122" s="72">
        <f>E124+E125+E126</f>
        <v>7602113.928999999</v>
      </c>
      <c r="F122" s="72">
        <f>F124+F125+F126</f>
        <v>5685654.9225</v>
      </c>
      <c r="G122" s="61">
        <f>F122/E122*100</f>
        <v>74.79044612592259</v>
      </c>
      <c r="H122" s="36">
        <f>F122/D122*100</f>
        <v>23.713699060429192</v>
      </c>
      <c r="I122" s="37" t="s">
        <v>95</v>
      </c>
    </row>
    <row r="123" spans="1:9" ht="14.25" customHeight="1">
      <c r="A123" s="99"/>
      <c r="B123" s="99"/>
      <c r="C123" s="38" t="s">
        <v>88</v>
      </c>
      <c r="D123" s="66"/>
      <c r="E123" s="73"/>
      <c r="F123" s="73"/>
      <c r="G123" s="62"/>
      <c r="H123" s="52"/>
      <c r="I123" s="54"/>
    </row>
    <row r="124" spans="1:9" ht="27" customHeight="1">
      <c r="A124" s="99"/>
      <c r="B124" s="99"/>
      <c r="C124" s="39" t="s">
        <v>100</v>
      </c>
      <c r="D124" s="74">
        <f>D119+D15+D16+D13+D14</f>
        <v>18560862.353999995</v>
      </c>
      <c r="E124" s="74">
        <f>E119+E15+E16+E13+E14</f>
        <v>5851669.028999999</v>
      </c>
      <c r="F124" s="74">
        <f>F119+F15+F16+F13+F14</f>
        <v>4787582.9225</v>
      </c>
      <c r="G124" s="61">
        <f>F124/E124*100</f>
        <v>81.8156819665202</v>
      </c>
      <c r="H124" s="36">
        <f>F124/D124*100</f>
        <v>25.793968142155006</v>
      </c>
      <c r="I124" s="40">
        <f>G124-95</f>
        <v>-13.184318033479798</v>
      </c>
    </row>
    <row r="125" spans="1:9" ht="18.75" customHeight="1">
      <c r="A125" s="99"/>
      <c r="B125" s="99"/>
      <c r="C125" s="39" t="s">
        <v>55</v>
      </c>
      <c r="D125" s="74">
        <f aca="true" t="shared" si="9" ref="D125:F126">D120</f>
        <v>2818652.399999999</v>
      </c>
      <c r="E125" s="74">
        <f t="shared" si="9"/>
        <v>1479812.6</v>
      </c>
      <c r="F125" s="74">
        <f t="shared" si="9"/>
        <v>851289.2</v>
      </c>
      <c r="G125" s="61">
        <f>F125/E125*100</f>
        <v>57.52682468036831</v>
      </c>
      <c r="H125" s="36">
        <f>F125/D125*100</f>
        <v>30.201992980759186</v>
      </c>
      <c r="I125" s="25">
        <f>G125-95</f>
        <v>-37.47317531963169</v>
      </c>
    </row>
    <row r="126" spans="1:9" ht="27" customHeight="1">
      <c r="A126" s="99"/>
      <c r="B126" s="99"/>
      <c r="C126" s="41" t="s">
        <v>109</v>
      </c>
      <c r="D126" s="74">
        <f t="shared" si="9"/>
        <v>2596731.668</v>
      </c>
      <c r="E126" s="74">
        <f t="shared" si="9"/>
        <v>270632.3</v>
      </c>
      <c r="F126" s="74">
        <f t="shared" si="9"/>
        <v>46782.8</v>
      </c>
      <c r="G126" s="61">
        <f>F126/E126*100</f>
        <v>17.286480586389725</v>
      </c>
      <c r="H126" s="56">
        <f>F126/D126*100</f>
        <v>1.8016031681868796</v>
      </c>
      <c r="I126" s="25">
        <f>G126-95</f>
        <v>-77.71351941361027</v>
      </c>
    </row>
    <row r="127" spans="1:9" ht="10.5" customHeight="1">
      <c r="A127" s="22"/>
      <c r="B127" s="6"/>
      <c r="C127" s="6"/>
      <c r="D127" s="43"/>
      <c r="E127" s="44"/>
      <c r="F127" s="45"/>
      <c r="G127" s="6"/>
      <c r="H127" s="6"/>
      <c r="I127" s="6"/>
    </row>
    <row r="128" spans="1:9" s="46" customFormat="1" ht="24.75" customHeight="1">
      <c r="A128" s="96" t="s">
        <v>110</v>
      </c>
      <c r="B128" s="98"/>
      <c r="C128" s="98"/>
      <c r="D128" s="98"/>
      <c r="E128" s="98"/>
      <c r="F128" s="98"/>
      <c r="G128" s="98"/>
      <c r="H128" s="98"/>
      <c r="I128" s="98"/>
    </row>
    <row r="129" spans="1:18" ht="17.25" customHeight="1">
      <c r="A129" s="96" t="s">
        <v>125</v>
      </c>
      <c r="B129" s="97"/>
      <c r="C129" s="97"/>
      <c r="D129" s="97"/>
      <c r="E129" s="97"/>
      <c r="F129" s="97"/>
      <c r="G129" s="97"/>
      <c r="H129" s="97"/>
      <c r="I129" s="97"/>
      <c r="J129" s="48"/>
      <c r="K129" s="48"/>
      <c r="L129" s="48"/>
      <c r="M129" s="48"/>
      <c r="N129" s="48"/>
      <c r="O129" s="48"/>
      <c r="P129" s="48"/>
      <c r="Q129" s="48"/>
      <c r="R129" s="48"/>
    </row>
  </sheetData>
  <sheetProtection/>
  <autoFilter ref="A5:I126"/>
  <mergeCells count="40">
    <mergeCell ref="A7:B9"/>
    <mergeCell ref="A105:B105"/>
    <mergeCell ref="A116:C116"/>
    <mergeCell ref="A129:I129"/>
    <mergeCell ref="A128:I128"/>
    <mergeCell ref="A123:B126"/>
    <mergeCell ref="A107:B108"/>
    <mergeCell ref="A110:B112"/>
    <mergeCell ref="A122:C122"/>
    <mergeCell ref="A117:C117"/>
    <mergeCell ref="A114:B115"/>
    <mergeCell ref="A118:B121"/>
    <mergeCell ref="A21:B22"/>
    <mergeCell ref="A103:B103"/>
    <mergeCell ref="A62:B63"/>
    <mergeCell ref="A58:B60"/>
    <mergeCell ref="A68:B70"/>
    <mergeCell ref="A55:B56"/>
    <mergeCell ref="A92:B93"/>
    <mergeCell ref="A95:B97"/>
    <mergeCell ref="A99:B101"/>
    <mergeCell ref="A65:B66"/>
    <mergeCell ref="A3:I3"/>
    <mergeCell ref="A24:B25"/>
    <mergeCell ref="A11:B16"/>
    <mergeCell ref="A31:B33"/>
    <mergeCell ref="A46:B47"/>
    <mergeCell ref="A18:B19"/>
    <mergeCell ref="A39:B41"/>
    <mergeCell ref="A43:B44"/>
    <mergeCell ref="A83:B84"/>
    <mergeCell ref="A72:B74"/>
    <mergeCell ref="A89:B90"/>
    <mergeCell ref="A52:B53"/>
    <mergeCell ref="A86:B87"/>
    <mergeCell ref="A27:B29"/>
    <mergeCell ref="A35:B37"/>
    <mergeCell ref="A49:B50"/>
    <mergeCell ref="A76:B78"/>
    <mergeCell ref="A80:B81"/>
  </mergeCells>
  <printOptions/>
  <pageMargins left="0.5905511811023623" right="0" top="0" bottom="0" header="0" footer="0"/>
  <pageSetup fitToHeight="6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2011-05-12T12:32:18Z</cp:lastPrinted>
  <dcterms:created xsi:type="dcterms:W3CDTF">2002-03-11T10:22:12Z</dcterms:created>
  <dcterms:modified xsi:type="dcterms:W3CDTF">2011-05-18T04:38:33Z</dcterms:modified>
  <cp:category/>
  <cp:version/>
  <cp:contentType/>
  <cp:contentStatus/>
</cp:coreProperties>
</file>