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1" sheetId="1" r:id="rId1"/>
  </sheets>
  <definedNames>
    <definedName name="_xlnm._FilterDatabase" localSheetId="0" hidden="1">'приложение 1'!$A$15:$AP$1618</definedName>
    <definedName name="Print_Titles" localSheetId="0">'приложение 1'!$14:$15</definedName>
    <definedName name="_xlnm.Print_Titles" localSheetId="0">'приложение 1'!$14:$15</definedName>
    <definedName name="_xlnm.Print_Area" localSheetId="0">'приложение 1'!$A$1:$AH$1618</definedName>
  </definedNames>
  <calcPr calcId="145621"/>
</workbook>
</file>

<file path=xl/calcChain.xml><?xml version="1.0" encoding="utf-8"?>
<calcChain xmlns="http://schemas.openxmlformats.org/spreadsheetml/2006/main">
  <c r="AE1615" i="1" l="1"/>
  <c r="AE1613" i="1"/>
  <c r="AE1611" i="1"/>
  <c r="AE1606" i="1"/>
  <c r="AE1605" i="1" s="1"/>
  <c r="AE1604" i="1" s="1"/>
  <c r="AE1602" i="1"/>
  <c r="AE1600" i="1"/>
  <c r="AE1595" i="1"/>
  <c r="AE1592" i="1"/>
  <c r="AE1590" i="1"/>
  <c r="AE1586" i="1"/>
  <c r="AE1583" i="1"/>
  <c r="AE1580" i="1"/>
  <c r="AE1576" i="1"/>
  <c r="AE1574" i="1"/>
  <c r="AE1572" i="1"/>
  <c r="AE1568" i="1"/>
  <c r="AE1567" i="1" s="1"/>
  <c r="AE1566" i="1" s="1"/>
  <c r="AE1563" i="1"/>
  <c r="AE1561" i="1"/>
  <c r="AE1559" i="1"/>
  <c r="AE1555" i="1"/>
  <c r="AE1554" i="1" s="1"/>
  <c r="AE1553" i="1" s="1"/>
  <c r="AE1550" i="1"/>
  <c r="AE1548" i="1"/>
  <c r="AE1544" i="1"/>
  <c r="AE1543" i="1" s="1"/>
  <c r="AE1542" i="1" s="1"/>
  <c r="AE1539" i="1"/>
  <c r="AE1537" i="1"/>
  <c r="AE1534" i="1"/>
  <c r="AE1533" i="1" s="1"/>
  <c r="AE1531" i="1"/>
  <c r="AE1530" i="1" s="1"/>
  <c r="AE1528" i="1"/>
  <c r="AE1527" i="1" s="1"/>
  <c r="AE1525" i="1"/>
  <c r="AE1524" i="1" s="1"/>
  <c r="AE1522" i="1"/>
  <c r="AE1520" i="1"/>
  <c r="AE1518" i="1"/>
  <c r="AE1515" i="1"/>
  <c r="AE1514" i="1" s="1"/>
  <c r="AE1512" i="1"/>
  <c r="AE1511" i="1" s="1"/>
  <c r="AE1509" i="1"/>
  <c r="AE1507" i="1"/>
  <c r="AE1504" i="1"/>
  <c r="AE1503" i="1" s="1"/>
  <c r="AE1501" i="1"/>
  <c r="AE1500" i="1" s="1"/>
  <c r="AE1498" i="1"/>
  <c r="AE1497" i="1" s="1"/>
  <c r="AE1495" i="1"/>
  <c r="AE1494" i="1" s="1"/>
  <c r="AE1492" i="1"/>
  <c r="AE1491" i="1" s="1"/>
  <c r="AE1489" i="1"/>
  <c r="AE1488" i="1" s="1"/>
  <c r="AE1486" i="1"/>
  <c r="AE1485" i="1" s="1"/>
  <c r="AE1483" i="1"/>
  <c r="AE1482" i="1" s="1"/>
  <c r="AE1480" i="1"/>
  <c r="AE1479" i="1" s="1"/>
  <c r="AE1477" i="1"/>
  <c r="AE1476" i="1" s="1"/>
  <c r="AE1474" i="1"/>
  <c r="AE1473" i="1" s="1"/>
  <c r="AE1471" i="1"/>
  <c r="AE1469" i="1"/>
  <c r="AE1467" i="1"/>
  <c r="AE1464" i="1"/>
  <c r="AE1463" i="1" s="1"/>
  <c r="AE1461" i="1"/>
  <c r="AE1460" i="1" s="1"/>
  <c r="AE1458" i="1"/>
  <c r="AE1457" i="1" s="1"/>
  <c r="AE1455" i="1"/>
  <c r="AE1454" i="1" s="1"/>
  <c r="AE1452" i="1"/>
  <c r="AE1451" i="1" s="1"/>
  <c r="AE1449" i="1"/>
  <c r="AE1448" i="1" s="1"/>
  <c r="AE1443" i="1"/>
  <c r="AE1441" i="1"/>
  <c r="AE1436" i="1"/>
  <c r="AE1433" i="1"/>
  <c r="AE1432" i="1" s="1"/>
  <c r="AE1430" i="1"/>
  <c r="AE1429" i="1" s="1"/>
  <c r="AE1427" i="1"/>
  <c r="AE1426" i="1" s="1"/>
  <c r="AE1423" i="1"/>
  <c r="AE1422" i="1" s="1"/>
  <c r="AE1420" i="1"/>
  <c r="AE1418" i="1"/>
  <c r="AE1415" i="1"/>
  <c r="AE1413" i="1"/>
  <c r="AE1411" i="1"/>
  <c r="AE1407" i="1"/>
  <c r="AE1405" i="1"/>
  <c r="AE1403" i="1"/>
  <c r="AE1399" i="1"/>
  <c r="AE1397" i="1"/>
  <c r="AE1392" i="1"/>
  <c r="AE1390" i="1"/>
  <c r="AE1388" i="1"/>
  <c r="AE1385" i="1"/>
  <c r="AE1383" i="1"/>
  <c r="AE1379" i="1"/>
  <c r="AE1378" i="1" s="1"/>
  <c r="AE1376" i="1"/>
  <c r="AE1375" i="1" s="1"/>
  <c r="AE1373" i="1"/>
  <c r="AE1372" i="1" s="1"/>
  <c r="AE1369" i="1"/>
  <c r="AE1368" i="1" s="1"/>
  <c r="AE1366" i="1"/>
  <c r="AE1363" i="1" s="1"/>
  <c r="AE1364" i="1"/>
  <c r="AE1359" i="1"/>
  <c r="AE1358" i="1" s="1"/>
  <c r="AE1356" i="1"/>
  <c r="AE1354" i="1"/>
  <c r="AE1351" i="1"/>
  <c r="AE1350" i="1" s="1"/>
  <c r="AE1348" i="1"/>
  <c r="AE1347" i="1" s="1"/>
  <c r="AE1344" i="1"/>
  <c r="AE1342" i="1"/>
  <c r="AE1337" i="1"/>
  <c r="AE1336" i="1" s="1"/>
  <c r="AE1334" i="1"/>
  <c r="AE1332" i="1"/>
  <c r="AE1331" i="1" s="1"/>
  <c r="AE1327" i="1"/>
  <c r="AE1326" i="1" s="1"/>
  <c r="AE1325" i="1" s="1"/>
  <c r="AE1324" i="1" s="1"/>
  <c r="AE1321" i="1"/>
  <c r="AE1318" i="1" s="1"/>
  <c r="AE1319" i="1"/>
  <c r="AE1316" i="1"/>
  <c r="AE1314" i="1"/>
  <c r="AE1310" i="1"/>
  <c r="AE1309" i="1" s="1"/>
  <c r="AE1307" i="1"/>
  <c r="AE1305" i="1"/>
  <c r="AE1304" i="1" s="1"/>
  <c r="AE1302" i="1"/>
  <c r="AE1301" i="1" s="1"/>
  <c r="AE1299" i="1"/>
  <c r="AE1298" i="1" s="1"/>
  <c r="AE1296" i="1"/>
  <c r="AE1294" i="1"/>
  <c r="AE1292" i="1"/>
  <c r="AE1288" i="1"/>
  <c r="AE1287" i="1" s="1"/>
  <c r="AE1285" i="1"/>
  <c r="AE1283" i="1"/>
  <c r="AE1281" i="1"/>
  <c r="AE1277" i="1"/>
  <c r="AE1276" i="1" s="1"/>
  <c r="AE1274" i="1"/>
  <c r="AE1273" i="1" s="1"/>
  <c r="AE1271" i="1"/>
  <c r="AE1269" i="1"/>
  <c r="AE1267" i="1"/>
  <c r="AE1263" i="1"/>
  <c r="AE1262" i="1"/>
  <c r="AE1260" i="1"/>
  <c r="AE1258" i="1"/>
  <c r="AE1256" i="1"/>
  <c r="AE1251" i="1"/>
  <c r="AE1250" i="1" s="1"/>
  <c r="AE1249" i="1" s="1"/>
  <c r="AE1248" i="1" s="1"/>
  <c r="AE1246" i="1"/>
  <c r="AE1245" i="1" s="1"/>
  <c r="AE1243" i="1"/>
  <c r="AE1242" i="1" s="1"/>
  <c r="AE1237" i="1"/>
  <c r="AE1235" i="1"/>
  <c r="AE1231" i="1"/>
  <c r="AE1230" i="1" s="1"/>
  <c r="AE1228" i="1"/>
  <c r="AE1227" i="1" s="1"/>
  <c r="AE1225" i="1"/>
  <c r="AE1224" i="1" s="1"/>
  <c r="AE1222" i="1"/>
  <c r="AE1221" i="1" s="1"/>
  <c r="AE1218" i="1"/>
  <c r="AE1217" i="1" s="1"/>
  <c r="AE1215" i="1"/>
  <c r="AE1214" i="1" s="1"/>
  <c r="AE1212" i="1"/>
  <c r="AE1211" i="1" s="1"/>
  <c r="AE1209" i="1"/>
  <c r="AE1208" i="1" s="1"/>
  <c r="AE1205" i="1"/>
  <c r="AE1203" i="1"/>
  <c r="AE1200" i="1"/>
  <c r="AE1199" i="1" s="1"/>
  <c r="AE1196" i="1"/>
  <c r="AE1195" i="1" s="1"/>
  <c r="AE1193" i="1"/>
  <c r="AE1191" i="1"/>
  <c r="AE1188" i="1"/>
  <c r="AE1187" i="1" s="1"/>
  <c r="AE1185" i="1"/>
  <c r="AE1184" i="1" s="1"/>
  <c r="AE1181" i="1"/>
  <c r="AE1180" i="1" s="1"/>
  <c r="AE1178" i="1"/>
  <c r="AE1176" i="1"/>
  <c r="AE1173" i="1"/>
  <c r="AE1171" i="1"/>
  <c r="AE1169" i="1"/>
  <c r="AE1164" i="1"/>
  <c r="AE1162" i="1"/>
  <c r="AE1159" i="1"/>
  <c r="AE1158" i="1" s="1"/>
  <c r="AE1155" i="1"/>
  <c r="AE1154" i="1" s="1"/>
  <c r="AE1152" i="1"/>
  <c r="AE1151" i="1" s="1"/>
  <c r="AE1149" i="1"/>
  <c r="AE1148" i="1" s="1"/>
  <c r="AE1146" i="1"/>
  <c r="AE1145" i="1" s="1"/>
  <c r="AE1143" i="1"/>
  <c r="AE1142" i="1" s="1"/>
  <c r="AE1140" i="1"/>
  <c r="AE1139" i="1" s="1"/>
  <c r="AE1137" i="1"/>
  <c r="AE1136" i="1" s="1"/>
  <c r="AE1134" i="1"/>
  <c r="AE1133" i="1" s="1"/>
  <c r="AE1131" i="1"/>
  <c r="AE1130" i="1"/>
  <c r="AE1128" i="1"/>
  <c r="AE1127" i="1" s="1"/>
  <c r="AE1125" i="1"/>
  <c r="AE1124" i="1" s="1"/>
  <c r="AE1122" i="1"/>
  <c r="AE1121" i="1" s="1"/>
  <c r="AE1119" i="1"/>
  <c r="AE1118" i="1" s="1"/>
  <c r="AE1114" i="1"/>
  <c r="AE1113" i="1" s="1"/>
  <c r="AE1112" i="1" s="1"/>
  <c r="AE1110" i="1"/>
  <c r="AE1109" i="1" s="1"/>
  <c r="AE1107" i="1"/>
  <c r="AE1102" i="1"/>
  <c r="AE1101" i="1" s="1"/>
  <c r="AE1099" i="1"/>
  <c r="AE1097" i="1"/>
  <c r="AE1096" i="1" s="1"/>
  <c r="AE1091" i="1"/>
  <c r="AE1089" i="1"/>
  <c r="AE1087" i="1"/>
  <c r="AE1084" i="1"/>
  <c r="AE1082" i="1"/>
  <c r="AE1075" i="1"/>
  <c r="AE1074" i="1" s="1"/>
  <c r="AE1071" i="1"/>
  <c r="AE1070" i="1" s="1"/>
  <c r="AE1068" i="1"/>
  <c r="AE1067" i="1" s="1"/>
  <c r="AE1065" i="1"/>
  <c r="AE1064" i="1" s="1"/>
  <c r="AE1062" i="1"/>
  <c r="AE1060" i="1"/>
  <c r="AE1058" i="1"/>
  <c r="AE1055" i="1"/>
  <c r="AE1054" i="1" s="1"/>
  <c r="AE1052" i="1"/>
  <c r="AE1051" i="1" s="1"/>
  <c r="AE1047" i="1"/>
  <c r="AE1046" i="1" s="1"/>
  <c r="AE1045" i="1" s="1"/>
  <c r="AE1044" i="1" s="1"/>
  <c r="AE1042" i="1"/>
  <c r="AE1041" i="1" s="1"/>
  <c r="AE1040" i="1" s="1"/>
  <c r="AE1039" i="1" s="1"/>
  <c r="AE1036" i="1"/>
  <c r="AE1034" i="1"/>
  <c r="AE1030" i="1"/>
  <c r="AE1029" i="1" s="1"/>
  <c r="AE1027" i="1"/>
  <c r="AE1026" i="1" s="1"/>
  <c r="AE1024" i="1"/>
  <c r="AE1023" i="1" s="1"/>
  <c r="AE1021" i="1"/>
  <c r="AE1019" i="1"/>
  <c r="AE1013" i="1"/>
  <c r="AE1011" i="1"/>
  <c r="AE1009" i="1"/>
  <c r="AE1006" i="1"/>
  <c r="AE1004" i="1"/>
  <c r="AE1000" i="1"/>
  <c r="AE999" i="1" s="1"/>
  <c r="AE997" i="1"/>
  <c r="AE996" i="1" s="1"/>
  <c r="AE994" i="1"/>
  <c r="AE993" i="1" s="1"/>
  <c r="AE991" i="1"/>
  <c r="AE990" i="1" s="1"/>
  <c r="AE988" i="1"/>
  <c r="AE987" i="1" s="1"/>
  <c r="AE985" i="1"/>
  <c r="AE984" i="1" s="1"/>
  <c r="AE982" i="1"/>
  <c r="AE981" i="1" s="1"/>
  <c r="AE978" i="1"/>
  <c r="AE977" i="1" s="1"/>
  <c r="AE975" i="1"/>
  <c r="AE974" i="1" s="1"/>
  <c r="AE972" i="1"/>
  <c r="AE971" i="1" s="1"/>
  <c r="AE969" i="1"/>
  <c r="AE968" i="1" s="1"/>
  <c r="AE966" i="1"/>
  <c r="AE965" i="1" s="1"/>
  <c r="AE963" i="1"/>
  <c r="AE962" i="1" s="1"/>
  <c r="AE960" i="1"/>
  <c r="AE959" i="1" s="1"/>
  <c r="AE957" i="1"/>
  <c r="AE956" i="1" s="1"/>
  <c r="AE954" i="1"/>
  <c r="AE953" i="1" s="1"/>
  <c r="AE951" i="1"/>
  <c r="AE950" i="1" s="1"/>
  <c r="AE948" i="1"/>
  <c r="AE946" i="1"/>
  <c r="AE942" i="1"/>
  <c r="AE941" i="1" s="1"/>
  <c r="AE939" i="1"/>
  <c r="AE938" i="1" s="1"/>
  <c r="AE936" i="1"/>
  <c r="AE935" i="1" s="1"/>
  <c r="AE933" i="1"/>
  <c r="AE932" i="1" s="1"/>
  <c r="AE929" i="1"/>
  <c r="AE927" i="1"/>
  <c r="AE925" i="1"/>
  <c r="AE922" i="1"/>
  <c r="AE921" i="1" s="1"/>
  <c r="AE919" i="1"/>
  <c r="AE918" i="1" s="1"/>
  <c r="AE916" i="1"/>
  <c r="AE914" i="1"/>
  <c r="AE911" i="1"/>
  <c r="AE910" i="1" s="1"/>
  <c r="AE908" i="1"/>
  <c r="AE907" i="1" s="1"/>
  <c r="AE905" i="1"/>
  <c r="AE904" i="1" s="1"/>
  <c r="AE900" i="1"/>
  <c r="AE899" i="1" s="1"/>
  <c r="AE898" i="1" s="1"/>
  <c r="AE896" i="1"/>
  <c r="AE894" i="1"/>
  <c r="AE890" i="1"/>
  <c r="AE889" i="1" s="1"/>
  <c r="AE888" i="1" s="1"/>
  <c r="AE886" i="1"/>
  <c r="AE885" i="1" s="1"/>
  <c r="AE884" i="1" s="1"/>
  <c r="AE882" i="1"/>
  <c r="AE881" i="1" s="1"/>
  <c r="AE879" i="1"/>
  <c r="AE877" i="1"/>
  <c r="AE874" i="1"/>
  <c r="AE872" i="1"/>
  <c r="AE869" i="1"/>
  <c r="AE868" i="1" s="1"/>
  <c r="AE866" i="1"/>
  <c r="AE864" i="1"/>
  <c r="AE861" i="1"/>
  <c r="AE859" i="1"/>
  <c r="AE856" i="1"/>
  <c r="AE855" i="1" s="1"/>
  <c r="AE853" i="1"/>
  <c r="AE852" i="1" s="1"/>
  <c r="AE850" i="1"/>
  <c r="AE849" i="1" s="1"/>
  <c r="AE847" i="1"/>
  <c r="AE846" i="1" s="1"/>
  <c r="AE844" i="1"/>
  <c r="AE843" i="1" s="1"/>
  <c r="AE841" i="1"/>
  <c r="AE840" i="1" s="1"/>
  <c r="AE836" i="1"/>
  <c r="AE834" i="1"/>
  <c r="AE833" i="1" s="1"/>
  <c r="AE831" i="1"/>
  <c r="AE830" i="1" s="1"/>
  <c r="AE828" i="1"/>
  <c r="AE827" i="1" s="1"/>
  <c r="AE825" i="1"/>
  <c r="AE824" i="1" s="1"/>
  <c r="AE821" i="1"/>
  <c r="AE819" i="1"/>
  <c r="AE814" i="1"/>
  <c r="AE813" i="1" s="1"/>
  <c r="AE811" i="1"/>
  <c r="AE810" i="1" s="1"/>
  <c r="AE807" i="1"/>
  <c r="AE806" i="1" s="1"/>
  <c r="AE805" i="1" s="1"/>
  <c r="AE801" i="1"/>
  <c r="AE799" i="1"/>
  <c r="AE795" i="1"/>
  <c r="AE794" i="1" s="1"/>
  <c r="AE791" i="1"/>
  <c r="AE790" i="1" s="1"/>
  <c r="AE787" i="1"/>
  <c r="AE786" i="1" s="1"/>
  <c r="AE784" i="1"/>
  <c r="AE783" i="1" s="1"/>
  <c r="AE781" i="1"/>
  <c r="AE779" i="1"/>
  <c r="AE777" i="1"/>
  <c r="AE771" i="1"/>
  <c r="AE769" i="1"/>
  <c r="AE765" i="1"/>
  <c r="AE764" i="1" s="1"/>
  <c r="AE762" i="1"/>
  <c r="AE761" i="1" s="1"/>
  <c r="AE759" i="1"/>
  <c r="AE757" i="1"/>
  <c r="AE751" i="1"/>
  <c r="AE749" i="1"/>
  <c r="AE746" i="1"/>
  <c r="AE744" i="1"/>
  <c r="AE741" i="1"/>
  <c r="AE739" i="1"/>
  <c r="AE735" i="1"/>
  <c r="AE734" i="1" s="1"/>
  <c r="AE732" i="1"/>
  <c r="AE731" i="1" s="1"/>
  <c r="AE729" i="1"/>
  <c r="AE728" i="1" s="1"/>
  <c r="AE726" i="1"/>
  <c r="AE725" i="1" s="1"/>
  <c r="AE719" i="1"/>
  <c r="AE717" i="1"/>
  <c r="AE710" i="1"/>
  <c r="AE708" i="1"/>
  <c r="AE705" i="1"/>
  <c r="AE704" i="1" s="1"/>
  <c r="AE701" i="1"/>
  <c r="AE700" i="1" s="1"/>
  <c r="AE698" i="1"/>
  <c r="AE697" i="1" s="1"/>
  <c r="AE695" i="1"/>
  <c r="AE694" i="1" s="1"/>
  <c r="AE692" i="1"/>
  <c r="AE691" i="1" s="1"/>
  <c r="AE689" i="1"/>
  <c r="AE687" i="1"/>
  <c r="AE684" i="1"/>
  <c r="AE680" i="1"/>
  <c r="AE678" i="1"/>
  <c r="AE676" i="1"/>
  <c r="AE671" i="1"/>
  <c r="AE670" i="1" s="1"/>
  <c r="AE668" i="1"/>
  <c r="AE666" i="1"/>
  <c r="AE662" i="1"/>
  <c r="AE660" i="1"/>
  <c r="AE658" i="1"/>
  <c r="AE654" i="1"/>
  <c r="AE653" i="1" s="1"/>
  <c r="AE651" i="1"/>
  <c r="AE648" i="1"/>
  <c r="AE646" i="1"/>
  <c r="AE644" i="1"/>
  <c r="AE638" i="1"/>
  <c r="AE636" i="1"/>
  <c r="AE632" i="1"/>
  <c r="AE631" i="1" s="1"/>
  <c r="AE629" i="1"/>
  <c r="AE628" i="1"/>
  <c r="AE626" i="1"/>
  <c r="AE623" i="1"/>
  <c r="AE621" i="1"/>
  <c r="AE619" i="1"/>
  <c r="AE618" i="1" s="1"/>
  <c r="AE614" i="1"/>
  <c r="AE613" i="1"/>
  <c r="AE611" i="1"/>
  <c r="AE610" i="1"/>
  <c r="AE608" i="1"/>
  <c r="AE607" i="1" s="1"/>
  <c r="AE605" i="1"/>
  <c r="AE603" i="1"/>
  <c r="AE597" i="1"/>
  <c r="AE595" i="1"/>
  <c r="AE593" i="1"/>
  <c r="AE590" i="1"/>
  <c r="AE589" i="1" s="1"/>
  <c r="AE587" i="1"/>
  <c r="AE586" i="1" s="1"/>
  <c r="AE584" i="1"/>
  <c r="AE583" i="1" s="1"/>
  <c r="AE581" i="1"/>
  <c r="AE580" i="1"/>
  <c r="AE577" i="1"/>
  <c r="AE576" i="1" s="1"/>
  <c r="AE572" i="1"/>
  <c r="AE571" i="1" s="1"/>
  <c r="AE569" i="1"/>
  <c r="AE568" i="1"/>
  <c r="AE566" i="1"/>
  <c r="AE565" i="1" s="1"/>
  <c r="AE563" i="1"/>
  <c r="AE562" i="1" s="1"/>
  <c r="AE558" i="1"/>
  <c r="AE557" i="1"/>
  <c r="AE555" i="1"/>
  <c r="AE554" i="1" s="1"/>
  <c r="AE552" i="1"/>
  <c r="AE551" i="1" s="1"/>
  <c r="AE549" i="1"/>
  <c r="AE548" i="1" s="1"/>
  <c r="AE546" i="1"/>
  <c r="AE545" i="1" s="1"/>
  <c r="AE543" i="1"/>
  <c r="AE542" i="1" s="1"/>
  <c r="AE538" i="1"/>
  <c r="AE537" i="1" s="1"/>
  <c r="AE535" i="1"/>
  <c r="AE534" i="1" s="1"/>
  <c r="AE531" i="1"/>
  <c r="AE530" i="1" s="1"/>
  <c r="AE529" i="1" s="1"/>
  <c r="AE525" i="1"/>
  <c r="AE523" i="1"/>
  <c r="AE520" i="1"/>
  <c r="AE518" i="1"/>
  <c r="AE514" i="1"/>
  <c r="AE512" i="1"/>
  <c r="AE509" i="1"/>
  <c r="AE507" i="1"/>
  <c r="AE504" i="1"/>
  <c r="AE502" i="1"/>
  <c r="AE500" i="1"/>
  <c r="AE498" i="1"/>
  <c r="AE496" i="1"/>
  <c r="AE493" i="1"/>
  <c r="AE492" i="1" s="1"/>
  <c r="AE490" i="1"/>
  <c r="AE489" i="1" s="1"/>
  <c r="AE487" i="1"/>
  <c r="AE486" i="1" s="1"/>
  <c r="AE484" i="1"/>
  <c r="AE483" i="1" s="1"/>
  <c r="AE478" i="1"/>
  <c r="AE476" i="1"/>
  <c r="AE471" i="1"/>
  <c r="AE468" i="1"/>
  <c r="AE465" i="1"/>
  <c r="AE463" i="1"/>
  <c r="AE459" i="1"/>
  <c r="AE458" i="1" s="1"/>
  <c r="AE456" i="1"/>
  <c r="AE455" i="1" s="1"/>
  <c r="AE453" i="1"/>
  <c r="AE452" i="1" s="1"/>
  <c r="AE450" i="1"/>
  <c r="AE449" i="1" s="1"/>
  <c r="AE447" i="1"/>
  <c r="AE445" i="1"/>
  <c r="AE442" i="1"/>
  <c r="AE439" i="1" s="1"/>
  <c r="AE440" i="1"/>
  <c r="AE434" i="1"/>
  <c r="AE432" i="1"/>
  <c r="AE429" i="1"/>
  <c r="AE427" i="1"/>
  <c r="AE423" i="1"/>
  <c r="AE422" i="1" s="1"/>
  <c r="AE420" i="1"/>
  <c r="AE419" i="1" s="1"/>
  <c r="AE416" i="1"/>
  <c r="AE415" i="1" s="1"/>
  <c r="AE413" i="1"/>
  <c r="AE412" i="1" s="1"/>
  <c r="AE409" i="1"/>
  <c r="AE408" i="1"/>
  <c r="AE405" i="1"/>
  <c r="AE404" i="1" s="1"/>
  <c r="AE402" i="1"/>
  <c r="AE401" i="1" s="1"/>
  <c r="AE399" i="1"/>
  <c r="AE398" i="1" s="1"/>
  <c r="AE396" i="1"/>
  <c r="AE395" i="1" s="1"/>
  <c r="AE393" i="1"/>
  <c r="AE391" i="1"/>
  <c r="AE388" i="1"/>
  <c r="AE385" i="1"/>
  <c r="AE384" i="1" s="1"/>
  <c r="AE382" i="1"/>
  <c r="AE381" i="1" s="1"/>
  <c r="AE377" i="1"/>
  <c r="AE376" i="1" s="1"/>
  <c r="AE373" i="1"/>
  <c r="AE372" i="1" s="1"/>
  <c r="AE369" i="1"/>
  <c r="AE368" i="1" s="1"/>
  <c r="AE365" i="1"/>
  <c r="AE364" i="1" s="1"/>
  <c r="AE361" i="1"/>
  <c r="AE360" i="1" s="1"/>
  <c r="AE356" i="1"/>
  <c r="AE355" i="1" s="1"/>
  <c r="AE353" i="1"/>
  <c r="AE352" i="1" s="1"/>
  <c r="AE350" i="1"/>
  <c r="AE349" i="1" s="1"/>
  <c r="AE347" i="1"/>
  <c r="AE346" i="1" s="1"/>
  <c r="AE342" i="1"/>
  <c r="AE341" i="1" s="1"/>
  <c r="AE339" i="1"/>
  <c r="AE338" i="1" s="1"/>
  <c r="AE333" i="1"/>
  <c r="AE331" i="1"/>
  <c r="AE329" i="1"/>
  <c r="AE326" i="1"/>
  <c r="AE324" i="1"/>
  <c r="AE320" i="1"/>
  <c r="AE319" i="1" s="1"/>
  <c r="AE317" i="1"/>
  <c r="AE316" i="1"/>
  <c r="AE314" i="1"/>
  <c r="AE312" i="1"/>
  <c r="AE311" i="1" s="1"/>
  <c r="AE306" i="1"/>
  <c r="AE304" i="1"/>
  <c r="AE303" i="1" s="1"/>
  <c r="AE301" i="1"/>
  <c r="AE299" i="1"/>
  <c r="AE295" i="1"/>
  <c r="AE294" i="1" s="1"/>
  <c r="AE292" i="1"/>
  <c r="AE291" i="1" s="1"/>
  <c r="AE289" i="1"/>
  <c r="AE287" i="1"/>
  <c r="AE285" i="1"/>
  <c r="AE282" i="1"/>
  <c r="AE281" i="1" s="1"/>
  <c r="AE279" i="1"/>
  <c r="AE278" i="1" s="1"/>
  <c r="AE276" i="1"/>
  <c r="AE275" i="1" s="1"/>
  <c r="AE272" i="1"/>
  <c r="AE271" i="1" s="1"/>
  <c r="AE268" i="1"/>
  <c r="AE267" i="1" s="1"/>
  <c r="AE265" i="1"/>
  <c r="AE264" i="1" s="1"/>
  <c r="AE261" i="1"/>
  <c r="AE259" i="1"/>
  <c r="AE257" i="1"/>
  <c r="AE254" i="1"/>
  <c r="AE253" i="1" s="1"/>
  <c r="AE249" i="1"/>
  <c r="AE248" i="1" s="1"/>
  <c r="AE245" i="1"/>
  <c r="AE244" i="1" s="1"/>
  <c r="AE242" i="1"/>
  <c r="AE241" i="1" s="1"/>
  <c r="AE238" i="1"/>
  <c r="AE237" i="1" s="1"/>
  <c r="AE235" i="1"/>
  <c r="AE234" i="1" s="1"/>
  <c r="AE232" i="1"/>
  <c r="AE231" i="1" s="1"/>
  <c r="AE229" i="1"/>
  <c r="AE228" i="1" s="1"/>
  <c r="AE226" i="1"/>
  <c r="AE225" i="1" s="1"/>
  <c r="AE222" i="1"/>
  <c r="AE221" i="1" s="1"/>
  <c r="AE219" i="1"/>
  <c r="AE217" i="1"/>
  <c r="AE215" i="1"/>
  <c r="AE212" i="1"/>
  <c r="AE211" i="1" s="1"/>
  <c r="AE207" i="1"/>
  <c r="AE206" i="1" s="1"/>
  <c r="AE204" i="1"/>
  <c r="AE203" i="1" s="1"/>
  <c r="AE198" i="1"/>
  <c r="AE196" i="1"/>
  <c r="AE192" i="1"/>
  <c r="AE191" i="1" s="1"/>
  <c r="AE189" i="1"/>
  <c r="AE188" i="1" s="1"/>
  <c r="AE185" i="1"/>
  <c r="AE184" i="1" s="1"/>
  <c r="AE181" i="1"/>
  <c r="AE180" i="1" s="1"/>
  <c r="AE178" i="1"/>
  <c r="AE177" i="1" s="1"/>
  <c r="AE175" i="1"/>
  <c r="AE173" i="1"/>
  <c r="AE170" i="1"/>
  <c r="AE169" i="1" s="1"/>
  <c r="AE167" i="1"/>
  <c r="AE164" i="1" s="1"/>
  <c r="AE165" i="1"/>
  <c r="AE162" i="1"/>
  <c r="AE161" i="1" s="1"/>
  <c r="AE158" i="1"/>
  <c r="AE155" i="1"/>
  <c r="AE152" i="1"/>
  <c r="AE147" i="1"/>
  <c r="AE146" i="1" s="1"/>
  <c r="AE145" i="1" s="1"/>
  <c r="AE143" i="1"/>
  <c r="AE142" i="1" s="1"/>
  <c r="AE140" i="1"/>
  <c r="AE139" i="1" s="1"/>
  <c r="AE137" i="1"/>
  <c r="AE136" i="1" s="1"/>
  <c r="AE134" i="1"/>
  <c r="AE133" i="1" s="1"/>
  <c r="AE131" i="1"/>
  <c r="AE130" i="1" s="1"/>
  <c r="AE128" i="1"/>
  <c r="AE127" i="1" s="1"/>
  <c r="AE125" i="1"/>
  <c r="AE124" i="1" s="1"/>
  <c r="AE122" i="1"/>
  <c r="AE121" i="1" s="1"/>
  <c r="AE119" i="1"/>
  <c r="AE118" i="1" s="1"/>
  <c r="AE116" i="1"/>
  <c r="AE115" i="1" s="1"/>
  <c r="AE113" i="1"/>
  <c r="AE112" i="1" s="1"/>
  <c r="AE110" i="1"/>
  <c r="AE109" i="1" s="1"/>
  <c r="AE107" i="1"/>
  <c r="AE106" i="1" s="1"/>
  <c r="AE104" i="1"/>
  <c r="AE103" i="1" s="1"/>
  <c r="AE101" i="1"/>
  <c r="AE100" i="1" s="1"/>
  <c r="AE98" i="1"/>
  <c r="AE97" i="1" s="1"/>
  <c r="AE90" i="1"/>
  <c r="AE89" i="1" s="1"/>
  <c r="AE87" i="1"/>
  <c r="AE86" i="1" s="1"/>
  <c r="AE84" i="1"/>
  <c r="AE83" i="1" s="1"/>
  <c r="AE81" i="1"/>
  <c r="AE80" i="1"/>
  <c r="AE78" i="1"/>
  <c r="AE77" i="1" s="1"/>
  <c r="AE75" i="1"/>
  <c r="AE74" i="1" s="1"/>
  <c r="AE72" i="1"/>
  <c r="AE71" i="1" s="1"/>
  <c r="AE69" i="1"/>
  <c r="AE68" i="1" s="1"/>
  <c r="AE66" i="1"/>
  <c r="AE65" i="1" s="1"/>
  <c r="AE63" i="1"/>
  <c r="AE62" i="1" s="1"/>
  <c r="AE60" i="1"/>
  <c r="AE59" i="1" s="1"/>
  <c r="AE54" i="1"/>
  <c r="AE52" i="1"/>
  <c r="AE49" i="1"/>
  <c r="AE47" i="1"/>
  <c r="AE46" i="1" s="1"/>
  <c r="AE42" i="1"/>
  <c r="AE41" i="1" s="1"/>
  <c r="AE39" i="1"/>
  <c r="AE38" i="1" s="1"/>
  <c r="AE36" i="1"/>
  <c r="AE35" i="1" s="1"/>
  <c r="AE32" i="1"/>
  <c r="AE31" i="1" s="1"/>
  <c r="AE29" i="1"/>
  <c r="AE28" i="1" s="1"/>
  <c r="AE26" i="1"/>
  <c r="AE25" i="1" s="1"/>
  <c r="AE23" i="1"/>
  <c r="AE22" i="1" s="1"/>
  <c r="AE20" i="1"/>
  <c r="AE19" i="1" s="1"/>
  <c r="W1617" i="1"/>
  <c r="V1617" i="1"/>
  <c r="N1617" i="1"/>
  <c r="T1617" i="1" s="1"/>
  <c r="Z1617" i="1" s="1"/>
  <c r="AH1617" i="1" s="1"/>
  <c r="M1617" i="1"/>
  <c r="S1617" i="1" s="1"/>
  <c r="Y1617" i="1" s="1"/>
  <c r="AG1617" i="1" s="1"/>
  <c r="L1617" i="1"/>
  <c r="R1617" i="1" s="1"/>
  <c r="X1617" i="1" s="1"/>
  <c r="AD1617" i="1" s="1"/>
  <c r="AF1617" i="1" s="1"/>
  <c r="N1616" i="1"/>
  <c r="T1616" i="1" s="1"/>
  <c r="Z1616" i="1" s="1"/>
  <c r="AH1616" i="1" s="1"/>
  <c r="M1616" i="1"/>
  <c r="S1616" i="1" s="1"/>
  <c r="Y1616" i="1" s="1"/>
  <c r="AG1616" i="1" s="1"/>
  <c r="L1616" i="1"/>
  <c r="R1616" i="1" s="1"/>
  <c r="X1616" i="1" s="1"/>
  <c r="AD1616" i="1" s="1"/>
  <c r="AF1616" i="1" s="1"/>
  <c r="AI1615" i="1"/>
  <c r="AC1615" i="1"/>
  <c r="AB1615" i="1"/>
  <c r="AA1615" i="1"/>
  <c r="W1615" i="1"/>
  <c r="V1615" i="1"/>
  <c r="U1615" i="1"/>
  <c r="Q1615" i="1"/>
  <c r="P1615" i="1"/>
  <c r="O1615" i="1"/>
  <c r="K1615" i="1"/>
  <c r="J1615" i="1"/>
  <c r="I1615" i="1"/>
  <c r="H1615" i="1"/>
  <c r="G1615" i="1"/>
  <c r="F1615" i="1"/>
  <c r="N1614" i="1"/>
  <c r="T1614" i="1" s="1"/>
  <c r="Z1614" i="1" s="1"/>
  <c r="AH1614" i="1" s="1"/>
  <c r="M1614" i="1"/>
  <c r="S1614" i="1" s="1"/>
  <c r="Y1614" i="1" s="1"/>
  <c r="AG1614" i="1" s="1"/>
  <c r="L1614" i="1"/>
  <c r="R1614" i="1" s="1"/>
  <c r="X1614" i="1" s="1"/>
  <c r="AD1614" i="1" s="1"/>
  <c r="AF1614" i="1" s="1"/>
  <c r="AI1613" i="1"/>
  <c r="AC1613" i="1"/>
  <c r="AB1613" i="1"/>
  <c r="AA1613" i="1"/>
  <c r="W1613" i="1"/>
  <c r="V1613" i="1"/>
  <c r="U1613" i="1"/>
  <c r="Q1613" i="1"/>
  <c r="P1613" i="1"/>
  <c r="O1613" i="1"/>
  <c r="K1613" i="1"/>
  <c r="J1613" i="1"/>
  <c r="I1613" i="1"/>
  <c r="H1613" i="1"/>
  <c r="G1613" i="1"/>
  <c r="F1613" i="1"/>
  <c r="N1612" i="1"/>
  <c r="T1612" i="1" s="1"/>
  <c r="Z1612" i="1" s="1"/>
  <c r="AH1612" i="1" s="1"/>
  <c r="M1612" i="1"/>
  <c r="S1612" i="1" s="1"/>
  <c r="Y1612" i="1" s="1"/>
  <c r="AG1612" i="1" s="1"/>
  <c r="L1612" i="1"/>
  <c r="R1612" i="1" s="1"/>
  <c r="X1612" i="1" s="1"/>
  <c r="AD1612" i="1" s="1"/>
  <c r="AF1612" i="1" s="1"/>
  <c r="AI1611" i="1"/>
  <c r="AC1611" i="1"/>
  <c r="AC1610" i="1" s="1"/>
  <c r="AC1609" i="1" s="1"/>
  <c r="AC1608" i="1" s="1"/>
  <c r="AB1611" i="1"/>
  <c r="AA1611" i="1"/>
  <c r="W1611" i="1"/>
  <c r="V1611" i="1"/>
  <c r="V1610" i="1" s="1"/>
  <c r="V1609" i="1" s="1"/>
  <c r="V1608" i="1" s="1"/>
  <c r="U1611" i="1"/>
  <c r="Q1611" i="1"/>
  <c r="P1611" i="1"/>
  <c r="O1611" i="1"/>
  <c r="K1611" i="1"/>
  <c r="J1611" i="1"/>
  <c r="I1611" i="1"/>
  <c r="H1611" i="1"/>
  <c r="G1611" i="1"/>
  <c r="F1611" i="1"/>
  <c r="N1607" i="1"/>
  <c r="T1607" i="1" s="1"/>
  <c r="Z1607" i="1" s="1"/>
  <c r="AH1607" i="1" s="1"/>
  <c r="M1607" i="1"/>
  <c r="S1607" i="1" s="1"/>
  <c r="Y1607" i="1" s="1"/>
  <c r="AG1607" i="1" s="1"/>
  <c r="L1607" i="1"/>
  <c r="R1607" i="1" s="1"/>
  <c r="X1607" i="1" s="1"/>
  <c r="AD1607" i="1" s="1"/>
  <c r="AF1607" i="1" s="1"/>
  <c r="AI1606" i="1"/>
  <c r="AI1605" i="1" s="1"/>
  <c r="AC1606" i="1"/>
  <c r="AC1605" i="1" s="1"/>
  <c r="AC1604" i="1" s="1"/>
  <c r="AB1606" i="1"/>
  <c r="AB1605" i="1" s="1"/>
  <c r="AB1604" i="1" s="1"/>
  <c r="AA1606" i="1"/>
  <c r="AA1605" i="1" s="1"/>
  <c r="AA1604" i="1" s="1"/>
  <c r="W1606" i="1"/>
  <c r="V1606" i="1"/>
  <c r="U1606" i="1"/>
  <c r="U1605" i="1" s="1"/>
  <c r="U1604" i="1" s="1"/>
  <c r="Q1606" i="1"/>
  <c r="Q1605" i="1" s="1"/>
  <c r="Q1604" i="1" s="1"/>
  <c r="P1606" i="1"/>
  <c r="P1605" i="1" s="1"/>
  <c r="P1604" i="1" s="1"/>
  <c r="O1606" i="1"/>
  <c r="O1605" i="1" s="1"/>
  <c r="O1604" i="1" s="1"/>
  <c r="K1606" i="1"/>
  <c r="K1605" i="1" s="1"/>
  <c r="K1604" i="1" s="1"/>
  <c r="J1606" i="1"/>
  <c r="J1605" i="1" s="1"/>
  <c r="J1604" i="1" s="1"/>
  <c r="I1606" i="1"/>
  <c r="I1605" i="1" s="1"/>
  <c r="I1604" i="1" s="1"/>
  <c r="H1606" i="1"/>
  <c r="G1606" i="1"/>
  <c r="F1606" i="1"/>
  <c r="F1605" i="1" s="1"/>
  <c r="F1604" i="1" s="1"/>
  <c r="W1605" i="1"/>
  <c r="W1604" i="1" s="1"/>
  <c r="V1605" i="1"/>
  <c r="V1604" i="1" s="1"/>
  <c r="H1605" i="1"/>
  <c r="AI1604" i="1"/>
  <c r="N1603" i="1"/>
  <c r="T1603" i="1" s="1"/>
  <c r="Z1603" i="1" s="1"/>
  <c r="AH1603" i="1" s="1"/>
  <c r="M1603" i="1"/>
  <c r="S1603" i="1" s="1"/>
  <c r="Y1603" i="1" s="1"/>
  <c r="AG1603" i="1" s="1"/>
  <c r="L1603" i="1"/>
  <c r="R1603" i="1" s="1"/>
  <c r="X1603" i="1" s="1"/>
  <c r="AD1603" i="1" s="1"/>
  <c r="AF1603" i="1" s="1"/>
  <c r="AI1602" i="1"/>
  <c r="AC1602" i="1"/>
  <c r="AB1602" i="1"/>
  <c r="AA1602" i="1"/>
  <c r="W1602" i="1"/>
  <c r="V1602" i="1"/>
  <c r="U1602" i="1"/>
  <c r="Q1602" i="1"/>
  <c r="P1602" i="1"/>
  <c r="O1602" i="1"/>
  <c r="K1602" i="1"/>
  <c r="J1602" i="1"/>
  <c r="I1602" i="1"/>
  <c r="H1602" i="1"/>
  <c r="G1602" i="1"/>
  <c r="F1602" i="1"/>
  <c r="N1601" i="1"/>
  <c r="T1601" i="1" s="1"/>
  <c r="Z1601" i="1" s="1"/>
  <c r="AH1601" i="1" s="1"/>
  <c r="M1601" i="1"/>
  <c r="S1601" i="1" s="1"/>
  <c r="Y1601" i="1" s="1"/>
  <c r="AG1601" i="1" s="1"/>
  <c r="L1601" i="1"/>
  <c r="R1601" i="1" s="1"/>
  <c r="X1601" i="1" s="1"/>
  <c r="AD1601" i="1" s="1"/>
  <c r="AF1601" i="1" s="1"/>
  <c r="AI1600" i="1"/>
  <c r="AC1600" i="1"/>
  <c r="AB1600" i="1"/>
  <c r="AA1600" i="1"/>
  <c r="AA1599" i="1" s="1"/>
  <c r="AA1598" i="1" s="1"/>
  <c r="W1600" i="1"/>
  <c r="V1600" i="1"/>
  <c r="V1599" i="1" s="1"/>
  <c r="V1598" i="1" s="1"/>
  <c r="V1597" i="1" s="1"/>
  <c r="U1600" i="1"/>
  <c r="Q1600" i="1"/>
  <c r="Q1599" i="1" s="1"/>
  <c r="Q1598" i="1" s="1"/>
  <c r="Q1597" i="1" s="1"/>
  <c r="P1600" i="1"/>
  <c r="O1600" i="1"/>
  <c r="O1599" i="1" s="1"/>
  <c r="O1598" i="1" s="1"/>
  <c r="K1600" i="1"/>
  <c r="J1600" i="1"/>
  <c r="J1599" i="1" s="1"/>
  <c r="J1598" i="1" s="1"/>
  <c r="J1597" i="1" s="1"/>
  <c r="I1600" i="1"/>
  <c r="H1600" i="1"/>
  <c r="H1599" i="1" s="1"/>
  <c r="G1600" i="1"/>
  <c r="F1600" i="1"/>
  <c r="F1599" i="1" s="1"/>
  <c r="F1598" i="1" s="1"/>
  <c r="F1597" i="1" s="1"/>
  <c r="N1596" i="1"/>
  <c r="T1596" i="1" s="1"/>
  <c r="Z1596" i="1" s="1"/>
  <c r="AH1596" i="1" s="1"/>
  <c r="M1596" i="1"/>
  <c r="S1596" i="1" s="1"/>
  <c r="Y1596" i="1" s="1"/>
  <c r="AG1596" i="1" s="1"/>
  <c r="L1596" i="1"/>
  <c r="R1596" i="1" s="1"/>
  <c r="X1596" i="1" s="1"/>
  <c r="AD1596" i="1" s="1"/>
  <c r="AF1596" i="1" s="1"/>
  <c r="AI1595" i="1"/>
  <c r="AC1595" i="1"/>
  <c r="AB1595" i="1"/>
  <c r="AA1595" i="1"/>
  <c r="W1595" i="1"/>
  <c r="V1595" i="1"/>
  <c r="U1595" i="1"/>
  <c r="Q1595" i="1"/>
  <c r="P1595" i="1"/>
  <c r="O1595" i="1"/>
  <c r="K1595" i="1"/>
  <c r="J1595" i="1"/>
  <c r="I1595" i="1"/>
  <c r="H1595" i="1"/>
  <c r="G1595" i="1"/>
  <c r="F1595" i="1"/>
  <c r="T1594" i="1"/>
  <c r="Z1594" i="1" s="1"/>
  <c r="AH1594" i="1" s="1"/>
  <c r="S1594" i="1"/>
  <c r="Y1594" i="1" s="1"/>
  <c r="AG1594" i="1" s="1"/>
  <c r="R1594" i="1"/>
  <c r="X1594" i="1" s="1"/>
  <c r="AD1594" i="1" s="1"/>
  <c r="AF1594" i="1" s="1"/>
  <c r="O1593" i="1"/>
  <c r="N1593" i="1"/>
  <c r="T1593" i="1" s="1"/>
  <c r="Z1593" i="1" s="1"/>
  <c r="AH1593" i="1" s="1"/>
  <c r="M1593" i="1"/>
  <c r="S1593" i="1" s="1"/>
  <c r="Y1593" i="1" s="1"/>
  <c r="AG1593" i="1" s="1"/>
  <c r="L1593" i="1"/>
  <c r="R1593" i="1" s="1"/>
  <c r="X1593" i="1" s="1"/>
  <c r="AD1593" i="1" s="1"/>
  <c r="AF1593" i="1" s="1"/>
  <c r="AI1592" i="1"/>
  <c r="AC1592" i="1"/>
  <c r="AB1592" i="1"/>
  <c r="AA1592" i="1"/>
  <c r="W1592" i="1"/>
  <c r="V1592" i="1"/>
  <c r="U1592" i="1"/>
  <c r="Q1592" i="1"/>
  <c r="P1592" i="1"/>
  <c r="O1592" i="1"/>
  <c r="K1592" i="1"/>
  <c r="J1592" i="1"/>
  <c r="I1592" i="1"/>
  <c r="H1592" i="1"/>
  <c r="G1592" i="1"/>
  <c r="F1592" i="1"/>
  <c r="N1591" i="1"/>
  <c r="T1591" i="1" s="1"/>
  <c r="Z1591" i="1" s="1"/>
  <c r="AH1591" i="1" s="1"/>
  <c r="M1591" i="1"/>
  <c r="S1591" i="1" s="1"/>
  <c r="Y1591" i="1" s="1"/>
  <c r="AG1591" i="1" s="1"/>
  <c r="L1591" i="1"/>
  <c r="R1591" i="1" s="1"/>
  <c r="X1591" i="1" s="1"/>
  <c r="AD1591" i="1" s="1"/>
  <c r="AF1591" i="1" s="1"/>
  <c r="AI1590" i="1"/>
  <c r="AC1590" i="1"/>
  <c r="AB1590" i="1"/>
  <c r="AA1590" i="1"/>
  <c r="AA1589" i="1" s="1"/>
  <c r="AA1588" i="1" s="1"/>
  <c r="W1590" i="1"/>
  <c r="V1590" i="1"/>
  <c r="U1590" i="1"/>
  <c r="Q1590" i="1"/>
  <c r="Q1589" i="1" s="1"/>
  <c r="Q1588" i="1" s="1"/>
  <c r="P1590" i="1"/>
  <c r="O1590" i="1"/>
  <c r="K1590" i="1"/>
  <c r="J1590" i="1"/>
  <c r="I1590" i="1"/>
  <c r="H1590" i="1"/>
  <c r="G1590" i="1"/>
  <c r="F1590" i="1"/>
  <c r="N1587" i="1"/>
  <c r="T1587" i="1" s="1"/>
  <c r="Z1587" i="1" s="1"/>
  <c r="AH1587" i="1" s="1"/>
  <c r="M1587" i="1"/>
  <c r="S1587" i="1" s="1"/>
  <c r="Y1587" i="1" s="1"/>
  <c r="AG1587" i="1" s="1"/>
  <c r="L1587" i="1"/>
  <c r="R1587" i="1" s="1"/>
  <c r="X1587" i="1" s="1"/>
  <c r="AD1587" i="1" s="1"/>
  <c r="AF1587" i="1" s="1"/>
  <c r="AI1586" i="1"/>
  <c r="AC1586" i="1"/>
  <c r="AB1586" i="1"/>
  <c r="AA1586" i="1"/>
  <c r="W1586" i="1"/>
  <c r="V1586" i="1"/>
  <c r="U1586" i="1"/>
  <c r="Q1586" i="1"/>
  <c r="P1586" i="1"/>
  <c r="O1586" i="1"/>
  <c r="K1586" i="1"/>
  <c r="J1586" i="1"/>
  <c r="I1586" i="1"/>
  <c r="H1586" i="1"/>
  <c r="N1586" i="1" s="1"/>
  <c r="T1586" i="1" s="1"/>
  <c r="G1586" i="1"/>
  <c r="F1586" i="1"/>
  <c r="N1585" i="1"/>
  <c r="T1585" i="1" s="1"/>
  <c r="Z1585" i="1" s="1"/>
  <c r="AH1585" i="1" s="1"/>
  <c r="M1585" i="1"/>
  <c r="S1585" i="1" s="1"/>
  <c r="Y1585" i="1" s="1"/>
  <c r="AG1585" i="1" s="1"/>
  <c r="L1585" i="1"/>
  <c r="R1585" i="1" s="1"/>
  <c r="X1585" i="1" s="1"/>
  <c r="AD1585" i="1" s="1"/>
  <c r="AF1585" i="1" s="1"/>
  <c r="N1584" i="1"/>
  <c r="T1584" i="1" s="1"/>
  <c r="Z1584" i="1" s="1"/>
  <c r="AH1584" i="1" s="1"/>
  <c r="M1584" i="1"/>
  <c r="S1584" i="1" s="1"/>
  <c r="Y1584" i="1" s="1"/>
  <c r="AG1584" i="1" s="1"/>
  <c r="L1584" i="1"/>
  <c r="R1584" i="1" s="1"/>
  <c r="X1584" i="1" s="1"/>
  <c r="AD1584" i="1" s="1"/>
  <c r="AF1584" i="1" s="1"/>
  <c r="AI1583" i="1"/>
  <c r="AC1583" i="1"/>
  <c r="AB1583" i="1"/>
  <c r="AA1583" i="1"/>
  <c r="W1583" i="1"/>
  <c r="V1583" i="1"/>
  <c r="U1583" i="1"/>
  <c r="Q1583" i="1"/>
  <c r="P1583" i="1"/>
  <c r="O1583" i="1"/>
  <c r="K1583" i="1"/>
  <c r="J1583" i="1"/>
  <c r="I1583" i="1"/>
  <c r="H1583" i="1"/>
  <c r="G1583" i="1"/>
  <c r="F1583" i="1"/>
  <c r="Q1582" i="1"/>
  <c r="P1582" i="1"/>
  <c r="P1580" i="1" s="1"/>
  <c r="O1582" i="1"/>
  <c r="O1580" i="1" s="1"/>
  <c r="N1582" i="1"/>
  <c r="T1582" i="1" s="1"/>
  <c r="Z1582" i="1" s="1"/>
  <c r="AH1582" i="1" s="1"/>
  <c r="M1582" i="1"/>
  <c r="S1582" i="1" s="1"/>
  <c r="Y1582" i="1" s="1"/>
  <c r="AG1582" i="1" s="1"/>
  <c r="L1582" i="1"/>
  <c r="R1582" i="1" s="1"/>
  <c r="X1582" i="1" s="1"/>
  <c r="AD1582" i="1" s="1"/>
  <c r="AF1582" i="1" s="1"/>
  <c r="N1581" i="1"/>
  <c r="T1581" i="1" s="1"/>
  <c r="Z1581" i="1" s="1"/>
  <c r="AH1581" i="1" s="1"/>
  <c r="M1581" i="1"/>
  <c r="S1581" i="1" s="1"/>
  <c r="Y1581" i="1" s="1"/>
  <c r="AG1581" i="1" s="1"/>
  <c r="L1581" i="1"/>
  <c r="R1581" i="1" s="1"/>
  <c r="X1581" i="1" s="1"/>
  <c r="AD1581" i="1" s="1"/>
  <c r="AF1581" i="1" s="1"/>
  <c r="AI1580" i="1"/>
  <c r="AC1580" i="1"/>
  <c r="AB1580" i="1"/>
  <c r="AA1580" i="1"/>
  <c r="W1580" i="1"/>
  <c r="V1580" i="1"/>
  <c r="U1580" i="1"/>
  <c r="Q1580" i="1"/>
  <c r="K1580" i="1"/>
  <c r="J1580" i="1"/>
  <c r="J1579" i="1" s="1"/>
  <c r="I1580" i="1"/>
  <c r="H1580" i="1"/>
  <c r="G1580" i="1"/>
  <c r="F1580" i="1"/>
  <c r="F1579" i="1" s="1"/>
  <c r="N1577" i="1"/>
  <c r="T1577" i="1" s="1"/>
  <c r="Z1577" i="1" s="1"/>
  <c r="AH1577" i="1" s="1"/>
  <c r="M1577" i="1"/>
  <c r="S1577" i="1" s="1"/>
  <c r="Y1577" i="1" s="1"/>
  <c r="AG1577" i="1" s="1"/>
  <c r="L1577" i="1"/>
  <c r="R1577" i="1" s="1"/>
  <c r="X1577" i="1" s="1"/>
  <c r="AD1577" i="1" s="1"/>
  <c r="AF1577" i="1" s="1"/>
  <c r="AI1576" i="1"/>
  <c r="AC1576" i="1"/>
  <c r="AB1576" i="1"/>
  <c r="AA1576" i="1"/>
  <c r="W1576" i="1"/>
  <c r="V1576" i="1"/>
  <c r="U1576" i="1"/>
  <c r="Q1576" i="1"/>
  <c r="P1576" i="1"/>
  <c r="O1576" i="1"/>
  <c r="K1576" i="1"/>
  <c r="J1576" i="1"/>
  <c r="I1576" i="1"/>
  <c r="H1576" i="1"/>
  <c r="G1576" i="1"/>
  <c r="F1576" i="1"/>
  <c r="N1575" i="1"/>
  <c r="T1575" i="1" s="1"/>
  <c r="Z1575" i="1" s="1"/>
  <c r="AH1575" i="1" s="1"/>
  <c r="M1575" i="1"/>
  <c r="S1575" i="1" s="1"/>
  <c r="Y1575" i="1" s="1"/>
  <c r="AG1575" i="1" s="1"/>
  <c r="L1575" i="1"/>
  <c r="R1575" i="1" s="1"/>
  <c r="X1575" i="1" s="1"/>
  <c r="AD1575" i="1" s="1"/>
  <c r="AF1575" i="1" s="1"/>
  <c r="AI1574" i="1"/>
  <c r="AC1574" i="1"/>
  <c r="AB1574" i="1"/>
  <c r="AA1574" i="1"/>
  <c r="W1574" i="1"/>
  <c r="V1574" i="1"/>
  <c r="U1574" i="1"/>
  <c r="Q1574" i="1"/>
  <c r="P1574" i="1"/>
  <c r="O1574" i="1"/>
  <c r="K1574" i="1"/>
  <c r="J1574" i="1"/>
  <c r="I1574" i="1"/>
  <c r="H1574" i="1"/>
  <c r="G1574" i="1"/>
  <c r="F1574" i="1"/>
  <c r="Q1573" i="1"/>
  <c r="P1573" i="1"/>
  <c r="O1573" i="1"/>
  <c r="O1572" i="1" s="1"/>
  <c r="O1571" i="1" s="1"/>
  <c r="O1570" i="1" s="1"/>
  <c r="N1573" i="1"/>
  <c r="T1573" i="1" s="1"/>
  <c r="Z1573" i="1" s="1"/>
  <c r="AH1573" i="1" s="1"/>
  <c r="M1573" i="1"/>
  <c r="S1573" i="1" s="1"/>
  <c r="Y1573" i="1" s="1"/>
  <c r="AG1573" i="1" s="1"/>
  <c r="L1573" i="1"/>
  <c r="R1573" i="1" s="1"/>
  <c r="X1573" i="1" s="1"/>
  <c r="AD1573" i="1" s="1"/>
  <c r="AF1573" i="1" s="1"/>
  <c r="AI1572" i="1"/>
  <c r="AC1572" i="1"/>
  <c r="AB1572" i="1"/>
  <c r="AA1572" i="1"/>
  <c r="W1572" i="1"/>
  <c r="V1572" i="1"/>
  <c r="U1572" i="1"/>
  <c r="Q1572" i="1"/>
  <c r="P1572" i="1"/>
  <c r="K1572" i="1"/>
  <c r="J1572" i="1"/>
  <c r="I1572" i="1"/>
  <c r="H1572" i="1"/>
  <c r="G1572" i="1"/>
  <c r="F1572" i="1"/>
  <c r="AB1571" i="1"/>
  <c r="AB1570" i="1" s="1"/>
  <c r="N1569" i="1"/>
  <c r="T1569" i="1" s="1"/>
  <c r="Z1569" i="1" s="1"/>
  <c r="AH1569" i="1" s="1"/>
  <c r="M1569" i="1"/>
  <c r="S1569" i="1" s="1"/>
  <c r="Y1569" i="1" s="1"/>
  <c r="AG1569" i="1" s="1"/>
  <c r="L1569" i="1"/>
  <c r="R1569" i="1" s="1"/>
  <c r="X1569" i="1" s="1"/>
  <c r="AD1569" i="1" s="1"/>
  <c r="AF1569" i="1" s="1"/>
  <c r="AI1568" i="1"/>
  <c r="AI1567" i="1" s="1"/>
  <c r="AC1568" i="1"/>
  <c r="AC1567" i="1" s="1"/>
  <c r="AC1566" i="1" s="1"/>
  <c r="AB1568" i="1"/>
  <c r="AB1567" i="1" s="1"/>
  <c r="AB1566" i="1" s="1"/>
  <c r="AA1568" i="1"/>
  <c r="W1568" i="1"/>
  <c r="W1567" i="1" s="1"/>
  <c r="W1566" i="1" s="1"/>
  <c r="V1568" i="1"/>
  <c r="V1567" i="1" s="1"/>
  <c r="V1566" i="1" s="1"/>
  <c r="U1568" i="1"/>
  <c r="U1567" i="1" s="1"/>
  <c r="U1566" i="1" s="1"/>
  <c r="Q1568" i="1"/>
  <c r="P1568" i="1"/>
  <c r="P1567" i="1" s="1"/>
  <c r="P1566" i="1" s="1"/>
  <c r="O1568" i="1"/>
  <c r="O1567" i="1" s="1"/>
  <c r="O1566" i="1" s="1"/>
  <c r="K1568" i="1"/>
  <c r="K1567" i="1" s="1"/>
  <c r="K1566" i="1" s="1"/>
  <c r="J1568" i="1"/>
  <c r="J1567" i="1" s="1"/>
  <c r="J1566" i="1" s="1"/>
  <c r="I1568" i="1"/>
  <c r="I1567" i="1" s="1"/>
  <c r="H1568" i="1"/>
  <c r="H1567" i="1" s="1"/>
  <c r="G1568" i="1"/>
  <c r="M1568" i="1" s="1"/>
  <c r="F1568" i="1"/>
  <c r="AA1567" i="1"/>
  <c r="AA1566" i="1" s="1"/>
  <c r="Q1567" i="1"/>
  <c r="Q1566" i="1" s="1"/>
  <c r="AI1566" i="1"/>
  <c r="N1564" i="1"/>
  <c r="T1564" i="1" s="1"/>
  <c r="Z1564" i="1" s="1"/>
  <c r="AH1564" i="1" s="1"/>
  <c r="M1564" i="1"/>
  <c r="S1564" i="1" s="1"/>
  <c r="Y1564" i="1" s="1"/>
  <c r="AG1564" i="1" s="1"/>
  <c r="L1564" i="1"/>
  <c r="R1564" i="1" s="1"/>
  <c r="X1564" i="1" s="1"/>
  <c r="AD1564" i="1" s="1"/>
  <c r="AF1564" i="1" s="1"/>
  <c r="AI1563" i="1"/>
  <c r="AC1563" i="1"/>
  <c r="AB1563" i="1"/>
  <c r="AA1563" i="1"/>
  <c r="W1563" i="1"/>
  <c r="V1563" i="1"/>
  <c r="U1563" i="1"/>
  <c r="Q1563" i="1"/>
  <c r="P1563" i="1"/>
  <c r="O1563" i="1"/>
  <c r="K1563" i="1"/>
  <c r="J1563" i="1"/>
  <c r="I1563" i="1"/>
  <c r="H1563" i="1"/>
  <c r="G1563" i="1"/>
  <c r="F1563" i="1"/>
  <c r="N1562" i="1"/>
  <c r="T1562" i="1" s="1"/>
  <c r="Z1562" i="1" s="1"/>
  <c r="AH1562" i="1" s="1"/>
  <c r="M1562" i="1"/>
  <c r="S1562" i="1" s="1"/>
  <c r="Y1562" i="1" s="1"/>
  <c r="AG1562" i="1" s="1"/>
  <c r="L1562" i="1"/>
  <c r="R1562" i="1" s="1"/>
  <c r="X1562" i="1" s="1"/>
  <c r="AD1562" i="1" s="1"/>
  <c r="AF1562" i="1" s="1"/>
  <c r="AI1561" i="1"/>
  <c r="AC1561" i="1"/>
  <c r="AB1561" i="1"/>
  <c r="AA1561" i="1"/>
  <c r="W1561" i="1"/>
  <c r="V1561" i="1"/>
  <c r="U1561" i="1"/>
  <c r="Q1561" i="1"/>
  <c r="P1561" i="1"/>
  <c r="O1561" i="1"/>
  <c r="K1561" i="1"/>
  <c r="J1561" i="1"/>
  <c r="I1561" i="1"/>
  <c r="H1561" i="1"/>
  <c r="G1561" i="1"/>
  <c r="F1561" i="1"/>
  <c r="N1560" i="1"/>
  <c r="T1560" i="1" s="1"/>
  <c r="Z1560" i="1" s="1"/>
  <c r="AH1560" i="1" s="1"/>
  <c r="M1560" i="1"/>
  <c r="S1560" i="1" s="1"/>
  <c r="Y1560" i="1" s="1"/>
  <c r="AG1560" i="1" s="1"/>
  <c r="L1560" i="1"/>
  <c r="R1560" i="1" s="1"/>
  <c r="X1560" i="1" s="1"/>
  <c r="AD1560" i="1" s="1"/>
  <c r="AF1560" i="1" s="1"/>
  <c r="AI1559" i="1"/>
  <c r="AC1559" i="1"/>
  <c r="AB1559" i="1"/>
  <c r="AB1558" i="1" s="1"/>
  <c r="AB1557" i="1" s="1"/>
  <c r="AA1559" i="1"/>
  <c r="W1559" i="1"/>
  <c r="V1559" i="1"/>
  <c r="U1559" i="1"/>
  <c r="Q1559" i="1"/>
  <c r="P1559" i="1"/>
  <c r="O1559" i="1"/>
  <c r="K1559" i="1"/>
  <c r="J1559" i="1"/>
  <c r="I1559" i="1"/>
  <c r="H1559" i="1"/>
  <c r="G1559" i="1"/>
  <c r="F1559" i="1"/>
  <c r="Q1558" i="1"/>
  <c r="Q1557" i="1" s="1"/>
  <c r="H1558" i="1"/>
  <c r="N1556" i="1"/>
  <c r="T1556" i="1" s="1"/>
  <c r="Z1556" i="1" s="1"/>
  <c r="AH1556" i="1" s="1"/>
  <c r="M1556" i="1"/>
  <c r="S1556" i="1" s="1"/>
  <c r="Y1556" i="1" s="1"/>
  <c r="AG1556" i="1" s="1"/>
  <c r="L1556" i="1"/>
  <c r="R1556" i="1" s="1"/>
  <c r="X1556" i="1" s="1"/>
  <c r="AD1556" i="1" s="1"/>
  <c r="AF1556" i="1" s="1"/>
  <c r="AI1555" i="1"/>
  <c r="AI1554" i="1" s="1"/>
  <c r="AI1553" i="1" s="1"/>
  <c r="AC1555" i="1"/>
  <c r="AC1554" i="1" s="1"/>
  <c r="AC1553" i="1" s="1"/>
  <c r="AB1555" i="1"/>
  <c r="AB1554" i="1" s="1"/>
  <c r="AB1553" i="1" s="1"/>
  <c r="AA1555" i="1"/>
  <c r="W1555" i="1"/>
  <c r="V1555" i="1"/>
  <c r="V1554" i="1" s="1"/>
  <c r="V1553" i="1" s="1"/>
  <c r="U1555" i="1"/>
  <c r="U1554" i="1" s="1"/>
  <c r="U1553" i="1" s="1"/>
  <c r="Q1555" i="1"/>
  <c r="Q1554" i="1" s="1"/>
  <c r="Q1553" i="1" s="1"/>
  <c r="P1555" i="1"/>
  <c r="P1554" i="1" s="1"/>
  <c r="P1553" i="1" s="1"/>
  <c r="O1555" i="1"/>
  <c r="O1554" i="1" s="1"/>
  <c r="K1555" i="1"/>
  <c r="K1554" i="1" s="1"/>
  <c r="K1553" i="1" s="1"/>
  <c r="J1555" i="1"/>
  <c r="I1555" i="1"/>
  <c r="H1555" i="1"/>
  <c r="G1555" i="1"/>
  <c r="F1555" i="1"/>
  <c r="AA1554" i="1"/>
  <c r="AA1553" i="1" s="1"/>
  <c r="W1554" i="1"/>
  <c r="W1553" i="1" s="1"/>
  <c r="J1554" i="1"/>
  <c r="F1554" i="1"/>
  <c r="F1553" i="1" s="1"/>
  <c r="O1553" i="1"/>
  <c r="N1551" i="1"/>
  <c r="T1551" i="1" s="1"/>
  <c r="Z1551" i="1" s="1"/>
  <c r="AH1551" i="1" s="1"/>
  <c r="M1551" i="1"/>
  <c r="S1551" i="1" s="1"/>
  <c r="Y1551" i="1" s="1"/>
  <c r="AG1551" i="1" s="1"/>
  <c r="L1551" i="1"/>
  <c r="R1551" i="1" s="1"/>
  <c r="X1551" i="1" s="1"/>
  <c r="AD1551" i="1" s="1"/>
  <c r="AF1551" i="1" s="1"/>
  <c r="AI1550" i="1"/>
  <c r="AC1550" i="1"/>
  <c r="AB1550" i="1"/>
  <c r="AA1550" i="1"/>
  <c r="W1550" i="1"/>
  <c r="V1550" i="1"/>
  <c r="U1550" i="1"/>
  <c r="Q1550" i="1"/>
  <c r="P1550" i="1"/>
  <c r="O1550" i="1"/>
  <c r="K1550" i="1"/>
  <c r="J1550" i="1"/>
  <c r="I1550" i="1"/>
  <c r="H1550" i="1"/>
  <c r="G1550" i="1"/>
  <c r="F1550" i="1"/>
  <c r="N1549" i="1"/>
  <c r="T1549" i="1" s="1"/>
  <c r="Z1549" i="1" s="1"/>
  <c r="AH1549" i="1" s="1"/>
  <c r="M1549" i="1"/>
  <c r="S1549" i="1" s="1"/>
  <c r="Y1549" i="1" s="1"/>
  <c r="AG1549" i="1" s="1"/>
  <c r="L1549" i="1"/>
  <c r="R1549" i="1" s="1"/>
  <c r="X1549" i="1" s="1"/>
  <c r="AD1549" i="1" s="1"/>
  <c r="AF1549" i="1" s="1"/>
  <c r="AI1548" i="1"/>
  <c r="AC1548" i="1"/>
  <c r="AC1547" i="1" s="1"/>
  <c r="AC1546" i="1" s="1"/>
  <c r="AB1548" i="1"/>
  <c r="AA1548" i="1"/>
  <c r="W1548" i="1"/>
  <c r="V1548" i="1"/>
  <c r="V1547" i="1" s="1"/>
  <c r="V1546" i="1" s="1"/>
  <c r="U1548" i="1"/>
  <c r="Q1548" i="1"/>
  <c r="P1548" i="1"/>
  <c r="O1548" i="1"/>
  <c r="O1547" i="1" s="1"/>
  <c r="O1546" i="1" s="1"/>
  <c r="K1548" i="1"/>
  <c r="J1548" i="1"/>
  <c r="I1548" i="1"/>
  <c r="H1548" i="1"/>
  <c r="G1548" i="1"/>
  <c r="F1548" i="1"/>
  <c r="N1545" i="1"/>
  <c r="T1545" i="1" s="1"/>
  <c r="Z1545" i="1" s="1"/>
  <c r="AH1545" i="1" s="1"/>
  <c r="M1545" i="1"/>
  <c r="S1545" i="1" s="1"/>
  <c r="Y1545" i="1" s="1"/>
  <c r="AG1545" i="1" s="1"/>
  <c r="L1545" i="1"/>
  <c r="R1545" i="1" s="1"/>
  <c r="X1545" i="1" s="1"/>
  <c r="AD1545" i="1" s="1"/>
  <c r="AF1545" i="1" s="1"/>
  <c r="AI1544" i="1"/>
  <c r="AI1543" i="1" s="1"/>
  <c r="AI1542" i="1" s="1"/>
  <c r="AC1544" i="1"/>
  <c r="AC1543" i="1" s="1"/>
  <c r="AC1542" i="1" s="1"/>
  <c r="AB1544" i="1"/>
  <c r="AB1543" i="1" s="1"/>
  <c r="AB1542" i="1" s="1"/>
  <c r="AA1544" i="1"/>
  <c r="W1544" i="1"/>
  <c r="W1543" i="1" s="1"/>
  <c r="W1542" i="1" s="1"/>
  <c r="V1544" i="1"/>
  <c r="V1543" i="1" s="1"/>
  <c r="V1542" i="1" s="1"/>
  <c r="U1544" i="1"/>
  <c r="U1543" i="1" s="1"/>
  <c r="U1542" i="1" s="1"/>
  <c r="Q1544" i="1"/>
  <c r="Q1543" i="1" s="1"/>
  <c r="P1544" i="1"/>
  <c r="P1543" i="1" s="1"/>
  <c r="P1542" i="1" s="1"/>
  <c r="O1544" i="1"/>
  <c r="O1543" i="1" s="1"/>
  <c r="O1542" i="1" s="1"/>
  <c r="K1544" i="1"/>
  <c r="K1543" i="1" s="1"/>
  <c r="K1542" i="1" s="1"/>
  <c r="J1544" i="1"/>
  <c r="I1544" i="1"/>
  <c r="H1544" i="1"/>
  <c r="H1543" i="1" s="1"/>
  <c r="G1544" i="1"/>
  <c r="F1544" i="1"/>
  <c r="F1543" i="1" s="1"/>
  <c r="F1542" i="1" s="1"/>
  <c r="AA1543" i="1"/>
  <c r="AA1542" i="1" s="1"/>
  <c r="J1543" i="1"/>
  <c r="J1542" i="1" s="1"/>
  <c r="N1540" i="1"/>
  <c r="T1540" i="1" s="1"/>
  <c r="Z1540" i="1" s="1"/>
  <c r="AH1540" i="1" s="1"/>
  <c r="M1540" i="1"/>
  <c r="S1540" i="1" s="1"/>
  <c r="Y1540" i="1" s="1"/>
  <c r="AG1540" i="1" s="1"/>
  <c r="L1540" i="1"/>
  <c r="R1540" i="1" s="1"/>
  <c r="X1540" i="1" s="1"/>
  <c r="AD1540" i="1" s="1"/>
  <c r="AF1540" i="1" s="1"/>
  <c r="AI1539" i="1"/>
  <c r="AC1539" i="1"/>
  <c r="AB1539" i="1"/>
  <c r="AA1539" i="1"/>
  <c r="W1539" i="1"/>
  <c r="V1539" i="1"/>
  <c r="U1539" i="1"/>
  <c r="Q1539" i="1"/>
  <c r="P1539" i="1"/>
  <c r="O1539" i="1"/>
  <c r="K1539" i="1"/>
  <c r="J1539" i="1"/>
  <c r="I1539" i="1"/>
  <c r="H1539" i="1"/>
  <c r="G1539" i="1"/>
  <c r="F1539" i="1"/>
  <c r="N1538" i="1"/>
  <c r="T1538" i="1" s="1"/>
  <c r="Z1538" i="1" s="1"/>
  <c r="AH1538" i="1" s="1"/>
  <c r="M1538" i="1"/>
  <c r="S1538" i="1" s="1"/>
  <c r="Y1538" i="1" s="1"/>
  <c r="AG1538" i="1" s="1"/>
  <c r="L1538" i="1"/>
  <c r="R1538" i="1" s="1"/>
  <c r="X1538" i="1" s="1"/>
  <c r="AD1538" i="1" s="1"/>
  <c r="AF1538" i="1" s="1"/>
  <c r="AI1537" i="1"/>
  <c r="AC1537" i="1"/>
  <c r="AC1536" i="1" s="1"/>
  <c r="AB1537" i="1"/>
  <c r="AA1537" i="1"/>
  <c r="W1537" i="1"/>
  <c r="V1537" i="1"/>
  <c r="V1536" i="1" s="1"/>
  <c r="U1537" i="1"/>
  <c r="Q1537" i="1"/>
  <c r="P1537" i="1"/>
  <c r="O1537" i="1"/>
  <c r="O1536" i="1" s="1"/>
  <c r="K1537" i="1"/>
  <c r="J1537" i="1"/>
  <c r="I1537" i="1"/>
  <c r="H1537" i="1"/>
  <c r="G1537" i="1"/>
  <c r="F1537" i="1"/>
  <c r="W1536" i="1"/>
  <c r="N1535" i="1"/>
  <c r="T1535" i="1" s="1"/>
  <c r="Z1535" i="1" s="1"/>
  <c r="AH1535" i="1" s="1"/>
  <c r="M1535" i="1"/>
  <c r="S1535" i="1" s="1"/>
  <c r="Y1535" i="1" s="1"/>
  <c r="AG1535" i="1" s="1"/>
  <c r="L1535" i="1"/>
  <c r="R1535" i="1" s="1"/>
  <c r="X1535" i="1" s="1"/>
  <c r="AD1535" i="1" s="1"/>
  <c r="AF1535" i="1" s="1"/>
  <c r="AI1534" i="1"/>
  <c r="AI1533" i="1" s="1"/>
  <c r="AC1534" i="1"/>
  <c r="AC1533" i="1" s="1"/>
  <c r="AB1534" i="1"/>
  <c r="AB1533" i="1" s="1"/>
  <c r="AA1534" i="1"/>
  <c r="W1534" i="1"/>
  <c r="W1533" i="1" s="1"/>
  <c r="V1534" i="1"/>
  <c r="V1533" i="1" s="1"/>
  <c r="U1534" i="1"/>
  <c r="U1533" i="1" s="1"/>
  <c r="Q1534" i="1"/>
  <c r="Q1533" i="1" s="1"/>
  <c r="P1534" i="1"/>
  <c r="P1533" i="1" s="1"/>
  <c r="O1534" i="1"/>
  <c r="O1533" i="1" s="1"/>
  <c r="K1534" i="1"/>
  <c r="K1533" i="1" s="1"/>
  <c r="J1534" i="1"/>
  <c r="I1534" i="1"/>
  <c r="I1533" i="1" s="1"/>
  <c r="H1534" i="1"/>
  <c r="H1533" i="1" s="1"/>
  <c r="G1534" i="1"/>
  <c r="G1533" i="1" s="1"/>
  <c r="F1534" i="1"/>
  <c r="AA1533" i="1"/>
  <c r="N1532" i="1"/>
  <c r="T1532" i="1" s="1"/>
  <c r="Z1532" i="1" s="1"/>
  <c r="AH1532" i="1" s="1"/>
  <c r="M1532" i="1"/>
  <c r="S1532" i="1" s="1"/>
  <c r="Y1532" i="1" s="1"/>
  <c r="AG1532" i="1" s="1"/>
  <c r="L1532" i="1"/>
  <c r="R1532" i="1" s="1"/>
  <c r="X1532" i="1" s="1"/>
  <c r="AD1532" i="1" s="1"/>
  <c r="AF1532" i="1" s="1"/>
  <c r="AI1531" i="1"/>
  <c r="AI1530" i="1" s="1"/>
  <c r="AC1531" i="1"/>
  <c r="AC1530" i="1" s="1"/>
  <c r="AB1531" i="1"/>
  <c r="AB1530" i="1" s="1"/>
  <c r="AA1531" i="1"/>
  <c r="AA1530" i="1" s="1"/>
  <c r="W1531" i="1"/>
  <c r="V1531" i="1"/>
  <c r="V1530" i="1" s="1"/>
  <c r="U1531" i="1"/>
  <c r="U1530" i="1" s="1"/>
  <c r="Q1531" i="1"/>
  <c r="Q1530" i="1" s="1"/>
  <c r="P1531" i="1"/>
  <c r="P1530" i="1" s="1"/>
  <c r="O1531" i="1"/>
  <c r="O1530" i="1" s="1"/>
  <c r="K1531" i="1"/>
  <c r="J1531" i="1"/>
  <c r="J1530" i="1" s="1"/>
  <c r="I1531" i="1"/>
  <c r="I1530" i="1" s="1"/>
  <c r="H1531" i="1"/>
  <c r="G1531" i="1"/>
  <c r="F1531" i="1"/>
  <c r="W1530" i="1"/>
  <c r="K1530" i="1"/>
  <c r="N1529" i="1"/>
  <c r="T1529" i="1" s="1"/>
  <c r="Z1529" i="1" s="1"/>
  <c r="AH1529" i="1" s="1"/>
  <c r="M1529" i="1"/>
  <c r="S1529" i="1" s="1"/>
  <c r="Y1529" i="1" s="1"/>
  <c r="AG1529" i="1" s="1"/>
  <c r="L1529" i="1"/>
  <c r="R1529" i="1" s="1"/>
  <c r="X1529" i="1" s="1"/>
  <c r="AD1529" i="1" s="1"/>
  <c r="AF1529" i="1" s="1"/>
  <c r="AI1528" i="1"/>
  <c r="AI1527" i="1" s="1"/>
  <c r="AC1528" i="1"/>
  <c r="AC1527" i="1" s="1"/>
  <c r="AB1528" i="1"/>
  <c r="AB1527" i="1" s="1"/>
  <c r="AA1528" i="1"/>
  <c r="AA1527" i="1" s="1"/>
  <c r="W1528" i="1"/>
  <c r="V1528" i="1"/>
  <c r="V1527" i="1" s="1"/>
  <c r="U1528" i="1"/>
  <c r="U1527" i="1" s="1"/>
  <c r="Q1528" i="1"/>
  <c r="Q1527" i="1" s="1"/>
  <c r="P1528" i="1"/>
  <c r="P1527" i="1" s="1"/>
  <c r="O1528" i="1"/>
  <c r="O1527" i="1" s="1"/>
  <c r="K1528" i="1"/>
  <c r="K1527" i="1" s="1"/>
  <c r="J1528" i="1"/>
  <c r="I1528" i="1"/>
  <c r="H1528" i="1"/>
  <c r="G1528" i="1"/>
  <c r="G1527" i="1" s="1"/>
  <c r="F1528" i="1"/>
  <c r="W1527" i="1"/>
  <c r="I1527" i="1"/>
  <c r="N1526" i="1"/>
  <c r="T1526" i="1" s="1"/>
  <c r="Z1526" i="1" s="1"/>
  <c r="AH1526" i="1" s="1"/>
  <c r="M1526" i="1"/>
  <c r="S1526" i="1" s="1"/>
  <c r="Y1526" i="1" s="1"/>
  <c r="AG1526" i="1" s="1"/>
  <c r="L1526" i="1"/>
  <c r="R1526" i="1" s="1"/>
  <c r="X1526" i="1" s="1"/>
  <c r="AD1526" i="1" s="1"/>
  <c r="AF1526" i="1" s="1"/>
  <c r="AI1525" i="1"/>
  <c r="AC1525" i="1"/>
  <c r="AC1524" i="1" s="1"/>
  <c r="AB1525" i="1"/>
  <c r="AA1525" i="1"/>
  <c r="AA1524" i="1" s="1"/>
  <c r="W1525" i="1"/>
  <c r="V1525" i="1"/>
  <c r="V1524" i="1" s="1"/>
  <c r="U1525" i="1"/>
  <c r="U1524" i="1" s="1"/>
  <c r="Q1525" i="1"/>
  <c r="Q1524" i="1" s="1"/>
  <c r="P1525" i="1"/>
  <c r="P1524" i="1" s="1"/>
  <c r="O1525" i="1"/>
  <c r="O1524" i="1" s="1"/>
  <c r="K1525" i="1"/>
  <c r="K1524" i="1" s="1"/>
  <c r="J1525" i="1"/>
  <c r="I1525" i="1"/>
  <c r="I1524" i="1" s="1"/>
  <c r="H1525" i="1"/>
  <c r="G1525" i="1"/>
  <c r="G1524" i="1" s="1"/>
  <c r="F1525" i="1"/>
  <c r="AI1524" i="1"/>
  <c r="AB1524" i="1"/>
  <c r="W1524" i="1"/>
  <c r="N1523" i="1"/>
  <c r="T1523" i="1" s="1"/>
  <c r="Z1523" i="1" s="1"/>
  <c r="AH1523" i="1" s="1"/>
  <c r="M1523" i="1"/>
  <c r="S1523" i="1" s="1"/>
  <c r="Y1523" i="1" s="1"/>
  <c r="AG1523" i="1" s="1"/>
  <c r="L1523" i="1"/>
  <c r="R1523" i="1" s="1"/>
  <c r="X1523" i="1" s="1"/>
  <c r="AD1523" i="1" s="1"/>
  <c r="AF1523" i="1" s="1"/>
  <c r="AI1522" i="1"/>
  <c r="AC1522" i="1"/>
  <c r="AB1522" i="1"/>
  <c r="AA1522" i="1"/>
  <c r="W1522" i="1"/>
  <c r="V1522" i="1"/>
  <c r="U1522" i="1"/>
  <c r="Q1522" i="1"/>
  <c r="P1522" i="1"/>
  <c r="O1522" i="1"/>
  <c r="K1522" i="1"/>
  <c r="J1522" i="1"/>
  <c r="I1522" i="1"/>
  <c r="H1522" i="1"/>
  <c r="G1522" i="1"/>
  <c r="F1522" i="1"/>
  <c r="N1521" i="1"/>
  <c r="T1521" i="1" s="1"/>
  <c r="Z1521" i="1" s="1"/>
  <c r="AH1521" i="1" s="1"/>
  <c r="M1521" i="1"/>
  <c r="S1521" i="1" s="1"/>
  <c r="Y1521" i="1" s="1"/>
  <c r="AG1521" i="1" s="1"/>
  <c r="L1521" i="1"/>
  <c r="R1521" i="1" s="1"/>
  <c r="X1521" i="1" s="1"/>
  <c r="AD1521" i="1" s="1"/>
  <c r="AF1521" i="1" s="1"/>
  <c r="AI1520" i="1"/>
  <c r="AC1520" i="1"/>
  <c r="AB1520" i="1"/>
  <c r="AA1520" i="1"/>
  <c r="W1520" i="1"/>
  <c r="V1520" i="1"/>
  <c r="U1520" i="1"/>
  <c r="Q1520" i="1"/>
  <c r="P1520" i="1"/>
  <c r="O1520" i="1"/>
  <c r="K1520" i="1"/>
  <c r="J1520" i="1"/>
  <c r="M1520" i="1" s="1"/>
  <c r="I1520" i="1"/>
  <c r="H1520" i="1"/>
  <c r="G1520" i="1"/>
  <c r="F1520" i="1"/>
  <c r="L1520" i="1" s="1"/>
  <c r="R1520" i="1" s="1"/>
  <c r="X1520" i="1" s="1"/>
  <c r="AD1520" i="1" s="1"/>
  <c r="AF1520" i="1" s="1"/>
  <c r="N1519" i="1"/>
  <c r="T1519" i="1" s="1"/>
  <c r="Z1519" i="1" s="1"/>
  <c r="AH1519" i="1" s="1"/>
  <c r="M1519" i="1"/>
  <c r="S1519" i="1" s="1"/>
  <c r="Y1519" i="1" s="1"/>
  <c r="AG1519" i="1" s="1"/>
  <c r="L1519" i="1"/>
  <c r="R1519" i="1" s="1"/>
  <c r="X1519" i="1" s="1"/>
  <c r="AD1519" i="1" s="1"/>
  <c r="AF1519" i="1" s="1"/>
  <c r="AI1518" i="1"/>
  <c r="AC1518" i="1"/>
  <c r="AB1518" i="1"/>
  <c r="AA1518" i="1"/>
  <c r="W1518" i="1"/>
  <c r="V1518" i="1"/>
  <c r="U1518" i="1"/>
  <c r="Q1518" i="1"/>
  <c r="P1518" i="1"/>
  <c r="O1518" i="1"/>
  <c r="K1518" i="1"/>
  <c r="J1518" i="1"/>
  <c r="I1518" i="1"/>
  <c r="H1518" i="1"/>
  <c r="H1517" i="1" s="1"/>
  <c r="G1518" i="1"/>
  <c r="F1518" i="1"/>
  <c r="N1516" i="1"/>
  <c r="T1516" i="1" s="1"/>
  <c r="Z1516" i="1" s="1"/>
  <c r="AH1516" i="1" s="1"/>
  <c r="M1516" i="1"/>
  <c r="S1516" i="1" s="1"/>
  <c r="Y1516" i="1" s="1"/>
  <c r="AG1516" i="1" s="1"/>
  <c r="L1516" i="1"/>
  <c r="R1516" i="1" s="1"/>
  <c r="X1516" i="1" s="1"/>
  <c r="AD1516" i="1" s="1"/>
  <c r="AF1516" i="1" s="1"/>
  <c r="AI1515" i="1"/>
  <c r="AI1514" i="1" s="1"/>
  <c r="AC1515" i="1"/>
  <c r="AC1514" i="1" s="1"/>
  <c r="AB1515" i="1"/>
  <c r="AB1514" i="1" s="1"/>
  <c r="AA1515" i="1"/>
  <c r="AA1514" i="1" s="1"/>
  <c r="W1515" i="1"/>
  <c r="W1514" i="1" s="1"/>
  <c r="V1515" i="1"/>
  <c r="V1514" i="1" s="1"/>
  <c r="U1515" i="1"/>
  <c r="U1514" i="1" s="1"/>
  <c r="Q1515" i="1"/>
  <c r="Q1514" i="1" s="1"/>
  <c r="P1515" i="1"/>
  <c r="P1514" i="1" s="1"/>
  <c r="O1515" i="1"/>
  <c r="O1514" i="1" s="1"/>
  <c r="K1515" i="1"/>
  <c r="K1514" i="1" s="1"/>
  <c r="J1515" i="1"/>
  <c r="I1515" i="1"/>
  <c r="I1514" i="1" s="1"/>
  <c r="H1515" i="1"/>
  <c r="G1515" i="1"/>
  <c r="F1515" i="1"/>
  <c r="J1514" i="1"/>
  <c r="F1514" i="1"/>
  <c r="N1513" i="1"/>
  <c r="T1513" i="1" s="1"/>
  <c r="Z1513" i="1" s="1"/>
  <c r="AH1513" i="1" s="1"/>
  <c r="M1513" i="1"/>
  <c r="S1513" i="1" s="1"/>
  <c r="Y1513" i="1" s="1"/>
  <c r="AG1513" i="1" s="1"/>
  <c r="L1513" i="1"/>
  <c r="R1513" i="1" s="1"/>
  <c r="X1513" i="1" s="1"/>
  <c r="AD1513" i="1" s="1"/>
  <c r="AF1513" i="1" s="1"/>
  <c r="AI1512" i="1"/>
  <c r="AI1511" i="1" s="1"/>
  <c r="AC1512" i="1"/>
  <c r="AC1511" i="1" s="1"/>
  <c r="AB1512" i="1"/>
  <c r="AB1511" i="1" s="1"/>
  <c r="AA1512" i="1"/>
  <c r="W1512" i="1"/>
  <c r="W1511" i="1" s="1"/>
  <c r="V1512" i="1"/>
  <c r="V1511" i="1" s="1"/>
  <c r="U1512" i="1"/>
  <c r="U1511" i="1" s="1"/>
  <c r="Q1512" i="1"/>
  <c r="P1512" i="1"/>
  <c r="P1511" i="1" s="1"/>
  <c r="O1512" i="1"/>
  <c r="O1511" i="1" s="1"/>
  <c r="K1512" i="1"/>
  <c r="K1511" i="1" s="1"/>
  <c r="J1512" i="1"/>
  <c r="I1512" i="1"/>
  <c r="I1511" i="1" s="1"/>
  <c r="H1512" i="1"/>
  <c r="H1511" i="1" s="1"/>
  <c r="G1512" i="1"/>
  <c r="G1511" i="1" s="1"/>
  <c r="F1512" i="1"/>
  <c r="AA1511" i="1"/>
  <c r="Q1511" i="1"/>
  <c r="N1510" i="1"/>
  <c r="T1510" i="1" s="1"/>
  <c r="Z1510" i="1" s="1"/>
  <c r="AH1510" i="1" s="1"/>
  <c r="M1510" i="1"/>
  <c r="S1510" i="1" s="1"/>
  <c r="Y1510" i="1" s="1"/>
  <c r="AG1510" i="1" s="1"/>
  <c r="L1510" i="1"/>
  <c r="R1510" i="1" s="1"/>
  <c r="X1510" i="1" s="1"/>
  <c r="AD1510" i="1" s="1"/>
  <c r="AF1510" i="1" s="1"/>
  <c r="AI1509" i="1"/>
  <c r="AC1509" i="1"/>
  <c r="AB1509" i="1"/>
  <c r="AB1506" i="1" s="1"/>
  <c r="AA1509" i="1"/>
  <c r="W1509" i="1"/>
  <c r="V1509" i="1"/>
  <c r="U1509" i="1"/>
  <c r="Q1509" i="1"/>
  <c r="P1509" i="1"/>
  <c r="O1509" i="1"/>
  <c r="K1509" i="1"/>
  <c r="J1509" i="1"/>
  <c r="I1509" i="1"/>
  <c r="H1509" i="1"/>
  <c r="G1509" i="1"/>
  <c r="F1509" i="1"/>
  <c r="N1508" i="1"/>
  <c r="T1508" i="1" s="1"/>
  <c r="Z1508" i="1" s="1"/>
  <c r="AH1508" i="1" s="1"/>
  <c r="M1508" i="1"/>
  <c r="S1508" i="1" s="1"/>
  <c r="Y1508" i="1" s="1"/>
  <c r="AG1508" i="1" s="1"/>
  <c r="L1508" i="1"/>
  <c r="R1508" i="1" s="1"/>
  <c r="X1508" i="1" s="1"/>
  <c r="AD1508" i="1" s="1"/>
  <c r="AF1508" i="1" s="1"/>
  <c r="AI1507" i="1"/>
  <c r="AC1507" i="1"/>
  <c r="AC1506" i="1" s="1"/>
  <c r="AB1507" i="1"/>
  <c r="AA1507" i="1"/>
  <c r="AA1506" i="1" s="1"/>
  <c r="W1507" i="1"/>
  <c r="V1507" i="1"/>
  <c r="U1507" i="1"/>
  <c r="Q1507" i="1"/>
  <c r="Q1506" i="1" s="1"/>
  <c r="P1507" i="1"/>
  <c r="O1507" i="1"/>
  <c r="K1507" i="1"/>
  <c r="J1507" i="1"/>
  <c r="I1507" i="1"/>
  <c r="H1507" i="1"/>
  <c r="G1507" i="1"/>
  <c r="F1507" i="1"/>
  <c r="L1507" i="1" s="1"/>
  <c r="N1505" i="1"/>
  <c r="T1505" i="1" s="1"/>
  <c r="Z1505" i="1" s="1"/>
  <c r="AH1505" i="1" s="1"/>
  <c r="M1505" i="1"/>
  <c r="S1505" i="1" s="1"/>
  <c r="Y1505" i="1" s="1"/>
  <c r="AG1505" i="1" s="1"/>
  <c r="L1505" i="1"/>
  <c r="R1505" i="1" s="1"/>
  <c r="X1505" i="1" s="1"/>
  <c r="AD1505" i="1" s="1"/>
  <c r="AF1505" i="1" s="1"/>
  <c r="AI1504" i="1"/>
  <c r="AI1503" i="1" s="1"/>
  <c r="AC1504" i="1"/>
  <c r="AC1503" i="1" s="1"/>
  <c r="AB1504" i="1"/>
  <c r="AB1503" i="1" s="1"/>
  <c r="AA1504" i="1"/>
  <c r="AA1503" i="1" s="1"/>
  <c r="W1504" i="1"/>
  <c r="W1503" i="1" s="1"/>
  <c r="V1504" i="1"/>
  <c r="V1503" i="1" s="1"/>
  <c r="U1504" i="1"/>
  <c r="U1503" i="1" s="1"/>
  <c r="Q1504" i="1"/>
  <c r="Q1503" i="1" s="1"/>
  <c r="P1504" i="1"/>
  <c r="P1503" i="1" s="1"/>
  <c r="O1504" i="1"/>
  <c r="O1503" i="1" s="1"/>
  <c r="K1504" i="1"/>
  <c r="K1503" i="1" s="1"/>
  <c r="J1504" i="1"/>
  <c r="J1503" i="1" s="1"/>
  <c r="I1504" i="1"/>
  <c r="I1503" i="1" s="1"/>
  <c r="H1504" i="1"/>
  <c r="G1504" i="1"/>
  <c r="G1503" i="1" s="1"/>
  <c r="F1504" i="1"/>
  <c r="N1502" i="1"/>
  <c r="T1502" i="1" s="1"/>
  <c r="Z1502" i="1" s="1"/>
  <c r="AH1502" i="1" s="1"/>
  <c r="M1502" i="1"/>
  <c r="S1502" i="1" s="1"/>
  <c r="Y1502" i="1" s="1"/>
  <c r="AG1502" i="1" s="1"/>
  <c r="L1502" i="1"/>
  <c r="R1502" i="1" s="1"/>
  <c r="X1502" i="1" s="1"/>
  <c r="AD1502" i="1" s="1"/>
  <c r="AF1502" i="1" s="1"/>
  <c r="AI1501" i="1"/>
  <c r="AC1501" i="1"/>
  <c r="AC1500" i="1" s="1"/>
  <c r="AB1501" i="1"/>
  <c r="AB1500" i="1" s="1"/>
  <c r="AA1501" i="1"/>
  <c r="AA1500" i="1" s="1"/>
  <c r="W1501" i="1"/>
  <c r="V1501" i="1"/>
  <c r="V1500" i="1" s="1"/>
  <c r="U1501" i="1"/>
  <c r="Q1501" i="1"/>
  <c r="Q1500" i="1" s="1"/>
  <c r="P1501" i="1"/>
  <c r="O1501" i="1"/>
  <c r="O1500" i="1" s="1"/>
  <c r="K1501" i="1"/>
  <c r="K1500" i="1" s="1"/>
  <c r="J1501" i="1"/>
  <c r="J1500" i="1" s="1"/>
  <c r="I1501" i="1"/>
  <c r="H1501" i="1"/>
  <c r="G1501" i="1"/>
  <c r="F1501" i="1"/>
  <c r="F1500" i="1" s="1"/>
  <c r="AI1500" i="1"/>
  <c r="W1500" i="1"/>
  <c r="U1500" i="1"/>
  <c r="P1500" i="1"/>
  <c r="N1499" i="1"/>
  <c r="T1499" i="1" s="1"/>
  <c r="Z1499" i="1" s="1"/>
  <c r="AH1499" i="1" s="1"/>
  <c r="M1499" i="1"/>
  <c r="S1499" i="1" s="1"/>
  <c r="Y1499" i="1" s="1"/>
  <c r="AG1499" i="1" s="1"/>
  <c r="L1499" i="1"/>
  <c r="R1499" i="1" s="1"/>
  <c r="X1499" i="1" s="1"/>
  <c r="AD1499" i="1" s="1"/>
  <c r="AF1499" i="1" s="1"/>
  <c r="AI1498" i="1"/>
  <c r="AC1498" i="1"/>
  <c r="AC1497" i="1" s="1"/>
  <c r="AB1498" i="1"/>
  <c r="AB1497" i="1" s="1"/>
  <c r="AA1498" i="1"/>
  <c r="AA1497" i="1" s="1"/>
  <c r="W1498" i="1"/>
  <c r="W1497" i="1" s="1"/>
  <c r="V1498" i="1"/>
  <c r="V1497" i="1" s="1"/>
  <c r="U1498" i="1"/>
  <c r="U1497" i="1" s="1"/>
  <c r="Q1498" i="1"/>
  <c r="Q1497" i="1" s="1"/>
  <c r="P1498" i="1"/>
  <c r="P1497" i="1" s="1"/>
  <c r="O1498" i="1"/>
  <c r="O1497" i="1" s="1"/>
  <c r="K1498" i="1"/>
  <c r="J1498" i="1"/>
  <c r="I1498" i="1"/>
  <c r="H1498" i="1"/>
  <c r="H1497" i="1" s="1"/>
  <c r="G1498" i="1"/>
  <c r="G1497" i="1" s="1"/>
  <c r="F1498" i="1"/>
  <c r="F1497" i="1" s="1"/>
  <c r="AI1497" i="1"/>
  <c r="K1497" i="1"/>
  <c r="J1497" i="1"/>
  <c r="N1496" i="1"/>
  <c r="T1496" i="1" s="1"/>
  <c r="Z1496" i="1" s="1"/>
  <c r="AH1496" i="1" s="1"/>
  <c r="M1496" i="1"/>
  <c r="S1496" i="1" s="1"/>
  <c r="Y1496" i="1" s="1"/>
  <c r="AG1496" i="1" s="1"/>
  <c r="L1496" i="1"/>
  <c r="R1496" i="1" s="1"/>
  <c r="X1496" i="1" s="1"/>
  <c r="AD1496" i="1" s="1"/>
  <c r="AF1496" i="1" s="1"/>
  <c r="AI1495" i="1"/>
  <c r="AI1494" i="1" s="1"/>
  <c r="AC1495" i="1"/>
  <c r="AC1494" i="1" s="1"/>
  <c r="AB1495" i="1"/>
  <c r="AB1494" i="1" s="1"/>
  <c r="AA1495" i="1"/>
  <c r="AA1494" i="1" s="1"/>
  <c r="W1495" i="1"/>
  <c r="V1495" i="1"/>
  <c r="V1494" i="1" s="1"/>
  <c r="U1495" i="1"/>
  <c r="U1494" i="1" s="1"/>
  <c r="Q1495" i="1"/>
  <c r="Q1494" i="1" s="1"/>
  <c r="P1495" i="1"/>
  <c r="P1494" i="1" s="1"/>
  <c r="O1495" i="1"/>
  <c r="O1494" i="1" s="1"/>
  <c r="K1495" i="1"/>
  <c r="K1494" i="1" s="1"/>
  <c r="J1495" i="1"/>
  <c r="J1494" i="1" s="1"/>
  <c r="I1495" i="1"/>
  <c r="I1494" i="1" s="1"/>
  <c r="H1495" i="1"/>
  <c r="G1495" i="1"/>
  <c r="F1495" i="1"/>
  <c r="F1494" i="1" s="1"/>
  <c r="W1494" i="1"/>
  <c r="AG1493" i="1"/>
  <c r="N1493" i="1"/>
  <c r="T1493" i="1" s="1"/>
  <c r="Z1493" i="1" s="1"/>
  <c r="AH1493" i="1" s="1"/>
  <c r="M1493" i="1"/>
  <c r="S1493" i="1" s="1"/>
  <c r="Y1493" i="1" s="1"/>
  <c r="L1493" i="1"/>
  <c r="R1493" i="1" s="1"/>
  <c r="X1493" i="1" s="1"/>
  <c r="AD1493" i="1" s="1"/>
  <c r="AF1493" i="1" s="1"/>
  <c r="AI1492" i="1"/>
  <c r="AI1491" i="1" s="1"/>
  <c r="AC1492" i="1"/>
  <c r="AC1491" i="1" s="1"/>
  <c r="AB1492" i="1"/>
  <c r="AB1491" i="1" s="1"/>
  <c r="AA1492" i="1"/>
  <c r="AA1491" i="1" s="1"/>
  <c r="W1492" i="1"/>
  <c r="W1491" i="1" s="1"/>
  <c r="V1492" i="1"/>
  <c r="V1491" i="1" s="1"/>
  <c r="U1492" i="1"/>
  <c r="U1491" i="1" s="1"/>
  <c r="Q1492" i="1"/>
  <c r="Q1491" i="1" s="1"/>
  <c r="P1492" i="1"/>
  <c r="P1491" i="1" s="1"/>
  <c r="O1492" i="1"/>
  <c r="O1491" i="1" s="1"/>
  <c r="K1492" i="1"/>
  <c r="K1491" i="1" s="1"/>
  <c r="J1492" i="1"/>
  <c r="J1491" i="1" s="1"/>
  <c r="I1492" i="1"/>
  <c r="I1491" i="1" s="1"/>
  <c r="H1492" i="1"/>
  <c r="G1492" i="1"/>
  <c r="F1492" i="1"/>
  <c r="F1491" i="1"/>
  <c r="N1490" i="1"/>
  <c r="T1490" i="1" s="1"/>
  <c r="Z1490" i="1" s="1"/>
  <c r="AH1490" i="1" s="1"/>
  <c r="M1490" i="1"/>
  <c r="S1490" i="1" s="1"/>
  <c r="Y1490" i="1" s="1"/>
  <c r="AG1490" i="1" s="1"/>
  <c r="L1490" i="1"/>
  <c r="R1490" i="1" s="1"/>
  <c r="X1490" i="1" s="1"/>
  <c r="AD1490" i="1" s="1"/>
  <c r="AF1490" i="1" s="1"/>
  <c r="AI1489" i="1"/>
  <c r="AC1489" i="1"/>
  <c r="AC1488" i="1" s="1"/>
  <c r="AB1489" i="1"/>
  <c r="AB1488" i="1" s="1"/>
  <c r="AA1489" i="1"/>
  <c r="AA1488" i="1" s="1"/>
  <c r="W1489" i="1"/>
  <c r="W1488" i="1" s="1"/>
  <c r="V1489" i="1"/>
  <c r="V1488" i="1" s="1"/>
  <c r="U1489" i="1"/>
  <c r="Q1489" i="1"/>
  <c r="Q1488" i="1" s="1"/>
  <c r="P1489" i="1"/>
  <c r="P1488" i="1" s="1"/>
  <c r="O1489" i="1"/>
  <c r="O1488" i="1" s="1"/>
  <c r="K1489" i="1"/>
  <c r="K1488" i="1" s="1"/>
  <c r="J1489" i="1"/>
  <c r="I1489" i="1"/>
  <c r="I1488" i="1" s="1"/>
  <c r="H1489" i="1"/>
  <c r="G1489" i="1"/>
  <c r="F1489" i="1"/>
  <c r="F1488" i="1" s="1"/>
  <c r="AI1488" i="1"/>
  <c r="U1488" i="1"/>
  <c r="J1488" i="1"/>
  <c r="N1487" i="1"/>
  <c r="T1487" i="1" s="1"/>
  <c r="Z1487" i="1" s="1"/>
  <c r="AH1487" i="1" s="1"/>
  <c r="M1487" i="1"/>
  <c r="S1487" i="1" s="1"/>
  <c r="Y1487" i="1" s="1"/>
  <c r="AG1487" i="1" s="1"/>
  <c r="L1487" i="1"/>
  <c r="R1487" i="1" s="1"/>
  <c r="X1487" i="1" s="1"/>
  <c r="AD1487" i="1" s="1"/>
  <c r="AF1487" i="1" s="1"/>
  <c r="AI1486" i="1"/>
  <c r="AC1486" i="1"/>
  <c r="AC1485" i="1" s="1"/>
  <c r="AB1486" i="1"/>
  <c r="AB1485" i="1" s="1"/>
  <c r="AA1486" i="1"/>
  <c r="AA1485" i="1" s="1"/>
  <c r="W1486" i="1"/>
  <c r="V1486" i="1"/>
  <c r="V1485" i="1" s="1"/>
  <c r="U1486" i="1"/>
  <c r="U1485" i="1" s="1"/>
  <c r="Q1486" i="1"/>
  <c r="Q1485" i="1" s="1"/>
  <c r="P1486" i="1"/>
  <c r="P1485" i="1" s="1"/>
  <c r="O1486" i="1"/>
  <c r="O1485" i="1" s="1"/>
  <c r="K1486" i="1"/>
  <c r="K1485" i="1" s="1"/>
  <c r="J1486" i="1"/>
  <c r="J1485" i="1" s="1"/>
  <c r="I1486" i="1"/>
  <c r="H1486" i="1"/>
  <c r="H1485" i="1" s="1"/>
  <c r="G1486" i="1"/>
  <c r="F1486" i="1"/>
  <c r="F1485" i="1" s="1"/>
  <c r="AI1485" i="1"/>
  <c r="W1485" i="1"/>
  <c r="N1484" i="1"/>
  <c r="T1484" i="1" s="1"/>
  <c r="Z1484" i="1" s="1"/>
  <c r="AH1484" i="1" s="1"/>
  <c r="M1484" i="1"/>
  <c r="S1484" i="1" s="1"/>
  <c r="Y1484" i="1" s="1"/>
  <c r="AG1484" i="1" s="1"/>
  <c r="L1484" i="1"/>
  <c r="R1484" i="1" s="1"/>
  <c r="X1484" i="1" s="1"/>
  <c r="AD1484" i="1" s="1"/>
  <c r="AF1484" i="1" s="1"/>
  <c r="AI1483" i="1"/>
  <c r="AI1482" i="1" s="1"/>
  <c r="AC1483" i="1"/>
  <c r="AC1482" i="1" s="1"/>
  <c r="AB1483" i="1"/>
  <c r="AA1483" i="1"/>
  <c r="AA1482" i="1" s="1"/>
  <c r="W1483" i="1"/>
  <c r="W1482" i="1" s="1"/>
  <c r="V1483" i="1"/>
  <c r="V1482" i="1" s="1"/>
  <c r="U1483" i="1"/>
  <c r="U1482" i="1" s="1"/>
  <c r="Q1483" i="1"/>
  <c r="Q1482" i="1" s="1"/>
  <c r="P1483" i="1"/>
  <c r="P1482" i="1" s="1"/>
  <c r="O1483" i="1"/>
  <c r="O1482" i="1" s="1"/>
  <c r="K1483" i="1"/>
  <c r="K1482" i="1" s="1"/>
  <c r="J1483" i="1"/>
  <c r="J1482" i="1" s="1"/>
  <c r="I1483" i="1"/>
  <c r="I1482" i="1" s="1"/>
  <c r="H1483" i="1"/>
  <c r="G1483" i="1"/>
  <c r="F1483" i="1"/>
  <c r="AB1482" i="1"/>
  <c r="N1481" i="1"/>
  <c r="T1481" i="1" s="1"/>
  <c r="Z1481" i="1" s="1"/>
  <c r="AH1481" i="1" s="1"/>
  <c r="M1481" i="1"/>
  <c r="S1481" i="1" s="1"/>
  <c r="Y1481" i="1" s="1"/>
  <c r="AG1481" i="1" s="1"/>
  <c r="L1481" i="1"/>
  <c r="R1481" i="1" s="1"/>
  <c r="X1481" i="1" s="1"/>
  <c r="AD1481" i="1" s="1"/>
  <c r="AF1481" i="1" s="1"/>
  <c r="AI1480" i="1"/>
  <c r="AI1479" i="1" s="1"/>
  <c r="AC1480" i="1"/>
  <c r="AC1479" i="1" s="1"/>
  <c r="AB1480" i="1"/>
  <c r="AB1479" i="1" s="1"/>
  <c r="AA1480" i="1"/>
  <c r="W1480" i="1"/>
  <c r="W1479" i="1" s="1"/>
  <c r="V1480" i="1"/>
  <c r="V1479" i="1" s="1"/>
  <c r="U1480" i="1"/>
  <c r="U1479" i="1" s="1"/>
  <c r="Q1480" i="1"/>
  <c r="Q1479" i="1" s="1"/>
  <c r="P1480" i="1"/>
  <c r="P1479" i="1" s="1"/>
  <c r="O1480" i="1"/>
  <c r="O1479" i="1" s="1"/>
  <c r="K1480" i="1"/>
  <c r="K1479" i="1" s="1"/>
  <c r="J1480" i="1"/>
  <c r="J1479" i="1" s="1"/>
  <c r="I1480" i="1"/>
  <c r="I1479" i="1" s="1"/>
  <c r="H1480" i="1"/>
  <c r="G1480" i="1"/>
  <c r="F1480" i="1"/>
  <c r="F1479" i="1" s="1"/>
  <c r="AA1479" i="1"/>
  <c r="N1478" i="1"/>
  <c r="T1478" i="1" s="1"/>
  <c r="Z1478" i="1" s="1"/>
  <c r="AH1478" i="1" s="1"/>
  <c r="M1478" i="1"/>
  <c r="S1478" i="1" s="1"/>
  <c r="Y1478" i="1" s="1"/>
  <c r="AG1478" i="1" s="1"/>
  <c r="L1478" i="1"/>
  <c r="R1478" i="1" s="1"/>
  <c r="X1478" i="1" s="1"/>
  <c r="AD1478" i="1" s="1"/>
  <c r="AF1478" i="1" s="1"/>
  <c r="AI1477" i="1"/>
  <c r="AI1476" i="1" s="1"/>
  <c r="AC1477" i="1"/>
  <c r="AC1476" i="1" s="1"/>
  <c r="AB1477" i="1"/>
  <c r="AB1476" i="1" s="1"/>
  <c r="AA1477" i="1"/>
  <c r="W1477" i="1"/>
  <c r="W1476" i="1" s="1"/>
  <c r="V1477" i="1"/>
  <c r="V1476" i="1" s="1"/>
  <c r="U1477" i="1"/>
  <c r="U1476" i="1" s="1"/>
  <c r="Q1477" i="1"/>
  <c r="Q1476" i="1" s="1"/>
  <c r="P1477" i="1"/>
  <c r="P1476" i="1" s="1"/>
  <c r="O1477" i="1"/>
  <c r="O1476" i="1" s="1"/>
  <c r="K1477" i="1"/>
  <c r="K1476" i="1" s="1"/>
  <c r="J1477" i="1"/>
  <c r="J1476" i="1" s="1"/>
  <c r="I1477" i="1"/>
  <c r="I1476" i="1" s="1"/>
  <c r="H1477" i="1"/>
  <c r="G1477" i="1"/>
  <c r="G1476" i="1" s="1"/>
  <c r="M1476" i="1" s="1"/>
  <c r="F1477" i="1"/>
  <c r="AA1476" i="1"/>
  <c r="N1475" i="1"/>
  <c r="T1475" i="1" s="1"/>
  <c r="Z1475" i="1" s="1"/>
  <c r="AH1475" i="1" s="1"/>
  <c r="M1475" i="1"/>
  <c r="S1475" i="1" s="1"/>
  <c r="Y1475" i="1" s="1"/>
  <c r="AG1475" i="1" s="1"/>
  <c r="L1475" i="1"/>
  <c r="R1475" i="1" s="1"/>
  <c r="X1475" i="1" s="1"/>
  <c r="AD1475" i="1" s="1"/>
  <c r="AF1475" i="1" s="1"/>
  <c r="AI1474" i="1"/>
  <c r="AI1473" i="1" s="1"/>
  <c r="AC1474" i="1"/>
  <c r="AC1473" i="1" s="1"/>
  <c r="AB1474" i="1"/>
  <c r="AB1473" i="1" s="1"/>
  <c r="AA1474" i="1"/>
  <c r="AA1473" i="1" s="1"/>
  <c r="W1474" i="1"/>
  <c r="W1473" i="1" s="1"/>
  <c r="V1474" i="1"/>
  <c r="V1473" i="1" s="1"/>
  <c r="U1474" i="1"/>
  <c r="U1473" i="1" s="1"/>
  <c r="Q1474" i="1"/>
  <c r="Q1473" i="1" s="1"/>
  <c r="P1474" i="1"/>
  <c r="O1474" i="1"/>
  <c r="O1473" i="1" s="1"/>
  <c r="K1474" i="1"/>
  <c r="K1473" i="1" s="1"/>
  <c r="J1474" i="1"/>
  <c r="J1473" i="1" s="1"/>
  <c r="I1474" i="1"/>
  <c r="H1474" i="1"/>
  <c r="G1474" i="1"/>
  <c r="G1473" i="1" s="1"/>
  <c r="F1474" i="1"/>
  <c r="F1473" i="1" s="1"/>
  <c r="P1473" i="1"/>
  <c r="N1472" i="1"/>
  <c r="T1472" i="1" s="1"/>
  <c r="Z1472" i="1" s="1"/>
  <c r="AH1472" i="1" s="1"/>
  <c r="M1472" i="1"/>
  <c r="S1472" i="1" s="1"/>
  <c r="Y1472" i="1" s="1"/>
  <c r="AG1472" i="1" s="1"/>
  <c r="L1472" i="1"/>
  <c r="R1472" i="1" s="1"/>
  <c r="X1472" i="1" s="1"/>
  <c r="AD1472" i="1" s="1"/>
  <c r="AF1472" i="1" s="1"/>
  <c r="AI1471" i="1"/>
  <c r="AC1471" i="1"/>
  <c r="AB1471" i="1"/>
  <c r="AA1471" i="1"/>
  <c r="W1471" i="1"/>
  <c r="V1471" i="1"/>
  <c r="U1471" i="1"/>
  <c r="Q1471" i="1"/>
  <c r="P1471" i="1"/>
  <c r="O1471" i="1"/>
  <c r="K1471" i="1"/>
  <c r="J1471" i="1"/>
  <c r="I1471" i="1"/>
  <c r="H1471" i="1"/>
  <c r="G1471" i="1"/>
  <c r="F1471" i="1"/>
  <c r="N1470" i="1"/>
  <c r="T1470" i="1" s="1"/>
  <c r="Z1470" i="1" s="1"/>
  <c r="AH1470" i="1" s="1"/>
  <c r="M1470" i="1"/>
  <c r="S1470" i="1" s="1"/>
  <c r="Y1470" i="1" s="1"/>
  <c r="AG1470" i="1" s="1"/>
  <c r="L1470" i="1"/>
  <c r="R1470" i="1" s="1"/>
  <c r="X1470" i="1" s="1"/>
  <c r="AD1470" i="1" s="1"/>
  <c r="AF1470" i="1" s="1"/>
  <c r="AI1469" i="1"/>
  <c r="AC1469" i="1"/>
  <c r="AB1469" i="1"/>
  <c r="AA1469" i="1"/>
  <c r="W1469" i="1"/>
  <c r="V1469" i="1"/>
  <c r="U1469" i="1"/>
  <c r="Q1469" i="1"/>
  <c r="P1469" i="1"/>
  <c r="O1469" i="1"/>
  <c r="K1469" i="1"/>
  <c r="J1469" i="1"/>
  <c r="I1469" i="1"/>
  <c r="H1469" i="1"/>
  <c r="G1469" i="1"/>
  <c r="F1469" i="1"/>
  <c r="N1468" i="1"/>
  <c r="T1468" i="1" s="1"/>
  <c r="Z1468" i="1" s="1"/>
  <c r="AH1468" i="1" s="1"/>
  <c r="M1468" i="1"/>
  <c r="S1468" i="1" s="1"/>
  <c r="Y1468" i="1" s="1"/>
  <c r="AG1468" i="1" s="1"/>
  <c r="L1468" i="1"/>
  <c r="R1468" i="1" s="1"/>
  <c r="X1468" i="1" s="1"/>
  <c r="AD1468" i="1" s="1"/>
  <c r="AF1468" i="1" s="1"/>
  <c r="AI1467" i="1"/>
  <c r="AC1467" i="1"/>
  <c r="AB1467" i="1"/>
  <c r="AA1467" i="1"/>
  <c r="W1467" i="1"/>
  <c r="V1467" i="1"/>
  <c r="U1467" i="1"/>
  <c r="Q1467" i="1"/>
  <c r="P1467" i="1"/>
  <c r="O1467" i="1"/>
  <c r="K1467" i="1"/>
  <c r="J1467" i="1"/>
  <c r="I1467" i="1"/>
  <c r="H1467" i="1"/>
  <c r="G1467" i="1"/>
  <c r="F1467" i="1"/>
  <c r="N1465" i="1"/>
  <c r="T1465" i="1" s="1"/>
  <c r="Z1465" i="1" s="1"/>
  <c r="AH1465" i="1" s="1"/>
  <c r="M1465" i="1"/>
  <c r="S1465" i="1" s="1"/>
  <c r="Y1465" i="1" s="1"/>
  <c r="AG1465" i="1" s="1"/>
  <c r="L1465" i="1"/>
  <c r="R1465" i="1" s="1"/>
  <c r="X1465" i="1" s="1"/>
  <c r="AD1465" i="1" s="1"/>
  <c r="AF1465" i="1" s="1"/>
  <c r="AI1464" i="1"/>
  <c r="AI1463" i="1" s="1"/>
  <c r="AC1464" i="1"/>
  <c r="AC1463" i="1" s="1"/>
  <c r="AB1464" i="1"/>
  <c r="AB1463" i="1" s="1"/>
  <c r="AA1464" i="1"/>
  <c r="AA1463" i="1" s="1"/>
  <c r="W1464" i="1"/>
  <c r="W1463" i="1" s="1"/>
  <c r="V1464" i="1"/>
  <c r="V1463" i="1" s="1"/>
  <c r="U1464" i="1"/>
  <c r="U1463" i="1" s="1"/>
  <c r="Q1464" i="1"/>
  <c r="Q1463" i="1" s="1"/>
  <c r="P1464" i="1"/>
  <c r="O1464" i="1"/>
  <c r="O1463" i="1" s="1"/>
  <c r="K1464" i="1"/>
  <c r="K1463" i="1" s="1"/>
  <c r="J1464" i="1"/>
  <c r="J1463" i="1" s="1"/>
  <c r="I1464" i="1"/>
  <c r="H1464" i="1"/>
  <c r="H1463" i="1" s="1"/>
  <c r="G1464" i="1"/>
  <c r="F1464" i="1"/>
  <c r="F1463" i="1" s="1"/>
  <c r="P1463" i="1"/>
  <c r="N1462" i="1"/>
  <c r="T1462" i="1" s="1"/>
  <c r="Z1462" i="1" s="1"/>
  <c r="AH1462" i="1" s="1"/>
  <c r="L1462" i="1"/>
  <c r="R1462" i="1" s="1"/>
  <c r="X1462" i="1" s="1"/>
  <c r="AD1462" i="1" s="1"/>
  <c r="AF1462" i="1" s="1"/>
  <c r="H1462" i="1"/>
  <c r="G1462" i="1"/>
  <c r="M1462" i="1" s="1"/>
  <c r="S1462" i="1" s="1"/>
  <c r="Y1462" i="1" s="1"/>
  <c r="AG1462" i="1" s="1"/>
  <c r="F1462" i="1"/>
  <c r="AI1461" i="1"/>
  <c r="AI1460" i="1" s="1"/>
  <c r="AC1461" i="1"/>
  <c r="AC1460" i="1" s="1"/>
  <c r="AB1461" i="1"/>
  <c r="AB1460" i="1" s="1"/>
  <c r="AA1461" i="1"/>
  <c r="AA1460" i="1" s="1"/>
  <c r="W1461" i="1"/>
  <c r="W1460" i="1" s="1"/>
  <c r="V1461" i="1"/>
  <c r="V1460" i="1" s="1"/>
  <c r="U1461" i="1"/>
  <c r="U1460" i="1" s="1"/>
  <c r="Q1461" i="1"/>
  <c r="Q1460" i="1" s="1"/>
  <c r="P1461" i="1"/>
  <c r="P1460" i="1" s="1"/>
  <c r="O1461" i="1"/>
  <c r="O1460" i="1" s="1"/>
  <c r="K1461" i="1"/>
  <c r="K1460" i="1" s="1"/>
  <c r="J1461" i="1"/>
  <c r="J1460" i="1" s="1"/>
  <c r="I1461" i="1"/>
  <c r="I1460" i="1" s="1"/>
  <c r="H1461" i="1"/>
  <c r="G1461" i="1"/>
  <c r="F1461" i="1"/>
  <c r="F1460" i="1" s="1"/>
  <c r="N1459" i="1"/>
  <c r="T1459" i="1" s="1"/>
  <c r="Z1459" i="1" s="1"/>
  <c r="AH1459" i="1" s="1"/>
  <c r="H1459" i="1"/>
  <c r="G1459" i="1"/>
  <c r="F1459" i="1"/>
  <c r="AI1458" i="1"/>
  <c r="AI1457" i="1" s="1"/>
  <c r="AC1458" i="1"/>
  <c r="AC1457" i="1" s="1"/>
  <c r="AB1458" i="1"/>
  <c r="AA1458" i="1"/>
  <c r="AA1457" i="1" s="1"/>
  <c r="W1458" i="1"/>
  <c r="W1457" i="1" s="1"/>
  <c r="V1458" i="1"/>
  <c r="V1457" i="1" s="1"/>
  <c r="U1458" i="1"/>
  <c r="U1457" i="1" s="1"/>
  <c r="Q1458" i="1"/>
  <c r="P1458" i="1"/>
  <c r="P1457" i="1" s="1"/>
  <c r="O1458" i="1"/>
  <c r="O1457" i="1" s="1"/>
  <c r="K1458" i="1"/>
  <c r="K1457" i="1" s="1"/>
  <c r="J1458" i="1"/>
  <c r="J1457" i="1" s="1"/>
  <c r="I1458" i="1"/>
  <c r="I1457" i="1" s="1"/>
  <c r="H1458" i="1"/>
  <c r="AB1457" i="1"/>
  <c r="Q1457" i="1"/>
  <c r="H1457" i="1"/>
  <c r="N1456" i="1"/>
  <c r="T1456" i="1" s="1"/>
  <c r="Z1456" i="1" s="1"/>
  <c r="AH1456" i="1" s="1"/>
  <c r="M1456" i="1"/>
  <c r="S1456" i="1" s="1"/>
  <c r="Y1456" i="1" s="1"/>
  <c r="AG1456" i="1" s="1"/>
  <c r="L1456" i="1"/>
  <c r="R1456" i="1" s="1"/>
  <c r="X1456" i="1" s="1"/>
  <c r="AD1456" i="1" s="1"/>
  <c r="AF1456" i="1" s="1"/>
  <c r="AI1455" i="1"/>
  <c r="AC1455" i="1"/>
  <c r="AC1454" i="1" s="1"/>
  <c r="AB1455" i="1"/>
  <c r="AB1454" i="1" s="1"/>
  <c r="AA1455" i="1"/>
  <c r="AA1454" i="1" s="1"/>
  <c r="W1455" i="1"/>
  <c r="W1454" i="1" s="1"/>
  <c r="V1455" i="1"/>
  <c r="V1454" i="1" s="1"/>
  <c r="U1455" i="1"/>
  <c r="U1454" i="1" s="1"/>
  <c r="Q1455" i="1"/>
  <c r="Q1454" i="1" s="1"/>
  <c r="P1455" i="1"/>
  <c r="P1454" i="1" s="1"/>
  <c r="O1455" i="1"/>
  <c r="O1454" i="1" s="1"/>
  <c r="K1455" i="1"/>
  <c r="K1454" i="1" s="1"/>
  <c r="J1455" i="1"/>
  <c r="J1454" i="1" s="1"/>
  <c r="I1455" i="1"/>
  <c r="I1454" i="1" s="1"/>
  <c r="H1455" i="1"/>
  <c r="G1455" i="1"/>
  <c r="G1454" i="1" s="1"/>
  <c r="F1455" i="1"/>
  <c r="AI1454" i="1"/>
  <c r="N1453" i="1"/>
  <c r="T1453" i="1" s="1"/>
  <c r="Z1453" i="1" s="1"/>
  <c r="AH1453" i="1" s="1"/>
  <c r="M1453" i="1"/>
  <c r="S1453" i="1" s="1"/>
  <c r="Y1453" i="1" s="1"/>
  <c r="AG1453" i="1" s="1"/>
  <c r="L1453" i="1"/>
  <c r="R1453" i="1" s="1"/>
  <c r="X1453" i="1" s="1"/>
  <c r="AD1453" i="1" s="1"/>
  <c r="AF1453" i="1" s="1"/>
  <c r="AI1452" i="1"/>
  <c r="AC1452" i="1"/>
  <c r="AB1452" i="1"/>
  <c r="AA1452" i="1"/>
  <c r="W1452" i="1"/>
  <c r="V1452" i="1"/>
  <c r="U1452" i="1"/>
  <c r="Q1452" i="1"/>
  <c r="P1452" i="1"/>
  <c r="O1452" i="1"/>
  <c r="K1452" i="1"/>
  <c r="J1452" i="1"/>
  <c r="I1452" i="1"/>
  <c r="H1452" i="1"/>
  <c r="G1452" i="1"/>
  <c r="F1452" i="1"/>
  <c r="AI1451" i="1"/>
  <c r="AC1451" i="1"/>
  <c r="AB1451" i="1"/>
  <c r="AA1451" i="1"/>
  <c r="W1451" i="1"/>
  <c r="V1451" i="1"/>
  <c r="U1451" i="1"/>
  <c r="Q1451" i="1"/>
  <c r="P1451" i="1"/>
  <c r="O1451" i="1"/>
  <c r="K1451" i="1"/>
  <c r="J1451" i="1"/>
  <c r="I1451" i="1"/>
  <c r="H1451" i="1"/>
  <c r="G1451" i="1"/>
  <c r="F1451" i="1"/>
  <c r="N1450" i="1"/>
  <c r="T1450" i="1" s="1"/>
  <c r="Z1450" i="1" s="1"/>
  <c r="AH1450" i="1" s="1"/>
  <c r="M1450" i="1"/>
  <c r="S1450" i="1" s="1"/>
  <c r="Y1450" i="1" s="1"/>
  <c r="AG1450" i="1" s="1"/>
  <c r="L1450" i="1"/>
  <c r="R1450" i="1" s="1"/>
  <c r="X1450" i="1" s="1"/>
  <c r="AD1450" i="1" s="1"/>
  <c r="AF1450" i="1" s="1"/>
  <c r="AI1449" i="1"/>
  <c r="AI1448" i="1" s="1"/>
  <c r="AC1449" i="1"/>
  <c r="AC1448" i="1" s="1"/>
  <c r="AB1449" i="1"/>
  <c r="AB1448" i="1" s="1"/>
  <c r="AA1449" i="1"/>
  <c r="AA1448" i="1" s="1"/>
  <c r="W1449" i="1"/>
  <c r="W1448" i="1" s="1"/>
  <c r="V1449" i="1"/>
  <c r="V1448" i="1" s="1"/>
  <c r="U1449" i="1"/>
  <c r="U1448" i="1" s="1"/>
  <c r="Q1449" i="1"/>
  <c r="P1449" i="1"/>
  <c r="P1448" i="1" s="1"/>
  <c r="O1449" i="1"/>
  <c r="O1448" i="1" s="1"/>
  <c r="K1449" i="1"/>
  <c r="K1448" i="1" s="1"/>
  <c r="J1449" i="1"/>
  <c r="J1448" i="1" s="1"/>
  <c r="I1449" i="1"/>
  <c r="I1448" i="1" s="1"/>
  <c r="H1449" i="1"/>
  <c r="H1448" i="1" s="1"/>
  <c r="G1449" i="1"/>
  <c r="F1449" i="1"/>
  <c r="F1448" i="1" s="1"/>
  <c r="Q1448" i="1"/>
  <c r="Y1446" i="1"/>
  <c r="AG1446" i="1" s="1"/>
  <c r="T1446" i="1"/>
  <c r="Z1446" i="1" s="1"/>
  <c r="AH1446" i="1" s="1"/>
  <c r="S1446" i="1"/>
  <c r="R1446" i="1"/>
  <c r="X1446" i="1" s="1"/>
  <c r="AD1446" i="1" s="1"/>
  <c r="AF1446" i="1" s="1"/>
  <c r="O1446" i="1"/>
  <c r="T1445" i="1"/>
  <c r="Z1445" i="1" s="1"/>
  <c r="AH1445" i="1" s="1"/>
  <c r="S1445" i="1"/>
  <c r="Y1445" i="1" s="1"/>
  <c r="AG1445" i="1" s="1"/>
  <c r="R1445" i="1"/>
  <c r="X1445" i="1" s="1"/>
  <c r="AD1445" i="1" s="1"/>
  <c r="AF1445" i="1" s="1"/>
  <c r="O1445" i="1"/>
  <c r="N1444" i="1"/>
  <c r="T1444" i="1" s="1"/>
  <c r="Z1444" i="1" s="1"/>
  <c r="AH1444" i="1" s="1"/>
  <c r="M1444" i="1"/>
  <c r="S1444" i="1" s="1"/>
  <c r="Y1444" i="1" s="1"/>
  <c r="AG1444" i="1" s="1"/>
  <c r="L1444" i="1"/>
  <c r="R1444" i="1" s="1"/>
  <c r="X1444" i="1" s="1"/>
  <c r="AD1444" i="1" s="1"/>
  <c r="AF1444" i="1" s="1"/>
  <c r="AI1443" i="1"/>
  <c r="AC1443" i="1"/>
  <c r="AB1443" i="1"/>
  <c r="AA1443" i="1"/>
  <c r="W1443" i="1"/>
  <c r="V1443" i="1"/>
  <c r="U1443" i="1"/>
  <c r="Q1443" i="1"/>
  <c r="P1443" i="1"/>
  <c r="O1443" i="1"/>
  <c r="K1443" i="1"/>
  <c r="J1443" i="1"/>
  <c r="J1435" i="1" s="1"/>
  <c r="I1443" i="1"/>
  <c r="I1435" i="1" s="1"/>
  <c r="H1443" i="1"/>
  <c r="G1443" i="1"/>
  <c r="F1443" i="1"/>
  <c r="L1443" i="1" s="1"/>
  <c r="R1443" i="1" s="1"/>
  <c r="X1443" i="1" s="1"/>
  <c r="T1442" i="1"/>
  <c r="Z1442" i="1" s="1"/>
  <c r="AH1442" i="1" s="1"/>
  <c r="S1442" i="1"/>
  <c r="Y1442" i="1" s="1"/>
  <c r="AG1442" i="1" s="1"/>
  <c r="R1442" i="1"/>
  <c r="X1442" i="1" s="1"/>
  <c r="AD1442" i="1" s="1"/>
  <c r="AF1442" i="1" s="1"/>
  <c r="AI1441" i="1"/>
  <c r="AC1441" i="1"/>
  <c r="AB1441" i="1"/>
  <c r="AA1441" i="1"/>
  <c r="W1441" i="1"/>
  <c r="V1441" i="1"/>
  <c r="U1441" i="1"/>
  <c r="Q1441" i="1"/>
  <c r="T1441" i="1" s="1"/>
  <c r="P1441" i="1"/>
  <c r="S1441" i="1" s="1"/>
  <c r="O1441" i="1"/>
  <c r="R1441" i="1" s="1"/>
  <c r="T1440" i="1"/>
  <c r="Z1440" i="1" s="1"/>
  <c r="AH1440" i="1" s="1"/>
  <c r="S1440" i="1"/>
  <c r="Y1440" i="1" s="1"/>
  <c r="AG1440" i="1" s="1"/>
  <c r="O1440" i="1"/>
  <c r="T1439" i="1"/>
  <c r="Z1439" i="1" s="1"/>
  <c r="AH1439" i="1" s="1"/>
  <c r="S1439" i="1"/>
  <c r="Y1439" i="1" s="1"/>
  <c r="AG1439" i="1" s="1"/>
  <c r="R1439" i="1"/>
  <c r="X1439" i="1" s="1"/>
  <c r="AD1439" i="1" s="1"/>
  <c r="AF1439" i="1" s="1"/>
  <c r="X1438" i="1"/>
  <c r="AD1438" i="1" s="1"/>
  <c r="AF1438" i="1" s="1"/>
  <c r="T1438" i="1"/>
  <c r="Z1438" i="1" s="1"/>
  <c r="AH1438" i="1" s="1"/>
  <c r="S1438" i="1"/>
  <c r="Y1438" i="1" s="1"/>
  <c r="AG1438" i="1" s="1"/>
  <c r="R1438" i="1"/>
  <c r="AG1437" i="1"/>
  <c r="T1437" i="1"/>
  <c r="Z1437" i="1" s="1"/>
  <c r="AH1437" i="1" s="1"/>
  <c r="S1437" i="1"/>
  <c r="Y1437" i="1" s="1"/>
  <c r="R1437" i="1"/>
  <c r="X1437" i="1" s="1"/>
  <c r="AD1437" i="1" s="1"/>
  <c r="AF1437" i="1" s="1"/>
  <c r="O1437" i="1"/>
  <c r="AI1436" i="1"/>
  <c r="AC1436" i="1"/>
  <c r="AB1436" i="1"/>
  <c r="AA1436" i="1"/>
  <c r="W1436" i="1"/>
  <c r="V1436" i="1"/>
  <c r="U1436" i="1"/>
  <c r="Q1436" i="1"/>
  <c r="T1436" i="1" s="1"/>
  <c r="P1436" i="1"/>
  <c r="S1436" i="1" s="1"/>
  <c r="K1435" i="1"/>
  <c r="T1434" i="1"/>
  <c r="Z1434" i="1" s="1"/>
  <c r="AH1434" i="1" s="1"/>
  <c r="R1434" i="1"/>
  <c r="X1434" i="1" s="1"/>
  <c r="AD1434" i="1" s="1"/>
  <c r="AF1434" i="1" s="1"/>
  <c r="Q1434" i="1"/>
  <c r="P1434" i="1"/>
  <c r="P1433" i="1" s="1"/>
  <c r="S1433" i="1" s="1"/>
  <c r="O1434" i="1"/>
  <c r="AI1433" i="1"/>
  <c r="AI1432" i="1" s="1"/>
  <c r="AC1433" i="1"/>
  <c r="AC1432" i="1" s="1"/>
  <c r="AB1433" i="1"/>
  <c r="AB1432" i="1" s="1"/>
  <c r="AA1433" i="1"/>
  <c r="AA1432" i="1" s="1"/>
  <c r="W1433" i="1"/>
  <c r="W1432" i="1" s="1"/>
  <c r="V1433" i="1"/>
  <c r="V1432" i="1" s="1"/>
  <c r="U1433" i="1"/>
  <c r="U1432" i="1" s="1"/>
  <c r="Q1433" i="1"/>
  <c r="O1433" i="1"/>
  <c r="O1432" i="1" s="1"/>
  <c r="R1432" i="1" s="1"/>
  <c r="N1431" i="1"/>
  <c r="T1431" i="1" s="1"/>
  <c r="Z1431" i="1" s="1"/>
  <c r="AH1431" i="1" s="1"/>
  <c r="M1431" i="1"/>
  <c r="S1431" i="1" s="1"/>
  <c r="Y1431" i="1" s="1"/>
  <c r="AG1431" i="1" s="1"/>
  <c r="L1431" i="1"/>
  <c r="R1431" i="1" s="1"/>
  <c r="X1431" i="1" s="1"/>
  <c r="AD1431" i="1" s="1"/>
  <c r="AF1431" i="1" s="1"/>
  <c r="AI1430" i="1"/>
  <c r="AC1430" i="1"/>
  <c r="AB1430" i="1"/>
  <c r="AA1430" i="1"/>
  <c r="W1430" i="1"/>
  <c r="W1429" i="1" s="1"/>
  <c r="V1430" i="1"/>
  <c r="V1429" i="1" s="1"/>
  <c r="U1430" i="1"/>
  <c r="Q1430" i="1"/>
  <c r="Q1429" i="1" s="1"/>
  <c r="P1430" i="1"/>
  <c r="P1429" i="1" s="1"/>
  <c r="O1430" i="1"/>
  <c r="O1429" i="1" s="1"/>
  <c r="K1430" i="1"/>
  <c r="K1429" i="1" s="1"/>
  <c r="J1430" i="1"/>
  <c r="I1430" i="1"/>
  <c r="I1429" i="1" s="1"/>
  <c r="H1430" i="1"/>
  <c r="H1429" i="1" s="1"/>
  <c r="G1430" i="1"/>
  <c r="G1429" i="1" s="1"/>
  <c r="F1430" i="1"/>
  <c r="AI1429" i="1"/>
  <c r="AC1429" i="1"/>
  <c r="AB1429" i="1"/>
  <c r="AA1429" i="1"/>
  <c r="U1429" i="1"/>
  <c r="J1429" i="1"/>
  <c r="F1429" i="1"/>
  <c r="N1428" i="1"/>
  <c r="T1428" i="1" s="1"/>
  <c r="Z1428" i="1" s="1"/>
  <c r="AH1428" i="1" s="1"/>
  <c r="M1428" i="1"/>
  <c r="S1428" i="1" s="1"/>
  <c r="Y1428" i="1" s="1"/>
  <c r="AG1428" i="1" s="1"/>
  <c r="L1428" i="1"/>
  <c r="R1428" i="1" s="1"/>
  <c r="X1428" i="1" s="1"/>
  <c r="AD1428" i="1" s="1"/>
  <c r="AF1428" i="1" s="1"/>
  <c r="AI1427" i="1"/>
  <c r="AC1427" i="1"/>
  <c r="AB1427" i="1"/>
  <c r="AA1427" i="1"/>
  <c r="AA1426" i="1" s="1"/>
  <c r="W1427" i="1"/>
  <c r="W1426" i="1" s="1"/>
  <c r="V1427" i="1"/>
  <c r="U1427" i="1"/>
  <c r="U1426" i="1" s="1"/>
  <c r="Q1427" i="1"/>
  <c r="Q1426" i="1" s="1"/>
  <c r="P1427" i="1"/>
  <c r="O1427" i="1"/>
  <c r="K1427" i="1"/>
  <c r="K1426" i="1" s="1"/>
  <c r="J1427" i="1"/>
  <c r="J1426" i="1" s="1"/>
  <c r="I1427" i="1"/>
  <c r="I1426" i="1" s="1"/>
  <c r="H1427" i="1"/>
  <c r="G1427" i="1"/>
  <c r="F1427" i="1"/>
  <c r="AI1426" i="1"/>
  <c r="AC1426" i="1"/>
  <c r="AB1426" i="1"/>
  <c r="V1426" i="1"/>
  <c r="P1426" i="1"/>
  <c r="O1426" i="1"/>
  <c r="H1426" i="1"/>
  <c r="N1424" i="1"/>
  <c r="T1424" i="1" s="1"/>
  <c r="Z1424" i="1" s="1"/>
  <c r="AH1424" i="1" s="1"/>
  <c r="M1424" i="1"/>
  <c r="S1424" i="1" s="1"/>
  <c r="Y1424" i="1" s="1"/>
  <c r="AG1424" i="1" s="1"/>
  <c r="L1424" i="1"/>
  <c r="R1424" i="1" s="1"/>
  <c r="X1424" i="1" s="1"/>
  <c r="AD1424" i="1" s="1"/>
  <c r="AF1424" i="1" s="1"/>
  <c r="AI1423" i="1"/>
  <c r="AC1423" i="1"/>
  <c r="AB1423" i="1"/>
  <c r="AA1423" i="1"/>
  <c r="AA1422" i="1" s="1"/>
  <c r="W1423" i="1"/>
  <c r="W1422" i="1" s="1"/>
  <c r="V1423" i="1"/>
  <c r="V1422" i="1" s="1"/>
  <c r="U1423" i="1"/>
  <c r="U1422" i="1" s="1"/>
  <c r="Q1423" i="1"/>
  <c r="Q1422" i="1" s="1"/>
  <c r="P1423" i="1"/>
  <c r="P1422" i="1" s="1"/>
  <c r="O1423" i="1"/>
  <c r="O1422" i="1" s="1"/>
  <c r="K1423" i="1"/>
  <c r="K1422" i="1" s="1"/>
  <c r="J1423" i="1"/>
  <c r="J1422" i="1" s="1"/>
  <c r="I1423" i="1"/>
  <c r="I1422" i="1" s="1"/>
  <c r="H1423" i="1"/>
  <c r="H1422" i="1" s="1"/>
  <c r="G1423" i="1"/>
  <c r="G1422" i="1" s="1"/>
  <c r="F1423" i="1"/>
  <c r="F1422" i="1" s="1"/>
  <c r="AI1422" i="1"/>
  <c r="AC1422" i="1"/>
  <c r="AB1422" i="1"/>
  <c r="R1421" i="1"/>
  <c r="X1421" i="1" s="1"/>
  <c r="AD1421" i="1" s="1"/>
  <c r="AF1421" i="1" s="1"/>
  <c r="N1421" i="1"/>
  <c r="T1421" i="1" s="1"/>
  <c r="Z1421" i="1" s="1"/>
  <c r="AH1421" i="1" s="1"/>
  <c r="M1421" i="1"/>
  <c r="S1421" i="1" s="1"/>
  <c r="Y1421" i="1" s="1"/>
  <c r="AG1421" i="1" s="1"/>
  <c r="L1421" i="1"/>
  <c r="AI1420" i="1"/>
  <c r="AC1420" i="1"/>
  <c r="AB1420" i="1"/>
  <c r="AA1420" i="1"/>
  <c r="W1420" i="1"/>
  <c r="V1420" i="1"/>
  <c r="U1420" i="1"/>
  <c r="Q1420" i="1"/>
  <c r="P1420" i="1"/>
  <c r="O1420" i="1"/>
  <c r="K1420" i="1"/>
  <c r="J1420" i="1"/>
  <c r="I1420" i="1"/>
  <c r="H1420" i="1"/>
  <c r="G1420" i="1"/>
  <c r="F1420" i="1"/>
  <c r="O1419" i="1"/>
  <c r="N1419" i="1"/>
  <c r="T1419" i="1" s="1"/>
  <c r="Z1419" i="1" s="1"/>
  <c r="AH1419" i="1" s="1"/>
  <c r="M1419" i="1"/>
  <c r="S1419" i="1" s="1"/>
  <c r="Y1419" i="1" s="1"/>
  <c r="AG1419" i="1" s="1"/>
  <c r="L1419" i="1"/>
  <c r="R1419" i="1" s="1"/>
  <c r="X1419" i="1" s="1"/>
  <c r="AD1419" i="1" s="1"/>
  <c r="AF1419" i="1" s="1"/>
  <c r="AI1418" i="1"/>
  <c r="AC1418" i="1"/>
  <c r="AC1417" i="1" s="1"/>
  <c r="AB1418" i="1"/>
  <c r="AA1418" i="1"/>
  <c r="W1418" i="1"/>
  <c r="V1418" i="1"/>
  <c r="U1418" i="1"/>
  <c r="Q1418" i="1"/>
  <c r="P1418" i="1"/>
  <c r="P1417" i="1" s="1"/>
  <c r="O1418" i="1"/>
  <c r="K1418" i="1"/>
  <c r="J1418" i="1"/>
  <c r="J1417" i="1" s="1"/>
  <c r="I1418" i="1"/>
  <c r="I1417" i="1" s="1"/>
  <c r="H1418" i="1"/>
  <c r="G1418" i="1"/>
  <c r="F1418" i="1"/>
  <c r="AI1417" i="1"/>
  <c r="V1417" i="1"/>
  <c r="Q1417" i="1"/>
  <c r="N1416" i="1"/>
  <c r="T1416" i="1" s="1"/>
  <c r="Z1416" i="1" s="1"/>
  <c r="AH1416" i="1" s="1"/>
  <c r="M1416" i="1"/>
  <c r="S1416" i="1" s="1"/>
  <c r="Y1416" i="1" s="1"/>
  <c r="AG1416" i="1" s="1"/>
  <c r="L1416" i="1"/>
  <c r="R1416" i="1" s="1"/>
  <c r="X1416" i="1" s="1"/>
  <c r="AD1416" i="1" s="1"/>
  <c r="AF1416" i="1" s="1"/>
  <c r="AI1415" i="1"/>
  <c r="AC1415" i="1"/>
  <c r="AB1415" i="1"/>
  <c r="AA1415" i="1"/>
  <c r="W1415" i="1"/>
  <c r="V1415" i="1"/>
  <c r="U1415" i="1"/>
  <c r="Q1415" i="1"/>
  <c r="P1415" i="1"/>
  <c r="O1415" i="1"/>
  <c r="K1415" i="1"/>
  <c r="J1415" i="1"/>
  <c r="I1415" i="1"/>
  <c r="H1415" i="1"/>
  <c r="G1415" i="1"/>
  <c r="F1415" i="1"/>
  <c r="N1414" i="1"/>
  <c r="T1414" i="1" s="1"/>
  <c r="Z1414" i="1" s="1"/>
  <c r="AH1414" i="1" s="1"/>
  <c r="M1414" i="1"/>
  <c r="S1414" i="1" s="1"/>
  <c r="Y1414" i="1" s="1"/>
  <c r="AG1414" i="1" s="1"/>
  <c r="L1414" i="1"/>
  <c r="R1414" i="1" s="1"/>
  <c r="X1414" i="1" s="1"/>
  <c r="AD1414" i="1" s="1"/>
  <c r="AF1414" i="1" s="1"/>
  <c r="AI1413" i="1"/>
  <c r="AC1413" i="1"/>
  <c r="AB1413" i="1"/>
  <c r="AA1413" i="1"/>
  <c r="W1413" i="1"/>
  <c r="V1413" i="1"/>
  <c r="U1413" i="1"/>
  <c r="Q1413" i="1"/>
  <c r="P1413" i="1"/>
  <c r="O1413" i="1"/>
  <c r="K1413" i="1"/>
  <c r="K1410" i="1" s="1"/>
  <c r="J1413" i="1"/>
  <c r="I1413" i="1"/>
  <c r="L1413" i="1" s="1"/>
  <c r="H1413" i="1"/>
  <c r="G1413" i="1"/>
  <c r="M1413" i="1" s="1"/>
  <c r="F1413" i="1"/>
  <c r="N1412" i="1"/>
  <c r="T1412" i="1" s="1"/>
  <c r="Z1412" i="1" s="1"/>
  <c r="AH1412" i="1" s="1"/>
  <c r="M1412" i="1"/>
  <c r="S1412" i="1" s="1"/>
  <c r="Y1412" i="1" s="1"/>
  <c r="AG1412" i="1" s="1"/>
  <c r="L1412" i="1"/>
  <c r="R1412" i="1" s="1"/>
  <c r="X1412" i="1" s="1"/>
  <c r="AD1412" i="1" s="1"/>
  <c r="AF1412" i="1" s="1"/>
  <c r="AI1411" i="1"/>
  <c r="AC1411" i="1"/>
  <c r="AB1411" i="1"/>
  <c r="AA1411" i="1"/>
  <c r="W1411" i="1"/>
  <c r="V1411" i="1"/>
  <c r="U1411" i="1"/>
  <c r="Q1411" i="1"/>
  <c r="P1411" i="1"/>
  <c r="O1411" i="1"/>
  <c r="K1411" i="1"/>
  <c r="J1411" i="1"/>
  <c r="I1411" i="1"/>
  <c r="H1411" i="1"/>
  <c r="G1411" i="1"/>
  <c r="F1411" i="1"/>
  <c r="N1408" i="1"/>
  <c r="T1408" i="1" s="1"/>
  <c r="Z1408" i="1" s="1"/>
  <c r="AH1408" i="1" s="1"/>
  <c r="M1408" i="1"/>
  <c r="S1408" i="1" s="1"/>
  <c r="Y1408" i="1" s="1"/>
  <c r="AG1408" i="1" s="1"/>
  <c r="L1408" i="1"/>
  <c r="R1408" i="1" s="1"/>
  <c r="X1408" i="1" s="1"/>
  <c r="AD1408" i="1" s="1"/>
  <c r="AF1408" i="1" s="1"/>
  <c r="AI1407" i="1"/>
  <c r="AC1407" i="1"/>
  <c r="AB1407" i="1"/>
  <c r="AA1407" i="1"/>
  <c r="W1407" i="1"/>
  <c r="V1407" i="1"/>
  <c r="U1407" i="1"/>
  <c r="Q1407" i="1"/>
  <c r="P1407" i="1"/>
  <c r="O1407" i="1"/>
  <c r="K1407" i="1"/>
  <c r="J1407" i="1"/>
  <c r="I1407" i="1"/>
  <c r="H1407" i="1"/>
  <c r="G1407" i="1"/>
  <c r="F1407" i="1"/>
  <c r="N1406" i="1"/>
  <c r="T1406" i="1" s="1"/>
  <c r="Z1406" i="1" s="1"/>
  <c r="AH1406" i="1" s="1"/>
  <c r="M1406" i="1"/>
  <c r="S1406" i="1" s="1"/>
  <c r="Y1406" i="1" s="1"/>
  <c r="AG1406" i="1" s="1"/>
  <c r="L1406" i="1"/>
  <c r="R1406" i="1" s="1"/>
  <c r="X1406" i="1" s="1"/>
  <c r="AD1406" i="1" s="1"/>
  <c r="AF1406" i="1" s="1"/>
  <c r="AI1405" i="1"/>
  <c r="AC1405" i="1"/>
  <c r="AC1402" i="1" s="1"/>
  <c r="AC1401" i="1" s="1"/>
  <c r="AB1405" i="1"/>
  <c r="AA1405" i="1"/>
  <c r="W1405" i="1"/>
  <c r="V1405" i="1"/>
  <c r="U1405" i="1"/>
  <c r="Q1405" i="1"/>
  <c r="P1405" i="1"/>
  <c r="O1405" i="1"/>
  <c r="K1405" i="1"/>
  <c r="J1405" i="1"/>
  <c r="I1405" i="1"/>
  <c r="H1405" i="1"/>
  <c r="G1405" i="1"/>
  <c r="F1405" i="1"/>
  <c r="N1404" i="1"/>
  <c r="T1404" i="1" s="1"/>
  <c r="Z1404" i="1" s="1"/>
  <c r="AH1404" i="1" s="1"/>
  <c r="M1404" i="1"/>
  <c r="S1404" i="1" s="1"/>
  <c r="Y1404" i="1" s="1"/>
  <c r="AG1404" i="1" s="1"/>
  <c r="L1404" i="1"/>
  <c r="R1404" i="1" s="1"/>
  <c r="X1404" i="1" s="1"/>
  <c r="AD1404" i="1" s="1"/>
  <c r="AF1404" i="1" s="1"/>
  <c r="AI1403" i="1"/>
  <c r="AC1403" i="1"/>
  <c r="AB1403" i="1"/>
  <c r="AA1403" i="1"/>
  <c r="W1403" i="1"/>
  <c r="V1403" i="1"/>
  <c r="U1403" i="1"/>
  <c r="U1402" i="1" s="1"/>
  <c r="U1401" i="1" s="1"/>
  <c r="Q1403" i="1"/>
  <c r="P1403" i="1"/>
  <c r="O1403" i="1"/>
  <c r="K1403" i="1"/>
  <c r="K1402" i="1" s="1"/>
  <c r="K1401" i="1" s="1"/>
  <c r="J1403" i="1"/>
  <c r="I1403" i="1"/>
  <c r="H1403" i="1"/>
  <c r="G1403" i="1"/>
  <c r="F1403" i="1"/>
  <c r="N1400" i="1"/>
  <c r="T1400" i="1" s="1"/>
  <c r="Z1400" i="1" s="1"/>
  <c r="AH1400" i="1" s="1"/>
  <c r="M1400" i="1"/>
  <c r="S1400" i="1" s="1"/>
  <c r="Y1400" i="1" s="1"/>
  <c r="AG1400" i="1" s="1"/>
  <c r="L1400" i="1"/>
  <c r="R1400" i="1" s="1"/>
  <c r="X1400" i="1" s="1"/>
  <c r="AD1400" i="1" s="1"/>
  <c r="AF1400" i="1" s="1"/>
  <c r="AI1399" i="1"/>
  <c r="AC1399" i="1"/>
  <c r="AB1399" i="1"/>
  <c r="AA1399" i="1"/>
  <c r="W1399" i="1"/>
  <c r="V1399" i="1"/>
  <c r="U1399" i="1"/>
  <c r="Q1399" i="1"/>
  <c r="P1399" i="1"/>
  <c r="O1399" i="1"/>
  <c r="K1399" i="1"/>
  <c r="J1399" i="1"/>
  <c r="I1399" i="1"/>
  <c r="H1399" i="1"/>
  <c r="G1399" i="1"/>
  <c r="F1399" i="1"/>
  <c r="N1398" i="1"/>
  <c r="T1398" i="1" s="1"/>
  <c r="Z1398" i="1" s="1"/>
  <c r="AH1398" i="1" s="1"/>
  <c r="M1398" i="1"/>
  <c r="S1398" i="1" s="1"/>
  <c r="Y1398" i="1" s="1"/>
  <c r="AG1398" i="1" s="1"/>
  <c r="L1398" i="1"/>
  <c r="R1398" i="1" s="1"/>
  <c r="X1398" i="1" s="1"/>
  <c r="AD1398" i="1" s="1"/>
  <c r="AF1398" i="1" s="1"/>
  <c r="AI1397" i="1"/>
  <c r="AC1397" i="1"/>
  <c r="AB1397" i="1"/>
  <c r="AA1397" i="1"/>
  <c r="W1397" i="1"/>
  <c r="V1397" i="1"/>
  <c r="U1397" i="1"/>
  <c r="Q1397" i="1"/>
  <c r="P1397" i="1"/>
  <c r="O1397" i="1"/>
  <c r="K1397" i="1"/>
  <c r="J1397" i="1"/>
  <c r="I1397" i="1"/>
  <c r="H1397" i="1"/>
  <c r="G1397" i="1"/>
  <c r="F1397" i="1"/>
  <c r="N1393" i="1"/>
  <c r="T1393" i="1" s="1"/>
  <c r="Z1393" i="1" s="1"/>
  <c r="AH1393" i="1" s="1"/>
  <c r="M1393" i="1"/>
  <c r="S1393" i="1" s="1"/>
  <c r="Y1393" i="1" s="1"/>
  <c r="AG1393" i="1" s="1"/>
  <c r="L1393" i="1"/>
  <c r="R1393" i="1" s="1"/>
  <c r="X1393" i="1" s="1"/>
  <c r="AD1393" i="1" s="1"/>
  <c r="AF1393" i="1" s="1"/>
  <c r="AI1392" i="1"/>
  <c r="AC1392" i="1"/>
  <c r="AB1392" i="1"/>
  <c r="AA1392" i="1"/>
  <c r="W1392" i="1"/>
  <c r="V1392" i="1"/>
  <c r="U1392" i="1"/>
  <c r="Q1392" i="1"/>
  <c r="P1392" i="1"/>
  <c r="O1392" i="1"/>
  <c r="K1392" i="1"/>
  <c r="J1392" i="1"/>
  <c r="I1392" i="1"/>
  <c r="H1392" i="1"/>
  <c r="G1392" i="1"/>
  <c r="F1392" i="1"/>
  <c r="N1391" i="1"/>
  <c r="T1391" i="1" s="1"/>
  <c r="Z1391" i="1" s="1"/>
  <c r="AH1391" i="1" s="1"/>
  <c r="M1391" i="1"/>
  <c r="S1391" i="1" s="1"/>
  <c r="Y1391" i="1" s="1"/>
  <c r="AG1391" i="1" s="1"/>
  <c r="L1391" i="1"/>
  <c r="R1391" i="1" s="1"/>
  <c r="X1391" i="1" s="1"/>
  <c r="AD1391" i="1" s="1"/>
  <c r="AF1391" i="1" s="1"/>
  <c r="AI1390" i="1"/>
  <c r="AC1390" i="1"/>
  <c r="AB1390" i="1"/>
  <c r="AA1390" i="1"/>
  <c r="W1390" i="1"/>
  <c r="V1390" i="1"/>
  <c r="U1390" i="1"/>
  <c r="Q1390" i="1"/>
  <c r="P1390" i="1"/>
  <c r="O1390" i="1"/>
  <c r="K1390" i="1"/>
  <c r="J1390" i="1"/>
  <c r="I1390" i="1"/>
  <c r="H1390" i="1"/>
  <c r="G1390" i="1"/>
  <c r="F1390" i="1"/>
  <c r="N1389" i="1"/>
  <c r="T1389" i="1" s="1"/>
  <c r="Z1389" i="1" s="1"/>
  <c r="AH1389" i="1" s="1"/>
  <c r="M1389" i="1"/>
  <c r="S1389" i="1" s="1"/>
  <c r="Y1389" i="1" s="1"/>
  <c r="AG1389" i="1" s="1"/>
  <c r="L1389" i="1"/>
  <c r="R1389" i="1" s="1"/>
  <c r="X1389" i="1" s="1"/>
  <c r="AD1389" i="1" s="1"/>
  <c r="AF1389" i="1" s="1"/>
  <c r="AI1388" i="1"/>
  <c r="AC1388" i="1"/>
  <c r="AB1388" i="1"/>
  <c r="AA1388" i="1"/>
  <c r="W1388" i="1"/>
  <c r="V1388" i="1"/>
  <c r="U1388" i="1"/>
  <c r="Q1388" i="1"/>
  <c r="P1388" i="1"/>
  <c r="O1388" i="1"/>
  <c r="K1388" i="1"/>
  <c r="J1388" i="1"/>
  <c r="I1388" i="1"/>
  <c r="H1388" i="1"/>
  <c r="G1388" i="1"/>
  <c r="F1388" i="1"/>
  <c r="N1386" i="1"/>
  <c r="T1386" i="1" s="1"/>
  <c r="Z1386" i="1" s="1"/>
  <c r="AH1386" i="1" s="1"/>
  <c r="M1386" i="1"/>
  <c r="S1386" i="1" s="1"/>
  <c r="Y1386" i="1" s="1"/>
  <c r="AG1386" i="1" s="1"/>
  <c r="L1386" i="1"/>
  <c r="R1386" i="1" s="1"/>
  <c r="X1386" i="1" s="1"/>
  <c r="AD1386" i="1" s="1"/>
  <c r="AF1386" i="1" s="1"/>
  <c r="AI1385" i="1"/>
  <c r="AC1385" i="1"/>
  <c r="AB1385" i="1"/>
  <c r="AA1385" i="1"/>
  <c r="W1385" i="1"/>
  <c r="V1385" i="1"/>
  <c r="U1385" i="1"/>
  <c r="Q1385" i="1"/>
  <c r="P1385" i="1"/>
  <c r="O1385" i="1"/>
  <c r="K1385" i="1"/>
  <c r="J1385" i="1"/>
  <c r="I1385" i="1"/>
  <c r="H1385" i="1"/>
  <c r="G1385" i="1"/>
  <c r="F1385" i="1"/>
  <c r="N1384" i="1"/>
  <c r="T1384" i="1" s="1"/>
  <c r="Z1384" i="1" s="1"/>
  <c r="AH1384" i="1" s="1"/>
  <c r="M1384" i="1"/>
  <c r="S1384" i="1" s="1"/>
  <c r="Y1384" i="1" s="1"/>
  <c r="AG1384" i="1" s="1"/>
  <c r="L1384" i="1"/>
  <c r="R1384" i="1" s="1"/>
  <c r="X1384" i="1" s="1"/>
  <c r="AD1384" i="1" s="1"/>
  <c r="AF1384" i="1" s="1"/>
  <c r="AI1383" i="1"/>
  <c r="AC1383" i="1"/>
  <c r="AC1382" i="1" s="1"/>
  <c r="AB1383" i="1"/>
  <c r="AA1383" i="1"/>
  <c r="AA1382" i="1" s="1"/>
  <c r="W1383" i="1"/>
  <c r="V1383" i="1"/>
  <c r="V1382" i="1" s="1"/>
  <c r="U1383" i="1"/>
  <c r="Q1383" i="1"/>
  <c r="P1383" i="1"/>
  <c r="O1383" i="1"/>
  <c r="O1382" i="1" s="1"/>
  <c r="K1383" i="1"/>
  <c r="J1383" i="1"/>
  <c r="J1382" i="1" s="1"/>
  <c r="I1383" i="1"/>
  <c r="H1383" i="1"/>
  <c r="G1383" i="1"/>
  <c r="F1383" i="1"/>
  <c r="F1382" i="1" s="1"/>
  <c r="N1380" i="1"/>
  <c r="T1380" i="1" s="1"/>
  <c r="Z1380" i="1" s="1"/>
  <c r="AH1380" i="1" s="1"/>
  <c r="M1380" i="1"/>
  <c r="S1380" i="1" s="1"/>
  <c r="Y1380" i="1" s="1"/>
  <c r="AG1380" i="1" s="1"/>
  <c r="L1380" i="1"/>
  <c r="R1380" i="1" s="1"/>
  <c r="X1380" i="1" s="1"/>
  <c r="AD1380" i="1" s="1"/>
  <c r="AF1380" i="1" s="1"/>
  <c r="AI1379" i="1"/>
  <c r="AI1378" i="1" s="1"/>
  <c r="AC1379" i="1"/>
  <c r="AC1378" i="1" s="1"/>
  <c r="AB1379" i="1"/>
  <c r="AB1378" i="1" s="1"/>
  <c r="AA1379" i="1"/>
  <c r="AA1378" i="1" s="1"/>
  <c r="W1379" i="1"/>
  <c r="W1378" i="1" s="1"/>
  <c r="V1379" i="1"/>
  <c r="V1378" i="1" s="1"/>
  <c r="U1379" i="1"/>
  <c r="U1378" i="1" s="1"/>
  <c r="Q1379" i="1"/>
  <c r="Q1378" i="1" s="1"/>
  <c r="P1379" i="1"/>
  <c r="P1378" i="1" s="1"/>
  <c r="O1379" i="1"/>
  <c r="O1378" i="1" s="1"/>
  <c r="K1379" i="1"/>
  <c r="K1378" i="1" s="1"/>
  <c r="J1379" i="1"/>
  <c r="J1378" i="1" s="1"/>
  <c r="I1379" i="1"/>
  <c r="I1378" i="1" s="1"/>
  <c r="H1379" i="1"/>
  <c r="G1379" i="1"/>
  <c r="G1378" i="1" s="1"/>
  <c r="F1379" i="1"/>
  <c r="F1378" i="1" s="1"/>
  <c r="N1377" i="1"/>
  <c r="T1377" i="1" s="1"/>
  <c r="Z1377" i="1" s="1"/>
  <c r="AH1377" i="1" s="1"/>
  <c r="M1377" i="1"/>
  <c r="S1377" i="1" s="1"/>
  <c r="Y1377" i="1" s="1"/>
  <c r="AG1377" i="1" s="1"/>
  <c r="L1377" i="1"/>
  <c r="R1377" i="1" s="1"/>
  <c r="X1377" i="1" s="1"/>
  <c r="AD1377" i="1" s="1"/>
  <c r="AF1377" i="1" s="1"/>
  <c r="AI1376" i="1"/>
  <c r="AI1375" i="1" s="1"/>
  <c r="AC1376" i="1"/>
  <c r="AC1375" i="1" s="1"/>
  <c r="AB1376" i="1"/>
  <c r="AB1375" i="1" s="1"/>
  <c r="AA1376" i="1"/>
  <c r="AA1375" i="1" s="1"/>
  <c r="W1376" i="1"/>
  <c r="W1375" i="1" s="1"/>
  <c r="V1376" i="1"/>
  <c r="V1375" i="1" s="1"/>
  <c r="U1376" i="1"/>
  <c r="U1375" i="1" s="1"/>
  <c r="Q1376" i="1"/>
  <c r="Q1375" i="1" s="1"/>
  <c r="P1376" i="1"/>
  <c r="P1375" i="1" s="1"/>
  <c r="O1376" i="1"/>
  <c r="O1375" i="1" s="1"/>
  <c r="K1376" i="1"/>
  <c r="K1375" i="1" s="1"/>
  <c r="J1376" i="1"/>
  <c r="J1375" i="1" s="1"/>
  <c r="I1376" i="1"/>
  <c r="I1375" i="1" s="1"/>
  <c r="H1376" i="1"/>
  <c r="G1376" i="1"/>
  <c r="F1376" i="1"/>
  <c r="F1375" i="1" s="1"/>
  <c r="N1374" i="1"/>
  <c r="T1374" i="1" s="1"/>
  <c r="Z1374" i="1" s="1"/>
  <c r="AH1374" i="1" s="1"/>
  <c r="M1374" i="1"/>
  <c r="S1374" i="1" s="1"/>
  <c r="Y1374" i="1" s="1"/>
  <c r="AG1374" i="1" s="1"/>
  <c r="L1374" i="1"/>
  <c r="R1374" i="1" s="1"/>
  <c r="X1374" i="1" s="1"/>
  <c r="AD1374" i="1" s="1"/>
  <c r="AF1374" i="1" s="1"/>
  <c r="AI1373" i="1"/>
  <c r="AI1372" i="1" s="1"/>
  <c r="AC1373" i="1"/>
  <c r="AC1372" i="1" s="1"/>
  <c r="AB1373" i="1"/>
  <c r="AB1372" i="1" s="1"/>
  <c r="AA1373" i="1"/>
  <c r="AA1372" i="1" s="1"/>
  <c r="W1373" i="1"/>
  <c r="W1372" i="1" s="1"/>
  <c r="V1373" i="1"/>
  <c r="V1372" i="1" s="1"/>
  <c r="U1373" i="1"/>
  <c r="U1372" i="1" s="1"/>
  <c r="Q1373" i="1"/>
  <c r="Q1372" i="1" s="1"/>
  <c r="P1373" i="1"/>
  <c r="P1372" i="1" s="1"/>
  <c r="O1373" i="1"/>
  <c r="O1372" i="1" s="1"/>
  <c r="K1373" i="1"/>
  <c r="J1373" i="1"/>
  <c r="J1372" i="1" s="1"/>
  <c r="I1373" i="1"/>
  <c r="I1372" i="1" s="1"/>
  <c r="H1373" i="1"/>
  <c r="H1372" i="1" s="1"/>
  <c r="G1373" i="1"/>
  <c r="F1373" i="1"/>
  <c r="F1372" i="1" s="1"/>
  <c r="N1370" i="1"/>
  <c r="T1370" i="1" s="1"/>
  <c r="Z1370" i="1" s="1"/>
  <c r="AH1370" i="1" s="1"/>
  <c r="M1370" i="1"/>
  <c r="S1370" i="1" s="1"/>
  <c r="Y1370" i="1" s="1"/>
  <c r="AG1370" i="1" s="1"/>
  <c r="L1370" i="1"/>
  <c r="R1370" i="1" s="1"/>
  <c r="X1370" i="1" s="1"/>
  <c r="AD1370" i="1" s="1"/>
  <c r="AF1370" i="1" s="1"/>
  <c r="AI1369" i="1"/>
  <c r="AI1368" i="1" s="1"/>
  <c r="AC1369" i="1"/>
  <c r="AB1369" i="1"/>
  <c r="AB1368" i="1" s="1"/>
  <c r="AA1369" i="1"/>
  <c r="AA1368" i="1" s="1"/>
  <c r="W1369" i="1"/>
  <c r="W1368" i="1" s="1"/>
  <c r="V1369" i="1"/>
  <c r="U1369" i="1"/>
  <c r="U1368" i="1" s="1"/>
  <c r="Q1369" i="1"/>
  <c r="Q1368" i="1" s="1"/>
  <c r="P1369" i="1"/>
  <c r="P1368" i="1" s="1"/>
  <c r="O1369" i="1"/>
  <c r="O1368" i="1" s="1"/>
  <c r="K1369" i="1"/>
  <c r="K1368" i="1" s="1"/>
  <c r="J1369" i="1"/>
  <c r="I1369" i="1"/>
  <c r="I1368" i="1" s="1"/>
  <c r="H1369" i="1"/>
  <c r="H1368" i="1" s="1"/>
  <c r="G1369" i="1"/>
  <c r="G1368" i="1" s="1"/>
  <c r="F1369" i="1"/>
  <c r="F1368" i="1" s="1"/>
  <c r="AC1368" i="1"/>
  <c r="V1368" i="1"/>
  <c r="S1367" i="1"/>
  <c r="Y1367" i="1" s="1"/>
  <c r="AG1367" i="1" s="1"/>
  <c r="N1367" i="1"/>
  <c r="T1367" i="1" s="1"/>
  <c r="Z1367" i="1" s="1"/>
  <c r="AH1367" i="1" s="1"/>
  <c r="M1367" i="1"/>
  <c r="L1367" i="1"/>
  <c r="R1367" i="1" s="1"/>
  <c r="X1367" i="1" s="1"/>
  <c r="AD1367" i="1" s="1"/>
  <c r="AF1367" i="1" s="1"/>
  <c r="AI1366" i="1"/>
  <c r="AC1366" i="1"/>
  <c r="AB1366" i="1"/>
  <c r="AA1366" i="1"/>
  <c r="W1366" i="1"/>
  <c r="V1366" i="1"/>
  <c r="U1366" i="1"/>
  <c r="Q1366" i="1"/>
  <c r="P1366" i="1"/>
  <c r="O1366" i="1"/>
  <c r="K1366" i="1"/>
  <c r="J1366" i="1"/>
  <c r="I1366" i="1"/>
  <c r="H1366" i="1"/>
  <c r="G1366" i="1"/>
  <c r="F1366" i="1"/>
  <c r="N1365" i="1"/>
  <c r="T1365" i="1" s="1"/>
  <c r="Z1365" i="1" s="1"/>
  <c r="AH1365" i="1" s="1"/>
  <c r="M1365" i="1"/>
  <c r="S1365" i="1" s="1"/>
  <c r="Y1365" i="1" s="1"/>
  <c r="AG1365" i="1" s="1"/>
  <c r="L1365" i="1"/>
  <c r="R1365" i="1" s="1"/>
  <c r="X1365" i="1" s="1"/>
  <c r="AD1365" i="1" s="1"/>
  <c r="AF1365" i="1" s="1"/>
  <c r="AI1364" i="1"/>
  <c r="AC1364" i="1"/>
  <c r="AB1364" i="1"/>
  <c r="AB1363" i="1" s="1"/>
  <c r="AA1364" i="1"/>
  <c r="W1364" i="1"/>
  <c r="V1364" i="1"/>
  <c r="U1364" i="1"/>
  <c r="Q1364" i="1"/>
  <c r="P1364" i="1"/>
  <c r="O1364" i="1"/>
  <c r="K1364" i="1"/>
  <c r="J1364" i="1"/>
  <c r="I1364" i="1"/>
  <c r="H1364" i="1"/>
  <c r="G1364" i="1"/>
  <c r="F1364" i="1"/>
  <c r="N1360" i="1"/>
  <c r="T1360" i="1" s="1"/>
  <c r="Z1360" i="1" s="1"/>
  <c r="AH1360" i="1" s="1"/>
  <c r="M1360" i="1"/>
  <c r="S1360" i="1" s="1"/>
  <c r="Y1360" i="1" s="1"/>
  <c r="AG1360" i="1" s="1"/>
  <c r="L1360" i="1"/>
  <c r="R1360" i="1" s="1"/>
  <c r="X1360" i="1" s="1"/>
  <c r="AD1360" i="1" s="1"/>
  <c r="AF1360" i="1" s="1"/>
  <c r="AI1359" i="1"/>
  <c r="AI1358" i="1" s="1"/>
  <c r="AC1359" i="1"/>
  <c r="AB1359" i="1"/>
  <c r="AB1358" i="1" s="1"/>
  <c r="AA1359" i="1"/>
  <c r="AA1358" i="1" s="1"/>
  <c r="W1359" i="1"/>
  <c r="W1358" i="1" s="1"/>
  <c r="V1359" i="1"/>
  <c r="V1358" i="1" s="1"/>
  <c r="U1359" i="1"/>
  <c r="U1358" i="1" s="1"/>
  <c r="Q1359" i="1"/>
  <c r="Q1358" i="1" s="1"/>
  <c r="P1359" i="1"/>
  <c r="O1359" i="1"/>
  <c r="O1358" i="1" s="1"/>
  <c r="K1359" i="1"/>
  <c r="K1358" i="1" s="1"/>
  <c r="J1359" i="1"/>
  <c r="I1359" i="1"/>
  <c r="I1358" i="1" s="1"/>
  <c r="H1359" i="1"/>
  <c r="G1359" i="1"/>
  <c r="F1359" i="1"/>
  <c r="F1358" i="1" s="1"/>
  <c r="AC1358" i="1"/>
  <c r="P1358" i="1"/>
  <c r="J1358" i="1"/>
  <c r="N1357" i="1"/>
  <c r="T1357" i="1" s="1"/>
  <c r="Z1357" i="1" s="1"/>
  <c r="AH1357" i="1" s="1"/>
  <c r="M1357" i="1"/>
  <c r="S1357" i="1" s="1"/>
  <c r="Y1357" i="1" s="1"/>
  <c r="AG1357" i="1" s="1"/>
  <c r="L1357" i="1"/>
  <c r="R1357" i="1" s="1"/>
  <c r="X1357" i="1" s="1"/>
  <c r="AD1357" i="1" s="1"/>
  <c r="AF1357" i="1" s="1"/>
  <c r="AI1356" i="1"/>
  <c r="AC1356" i="1"/>
  <c r="AB1356" i="1"/>
  <c r="AA1356" i="1"/>
  <c r="W1356" i="1"/>
  <c r="V1356" i="1"/>
  <c r="U1356" i="1"/>
  <c r="Q1356" i="1"/>
  <c r="P1356" i="1"/>
  <c r="O1356" i="1"/>
  <c r="K1356" i="1"/>
  <c r="J1356" i="1"/>
  <c r="I1356" i="1"/>
  <c r="H1356" i="1"/>
  <c r="G1356" i="1"/>
  <c r="F1356" i="1"/>
  <c r="N1355" i="1"/>
  <c r="T1355" i="1" s="1"/>
  <c r="Z1355" i="1" s="1"/>
  <c r="AH1355" i="1" s="1"/>
  <c r="M1355" i="1"/>
  <c r="S1355" i="1" s="1"/>
  <c r="Y1355" i="1" s="1"/>
  <c r="AG1355" i="1" s="1"/>
  <c r="L1355" i="1"/>
  <c r="R1355" i="1" s="1"/>
  <c r="X1355" i="1" s="1"/>
  <c r="AD1355" i="1" s="1"/>
  <c r="AF1355" i="1" s="1"/>
  <c r="AI1354" i="1"/>
  <c r="AI1353" i="1" s="1"/>
  <c r="AC1354" i="1"/>
  <c r="AB1354" i="1"/>
  <c r="AA1354" i="1"/>
  <c r="W1354" i="1"/>
  <c r="W1353" i="1" s="1"/>
  <c r="V1354" i="1"/>
  <c r="U1354" i="1"/>
  <c r="U1353" i="1" s="1"/>
  <c r="Q1354" i="1"/>
  <c r="P1354" i="1"/>
  <c r="P1353" i="1" s="1"/>
  <c r="O1354" i="1"/>
  <c r="K1354" i="1"/>
  <c r="J1354" i="1"/>
  <c r="I1354" i="1"/>
  <c r="H1354" i="1"/>
  <c r="G1354" i="1"/>
  <c r="F1354" i="1"/>
  <c r="N1352" i="1"/>
  <c r="T1352" i="1" s="1"/>
  <c r="Z1352" i="1" s="1"/>
  <c r="AH1352" i="1" s="1"/>
  <c r="M1352" i="1"/>
  <c r="S1352" i="1" s="1"/>
  <c r="Y1352" i="1" s="1"/>
  <c r="AG1352" i="1" s="1"/>
  <c r="L1352" i="1"/>
  <c r="R1352" i="1" s="1"/>
  <c r="X1352" i="1" s="1"/>
  <c r="AD1352" i="1" s="1"/>
  <c r="AF1352" i="1" s="1"/>
  <c r="AI1351" i="1"/>
  <c r="AI1350" i="1" s="1"/>
  <c r="AC1351" i="1"/>
  <c r="AC1350" i="1" s="1"/>
  <c r="AB1351" i="1"/>
  <c r="AB1350" i="1" s="1"/>
  <c r="AA1351" i="1"/>
  <c r="AA1350" i="1" s="1"/>
  <c r="W1351" i="1"/>
  <c r="W1350" i="1" s="1"/>
  <c r="V1351" i="1"/>
  <c r="V1350" i="1" s="1"/>
  <c r="U1351" i="1"/>
  <c r="U1350" i="1" s="1"/>
  <c r="Q1351" i="1"/>
  <c r="Q1350" i="1" s="1"/>
  <c r="P1351" i="1"/>
  <c r="P1350" i="1" s="1"/>
  <c r="O1351" i="1"/>
  <c r="O1350" i="1" s="1"/>
  <c r="K1351" i="1"/>
  <c r="K1350" i="1" s="1"/>
  <c r="J1351" i="1"/>
  <c r="J1350" i="1" s="1"/>
  <c r="I1351" i="1"/>
  <c r="I1350" i="1" s="1"/>
  <c r="H1351" i="1"/>
  <c r="H1350" i="1" s="1"/>
  <c r="G1351" i="1"/>
  <c r="G1350" i="1" s="1"/>
  <c r="F1351" i="1"/>
  <c r="N1349" i="1"/>
  <c r="T1349" i="1" s="1"/>
  <c r="Z1349" i="1" s="1"/>
  <c r="AH1349" i="1" s="1"/>
  <c r="M1349" i="1"/>
  <c r="S1349" i="1" s="1"/>
  <c r="Y1349" i="1" s="1"/>
  <c r="AG1349" i="1" s="1"/>
  <c r="L1349" i="1"/>
  <c r="R1349" i="1" s="1"/>
  <c r="X1349" i="1" s="1"/>
  <c r="AD1349" i="1" s="1"/>
  <c r="AF1349" i="1" s="1"/>
  <c r="AI1348" i="1"/>
  <c r="AC1348" i="1"/>
  <c r="AC1347" i="1" s="1"/>
  <c r="AB1348" i="1"/>
  <c r="AB1347" i="1" s="1"/>
  <c r="AA1348" i="1"/>
  <c r="W1348" i="1"/>
  <c r="W1347" i="1" s="1"/>
  <c r="V1348" i="1"/>
  <c r="V1347" i="1" s="1"/>
  <c r="U1348" i="1"/>
  <c r="U1347" i="1" s="1"/>
  <c r="Q1348" i="1"/>
  <c r="Q1347" i="1" s="1"/>
  <c r="P1348" i="1"/>
  <c r="P1347" i="1" s="1"/>
  <c r="O1348" i="1"/>
  <c r="O1347" i="1" s="1"/>
  <c r="K1348" i="1"/>
  <c r="K1347" i="1" s="1"/>
  <c r="J1348" i="1"/>
  <c r="J1347" i="1" s="1"/>
  <c r="I1348" i="1"/>
  <c r="I1347" i="1" s="1"/>
  <c r="H1348" i="1"/>
  <c r="H1347" i="1" s="1"/>
  <c r="G1348" i="1"/>
  <c r="F1348" i="1"/>
  <c r="F1347" i="1" s="1"/>
  <c r="AI1347" i="1"/>
  <c r="AA1347" i="1"/>
  <c r="T1345" i="1"/>
  <c r="Z1345" i="1" s="1"/>
  <c r="AH1345" i="1" s="1"/>
  <c r="S1345" i="1"/>
  <c r="Y1345" i="1" s="1"/>
  <c r="AG1345" i="1" s="1"/>
  <c r="R1345" i="1"/>
  <c r="X1345" i="1" s="1"/>
  <c r="AD1345" i="1" s="1"/>
  <c r="AF1345" i="1" s="1"/>
  <c r="O1345" i="1"/>
  <c r="AI1344" i="1"/>
  <c r="AI1341" i="1" s="1"/>
  <c r="AI1340" i="1" s="1"/>
  <c r="AC1344" i="1"/>
  <c r="AB1344" i="1"/>
  <c r="AA1344" i="1"/>
  <c r="W1344" i="1"/>
  <c r="V1344" i="1"/>
  <c r="U1344" i="1"/>
  <c r="Q1344" i="1"/>
  <c r="T1344" i="1" s="1"/>
  <c r="P1344" i="1"/>
  <c r="S1344" i="1" s="1"/>
  <c r="O1344" i="1"/>
  <c r="U1343" i="1"/>
  <c r="O1343" i="1"/>
  <c r="N1343" i="1"/>
  <c r="T1343" i="1" s="1"/>
  <c r="Z1343" i="1" s="1"/>
  <c r="AH1343" i="1" s="1"/>
  <c r="M1343" i="1"/>
  <c r="S1343" i="1" s="1"/>
  <c r="Y1343" i="1" s="1"/>
  <c r="AG1343" i="1" s="1"/>
  <c r="L1343" i="1"/>
  <c r="R1343" i="1" s="1"/>
  <c r="X1343" i="1" s="1"/>
  <c r="AD1343" i="1" s="1"/>
  <c r="AF1343" i="1" s="1"/>
  <c r="AI1342" i="1"/>
  <c r="AC1342" i="1"/>
  <c r="AB1342" i="1"/>
  <c r="AA1342" i="1"/>
  <c r="W1342" i="1"/>
  <c r="V1342" i="1"/>
  <c r="U1342" i="1"/>
  <c r="Q1342" i="1"/>
  <c r="Q1341" i="1" s="1"/>
  <c r="Q1340" i="1" s="1"/>
  <c r="P1342" i="1"/>
  <c r="O1342" i="1"/>
  <c r="K1342" i="1"/>
  <c r="K1341" i="1" s="1"/>
  <c r="K1340" i="1" s="1"/>
  <c r="J1342" i="1"/>
  <c r="J1341" i="1" s="1"/>
  <c r="J1340" i="1" s="1"/>
  <c r="I1342" i="1"/>
  <c r="I1341" i="1" s="1"/>
  <c r="I1340" i="1" s="1"/>
  <c r="H1342" i="1"/>
  <c r="G1342" i="1"/>
  <c r="F1342" i="1"/>
  <c r="F1341" i="1" s="1"/>
  <c r="N1338" i="1"/>
  <c r="T1338" i="1" s="1"/>
  <c r="Z1338" i="1" s="1"/>
  <c r="AH1338" i="1" s="1"/>
  <c r="M1338" i="1"/>
  <c r="S1338" i="1" s="1"/>
  <c r="Y1338" i="1" s="1"/>
  <c r="AG1338" i="1" s="1"/>
  <c r="L1338" i="1"/>
  <c r="R1338" i="1" s="1"/>
  <c r="X1338" i="1" s="1"/>
  <c r="AD1338" i="1" s="1"/>
  <c r="AF1338" i="1" s="1"/>
  <c r="AI1337" i="1"/>
  <c r="AC1337" i="1"/>
  <c r="AC1336" i="1" s="1"/>
  <c r="AB1337" i="1"/>
  <c r="AB1336" i="1" s="1"/>
  <c r="AA1337" i="1"/>
  <c r="AA1336" i="1" s="1"/>
  <c r="W1337" i="1"/>
  <c r="W1336" i="1" s="1"/>
  <c r="V1337" i="1"/>
  <c r="V1336" i="1" s="1"/>
  <c r="U1337" i="1"/>
  <c r="U1336" i="1" s="1"/>
  <c r="Q1337" i="1"/>
  <c r="Q1336" i="1" s="1"/>
  <c r="P1337" i="1"/>
  <c r="P1336" i="1" s="1"/>
  <c r="O1337" i="1"/>
  <c r="O1336" i="1" s="1"/>
  <c r="K1337" i="1"/>
  <c r="K1336" i="1" s="1"/>
  <c r="K1330" i="1" s="1"/>
  <c r="K1329" i="1" s="1"/>
  <c r="J1337" i="1"/>
  <c r="J1336" i="1" s="1"/>
  <c r="J1330" i="1" s="1"/>
  <c r="I1337" i="1"/>
  <c r="I1336" i="1" s="1"/>
  <c r="I1330" i="1" s="1"/>
  <c r="I1329" i="1" s="1"/>
  <c r="H1337" i="1"/>
  <c r="H1336" i="1" s="1"/>
  <c r="G1337" i="1"/>
  <c r="G1336" i="1" s="1"/>
  <c r="F1337" i="1"/>
  <c r="F1336" i="1" s="1"/>
  <c r="AI1336" i="1"/>
  <c r="T1335" i="1"/>
  <c r="Z1335" i="1" s="1"/>
  <c r="AH1335" i="1" s="1"/>
  <c r="S1335" i="1"/>
  <c r="Y1335" i="1" s="1"/>
  <c r="AG1335" i="1" s="1"/>
  <c r="R1335" i="1"/>
  <c r="X1335" i="1" s="1"/>
  <c r="AD1335" i="1" s="1"/>
  <c r="AI1334" i="1"/>
  <c r="AC1334" i="1"/>
  <c r="AB1334" i="1"/>
  <c r="AA1334" i="1"/>
  <c r="W1334" i="1"/>
  <c r="V1334" i="1"/>
  <c r="U1334" i="1"/>
  <c r="Q1334" i="1"/>
  <c r="T1334" i="1" s="1"/>
  <c r="P1334" i="1"/>
  <c r="S1334" i="1" s="1"/>
  <c r="O1334" i="1"/>
  <c r="R1334" i="1" s="1"/>
  <c r="T1333" i="1"/>
  <c r="Z1333" i="1" s="1"/>
  <c r="AH1333" i="1" s="1"/>
  <c r="S1333" i="1"/>
  <c r="Y1333" i="1" s="1"/>
  <c r="AG1333" i="1" s="1"/>
  <c r="R1333" i="1"/>
  <c r="X1333" i="1" s="1"/>
  <c r="AD1333" i="1" s="1"/>
  <c r="AI1332" i="1"/>
  <c r="AC1332" i="1"/>
  <c r="AB1332" i="1"/>
  <c r="AA1332" i="1"/>
  <c r="W1332" i="1"/>
  <c r="V1332" i="1"/>
  <c r="U1332" i="1"/>
  <c r="Q1332" i="1"/>
  <c r="P1332" i="1"/>
  <c r="O1332" i="1"/>
  <c r="J1329" i="1"/>
  <c r="N1328" i="1"/>
  <c r="T1328" i="1" s="1"/>
  <c r="Z1328" i="1" s="1"/>
  <c r="AH1328" i="1" s="1"/>
  <c r="M1328" i="1"/>
  <c r="S1328" i="1" s="1"/>
  <c r="Y1328" i="1" s="1"/>
  <c r="AG1328" i="1" s="1"/>
  <c r="L1328" i="1"/>
  <c r="R1328" i="1" s="1"/>
  <c r="X1328" i="1" s="1"/>
  <c r="AD1328" i="1" s="1"/>
  <c r="AF1328" i="1" s="1"/>
  <c r="AI1327" i="1"/>
  <c r="AC1327" i="1"/>
  <c r="AB1327" i="1"/>
  <c r="AA1327" i="1"/>
  <c r="AA1326" i="1" s="1"/>
  <c r="AA1325" i="1" s="1"/>
  <c r="AA1324" i="1" s="1"/>
  <c r="W1327" i="1"/>
  <c r="W1326" i="1" s="1"/>
  <c r="W1325" i="1" s="1"/>
  <c r="W1324" i="1" s="1"/>
  <c r="V1327" i="1"/>
  <c r="V1326" i="1" s="1"/>
  <c r="V1325" i="1" s="1"/>
  <c r="V1324" i="1" s="1"/>
  <c r="U1327" i="1"/>
  <c r="U1326" i="1" s="1"/>
  <c r="U1325" i="1" s="1"/>
  <c r="U1324" i="1" s="1"/>
  <c r="Q1327" i="1"/>
  <c r="Q1326" i="1" s="1"/>
  <c r="Q1325" i="1" s="1"/>
  <c r="Q1324" i="1" s="1"/>
  <c r="P1327" i="1"/>
  <c r="P1326" i="1" s="1"/>
  <c r="P1325" i="1" s="1"/>
  <c r="P1324" i="1" s="1"/>
  <c r="O1327" i="1"/>
  <c r="O1326" i="1" s="1"/>
  <c r="O1325" i="1" s="1"/>
  <c r="O1324" i="1" s="1"/>
  <c r="K1327" i="1"/>
  <c r="K1326" i="1" s="1"/>
  <c r="K1325" i="1" s="1"/>
  <c r="K1324" i="1" s="1"/>
  <c r="J1327" i="1"/>
  <c r="J1326" i="1" s="1"/>
  <c r="J1325" i="1" s="1"/>
  <c r="J1324" i="1" s="1"/>
  <c r="I1327" i="1"/>
  <c r="I1326" i="1" s="1"/>
  <c r="H1327" i="1"/>
  <c r="H1326" i="1" s="1"/>
  <c r="H1325" i="1" s="1"/>
  <c r="H1324" i="1" s="1"/>
  <c r="G1327" i="1"/>
  <c r="F1327" i="1"/>
  <c r="F1326" i="1" s="1"/>
  <c r="F1325" i="1" s="1"/>
  <c r="AI1326" i="1"/>
  <c r="AC1326" i="1"/>
  <c r="AC1325" i="1" s="1"/>
  <c r="AC1324" i="1" s="1"/>
  <c r="AB1326" i="1"/>
  <c r="AB1325" i="1" s="1"/>
  <c r="AB1324" i="1" s="1"/>
  <c r="AI1325" i="1"/>
  <c r="AI1324" i="1" s="1"/>
  <c r="N1322" i="1"/>
  <c r="T1322" i="1" s="1"/>
  <c r="Z1322" i="1" s="1"/>
  <c r="AH1322" i="1" s="1"/>
  <c r="M1322" i="1"/>
  <c r="S1322" i="1" s="1"/>
  <c r="Y1322" i="1" s="1"/>
  <c r="AG1322" i="1" s="1"/>
  <c r="L1322" i="1"/>
  <c r="R1322" i="1" s="1"/>
  <c r="X1322" i="1" s="1"/>
  <c r="AD1322" i="1" s="1"/>
  <c r="AF1322" i="1" s="1"/>
  <c r="AI1321" i="1"/>
  <c r="AI1318" i="1" s="1"/>
  <c r="AC1321" i="1"/>
  <c r="AB1321" i="1"/>
  <c r="AA1321" i="1"/>
  <c r="W1321" i="1"/>
  <c r="V1321" i="1"/>
  <c r="U1321" i="1"/>
  <c r="U1318" i="1" s="1"/>
  <c r="Q1321" i="1"/>
  <c r="P1321" i="1"/>
  <c r="O1321" i="1"/>
  <c r="K1321" i="1"/>
  <c r="J1321" i="1"/>
  <c r="I1321" i="1"/>
  <c r="H1321" i="1"/>
  <c r="G1321" i="1"/>
  <c r="F1321" i="1"/>
  <c r="N1320" i="1"/>
  <c r="T1320" i="1" s="1"/>
  <c r="Z1320" i="1" s="1"/>
  <c r="AH1320" i="1" s="1"/>
  <c r="M1320" i="1"/>
  <c r="S1320" i="1" s="1"/>
  <c r="Y1320" i="1" s="1"/>
  <c r="AG1320" i="1" s="1"/>
  <c r="L1320" i="1"/>
  <c r="R1320" i="1" s="1"/>
  <c r="X1320" i="1" s="1"/>
  <c r="AD1320" i="1" s="1"/>
  <c r="AF1320" i="1" s="1"/>
  <c r="AI1319" i="1"/>
  <c r="AC1319" i="1"/>
  <c r="AB1319" i="1"/>
  <c r="AA1319" i="1"/>
  <c r="W1319" i="1"/>
  <c r="V1319" i="1"/>
  <c r="U1319" i="1"/>
  <c r="Q1319" i="1"/>
  <c r="P1319" i="1"/>
  <c r="O1319" i="1"/>
  <c r="K1319" i="1"/>
  <c r="J1319" i="1"/>
  <c r="I1319" i="1"/>
  <c r="H1319" i="1"/>
  <c r="G1319" i="1"/>
  <c r="F1319" i="1"/>
  <c r="N1317" i="1"/>
  <c r="T1317" i="1" s="1"/>
  <c r="Z1317" i="1" s="1"/>
  <c r="AH1317" i="1" s="1"/>
  <c r="M1317" i="1"/>
  <c r="S1317" i="1" s="1"/>
  <c r="Y1317" i="1" s="1"/>
  <c r="AG1317" i="1" s="1"/>
  <c r="L1317" i="1"/>
  <c r="R1317" i="1" s="1"/>
  <c r="X1317" i="1" s="1"/>
  <c r="AD1317" i="1" s="1"/>
  <c r="AF1317" i="1" s="1"/>
  <c r="AI1316" i="1"/>
  <c r="AC1316" i="1"/>
  <c r="AB1316" i="1"/>
  <c r="AA1316" i="1"/>
  <c r="W1316" i="1"/>
  <c r="V1316" i="1"/>
  <c r="U1316" i="1"/>
  <c r="Q1316" i="1"/>
  <c r="P1316" i="1"/>
  <c r="O1316" i="1"/>
  <c r="K1316" i="1"/>
  <c r="J1316" i="1"/>
  <c r="I1316" i="1"/>
  <c r="H1316" i="1"/>
  <c r="G1316" i="1"/>
  <c r="F1316" i="1"/>
  <c r="N1315" i="1"/>
  <c r="T1315" i="1" s="1"/>
  <c r="Z1315" i="1" s="1"/>
  <c r="AH1315" i="1" s="1"/>
  <c r="M1315" i="1"/>
  <c r="S1315" i="1" s="1"/>
  <c r="Y1315" i="1" s="1"/>
  <c r="AG1315" i="1" s="1"/>
  <c r="L1315" i="1"/>
  <c r="R1315" i="1" s="1"/>
  <c r="X1315" i="1" s="1"/>
  <c r="AD1315" i="1" s="1"/>
  <c r="AF1315" i="1" s="1"/>
  <c r="AI1314" i="1"/>
  <c r="AC1314" i="1"/>
  <c r="AB1314" i="1"/>
  <c r="AA1314" i="1"/>
  <c r="W1314" i="1"/>
  <c r="V1314" i="1"/>
  <c r="U1314" i="1"/>
  <c r="Q1314" i="1"/>
  <c r="P1314" i="1"/>
  <c r="O1314" i="1"/>
  <c r="K1314" i="1"/>
  <c r="J1314" i="1"/>
  <c r="I1314" i="1"/>
  <c r="H1314" i="1"/>
  <c r="G1314" i="1"/>
  <c r="F1314" i="1"/>
  <c r="T1311" i="1"/>
  <c r="Z1311" i="1" s="1"/>
  <c r="AH1311" i="1" s="1"/>
  <c r="S1311" i="1"/>
  <c r="Y1311" i="1" s="1"/>
  <c r="AG1311" i="1" s="1"/>
  <c r="R1311" i="1"/>
  <c r="X1311" i="1" s="1"/>
  <c r="AD1311" i="1" s="1"/>
  <c r="AF1311" i="1" s="1"/>
  <c r="AI1310" i="1"/>
  <c r="AI1309" i="1" s="1"/>
  <c r="AC1310" i="1"/>
  <c r="AC1309" i="1" s="1"/>
  <c r="AB1310" i="1"/>
  <c r="AB1309" i="1" s="1"/>
  <c r="AA1310" i="1"/>
  <c r="AA1309" i="1" s="1"/>
  <c r="W1310" i="1"/>
  <c r="W1309" i="1" s="1"/>
  <c r="V1310" i="1"/>
  <c r="V1309" i="1" s="1"/>
  <c r="U1310" i="1"/>
  <c r="U1309" i="1" s="1"/>
  <c r="Q1310" i="1"/>
  <c r="P1310" i="1"/>
  <c r="O1310" i="1"/>
  <c r="R1310" i="1" s="1"/>
  <c r="X1310" i="1" s="1"/>
  <c r="O1309" i="1"/>
  <c r="R1309" i="1" s="1"/>
  <c r="X1309" i="1" s="1"/>
  <c r="N1308" i="1"/>
  <c r="T1308" i="1" s="1"/>
  <c r="Z1308" i="1" s="1"/>
  <c r="AH1308" i="1" s="1"/>
  <c r="M1308" i="1"/>
  <c r="S1308" i="1" s="1"/>
  <c r="Y1308" i="1" s="1"/>
  <c r="AG1308" i="1" s="1"/>
  <c r="L1308" i="1"/>
  <c r="R1308" i="1" s="1"/>
  <c r="X1308" i="1" s="1"/>
  <c r="AD1308" i="1" s="1"/>
  <c r="AF1308" i="1" s="1"/>
  <c r="AI1307" i="1"/>
  <c r="AC1307" i="1"/>
  <c r="AB1307" i="1"/>
  <c r="AA1307" i="1"/>
  <c r="W1307" i="1"/>
  <c r="V1307" i="1"/>
  <c r="U1307" i="1"/>
  <c r="Q1307" i="1"/>
  <c r="P1307" i="1"/>
  <c r="O1307" i="1"/>
  <c r="K1307" i="1"/>
  <c r="J1307" i="1"/>
  <c r="I1307" i="1"/>
  <c r="H1307" i="1"/>
  <c r="G1307" i="1"/>
  <c r="F1307" i="1"/>
  <c r="N1306" i="1"/>
  <c r="T1306" i="1" s="1"/>
  <c r="Z1306" i="1" s="1"/>
  <c r="AH1306" i="1" s="1"/>
  <c r="M1306" i="1"/>
  <c r="S1306" i="1" s="1"/>
  <c r="Y1306" i="1" s="1"/>
  <c r="AG1306" i="1" s="1"/>
  <c r="L1306" i="1"/>
  <c r="R1306" i="1" s="1"/>
  <c r="X1306" i="1" s="1"/>
  <c r="AD1306" i="1" s="1"/>
  <c r="AF1306" i="1" s="1"/>
  <c r="AI1305" i="1"/>
  <c r="AC1305" i="1"/>
  <c r="AB1305" i="1"/>
  <c r="AA1305" i="1"/>
  <c r="W1305" i="1"/>
  <c r="V1305" i="1"/>
  <c r="U1305" i="1"/>
  <c r="Q1305" i="1"/>
  <c r="P1305" i="1"/>
  <c r="O1305" i="1"/>
  <c r="K1305" i="1"/>
  <c r="J1305" i="1"/>
  <c r="I1305" i="1"/>
  <c r="H1305" i="1"/>
  <c r="G1305" i="1"/>
  <c r="F1305" i="1"/>
  <c r="L1305" i="1" s="1"/>
  <c r="N1303" i="1"/>
  <c r="T1303" i="1" s="1"/>
  <c r="Z1303" i="1" s="1"/>
  <c r="AH1303" i="1" s="1"/>
  <c r="M1303" i="1"/>
  <c r="S1303" i="1" s="1"/>
  <c r="Y1303" i="1" s="1"/>
  <c r="AG1303" i="1" s="1"/>
  <c r="L1303" i="1"/>
  <c r="R1303" i="1" s="1"/>
  <c r="X1303" i="1" s="1"/>
  <c r="AD1303" i="1" s="1"/>
  <c r="AF1303" i="1" s="1"/>
  <c r="AI1302" i="1"/>
  <c r="AI1301" i="1" s="1"/>
  <c r="AC1302" i="1"/>
  <c r="AC1301" i="1" s="1"/>
  <c r="AB1302" i="1"/>
  <c r="AB1301" i="1" s="1"/>
  <c r="AA1302" i="1"/>
  <c r="AA1301" i="1" s="1"/>
  <c r="W1302" i="1"/>
  <c r="W1301" i="1" s="1"/>
  <c r="V1302" i="1"/>
  <c r="V1301" i="1" s="1"/>
  <c r="U1302" i="1"/>
  <c r="U1301" i="1" s="1"/>
  <c r="Q1302" i="1"/>
  <c r="Q1301" i="1" s="1"/>
  <c r="P1302" i="1"/>
  <c r="P1301" i="1" s="1"/>
  <c r="O1302" i="1"/>
  <c r="O1301" i="1" s="1"/>
  <c r="K1302" i="1"/>
  <c r="J1302" i="1"/>
  <c r="M1302" i="1" s="1"/>
  <c r="S1302" i="1" s="1"/>
  <c r="Y1302" i="1" s="1"/>
  <c r="I1302" i="1"/>
  <c r="N1300" i="1"/>
  <c r="T1300" i="1" s="1"/>
  <c r="Z1300" i="1" s="1"/>
  <c r="AH1300" i="1" s="1"/>
  <c r="M1300" i="1"/>
  <c r="S1300" i="1" s="1"/>
  <c r="Y1300" i="1" s="1"/>
  <c r="AG1300" i="1" s="1"/>
  <c r="L1300" i="1"/>
  <c r="R1300" i="1" s="1"/>
  <c r="X1300" i="1" s="1"/>
  <c r="AD1300" i="1" s="1"/>
  <c r="AF1300" i="1" s="1"/>
  <c r="AI1299" i="1"/>
  <c r="AI1298" i="1" s="1"/>
  <c r="AC1299" i="1"/>
  <c r="AC1298" i="1" s="1"/>
  <c r="AB1299" i="1"/>
  <c r="AB1298" i="1" s="1"/>
  <c r="AA1299" i="1"/>
  <c r="W1299" i="1"/>
  <c r="W1298" i="1" s="1"/>
  <c r="V1299" i="1"/>
  <c r="V1298" i="1" s="1"/>
  <c r="U1299" i="1"/>
  <c r="U1298" i="1" s="1"/>
  <c r="Q1299" i="1"/>
  <c r="Q1298" i="1" s="1"/>
  <c r="P1299" i="1"/>
  <c r="P1298" i="1" s="1"/>
  <c r="O1299" i="1"/>
  <c r="O1298" i="1" s="1"/>
  <c r="K1299" i="1"/>
  <c r="K1298" i="1" s="1"/>
  <c r="J1299" i="1"/>
  <c r="I1299" i="1"/>
  <c r="I1298" i="1" s="1"/>
  <c r="H1299" i="1"/>
  <c r="H1298" i="1" s="1"/>
  <c r="G1299" i="1"/>
  <c r="G1298" i="1" s="1"/>
  <c r="F1299" i="1"/>
  <c r="AA1298" i="1"/>
  <c r="J1298" i="1"/>
  <c r="F1298" i="1"/>
  <c r="N1297" i="1"/>
  <c r="T1297" i="1" s="1"/>
  <c r="Z1297" i="1" s="1"/>
  <c r="AH1297" i="1" s="1"/>
  <c r="M1297" i="1"/>
  <c r="S1297" i="1" s="1"/>
  <c r="Y1297" i="1" s="1"/>
  <c r="AG1297" i="1" s="1"/>
  <c r="L1297" i="1"/>
  <c r="R1297" i="1" s="1"/>
  <c r="X1297" i="1" s="1"/>
  <c r="AD1297" i="1" s="1"/>
  <c r="AF1297" i="1" s="1"/>
  <c r="AI1296" i="1"/>
  <c r="AC1296" i="1"/>
  <c r="AB1296" i="1"/>
  <c r="AA1296" i="1"/>
  <c r="W1296" i="1"/>
  <c r="V1296" i="1"/>
  <c r="U1296" i="1"/>
  <c r="Q1296" i="1"/>
  <c r="P1296" i="1"/>
  <c r="O1296" i="1"/>
  <c r="K1296" i="1"/>
  <c r="J1296" i="1"/>
  <c r="I1296" i="1"/>
  <c r="H1296" i="1"/>
  <c r="G1296" i="1"/>
  <c r="F1296" i="1"/>
  <c r="N1295" i="1"/>
  <c r="T1295" i="1" s="1"/>
  <c r="Z1295" i="1" s="1"/>
  <c r="AH1295" i="1" s="1"/>
  <c r="M1295" i="1"/>
  <c r="S1295" i="1" s="1"/>
  <c r="Y1295" i="1" s="1"/>
  <c r="AG1295" i="1" s="1"/>
  <c r="L1295" i="1"/>
  <c r="R1295" i="1" s="1"/>
  <c r="X1295" i="1" s="1"/>
  <c r="AD1295" i="1" s="1"/>
  <c r="AF1295" i="1" s="1"/>
  <c r="AI1294" i="1"/>
  <c r="AC1294" i="1"/>
  <c r="AB1294" i="1"/>
  <c r="AA1294" i="1"/>
  <c r="W1294" i="1"/>
  <c r="V1294" i="1"/>
  <c r="U1294" i="1"/>
  <c r="Q1294" i="1"/>
  <c r="P1294" i="1"/>
  <c r="O1294" i="1"/>
  <c r="K1294" i="1"/>
  <c r="J1294" i="1"/>
  <c r="I1294" i="1"/>
  <c r="H1294" i="1"/>
  <c r="G1294" i="1"/>
  <c r="F1294" i="1"/>
  <c r="N1293" i="1"/>
  <c r="T1293" i="1" s="1"/>
  <c r="Z1293" i="1" s="1"/>
  <c r="AH1293" i="1" s="1"/>
  <c r="M1293" i="1"/>
  <c r="S1293" i="1" s="1"/>
  <c r="Y1293" i="1" s="1"/>
  <c r="AG1293" i="1" s="1"/>
  <c r="L1293" i="1"/>
  <c r="R1293" i="1" s="1"/>
  <c r="X1293" i="1" s="1"/>
  <c r="AD1293" i="1" s="1"/>
  <c r="AF1293" i="1" s="1"/>
  <c r="AI1292" i="1"/>
  <c r="AC1292" i="1"/>
  <c r="AB1292" i="1"/>
  <c r="AA1292" i="1"/>
  <c r="W1292" i="1"/>
  <c r="V1292" i="1"/>
  <c r="U1292" i="1"/>
  <c r="Q1292" i="1"/>
  <c r="P1292" i="1"/>
  <c r="O1292" i="1"/>
  <c r="K1292" i="1"/>
  <c r="J1292" i="1"/>
  <c r="I1292" i="1"/>
  <c r="H1292" i="1"/>
  <c r="G1292" i="1"/>
  <c r="F1292" i="1"/>
  <c r="N1289" i="1"/>
  <c r="T1289" i="1" s="1"/>
  <c r="Z1289" i="1" s="1"/>
  <c r="AH1289" i="1" s="1"/>
  <c r="M1289" i="1"/>
  <c r="S1289" i="1" s="1"/>
  <c r="Y1289" i="1" s="1"/>
  <c r="AG1289" i="1" s="1"/>
  <c r="L1289" i="1"/>
  <c r="R1289" i="1" s="1"/>
  <c r="X1289" i="1" s="1"/>
  <c r="AD1289" i="1" s="1"/>
  <c r="AF1289" i="1" s="1"/>
  <c r="AI1288" i="1"/>
  <c r="AI1287" i="1" s="1"/>
  <c r="AC1288" i="1"/>
  <c r="AC1287" i="1" s="1"/>
  <c r="AB1288" i="1"/>
  <c r="AB1287" i="1" s="1"/>
  <c r="AA1288" i="1"/>
  <c r="AA1287" i="1" s="1"/>
  <c r="W1288" i="1"/>
  <c r="W1287" i="1" s="1"/>
  <c r="V1288" i="1"/>
  <c r="V1287" i="1" s="1"/>
  <c r="U1288" i="1"/>
  <c r="U1287" i="1" s="1"/>
  <c r="Q1288" i="1"/>
  <c r="Q1287" i="1" s="1"/>
  <c r="P1288" i="1"/>
  <c r="P1287" i="1" s="1"/>
  <c r="O1288" i="1"/>
  <c r="O1287" i="1" s="1"/>
  <c r="K1288" i="1"/>
  <c r="J1288" i="1"/>
  <c r="J1287" i="1" s="1"/>
  <c r="I1288" i="1"/>
  <c r="I1287" i="1" s="1"/>
  <c r="H1288" i="1"/>
  <c r="G1288" i="1"/>
  <c r="G1287" i="1" s="1"/>
  <c r="F1288" i="1"/>
  <c r="K1287" i="1"/>
  <c r="H1287" i="1"/>
  <c r="N1286" i="1"/>
  <c r="T1286" i="1" s="1"/>
  <c r="Z1286" i="1" s="1"/>
  <c r="AH1286" i="1" s="1"/>
  <c r="M1286" i="1"/>
  <c r="S1286" i="1" s="1"/>
  <c r="Y1286" i="1" s="1"/>
  <c r="AG1286" i="1" s="1"/>
  <c r="L1286" i="1"/>
  <c r="R1286" i="1" s="1"/>
  <c r="X1286" i="1" s="1"/>
  <c r="AD1286" i="1" s="1"/>
  <c r="AF1286" i="1" s="1"/>
  <c r="AI1285" i="1"/>
  <c r="AC1285" i="1"/>
  <c r="AB1285" i="1"/>
  <c r="AA1285" i="1"/>
  <c r="W1285" i="1"/>
  <c r="V1285" i="1"/>
  <c r="U1285" i="1"/>
  <c r="Q1285" i="1"/>
  <c r="P1285" i="1"/>
  <c r="O1285" i="1"/>
  <c r="K1285" i="1"/>
  <c r="J1285" i="1"/>
  <c r="I1285" i="1"/>
  <c r="H1285" i="1"/>
  <c r="G1285" i="1"/>
  <c r="M1285" i="1" s="1"/>
  <c r="F1285" i="1"/>
  <c r="N1284" i="1"/>
  <c r="T1284" i="1" s="1"/>
  <c r="Z1284" i="1" s="1"/>
  <c r="AH1284" i="1" s="1"/>
  <c r="M1284" i="1"/>
  <c r="S1284" i="1" s="1"/>
  <c r="Y1284" i="1" s="1"/>
  <c r="AG1284" i="1" s="1"/>
  <c r="L1284" i="1"/>
  <c r="R1284" i="1" s="1"/>
  <c r="X1284" i="1" s="1"/>
  <c r="AD1284" i="1" s="1"/>
  <c r="AF1284" i="1" s="1"/>
  <c r="AI1283" i="1"/>
  <c r="AC1283" i="1"/>
  <c r="AB1283" i="1"/>
  <c r="AA1283" i="1"/>
  <c r="AA1280" i="1" s="1"/>
  <c r="W1283" i="1"/>
  <c r="V1283" i="1"/>
  <c r="U1283" i="1"/>
  <c r="Q1283" i="1"/>
  <c r="Q1280" i="1" s="1"/>
  <c r="P1283" i="1"/>
  <c r="O1283" i="1"/>
  <c r="K1283" i="1"/>
  <c r="J1283" i="1"/>
  <c r="I1283" i="1"/>
  <c r="H1283" i="1"/>
  <c r="G1283" i="1"/>
  <c r="F1283" i="1"/>
  <c r="N1282" i="1"/>
  <c r="T1282" i="1" s="1"/>
  <c r="Z1282" i="1" s="1"/>
  <c r="AH1282" i="1" s="1"/>
  <c r="M1282" i="1"/>
  <c r="S1282" i="1" s="1"/>
  <c r="Y1282" i="1" s="1"/>
  <c r="AG1282" i="1" s="1"/>
  <c r="L1282" i="1"/>
  <c r="R1282" i="1" s="1"/>
  <c r="X1282" i="1" s="1"/>
  <c r="AD1282" i="1" s="1"/>
  <c r="AF1282" i="1" s="1"/>
  <c r="AI1281" i="1"/>
  <c r="AC1281" i="1"/>
  <c r="AB1281" i="1"/>
  <c r="AA1281" i="1"/>
  <c r="W1281" i="1"/>
  <c r="V1281" i="1"/>
  <c r="U1281" i="1"/>
  <c r="Q1281" i="1"/>
  <c r="P1281" i="1"/>
  <c r="O1281" i="1"/>
  <c r="K1281" i="1"/>
  <c r="J1281" i="1"/>
  <c r="I1281" i="1"/>
  <c r="H1281" i="1"/>
  <c r="G1281" i="1"/>
  <c r="F1281" i="1"/>
  <c r="L1278" i="1"/>
  <c r="R1278" i="1" s="1"/>
  <c r="X1278" i="1" s="1"/>
  <c r="AD1278" i="1" s="1"/>
  <c r="AF1278" i="1" s="1"/>
  <c r="H1278" i="1"/>
  <c r="N1278" i="1" s="1"/>
  <c r="T1278" i="1" s="1"/>
  <c r="Z1278" i="1" s="1"/>
  <c r="AH1278" i="1" s="1"/>
  <c r="G1278" i="1"/>
  <c r="M1278" i="1" s="1"/>
  <c r="S1278" i="1" s="1"/>
  <c r="Y1278" i="1" s="1"/>
  <c r="AG1278" i="1" s="1"/>
  <c r="F1278" i="1"/>
  <c r="AI1277" i="1"/>
  <c r="AI1276" i="1" s="1"/>
  <c r="AC1277" i="1"/>
  <c r="AC1276" i="1" s="1"/>
  <c r="AB1277" i="1"/>
  <c r="AB1276" i="1" s="1"/>
  <c r="AA1277" i="1"/>
  <c r="AA1276" i="1" s="1"/>
  <c r="W1277" i="1"/>
  <c r="W1276" i="1" s="1"/>
  <c r="V1277" i="1"/>
  <c r="V1276" i="1" s="1"/>
  <c r="U1277" i="1"/>
  <c r="U1276" i="1" s="1"/>
  <c r="Q1277" i="1"/>
  <c r="Q1276" i="1" s="1"/>
  <c r="P1277" i="1"/>
  <c r="P1276" i="1" s="1"/>
  <c r="O1277" i="1"/>
  <c r="O1276" i="1" s="1"/>
  <c r="K1277" i="1"/>
  <c r="K1276" i="1" s="1"/>
  <c r="J1277" i="1"/>
  <c r="J1276" i="1" s="1"/>
  <c r="I1277" i="1"/>
  <c r="I1276" i="1" s="1"/>
  <c r="G1277" i="1"/>
  <c r="G1276" i="1" s="1"/>
  <c r="F1277" i="1"/>
  <c r="N1275" i="1"/>
  <c r="T1275" i="1" s="1"/>
  <c r="Z1275" i="1" s="1"/>
  <c r="AH1275" i="1" s="1"/>
  <c r="M1275" i="1"/>
  <c r="S1275" i="1" s="1"/>
  <c r="Y1275" i="1" s="1"/>
  <c r="AG1275" i="1" s="1"/>
  <c r="L1275" i="1"/>
  <c r="R1275" i="1" s="1"/>
  <c r="X1275" i="1" s="1"/>
  <c r="AD1275" i="1" s="1"/>
  <c r="AF1275" i="1" s="1"/>
  <c r="AI1274" i="1"/>
  <c r="AI1273" i="1" s="1"/>
  <c r="AC1274" i="1"/>
  <c r="AC1273" i="1" s="1"/>
  <c r="AB1274" i="1"/>
  <c r="AB1273" i="1" s="1"/>
  <c r="AA1274" i="1"/>
  <c r="AA1273" i="1" s="1"/>
  <c r="W1274" i="1"/>
  <c r="W1273" i="1" s="1"/>
  <c r="V1274" i="1"/>
  <c r="V1273" i="1" s="1"/>
  <c r="U1274" i="1"/>
  <c r="U1273" i="1" s="1"/>
  <c r="Q1274" i="1"/>
  <c r="Q1273" i="1" s="1"/>
  <c r="P1274" i="1"/>
  <c r="P1273" i="1" s="1"/>
  <c r="O1274" i="1"/>
  <c r="O1273" i="1" s="1"/>
  <c r="K1274" i="1"/>
  <c r="J1274" i="1"/>
  <c r="J1273" i="1" s="1"/>
  <c r="I1274" i="1"/>
  <c r="I1273" i="1" s="1"/>
  <c r="H1274" i="1"/>
  <c r="H1273" i="1" s="1"/>
  <c r="G1274" i="1"/>
  <c r="F1274" i="1"/>
  <c r="K1273" i="1"/>
  <c r="G1273" i="1"/>
  <c r="N1272" i="1"/>
  <c r="T1272" i="1" s="1"/>
  <c r="Z1272" i="1" s="1"/>
  <c r="AH1272" i="1" s="1"/>
  <c r="M1272" i="1"/>
  <c r="S1272" i="1" s="1"/>
  <c r="Y1272" i="1" s="1"/>
  <c r="AG1272" i="1" s="1"/>
  <c r="L1272" i="1"/>
  <c r="R1272" i="1" s="1"/>
  <c r="X1272" i="1" s="1"/>
  <c r="AD1272" i="1" s="1"/>
  <c r="AF1272" i="1" s="1"/>
  <c r="AI1271" i="1"/>
  <c r="AC1271" i="1"/>
  <c r="AB1271" i="1"/>
  <c r="AA1271" i="1"/>
  <c r="W1271" i="1"/>
  <c r="V1271" i="1"/>
  <c r="U1271" i="1"/>
  <c r="Q1271" i="1"/>
  <c r="P1271" i="1"/>
  <c r="O1271" i="1"/>
  <c r="K1271" i="1"/>
  <c r="J1271" i="1"/>
  <c r="I1271" i="1"/>
  <c r="H1271" i="1"/>
  <c r="G1271" i="1"/>
  <c r="F1271" i="1"/>
  <c r="O1270" i="1"/>
  <c r="O1269" i="1" s="1"/>
  <c r="N1270" i="1"/>
  <c r="T1270" i="1" s="1"/>
  <c r="Z1270" i="1" s="1"/>
  <c r="AH1270" i="1" s="1"/>
  <c r="M1270" i="1"/>
  <c r="S1270" i="1" s="1"/>
  <c r="Y1270" i="1" s="1"/>
  <c r="AG1270" i="1" s="1"/>
  <c r="L1270" i="1"/>
  <c r="AI1269" i="1"/>
  <c r="AC1269" i="1"/>
  <c r="AB1269" i="1"/>
  <c r="AA1269" i="1"/>
  <c r="W1269" i="1"/>
  <c r="V1269" i="1"/>
  <c r="U1269" i="1"/>
  <c r="Q1269" i="1"/>
  <c r="P1269" i="1"/>
  <c r="K1269" i="1"/>
  <c r="J1269" i="1"/>
  <c r="I1269" i="1"/>
  <c r="H1269" i="1"/>
  <c r="G1269" i="1"/>
  <c r="F1269" i="1"/>
  <c r="N1268" i="1"/>
  <c r="T1268" i="1" s="1"/>
  <c r="Z1268" i="1" s="1"/>
  <c r="AH1268" i="1" s="1"/>
  <c r="M1268" i="1"/>
  <c r="S1268" i="1" s="1"/>
  <c r="Y1268" i="1" s="1"/>
  <c r="AG1268" i="1" s="1"/>
  <c r="L1268" i="1"/>
  <c r="R1268" i="1" s="1"/>
  <c r="X1268" i="1" s="1"/>
  <c r="AD1268" i="1" s="1"/>
  <c r="AF1268" i="1" s="1"/>
  <c r="AI1267" i="1"/>
  <c r="AC1267" i="1"/>
  <c r="AB1267" i="1"/>
  <c r="AA1267" i="1"/>
  <c r="W1267" i="1"/>
  <c r="V1267" i="1"/>
  <c r="U1267" i="1"/>
  <c r="Q1267" i="1"/>
  <c r="P1267" i="1"/>
  <c r="O1267" i="1"/>
  <c r="K1267" i="1"/>
  <c r="K1266" i="1" s="1"/>
  <c r="J1267" i="1"/>
  <c r="I1267" i="1"/>
  <c r="H1267" i="1"/>
  <c r="G1267" i="1"/>
  <c r="F1267" i="1"/>
  <c r="H1264" i="1"/>
  <c r="N1264" i="1" s="1"/>
  <c r="T1264" i="1" s="1"/>
  <c r="Z1264" i="1" s="1"/>
  <c r="AH1264" i="1" s="1"/>
  <c r="G1264" i="1"/>
  <c r="M1264" i="1" s="1"/>
  <c r="S1264" i="1" s="1"/>
  <c r="Y1264" i="1" s="1"/>
  <c r="AG1264" i="1" s="1"/>
  <c r="F1264" i="1"/>
  <c r="L1264" i="1" s="1"/>
  <c r="R1264" i="1" s="1"/>
  <c r="X1264" i="1" s="1"/>
  <c r="AD1264" i="1" s="1"/>
  <c r="AF1264" i="1" s="1"/>
  <c r="AI1263" i="1"/>
  <c r="AC1263" i="1"/>
  <c r="AC1262" i="1" s="1"/>
  <c r="AB1263" i="1"/>
  <c r="AB1262" i="1" s="1"/>
  <c r="AA1263" i="1"/>
  <c r="AA1262" i="1" s="1"/>
  <c r="W1263" i="1"/>
  <c r="W1262" i="1" s="1"/>
  <c r="V1263" i="1"/>
  <c r="V1262" i="1" s="1"/>
  <c r="U1263" i="1"/>
  <c r="Q1263" i="1"/>
  <c r="Q1262" i="1" s="1"/>
  <c r="P1263" i="1"/>
  <c r="P1262" i="1" s="1"/>
  <c r="O1263" i="1"/>
  <c r="O1262" i="1" s="1"/>
  <c r="K1263" i="1"/>
  <c r="K1262" i="1" s="1"/>
  <c r="J1263" i="1"/>
  <c r="J1262" i="1" s="1"/>
  <c r="I1263" i="1"/>
  <c r="H1263" i="1"/>
  <c r="H1262" i="1" s="1"/>
  <c r="G1263" i="1"/>
  <c r="F1263" i="1"/>
  <c r="F1262" i="1" s="1"/>
  <c r="AI1262" i="1"/>
  <c r="U1262" i="1"/>
  <c r="N1261" i="1"/>
  <c r="T1261" i="1" s="1"/>
  <c r="Z1261" i="1" s="1"/>
  <c r="AH1261" i="1" s="1"/>
  <c r="M1261" i="1"/>
  <c r="S1261" i="1" s="1"/>
  <c r="Y1261" i="1" s="1"/>
  <c r="AG1261" i="1" s="1"/>
  <c r="L1261" i="1"/>
  <c r="R1261" i="1" s="1"/>
  <c r="X1261" i="1" s="1"/>
  <c r="AD1261" i="1" s="1"/>
  <c r="AF1261" i="1" s="1"/>
  <c r="AI1260" i="1"/>
  <c r="AC1260" i="1"/>
  <c r="AB1260" i="1"/>
  <c r="AA1260" i="1"/>
  <c r="W1260" i="1"/>
  <c r="V1260" i="1"/>
  <c r="U1260" i="1"/>
  <c r="Q1260" i="1"/>
  <c r="P1260" i="1"/>
  <c r="O1260" i="1"/>
  <c r="K1260" i="1"/>
  <c r="J1260" i="1"/>
  <c r="I1260" i="1"/>
  <c r="H1260" i="1"/>
  <c r="G1260" i="1"/>
  <c r="F1260" i="1"/>
  <c r="N1259" i="1"/>
  <c r="T1259" i="1" s="1"/>
  <c r="Z1259" i="1" s="1"/>
  <c r="AH1259" i="1" s="1"/>
  <c r="M1259" i="1"/>
  <c r="S1259" i="1" s="1"/>
  <c r="Y1259" i="1" s="1"/>
  <c r="AG1259" i="1" s="1"/>
  <c r="L1259" i="1"/>
  <c r="R1259" i="1" s="1"/>
  <c r="X1259" i="1" s="1"/>
  <c r="AD1259" i="1" s="1"/>
  <c r="AF1259" i="1" s="1"/>
  <c r="AI1258" i="1"/>
  <c r="AC1258" i="1"/>
  <c r="AB1258" i="1"/>
  <c r="AA1258" i="1"/>
  <c r="W1258" i="1"/>
  <c r="V1258" i="1"/>
  <c r="U1258" i="1"/>
  <c r="Q1258" i="1"/>
  <c r="P1258" i="1"/>
  <c r="O1258" i="1"/>
  <c r="K1258" i="1"/>
  <c r="J1258" i="1"/>
  <c r="I1258" i="1"/>
  <c r="H1258" i="1"/>
  <c r="G1258" i="1"/>
  <c r="F1258" i="1"/>
  <c r="N1257" i="1"/>
  <c r="T1257" i="1" s="1"/>
  <c r="Z1257" i="1" s="1"/>
  <c r="AH1257" i="1" s="1"/>
  <c r="H1257" i="1"/>
  <c r="G1257" i="1"/>
  <c r="M1257" i="1" s="1"/>
  <c r="S1257" i="1" s="1"/>
  <c r="Y1257" i="1" s="1"/>
  <c r="AG1257" i="1" s="1"/>
  <c r="F1257" i="1"/>
  <c r="L1257" i="1" s="1"/>
  <c r="R1257" i="1" s="1"/>
  <c r="X1257" i="1" s="1"/>
  <c r="AD1257" i="1" s="1"/>
  <c r="AF1257" i="1" s="1"/>
  <c r="AI1256" i="1"/>
  <c r="AC1256" i="1"/>
  <c r="AB1256" i="1"/>
  <c r="AA1256" i="1"/>
  <c r="W1256" i="1"/>
  <c r="V1256" i="1"/>
  <c r="U1256" i="1"/>
  <c r="Q1256" i="1"/>
  <c r="P1256" i="1"/>
  <c r="O1256" i="1"/>
  <c r="K1256" i="1"/>
  <c r="J1256" i="1"/>
  <c r="I1256" i="1"/>
  <c r="H1256" i="1"/>
  <c r="G1256" i="1"/>
  <c r="F1256" i="1"/>
  <c r="N1252" i="1"/>
  <c r="T1252" i="1" s="1"/>
  <c r="Z1252" i="1" s="1"/>
  <c r="AH1252" i="1" s="1"/>
  <c r="M1252" i="1"/>
  <c r="S1252" i="1" s="1"/>
  <c r="Y1252" i="1" s="1"/>
  <c r="AG1252" i="1" s="1"/>
  <c r="L1252" i="1"/>
  <c r="R1252" i="1" s="1"/>
  <c r="X1252" i="1" s="1"/>
  <c r="AD1252" i="1" s="1"/>
  <c r="AF1252" i="1" s="1"/>
  <c r="AI1251" i="1"/>
  <c r="AC1251" i="1"/>
  <c r="AB1251" i="1"/>
  <c r="AA1251" i="1"/>
  <c r="AA1250" i="1" s="1"/>
  <c r="AA1249" i="1" s="1"/>
  <c r="AA1248" i="1" s="1"/>
  <c r="W1251" i="1"/>
  <c r="W1250" i="1" s="1"/>
  <c r="W1249" i="1" s="1"/>
  <c r="W1248" i="1" s="1"/>
  <c r="V1251" i="1"/>
  <c r="V1250" i="1" s="1"/>
  <c r="V1249" i="1" s="1"/>
  <c r="V1248" i="1" s="1"/>
  <c r="U1251" i="1"/>
  <c r="U1250" i="1" s="1"/>
  <c r="U1249" i="1" s="1"/>
  <c r="U1248" i="1" s="1"/>
  <c r="Q1251" i="1"/>
  <c r="P1251" i="1"/>
  <c r="P1250" i="1" s="1"/>
  <c r="P1249" i="1" s="1"/>
  <c r="P1248" i="1" s="1"/>
  <c r="O1251" i="1"/>
  <c r="O1250" i="1" s="1"/>
  <c r="O1249" i="1" s="1"/>
  <c r="O1248" i="1" s="1"/>
  <c r="K1251" i="1"/>
  <c r="K1250" i="1" s="1"/>
  <c r="K1249" i="1" s="1"/>
  <c r="J1251" i="1"/>
  <c r="J1250" i="1" s="1"/>
  <c r="J1249" i="1" s="1"/>
  <c r="J1248" i="1" s="1"/>
  <c r="I1251" i="1"/>
  <c r="I1250" i="1" s="1"/>
  <c r="I1249" i="1" s="1"/>
  <c r="I1248" i="1" s="1"/>
  <c r="H1251" i="1"/>
  <c r="H1250" i="1" s="1"/>
  <c r="H1249" i="1" s="1"/>
  <c r="H1248" i="1" s="1"/>
  <c r="G1251" i="1"/>
  <c r="F1251" i="1"/>
  <c r="F1250" i="1" s="1"/>
  <c r="F1249" i="1" s="1"/>
  <c r="F1248" i="1" s="1"/>
  <c r="AI1250" i="1"/>
  <c r="AI1249" i="1" s="1"/>
  <c r="AI1248" i="1" s="1"/>
  <c r="AC1250" i="1"/>
  <c r="AC1249" i="1" s="1"/>
  <c r="AC1248" i="1" s="1"/>
  <c r="AB1250" i="1"/>
  <c r="AB1249" i="1" s="1"/>
  <c r="AB1248" i="1" s="1"/>
  <c r="Q1250" i="1"/>
  <c r="Q1249" i="1"/>
  <c r="Q1248" i="1" s="1"/>
  <c r="O1247" i="1"/>
  <c r="N1247" i="1"/>
  <c r="T1247" i="1" s="1"/>
  <c r="Z1247" i="1" s="1"/>
  <c r="AH1247" i="1" s="1"/>
  <c r="M1247" i="1"/>
  <c r="S1247" i="1" s="1"/>
  <c r="Y1247" i="1" s="1"/>
  <c r="AG1247" i="1" s="1"/>
  <c r="L1247" i="1"/>
  <c r="R1247" i="1" s="1"/>
  <c r="X1247" i="1" s="1"/>
  <c r="AD1247" i="1" s="1"/>
  <c r="AF1247" i="1" s="1"/>
  <c r="AI1246" i="1"/>
  <c r="AC1246" i="1"/>
  <c r="AC1245" i="1" s="1"/>
  <c r="AB1246" i="1"/>
  <c r="AB1245" i="1" s="1"/>
  <c r="AA1246" i="1"/>
  <c r="AA1245" i="1" s="1"/>
  <c r="W1246" i="1"/>
  <c r="W1245" i="1" s="1"/>
  <c r="V1246" i="1"/>
  <c r="V1245" i="1" s="1"/>
  <c r="U1246" i="1"/>
  <c r="U1245" i="1" s="1"/>
  <c r="Q1246" i="1"/>
  <c r="Q1245" i="1" s="1"/>
  <c r="P1246" i="1"/>
  <c r="P1245" i="1" s="1"/>
  <c r="O1246" i="1"/>
  <c r="O1245" i="1" s="1"/>
  <c r="K1246" i="1"/>
  <c r="K1245" i="1" s="1"/>
  <c r="K1241" i="1" s="1"/>
  <c r="K1240" i="1" s="1"/>
  <c r="J1246" i="1"/>
  <c r="J1245" i="1" s="1"/>
  <c r="J1241" i="1" s="1"/>
  <c r="J1240" i="1" s="1"/>
  <c r="I1246" i="1"/>
  <c r="I1245" i="1" s="1"/>
  <c r="I1241" i="1" s="1"/>
  <c r="I1240" i="1" s="1"/>
  <c r="H1246" i="1"/>
  <c r="G1246" i="1"/>
  <c r="F1246" i="1"/>
  <c r="F1245" i="1" s="1"/>
  <c r="AI1245" i="1"/>
  <c r="G1245" i="1"/>
  <c r="G1241" i="1" s="1"/>
  <c r="T1244" i="1"/>
  <c r="Z1244" i="1" s="1"/>
  <c r="AH1244" i="1" s="1"/>
  <c r="S1244" i="1"/>
  <c r="Y1244" i="1" s="1"/>
  <c r="AG1244" i="1" s="1"/>
  <c r="R1244" i="1"/>
  <c r="X1244" i="1" s="1"/>
  <c r="AD1244" i="1" s="1"/>
  <c r="AF1244" i="1" s="1"/>
  <c r="AI1243" i="1"/>
  <c r="AI1242" i="1" s="1"/>
  <c r="AC1243" i="1"/>
  <c r="AC1242" i="1" s="1"/>
  <c r="AB1243" i="1"/>
  <c r="AA1243" i="1"/>
  <c r="W1243" i="1"/>
  <c r="V1243" i="1"/>
  <c r="U1243" i="1"/>
  <c r="U1242" i="1" s="1"/>
  <c r="Q1243" i="1"/>
  <c r="P1243" i="1"/>
  <c r="O1243" i="1"/>
  <c r="AB1242" i="1"/>
  <c r="AA1242" i="1"/>
  <c r="W1242" i="1"/>
  <c r="V1242" i="1"/>
  <c r="N1238" i="1"/>
  <c r="T1238" i="1" s="1"/>
  <c r="Z1238" i="1" s="1"/>
  <c r="AH1238" i="1" s="1"/>
  <c r="M1238" i="1"/>
  <c r="S1238" i="1" s="1"/>
  <c r="Y1238" i="1" s="1"/>
  <c r="AG1238" i="1" s="1"/>
  <c r="L1238" i="1"/>
  <c r="R1238" i="1" s="1"/>
  <c r="X1238" i="1" s="1"/>
  <c r="AD1238" i="1" s="1"/>
  <c r="AF1238" i="1" s="1"/>
  <c r="AI1237" i="1"/>
  <c r="AC1237" i="1"/>
  <c r="AC1234" i="1" s="1"/>
  <c r="AC1233" i="1" s="1"/>
  <c r="AB1237" i="1"/>
  <c r="AA1237" i="1"/>
  <c r="W1237" i="1"/>
  <c r="V1237" i="1"/>
  <c r="U1237" i="1"/>
  <c r="Q1237" i="1"/>
  <c r="P1237" i="1"/>
  <c r="O1237" i="1"/>
  <c r="K1237" i="1"/>
  <c r="J1237" i="1"/>
  <c r="I1237" i="1"/>
  <c r="H1237" i="1"/>
  <c r="G1237" i="1"/>
  <c r="F1237" i="1"/>
  <c r="L1237" i="1" s="1"/>
  <c r="N1236" i="1"/>
  <c r="T1236" i="1" s="1"/>
  <c r="Z1236" i="1" s="1"/>
  <c r="AH1236" i="1" s="1"/>
  <c r="M1236" i="1"/>
  <c r="S1236" i="1" s="1"/>
  <c r="Y1236" i="1" s="1"/>
  <c r="AG1236" i="1" s="1"/>
  <c r="L1236" i="1"/>
  <c r="R1236" i="1" s="1"/>
  <c r="X1236" i="1" s="1"/>
  <c r="AD1236" i="1" s="1"/>
  <c r="AF1236" i="1" s="1"/>
  <c r="AI1235" i="1"/>
  <c r="AC1235" i="1"/>
  <c r="AB1235" i="1"/>
  <c r="AB1234" i="1" s="1"/>
  <c r="AB1233" i="1" s="1"/>
  <c r="AA1235" i="1"/>
  <c r="W1235" i="1"/>
  <c r="V1235" i="1"/>
  <c r="U1235" i="1"/>
  <c r="U1234" i="1" s="1"/>
  <c r="U1233" i="1" s="1"/>
  <c r="Q1235" i="1"/>
  <c r="P1235" i="1"/>
  <c r="P1234" i="1" s="1"/>
  <c r="P1233" i="1" s="1"/>
  <c r="O1235" i="1"/>
  <c r="K1235" i="1"/>
  <c r="K1234" i="1" s="1"/>
  <c r="K1233" i="1" s="1"/>
  <c r="J1235" i="1"/>
  <c r="I1235" i="1"/>
  <c r="I1234" i="1" s="1"/>
  <c r="I1233" i="1" s="1"/>
  <c r="H1235" i="1"/>
  <c r="G1235" i="1"/>
  <c r="F1235" i="1"/>
  <c r="AI1234" i="1"/>
  <c r="AI1233" i="1" s="1"/>
  <c r="N1232" i="1"/>
  <c r="T1232" i="1" s="1"/>
  <c r="Z1232" i="1" s="1"/>
  <c r="AH1232" i="1" s="1"/>
  <c r="M1232" i="1"/>
  <c r="S1232" i="1" s="1"/>
  <c r="Y1232" i="1" s="1"/>
  <c r="AG1232" i="1" s="1"/>
  <c r="L1232" i="1"/>
  <c r="R1232" i="1" s="1"/>
  <c r="X1232" i="1" s="1"/>
  <c r="AD1232" i="1" s="1"/>
  <c r="AF1232" i="1" s="1"/>
  <c r="AI1231" i="1"/>
  <c r="AC1231" i="1"/>
  <c r="AB1231" i="1"/>
  <c r="AA1231" i="1"/>
  <c r="AA1230" i="1" s="1"/>
  <c r="W1231" i="1"/>
  <c r="W1230" i="1" s="1"/>
  <c r="V1231" i="1"/>
  <c r="V1230" i="1" s="1"/>
  <c r="U1231" i="1"/>
  <c r="U1230" i="1" s="1"/>
  <c r="Q1231" i="1"/>
  <c r="Q1230" i="1" s="1"/>
  <c r="P1231" i="1"/>
  <c r="P1230" i="1" s="1"/>
  <c r="O1231" i="1"/>
  <c r="O1230" i="1" s="1"/>
  <c r="K1231" i="1"/>
  <c r="K1230" i="1" s="1"/>
  <c r="J1231" i="1"/>
  <c r="J1230" i="1" s="1"/>
  <c r="I1231" i="1"/>
  <c r="I1230" i="1" s="1"/>
  <c r="H1231" i="1"/>
  <c r="H1230" i="1" s="1"/>
  <c r="G1231" i="1"/>
  <c r="F1231" i="1"/>
  <c r="AI1230" i="1"/>
  <c r="AC1230" i="1"/>
  <c r="AB1230" i="1"/>
  <c r="N1229" i="1"/>
  <c r="T1229" i="1" s="1"/>
  <c r="Z1229" i="1" s="1"/>
  <c r="AH1229" i="1" s="1"/>
  <c r="M1229" i="1"/>
  <c r="S1229" i="1" s="1"/>
  <c r="Y1229" i="1" s="1"/>
  <c r="AG1229" i="1" s="1"/>
  <c r="L1229" i="1"/>
  <c r="R1229" i="1" s="1"/>
  <c r="X1229" i="1" s="1"/>
  <c r="AD1229" i="1" s="1"/>
  <c r="AF1229" i="1" s="1"/>
  <c r="AI1228" i="1"/>
  <c r="AC1228" i="1"/>
  <c r="AB1228" i="1"/>
  <c r="AA1228" i="1"/>
  <c r="W1228" i="1"/>
  <c r="W1227" i="1" s="1"/>
  <c r="V1228" i="1"/>
  <c r="V1227" i="1" s="1"/>
  <c r="U1228" i="1"/>
  <c r="U1227" i="1" s="1"/>
  <c r="Q1228" i="1"/>
  <c r="Q1227" i="1" s="1"/>
  <c r="P1228" i="1"/>
  <c r="P1227" i="1" s="1"/>
  <c r="O1228" i="1"/>
  <c r="O1227" i="1" s="1"/>
  <c r="K1228" i="1"/>
  <c r="K1227" i="1" s="1"/>
  <c r="J1228" i="1"/>
  <c r="J1227" i="1" s="1"/>
  <c r="I1228" i="1"/>
  <c r="I1227" i="1" s="1"/>
  <c r="H1228" i="1"/>
  <c r="H1227" i="1" s="1"/>
  <c r="G1228" i="1"/>
  <c r="G1227" i="1" s="1"/>
  <c r="F1228" i="1"/>
  <c r="F1227" i="1" s="1"/>
  <c r="AI1227" i="1"/>
  <c r="AC1227" i="1"/>
  <c r="AB1227" i="1"/>
  <c r="AA1227" i="1"/>
  <c r="N1226" i="1"/>
  <c r="T1226" i="1" s="1"/>
  <c r="Z1226" i="1" s="1"/>
  <c r="AH1226" i="1" s="1"/>
  <c r="M1226" i="1"/>
  <c r="S1226" i="1" s="1"/>
  <c r="Y1226" i="1" s="1"/>
  <c r="AG1226" i="1" s="1"/>
  <c r="L1226" i="1"/>
  <c r="R1226" i="1" s="1"/>
  <c r="X1226" i="1" s="1"/>
  <c r="AD1226" i="1" s="1"/>
  <c r="AF1226" i="1" s="1"/>
  <c r="AI1225" i="1"/>
  <c r="AC1225" i="1"/>
  <c r="AB1225" i="1"/>
  <c r="AA1225" i="1"/>
  <c r="W1225" i="1"/>
  <c r="W1224" i="1" s="1"/>
  <c r="V1225" i="1"/>
  <c r="V1224" i="1" s="1"/>
  <c r="U1225" i="1"/>
  <c r="U1224" i="1" s="1"/>
  <c r="Q1225" i="1"/>
  <c r="Q1224" i="1" s="1"/>
  <c r="P1225" i="1"/>
  <c r="P1224" i="1" s="1"/>
  <c r="O1225" i="1"/>
  <c r="O1224" i="1" s="1"/>
  <c r="K1225" i="1"/>
  <c r="K1224" i="1" s="1"/>
  <c r="J1225" i="1"/>
  <c r="J1224" i="1" s="1"/>
  <c r="I1225" i="1"/>
  <c r="I1224" i="1" s="1"/>
  <c r="H1225" i="1"/>
  <c r="H1224" i="1" s="1"/>
  <c r="G1225" i="1"/>
  <c r="F1225" i="1"/>
  <c r="AI1224" i="1"/>
  <c r="AC1224" i="1"/>
  <c r="AB1224" i="1"/>
  <c r="AA1224" i="1"/>
  <c r="N1223" i="1"/>
  <c r="T1223" i="1" s="1"/>
  <c r="Z1223" i="1" s="1"/>
  <c r="AH1223" i="1" s="1"/>
  <c r="M1223" i="1"/>
  <c r="S1223" i="1" s="1"/>
  <c r="Y1223" i="1" s="1"/>
  <c r="AG1223" i="1" s="1"/>
  <c r="L1223" i="1"/>
  <c r="R1223" i="1" s="1"/>
  <c r="X1223" i="1" s="1"/>
  <c r="AD1223" i="1" s="1"/>
  <c r="AF1223" i="1" s="1"/>
  <c r="AI1222" i="1"/>
  <c r="AI1221" i="1" s="1"/>
  <c r="AC1222" i="1"/>
  <c r="AC1221" i="1" s="1"/>
  <c r="AB1222" i="1"/>
  <c r="AB1221" i="1" s="1"/>
  <c r="AA1222" i="1"/>
  <c r="AA1221" i="1" s="1"/>
  <c r="W1222" i="1"/>
  <c r="W1221" i="1" s="1"/>
  <c r="V1222" i="1"/>
  <c r="V1221" i="1" s="1"/>
  <c r="U1222" i="1"/>
  <c r="U1221" i="1" s="1"/>
  <c r="Q1222" i="1"/>
  <c r="Q1221" i="1" s="1"/>
  <c r="P1222" i="1"/>
  <c r="P1221" i="1" s="1"/>
  <c r="O1222" i="1"/>
  <c r="O1221" i="1" s="1"/>
  <c r="K1222" i="1"/>
  <c r="K1221" i="1" s="1"/>
  <c r="J1222" i="1"/>
  <c r="J1221" i="1" s="1"/>
  <c r="I1222" i="1"/>
  <c r="I1221" i="1" s="1"/>
  <c r="H1222" i="1"/>
  <c r="H1221" i="1" s="1"/>
  <c r="G1222" i="1"/>
  <c r="F1222" i="1"/>
  <c r="N1219" i="1"/>
  <c r="T1219" i="1" s="1"/>
  <c r="Z1219" i="1" s="1"/>
  <c r="AH1219" i="1" s="1"/>
  <c r="M1219" i="1"/>
  <c r="S1219" i="1" s="1"/>
  <c r="Y1219" i="1" s="1"/>
  <c r="AG1219" i="1" s="1"/>
  <c r="L1219" i="1"/>
  <c r="R1219" i="1" s="1"/>
  <c r="X1219" i="1" s="1"/>
  <c r="AD1219" i="1" s="1"/>
  <c r="AF1219" i="1" s="1"/>
  <c r="AI1218" i="1"/>
  <c r="AC1218" i="1"/>
  <c r="AC1217" i="1" s="1"/>
  <c r="AB1218" i="1"/>
  <c r="AB1217" i="1" s="1"/>
  <c r="AA1218" i="1"/>
  <c r="AA1217" i="1" s="1"/>
  <c r="W1218" i="1"/>
  <c r="W1217" i="1" s="1"/>
  <c r="V1218" i="1"/>
  <c r="V1217" i="1" s="1"/>
  <c r="U1218" i="1"/>
  <c r="U1217" i="1" s="1"/>
  <c r="Q1218" i="1"/>
  <c r="Q1217" i="1" s="1"/>
  <c r="P1218" i="1"/>
  <c r="P1217" i="1" s="1"/>
  <c r="O1218" i="1"/>
  <c r="O1217" i="1" s="1"/>
  <c r="K1218" i="1"/>
  <c r="K1217" i="1" s="1"/>
  <c r="J1218" i="1"/>
  <c r="I1218" i="1"/>
  <c r="I1217" i="1" s="1"/>
  <c r="H1218" i="1"/>
  <c r="G1218" i="1"/>
  <c r="G1217" i="1" s="1"/>
  <c r="F1218" i="1"/>
  <c r="F1217" i="1" s="1"/>
  <c r="AI1217" i="1"/>
  <c r="H1217" i="1"/>
  <c r="N1216" i="1"/>
  <c r="T1216" i="1" s="1"/>
  <c r="Z1216" i="1" s="1"/>
  <c r="AH1216" i="1" s="1"/>
  <c r="M1216" i="1"/>
  <c r="S1216" i="1" s="1"/>
  <c r="Y1216" i="1" s="1"/>
  <c r="AG1216" i="1" s="1"/>
  <c r="L1216" i="1"/>
  <c r="R1216" i="1" s="1"/>
  <c r="X1216" i="1" s="1"/>
  <c r="AD1216" i="1" s="1"/>
  <c r="AF1216" i="1" s="1"/>
  <c r="AI1215" i="1"/>
  <c r="AI1214" i="1" s="1"/>
  <c r="AC1215" i="1"/>
  <c r="AB1215" i="1"/>
  <c r="AB1214" i="1" s="1"/>
  <c r="AA1215" i="1"/>
  <c r="W1215" i="1"/>
  <c r="W1214" i="1" s="1"/>
  <c r="V1215" i="1"/>
  <c r="U1215" i="1"/>
  <c r="U1214" i="1" s="1"/>
  <c r="Q1215" i="1"/>
  <c r="P1215" i="1"/>
  <c r="P1214" i="1" s="1"/>
  <c r="O1215" i="1"/>
  <c r="O1214" i="1" s="1"/>
  <c r="K1215" i="1"/>
  <c r="J1215" i="1"/>
  <c r="J1214" i="1" s="1"/>
  <c r="I1215" i="1"/>
  <c r="I1214" i="1" s="1"/>
  <c r="H1215" i="1"/>
  <c r="G1215" i="1"/>
  <c r="F1215" i="1"/>
  <c r="AC1214" i="1"/>
  <c r="AA1214" i="1"/>
  <c r="V1214" i="1"/>
  <c r="Q1214" i="1"/>
  <c r="K1214" i="1"/>
  <c r="G1214" i="1"/>
  <c r="N1213" i="1"/>
  <c r="T1213" i="1" s="1"/>
  <c r="Z1213" i="1" s="1"/>
  <c r="AH1213" i="1" s="1"/>
  <c r="M1213" i="1"/>
  <c r="S1213" i="1" s="1"/>
  <c r="Y1213" i="1" s="1"/>
  <c r="AG1213" i="1" s="1"/>
  <c r="L1213" i="1"/>
  <c r="R1213" i="1" s="1"/>
  <c r="X1213" i="1" s="1"/>
  <c r="AD1213" i="1" s="1"/>
  <c r="AF1213" i="1" s="1"/>
  <c r="AI1212" i="1"/>
  <c r="AI1211" i="1" s="1"/>
  <c r="AC1212" i="1"/>
  <c r="AC1211" i="1" s="1"/>
  <c r="AB1212" i="1"/>
  <c r="AB1211" i="1" s="1"/>
  <c r="AA1212" i="1"/>
  <c r="AA1211" i="1" s="1"/>
  <c r="W1212" i="1"/>
  <c r="W1211" i="1" s="1"/>
  <c r="V1212" i="1"/>
  <c r="V1211" i="1" s="1"/>
  <c r="U1212" i="1"/>
  <c r="U1211" i="1" s="1"/>
  <c r="Q1212" i="1"/>
  <c r="Q1211" i="1" s="1"/>
  <c r="P1212" i="1"/>
  <c r="P1211" i="1" s="1"/>
  <c r="O1212" i="1"/>
  <c r="O1211" i="1" s="1"/>
  <c r="K1212" i="1"/>
  <c r="K1211" i="1" s="1"/>
  <c r="J1212" i="1"/>
  <c r="I1212" i="1"/>
  <c r="H1212" i="1"/>
  <c r="H1211" i="1" s="1"/>
  <c r="G1212" i="1"/>
  <c r="G1211" i="1" s="1"/>
  <c r="F1212" i="1"/>
  <c r="I1211" i="1"/>
  <c r="N1210" i="1"/>
  <c r="T1210" i="1" s="1"/>
  <c r="Z1210" i="1" s="1"/>
  <c r="AH1210" i="1" s="1"/>
  <c r="M1210" i="1"/>
  <c r="S1210" i="1" s="1"/>
  <c r="Y1210" i="1" s="1"/>
  <c r="AG1210" i="1" s="1"/>
  <c r="L1210" i="1"/>
  <c r="R1210" i="1" s="1"/>
  <c r="X1210" i="1" s="1"/>
  <c r="AD1210" i="1" s="1"/>
  <c r="AF1210" i="1" s="1"/>
  <c r="AI1209" i="1"/>
  <c r="AC1209" i="1"/>
  <c r="AC1208" i="1" s="1"/>
  <c r="AB1209" i="1"/>
  <c r="AB1208" i="1" s="1"/>
  <c r="AA1209" i="1"/>
  <c r="AA1208" i="1" s="1"/>
  <c r="W1209" i="1"/>
  <c r="W1208" i="1" s="1"/>
  <c r="V1209" i="1"/>
  <c r="V1208" i="1" s="1"/>
  <c r="U1209" i="1"/>
  <c r="U1208" i="1" s="1"/>
  <c r="Q1209" i="1"/>
  <c r="P1209" i="1"/>
  <c r="P1208" i="1" s="1"/>
  <c r="O1209" i="1"/>
  <c r="O1208" i="1" s="1"/>
  <c r="K1209" i="1"/>
  <c r="K1208" i="1" s="1"/>
  <c r="J1209" i="1"/>
  <c r="I1209" i="1"/>
  <c r="I1208" i="1" s="1"/>
  <c r="H1209" i="1"/>
  <c r="H1208" i="1" s="1"/>
  <c r="G1209" i="1"/>
  <c r="G1208" i="1" s="1"/>
  <c r="F1209" i="1"/>
  <c r="F1208" i="1" s="1"/>
  <c r="AI1208" i="1"/>
  <c r="Q1208" i="1"/>
  <c r="T1206" i="1"/>
  <c r="Z1206" i="1" s="1"/>
  <c r="AH1206" i="1" s="1"/>
  <c r="S1206" i="1"/>
  <c r="Y1206" i="1" s="1"/>
  <c r="AG1206" i="1" s="1"/>
  <c r="R1206" i="1"/>
  <c r="X1206" i="1" s="1"/>
  <c r="AD1206" i="1" s="1"/>
  <c r="AF1206" i="1" s="1"/>
  <c r="AI1205" i="1"/>
  <c r="AC1205" i="1"/>
  <c r="AB1205" i="1"/>
  <c r="AA1205" i="1"/>
  <c r="W1205" i="1"/>
  <c r="V1205" i="1"/>
  <c r="U1205" i="1"/>
  <c r="Q1205" i="1"/>
  <c r="P1205" i="1"/>
  <c r="S1205" i="1" s="1"/>
  <c r="O1205" i="1"/>
  <c r="N1204" i="1"/>
  <c r="T1204" i="1" s="1"/>
  <c r="Z1204" i="1" s="1"/>
  <c r="AH1204" i="1" s="1"/>
  <c r="M1204" i="1"/>
  <c r="S1204" i="1" s="1"/>
  <c r="Y1204" i="1" s="1"/>
  <c r="AG1204" i="1" s="1"/>
  <c r="L1204" i="1"/>
  <c r="R1204" i="1" s="1"/>
  <c r="X1204" i="1" s="1"/>
  <c r="AD1204" i="1" s="1"/>
  <c r="AF1204" i="1" s="1"/>
  <c r="AI1203" i="1"/>
  <c r="AC1203" i="1"/>
  <c r="AB1203" i="1"/>
  <c r="AA1203" i="1"/>
  <c r="W1203" i="1"/>
  <c r="V1203" i="1"/>
  <c r="U1203" i="1"/>
  <c r="Q1203" i="1"/>
  <c r="P1203" i="1"/>
  <c r="P1202" i="1" s="1"/>
  <c r="O1203" i="1"/>
  <c r="K1203" i="1"/>
  <c r="K1202" i="1" s="1"/>
  <c r="J1203" i="1"/>
  <c r="J1202" i="1" s="1"/>
  <c r="I1203" i="1"/>
  <c r="I1202" i="1" s="1"/>
  <c r="H1203" i="1"/>
  <c r="G1203" i="1"/>
  <c r="G1202" i="1" s="1"/>
  <c r="F1203" i="1"/>
  <c r="F1202" i="1"/>
  <c r="N1201" i="1"/>
  <c r="T1201" i="1" s="1"/>
  <c r="Z1201" i="1" s="1"/>
  <c r="AH1201" i="1" s="1"/>
  <c r="M1201" i="1"/>
  <c r="S1201" i="1" s="1"/>
  <c r="Y1201" i="1" s="1"/>
  <c r="AG1201" i="1" s="1"/>
  <c r="L1201" i="1"/>
  <c r="R1201" i="1" s="1"/>
  <c r="X1201" i="1" s="1"/>
  <c r="AD1201" i="1" s="1"/>
  <c r="AF1201" i="1" s="1"/>
  <c r="F1201" i="1"/>
  <c r="AI1200" i="1"/>
  <c r="AC1200" i="1"/>
  <c r="AC1199" i="1" s="1"/>
  <c r="AB1200" i="1"/>
  <c r="AB1199" i="1" s="1"/>
  <c r="AA1200" i="1"/>
  <c r="AA1199" i="1" s="1"/>
  <c r="W1200" i="1"/>
  <c r="W1199" i="1" s="1"/>
  <c r="V1200" i="1"/>
  <c r="V1199" i="1" s="1"/>
  <c r="U1200" i="1"/>
  <c r="U1199" i="1" s="1"/>
  <c r="Q1200" i="1"/>
  <c r="P1200" i="1"/>
  <c r="P1199" i="1" s="1"/>
  <c r="O1200" i="1"/>
  <c r="O1199" i="1" s="1"/>
  <c r="K1200" i="1"/>
  <c r="K1199" i="1" s="1"/>
  <c r="J1200" i="1"/>
  <c r="I1200" i="1"/>
  <c r="I1199" i="1" s="1"/>
  <c r="H1200" i="1"/>
  <c r="G1200" i="1"/>
  <c r="F1200" i="1"/>
  <c r="AI1199" i="1"/>
  <c r="Q1199" i="1"/>
  <c r="J1199" i="1"/>
  <c r="N1197" i="1"/>
  <c r="T1197" i="1" s="1"/>
  <c r="Z1197" i="1" s="1"/>
  <c r="AH1197" i="1" s="1"/>
  <c r="M1197" i="1"/>
  <c r="S1197" i="1" s="1"/>
  <c r="Y1197" i="1" s="1"/>
  <c r="AG1197" i="1" s="1"/>
  <c r="L1197" i="1"/>
  <c r="R1197" i="1" s="1"/>
  <c r="X1197" i="1" s="1"/>
  <c r="AD1197" i="1" s="1"/>
  <c r="AF1197" i="1" s="1"/>
  <c r="AI1196" i="1"/>
  <c r="AC1196" i="1"/>
  <c r="AC1195" i="1" s="1"/>
  <c r="AB1196" i="1"/>
  <c r="AB1195" i="1" s="1"/>
  <c r="AA1196" i="1"/>
  <c r="AA1195" i="1" s="1"/>
  <c r="W1196" i="1"/>
  <c r="W1195" i="1" s="1"/>
  <c r="V1196" i="1"/>
  <c r="V1195" i="1" s="1"/>
  <c r="U1196" i="1"/>
  <c r="Q1196" i="1"/>
  <c r="Q1195" i="1" s="1"/>
  <c r="P1196" i="1"/>
  <c r="P1195" i="1" s="1"/>
  <c r="O1196" i="1"/>
  <c r="O1195" i="1" s="1"/>
  <c r="K1196" i="1"/>
  <c r="K1195" i="1" s="1"/>
  <c r="J1196" i="1"/>
  <c r="J1195" i="1" s="1"/>
  <c r="I1196" i="1"/>
  <c r="I1195" i="1" s="1"/>
  <c r="H1196" i="1"/>
  <c r="H1195" i="1" s="1"/>
  <c r="N1195" i="1" s="1"/>
  <c r="G1196" i="1"/>
  <c r="F1196" i="1"/>
  <c r="AI1195" i="1"/>
  <c r="U1195" i="1"/>
  <c r="M1194" i="1"/>
  <c r="S1194" i="1" s="1"/>
  <c r="Y1194" i="1" s="1"/>
  <c r="AG1194" i="1" s="1"/>
  <c r="H1194" i="1"/>
  <c r="N1194" i="1" s="1"/>
  <c r="T1194" i="1" s="1"/>
  <c r="Z1194" i="1" s="1"/>
  <c r="AH1194" i="1" s="1"/>
  <c r="G1194" i="1"/>
  <c r="F1194" i="1"/>
  <c r="L1194" i="1" s="1"/>
  <c r="R1194" i="1" s="1"/>
  <c r="X1194" i="1" s="1"/>
  <c r="AD1194" i="1" s="1"/>
  <c r="AF1194" i="1" s="1"/>
  <c r="AI1193" i="1"/>
  <c r="AC1193" i="1"/>
  <c r="AB1193" i="1"/>
  <c r="AA1193" i="1"/>
  <c r="W1193" i="1"/>
  <c r="V1193" i="1"/>
  <c r="U1193" i="1"/>
  <c r="Q1193" i="1"/>
  <c r="P1193" i="1"/>
  <c r="O1193" i="1"/>
  <c r="K1193" i="1"/>
  <c r="K1190" i="1" s="1"/>
  <c r="J1193" i="1"/>
  <c r="J1190" i="1" s="1"/>
  <c r="I1193" i="1"/>
  <c r="H1193" i="1"/>
  <c r="G1193" i="1"/>
  <c r="F1193" i="1"/>
  <c r="T1192" i="1"/>
  <c r="Z1192" i="1" s="1"/>
  <c r="AH1192" i="1" s="1"/>
  <c r="S1192" i="1"/>
  <c r="Y1192" i="1" s="1"/>
  <c r="AG1192" i="1" s="1"/>
  <c r="R1192" i="1"/>
  <c r="X1192" i="1" s="1"/>
  <c r="AD1192" i="1" s="1"/>
  <c r="AI1191" i="1"/>
  <c r="AC1191" i="1"/>
  <c r="AB1191" i="1"/>
  <c r="AA1191" i="1"/>
  <c r="W1191" i="1"/>
  <c r="V1191" i="1"/>
  <c r="U1191" i="1"/>
  <c r="Q1191" i="1"/>
  <c r="P1191" i="1"/>
  <c r="S1191" i="1" s="1"/>
  <c r="O1191" i="1"/>
  <c r="I1190" i="1"/>
  <c r="N1189" i="1"/>
  <c r="T1189" i="1" s="1"/>
  <c r="Z1189" i="1" s="1"/>
  <c r="AH1189" i="1" s="1"/>
  <c r="M1189" i="1"/>
  <c r="S1189" i="1" s="1"/>
  <c r="Y1189" i="1" s="1"/>
  <c r="AG1189" i="1" s="1"/>
  <c r="L1189" i="1"/>
  <c r="R1189" i="1" s="1"/>
  <c r="X1189" i="1" s="1"/>
  <c r="AD1189" i="1" s="1"/>
  <c r="AF1189" i="1" s="1"/>
  <c r="AI1188" i="1"/>
  <c r="AC1188" i="1"/>
  <c r="AC1187" i="1" s="1"/>
  <c r="AB1188" i="1"/>
  <c r="AB1187" i="1" s="1"/>
  <c r="AA1188" i="1"/>
  <c r="AA1187" i="1" s="1"/>
  <c r="W1188" i="1"/>
  <c r="W1187" i="1" s="1"/>
  <c r="V1188" i="1"/>
  <c r="V1187" i="1" s="1"/>
  <c r="U1188" i="1"/>
  <c r="U1187" i="1" s="1"/>
  <c r="Q1188" i="1"/>
  <c r="Q1187" i="1" s="1"/>
  <c r="P1188" i="1"/>
  <c r="P1187" i="1" s="1"/>
  <c r="O1188" i="1"/>
  <c r="O1187" i="1" s="1"/>
  <c r="K1188" i="1"/>
  <c r="K1187" i="1" s="1"/>
  <c r="J1188" i="1"/>
  <c r="I1188" i="1"/>
  <c r="H1188" i="1"/>
  <c r="G1188" i="1"/>
  <c r="F1188" i="1"/>
  <c r="AI1187" i="1"/>
  <c r="J1187" i="1"/>
  <c r="F1187" i="1"/>
  <c r="N1186" i="1"/>
  <c r="T1186" i="1" s="1"/>
  <c r="Z1186" i="1" s="1"/>
  <c r="AH1186" i="1" s="1"/>
  <c r="M1186" i="1"/>
  <c r="S1186" i="1" s="1"/>
  <c r="Y1186" i="1" s="1"/>
  <c r="AG1186" i="1" s="1"/>
  <c r="L1186" i="1"/>
  <c r="R1186" i="1" s="1"/>
  <c r="X1186" i="1" s="1"/>
  <c r="AD1186" i="1" s="1"/>
  <c r="AF1186" i="1" s="1"/>
  <c r="AI1185" i="1"/>
  <c r="AI1184" i="1" s="1"/>
  <c r="AC1185" i="1"/>
  <c r="AC1184" i="1" s="1"/>
  <c r="AB1185" i="1"/>
  <c r="AB1184" i="1" s="1"/>
  <c r="AA1185" i="1"/>
  <c r="AA1184" i="1" s="1"/>
  <c r="W1185" i="1"/>
  <c r="W1184" i="1" s="1"/>
  <c r="V1185" i="1"/>
  <c r="V1184" i="1" s="1"/>
  <c r="U1185" i="1"/>
  <c r="U1184" i="1" s="1"/>
  <c r="Q1185" i="1"/>
  <c r="Q1184" i="1" s="1"/>
  <c r="P1185" i="1"/>
  <c r="P1184" i="1" s="1"/>
  <c r="O1185" i="1"/>
  <c r="O1184" i="1" s="1"/>
  <c r="K1185" i="1"/>
  <c r="N1185" i="1" s="1"/>
  <c r="J1185" i="1"/>
  <c r="M1185" i="1" s="1"/>
  <c r="I1185" i="1"/>
  <c r="O1183" i="1"/>
  <c r="N1183" i="1"/>
  <c r="T1183" i="1" s="1"/>
  <c r="Z1183" i="1" s="1"/>
  <c r="AH1183" i="1" s="1"/>
  <c r="M1183" i="1"/>
  <c r="S1183" i="1" s="1"/>
  <c r="Y1183" i="1" s="1"/>
  <c r="AG1183" i="1" s="1"/>
  <c r="L1183" i="1"/>
  <c r="R1183" i="1" s="1"/>
  <c r="X1183" i="1" s="1"/>
  <c r="AD1183" i="1" s="1"/>
  <c r="AF1183" i="1" s="1"/>
  <c r="T1182" i="1"/>
  <c r="Z1182" i="1" s="1"/>
  <c r="AH1182" i="1" s="1"/>
  <c r="S1182" i="1"/>
  <c r="Y1182" i="1" s="1"/>
  <c r="AG1182" i="1" s="1"/>
  <c r="R1182" i="1"/>
  <c r="X1182" i="1" s="1"/>
  <c r="AD1182" i="1" s="1"/>
  <c r="AF1182" i="1" s="1"/>
  <c r="O1182" i="1"/>
  <c r="AI1181" i="1"/>
  <c r="AI1180" i="1" s="1"/>
  <c r="AC1181" i="1"/>
  <c r="AC1180" i="1" s="1"/>
  <c r="AB1181" i="1"/>
  <c r="AB1180" i="1" s="1"/>
  <c r="AA1181" i="1"/>
  <c r="W1181" i="1"/>
  <c r="W1180" i="1" s="1"/>
  <c r="V1181" i="1"/>
  <c r="V1180" i="1" s="1"/>
  <c r="U1181" i="1"/>
  <c r="U1180" i="1" s="1"/>
  <c r="Q1181" i="1"/>
  <c r="Q1180" i="1" s="1"/>
  <c r="P1181" i="1"/>
  <c r="P1180" i="1" s="1"/>
  <c r="O1181" i="1"/>
  <c r="O1180" i="1" s="1"/>
  <c r="K1181" i="1"/>
  <c r="K1180" i="1" s="1"/>
  <c r="J1181" i="1"/>
  <c r="I1181" i="1"/>
  <c r="I1180" i="1" s="1"/>
  <c r="H1181" i="1"/>
  <c r="G1181" i="1"/>
  <c r="F1181" i="1"/>
  <c r="AA1180" i="1"/>
  <c r="G1180" i="1"/>
  <c r="F1180" i="1"/>
  <c r="M1179" i="1"/>
  <c r="S1179" i="1" s="1"/>
  <c r="Y1179" i="1" s="1"/>
  <c r="AG1179" i="1" s="1"/>
  <c r="H1179" i="1"/>
  <c r="N1179" i="1" s="1"/>
  <c r="T1179" i="1" s="1"/>
  <c r="Z1179" i="1" s="1"/>
  <c r="AH1179" i="1" s="1"/>
  <c r="G1179" i="1"/>
  <c r="F1179" i="1"/>
  <c r="L1179" i="1" s="1"/>
  <c r="R1179" i="1" s="1"/>
  <c r="X1179" i="1" s="1"/>
  <c r="AD1179" i="1" s="1"/>
  <c r="AF1179" i="1" s="1"/>
  <c r="AI1178" i="1"/>
  <c r="AC1178" i="1"/>
  <c r="AB1178" i="1"/>
  <c r="AA1178" i="1"/>
  <c r="W1178" i="1"/>
  <c r="V1178" i="1"/>
  <c r="U1178" i="1"/>
  <c r="Q1178" i="1"/>
  <c r="P1178" i="1"/>
  <c r="O1178" i="1"/>
  <c r="K1178" i="1"/>
  <c r="J1178" i="1"/>
  <c r="I1178" i="1"/>
  <c r="H1178" i="1"/>
  <c r="G1178" i="1"/>
  <c r="F1178" i="1"/>
  <c r="N1177" i="1"/>
  <c r="T1177" i="1" s="1"/>
  <c r="Z1177" i="1" s="1"/>
  <c r="AH1177" i="1" s="1"/>
  <c r="M1177" i="1"/>
  <c r="S1177" i="1" s="1"/>
  <c r="Y1177" i="1" s="1"/>
  <c r="AG1177" i="1" s="1"/>
  <c r="L1177" i="1"/>
  <c r="R1177" i="1" s="1"/>
  <c r="X1177" i="1" s="1"/>
  <c r="AD1177" i="1" s="1"/>
  <c r="AF1177" i="1" s="1"/>
  <c r="AI1176" i="1"/>
  <c r="AC1176" i="1"/>
  <c r="AC1175" i="1" s="1"/>
  <c r="AB1176" i="1"/>
  <c r="AA1176" i="1"/>
  <c r="W1176" i="1"/>
  <c r="V1176" i="1"/>
  <c r="U1176" i="1"/>
  <c r="Q1176" i="1"/>
  <c r="P1176" i="1"/>
  <c r="O1176" i="1"/>
  <c r="K1176" i="1"/>
  <c r="J1176" i="1"/>
  <c r="I1176" i="1"/>
  <c r="H1176" i="1"/>
  <c r="G1176" i="1"/>
  <c r="F1176" i="1"/>
  <c r="N1174" i="1"/>
  <c r="T1174" i="1" s="1"/>
  <c r="Z1174" i="1" s="1"/>
  <c r="AH1174" i="1" s="1"/>
  <c r="M1174" i="1"/>
  <c r="S1174" i="1" s="1"/>
  <c r="Y1174" i="1" s="1"/>
  <c r="AG1174" i="1" s="1"/>
  <c r="L1174" i="1"/>
  <c r="R1174" i="1" s="1"/>
  <c r="X1174" i="1" s="1"/>
  <c r="AD1174" i="1" s="1"/>
  <c r="AF1174" i="1" s="1"/>
  <c r="AI1173" i="1"/>
  <c r="AC1173" i="1"/>
  <c r="AB1173" i="1"/>
  <c r="AA1173" i="1"/>
  <c r="W1173" i="1"/>
  <c r="V1173" i="1"/>
  <c r="U1173" i="1"/>
  <c r="Q1173" i="1"/>
  <c r="P1173" i="1"/>
  <c r="O1173" i="1"/>
  <c r="K1173" i="1"/>
  <c r="J1173" i="1"/>
  <c r="I1173" i="1"/>
  <c r="H1173" i="1"/>
  <c r="G1173" i="1"/>
  <c r="F1173" i="1"/>
  <c r="N1172" i="1"/>
  <c r="T1172" i="1" s="1"/>
  <c r="Z1172" i="1" s="1"/>
  <c r="AH1172" i="1" s="1"/>
  <c r="M1172" i="1"/>
  <c r="S1172" i="1" s="1"/>
  <c r="Y1172" i="1" s="1"/>
  <c r="AG1172" i="1" s="1"/>
  <c r="L1172" i="1"/>
  <c r="R1172" i="1" s="1"/>
  <c r="X1172" i="1" s="1"/>
  <c r="AD1172" i="1" s="1"/>
  <c r="AF1172" i="1" s="1"/>
  <c r="AI1171" i="1"/>
  <c r="AC1171" i="1"/>
  <c r="AB1171" i="1"/>
  <c r="AA1171" i="1"/>
  <c r="W1171" i="1"/>
  <c r="V1171" i="1"/>
  <c r="U1171" i="1"/>
  <c r="Q1171" i="1"/>
  <c r="P1171" i="1"/>
  <c r="O1171" i="1"/>
  <c r="K1171" i="1"/>
  <c r="J1171" i="1"/>
  <c r="I1171" i="1"/>
  <c r="H1171" i="1"/>
  <c r="G1171" i="1"/>
  <c r="F1171" i="1"/>
  <c r="N1170" i="1"/>
  <c r="T1170" i="1" s="1"/>
  <c r="Z1170" i="1" s="1"/>
  <c r="AH1170" i="1" s="1"/>
  <c r="M1170" i="1"/>
  <c r="S1170" i="1" s="1"/>
  <c r="Y1170" i="1" s="1"/>
  <c r="AG1170" i="1" s="1"/>
  <c r="L1170" i="1"/>
  <c r="R1170" i="1" s="1"/>
  <c r="X1170" i="1" s="1"/>
  <c r="AD1170" i="1" s="1"/>
  <c r="AF1170" i="1" s="1"/>
  <c r="AI1169" i="1"/>
  <c r="AC1169" i="1"/>
  <c r="AB1169" i="1"/>
  <c r="AA1169" i="1"/>
  <c r="W1169" i="1"/>
  <c r="V1169" i="1"/>
  <c r="U1169" i="1"/>
  <c r="U1168" i="1" s="1"/>
  <c r="Q1169" i="1"/>
  <c r="P1169" i="1"/>
  <c r="O1169" i="1"/>
  <c r="K1169" i="1"/>
  <c r="K1168" i="1" s="1"/>
  <c r="J1169" i="1"/>
  <c r="I1169" i="1"/>
  <c r="H1169" i="1"/>
  <c r="G1169" i="1"/>
  <c r="F1169" i="1"/>
  <c r="N1165" i="1"/>
  <c r="T1165" i="1" s="1"/>
  <c r="Z1165" i="1" s="1"/>
  <c r="AH1165" i="1" s="1"/>
  <c r="M1165" i="1"/>
  <c r="S1165" i="1" s="1"/>
  <c r="Y1165" i="1" s="1"/>
  <c r="AG1165" i="1" s="1"/>
  <c r="L1165" i="1"/>
  <c r="R1165" i="1" s="1"/>
  <c r="X1165" i="1" s="1"/>
  <c r="AD1165" i="1" s="1"/>
  <c r="AF1165" i="1" s="1"/>
  <c r="AI1164" i="1"/>
  <c r="AC1164" i="1"/>
  <c r="AB1164" i="1"/>
  <c r="AA1164" i="1"/>
  <c r="W1164" i="1"/>
  <c r="V1164" i="1"/>
  <c r="V1161" i="1" s="1"/>
  <c r="U1164" i="1"/>
  <c r="Q1164" i="1"/>
  <c r="P1164" i="1"/>
  <c r="O1164" i="1"/>
  <c r="K1164" i="1"/>
  <c r="K1161" i="1" s="1"/>
  <c r="J1164" i="1"/>
  <c r="J1161" i="1" s="1"/>
  <c r="I1164" i="1"/>
  <c r="I1161" i="1" s="1"/>
  <c r="H1164" i="1"/>
  <c r="G1164" i="1"/>
  <c r="F1164" i="1"/>
  <c r="L1164" i="1" s="1"/>
  <c r="T1163" i="1"/>
  <c r="Z1163" i="1" s="1"/>
  <c r="AH1163" i="1" s="1"/>
  <c r="S1163" i="1"/>
  <c r="Y1163" i="1" s="1"/>
  <c r="AG1163" i="1" s="1"/>
  <c r="R1163" i="1"/>
  <c r="X1163" i="1" s="1"/>
  <c r="AD1163" i="1" s="1"/>
  <c r="AF1163" i="1" s="1"/>
  <c r="AI1162" i="1"/>
  <c r="AI1161" i="1" s="1"/>
  <c r="AC1162" i="1"/>
  <c r="AB1162" i="1"/>
  <c r="AA1162" i="1"/>
  <c r="W1162" i="1"/>
  <c r="W1161" i="1" s="1"/>
  <c r="V1162" i="1"/>
  <c r="U1162" i="1"/>
  <c r="Q1162" i="1"/>
  <c r="P1162" i="1"/>
  <c r="S1162" i="1" s="1"/>
  <c r="O1162" i="1"/>
  <c r="N1160" i="1"/>
  <c r="T1160" i="1" s="1"/>
  <c r="Z1160" i="1" s="1"/>
  <c r="AH1160" i="1" s="1"/>
  <c r="M1160" i="1"/>
  <c r="S1160" i="1" s="1"/>
  <c r="Y1160" i="1" s="1"/>
  <c r="AG1160" i="1" s="1"/>
  <c r="L1160" i="1"/>
  <c r="R1160" i="1" s="1"/>
  <c r="X1160" i="1" s="1"/>
  <c r="AD1160" i="1" s="1"/>
  <c r="AF1160" i="1" s="1"/>
  <c r="AI1159" i="1"/>
  <c r="AC1159" i="1"/>
  <c r="AC1158" i="1" s="1"/>
  <c r="AB1159" i="1"/>
  <c r="AB1158" i="1" s="1"/>
  <c r="AA1159" i="1"/>
  <c r="W1159" i="1"/>
  <c r="V1159" i="1"/>
  <c r="V1158" i="1" s="1"/>
  <c r="U1159" i="1"/>
  <c r="U1158" i="1" s="1"/>
  <c r="Q1159" i="1"/>
  <c r="Q1158" i="1" s="1"/>
  <c r="P1159" i="1"/>
  <c r="P1158" i="1" s="1"/>
  <c r="O1159" i="1"/>
  <c r="O1158" i="1" s="1"/>
  <c r="K1159" i="1"/>
  <c r="K1158" i="1" s="1"/>
  <c r="K1157" i="1" s="1"/>
  <c r="J1159" i="1"/>
  <c r="I1159" i="1"/>
  <c r="H1159" i="1"/>
  <c r="G1159" i="1"/>
  <c r="G1158" i="1" s="1"/>
  <c r="F1159" i="1"/>
  <c r="AI1158" i="1"/>
  <c r="AA1158" i="1"/>
  <c r="W1158" i="1"/>
  <c r="J1158" i="1"/>
  <c r="F1158" i="1"/>
  <c r="N1156" i="1"/>
  <c r="T1156" i="1" s="1"/>
  <c r="Z1156" i="1" s="1"/>
  <c r="AH1156" i="1" s="1"/>
  <c r="M1156" i="1"/>
  <c r="S1156" i="1" s="1"/>
  <c r="Y1156" i="1" s="1"/>
  <c r="AG1156" i="1" s="1"/>
  <c r="L1156" i="1"/>
  <c r="R1156" i="1" s="1"/>
  <c r="X1156" i="1" s="1"/>
  <c r="AD1156" i="1" s="1"/>
  <c r="AF1156" i="1" s="1"/>
  <c r="AI1155" i="1"/>
  <c r="AC1155" i="1"/>
  <c r="AC1154" i="1" s="1"/>
  <c r="AB1155" i="1"/>
  <c r="AB1154" i="1" s="1"/>
  <c r="AA1155" i="1"/>
  <c r="AA1154" i="1" s="1"/>
  <c r="W1155" i="1"/>
  <c r="V1155" i="1"/>
  <c r="V1154" i="1" s="1"/>
  <c r="U1155" i="1"/>
  <c r="U1154" i="1" s="1"/>
  <c r="Q1155" i="1"/>
  <c r="Q1154" i="1" s="1"/>
  <c r="P1155" i="1"/>
  <c r="O1155" i="1"/>
  <c r="O1154" i="1" s="1"/>
  <c r="K1155" i="1"/>
  <c r="K1154" i="1" s="1"/>
  <c r="J1155" i="1"/>
  <c r="J1154" i="1" s="1"/>
  <c r="I1155" i="1"/>
  <c r="H1155" i="1"/>
  <c r="G1155" i="1"/>
  <c r="F1155" i="1"/>
  <c r="F1154" i="1" s="1"/>
  <c r="AI1154" i="1"/>
  <c r="W1154" i="1"/>
  <c r="P1154" i="1"/>
  <c r="G1154" i="1"/>
  <c r="N1153" i="1"/>
  <c r="T1153" i="1" s="1"/>
  <c r="Z1153" i="1" s="1"/>
  <c r="AH1153" i="1" s="1"/>
  <c r="M1153" i="1"/>
  <c r="S1153" i="1" s="1"/>
  <c r="Y1153" i="1" s="1"/>
  <c r="AG1153" i="1" s="1"/>
  <c r="L1153" i="1"/>
  <c r="R1153" i="1" s="1"/>
  <c r="X1153" i="1" s="1"/>
  <c r="AD1153" i="1" s="1"/>
  <c r="AF1153" i="1" s="1"/>
  <c r="AI1152" i="1"/>
  <c r="AI1151" i="1" s="1"/>
  <c r="AC1152" i="1"/>
  <c r="AC1151" i="1" s="1"/>
  <c r="AB1152" i="1"/>
  <c r="AB1151" i="1" s="1"/>
  <c r="AA1152" i="1"/>
  <c r="AA1151" i="1" s="1"/>
  <c r="W1152" i="1"/>
  <c r="W1151" i="1" s="1"/>
  <c r="V1152" i="1"/>
  <c r="V1151" i="1" s="1"/>
  <c r="U1152" i="1"/>
  <c r="U1151" i="1" s="1"/>
  <c r="Q1152" i="1"/>
  <c r="Q1151" i="1" s="1"/>
  <c r="P1152" i="1"/>
  <c r="P1151" i="1" s="1"/>
  <c r="O1152" i="1"/>
  <c r="O1151" i="1" s="1"/>
  <c r="K1152" i="1"/>
  <c r="K1151" i="1" s="1"/>
  <c r="J1152" i="1"/>
  <c r="J1151" i="1" s="1"/>
  <c r="I1152" i="1"/>
  <c r="I1151" i="1" s="1"/>
  <c r="H1152" i="1"/>
  <c r="H1151" i="1" s="1"/>
  <c r="G1152" i="1"/>
  <c r="G1151" i="1" s="1"/>
  <c r="F1152" i="1"/>
  <c r="AH1150" i="1"/>
  <c r="AG1150" i="1"/>
  <c r="AD1150" i="1"/>
  <c r="AF1150" i="1" s="1"/>
  <c r="AI1149" i="1"/>
  <c r="AI1148" i="1" s="1"/>
  <c r="AC1149" i="1"/>
  <c r="AC1148" i="1" s="1"/>
  <c r="AH1148" i="1" s="1"/>
  <c r="AB1149" i="1"/>
  <c r="AA1149" i="1"/>
  <c r="T1147" i="1"/>
  <c r="Z1147" i="1" s="1"/>
  <c r="AH1147" i="1" s="1"/>
  <c r="S1147" i="1"/>
  <c r="Y1147" i="1" s="1"/>
  <c r="AG1147" i="1" s="1"/>
  <c r="R1147" i="1"/>
  <c r="X1147" i="1" s="1"/>
  <c r="AD1147" i="1" s="1"/>
  <c r="AF1147" i="1" s="1"/>
  <c r="AI1146" i="1"/>
  <c r="AI1145" i="1" s="1"/>
  <c r="AC1146" i="1"/>
  <c r="AC1145" i="1" s="1"/>
  <c r="AB1146" i="1"/>
  <c r="AB1145" i="1" s="1"/>
  <c r="AA1146" i="1"/>
  <c r="AA1145" i="1" s="1"/>
  <c r="W1146" i="1"/>
  <c r="W1145" i="1" s="1"/>
  <c r="V1146" i="1"/>
  <c r="V1145" i="1" s="1"/>
  <c r="U1146" i="1"/>
  <c r="U1145" i="1" s="1"/>
  <c r="Q1146" i="1"/>
  <c r="T1146" i="1" s="1"/>
  <c r="P1146" i="1"/>
  <c r="P1145" i="1" s="1"/>
  <c r="S1145" i="1" s="1"/>
  <c r="Y1145" i="1" s="1"/>
  <c r="O1146" i="1"/>
  <c r="R1146" i="1" s="1"/>
  <c r="Q1145" i="1"/>
  <c r="T1145" i="1" s="1"/>
  <c r="T1144" i="1"/>
  <c r="Z1144" i="1" s="1"/>
  <c r="AH1144" i="1" s="1"/>
  <c r="S1144" i="1"/>
  <c r="Y1144" i="1" s="1"/>
  <c r="AG1144" i="1" s="1"/>
  <c r="R1144" i="1"/>
  <c r="X1144" i="1" s="1"/>
  <c r="AD1144" i="1" s="1"/>
  <c r="AF1144" i="1" s="1"/>
  <c r="AI1143" i="1"/>
  <c r="AI1142" i="1" s="1"/>
  <c r="AC1143" i="1"/>
  <c r="AC1142" i="1" s="1"/>
  <c r="AB1143" i="1"/>
  <c r="AB1142" i="1" s="1"/>
  <c r="AA1143" i="1"/>
  <c r="AA1142" i="1" s="1"/>
  <c r="W1143" i="1"/>
  <c r="W1142" i="1" s="1"/>
  <c r="V1143" i="1"/>
  <c r="V1142" i="1" s="1"/>
  <c r="U1143" i="1"/>
  <c r="U1142" i="1" s="1"/>
  <c r="Q1143" i="1"/>
  <c r="P1143" i="1"/>
  <c r="S1143" i="1" s="1"/>
  <c r="O1143" i="1"/>
  <c r="O1142" i="1" s="1"/>
  <c r="R1142" i="1" s="1"/>
  <c r="N1141" i="1"/>
  <c r="T1141" i="1" s="1"/>
  <c r="Z1141" i="1" s="1"/>
  <c r="AH1141" i="1" s="1"/>
  <c r="M1141" i="1"/>
  <c r="S1141" i="1" s="1"/>
  <c r="Y1141" i="1" s="1"/>
  <c r="AG1141" i="1" s="1"/>
  <c r="L1141" i="1"/>
  <c r="R1141" i="1" s="1"/>
  <c r="X1141" i="1" s="1"/>
  <c r="AD1141" i="1" s="1"/>
  <c r="AF1141" i="1" s="1"/>
  <c r="AI1140" i="1"/>
  <c r="AC1140" i="1"/>
  <c r="AB1140" i="1"/>
  <c r="AA1140" i="1"/>
  <c r="W1140" i="1"/>
  <c r="W1139" i="1" s="1"/>
  <c r="V1140" i="1"/>
  <c r="V1139" i="1" s="1"/>
  <c r="U1140" i="1"/>
  <c r="U1139" i="1" s="1"/>
  <c r="Q1140" i="1"/>
  <c r="Q1139" i="1" s="1"/>
  <c r="P1140" i="1"/>
  <c r="P1139" i="1" s="1"/>
  <c r="O1140" i="1"/>
  <c r="O1139" i="1" s="1"/>
  <c r="K1140" i="1"/>
  <c r="J1140" i="1"/>
  <c r="J1139" i="1" s="1"/>
  <c r="I1140" i="1"/>
  <c r="I1139" i="1" s="1"/>
  <c r="H1140" i="1"/>
  <c r="H1139" i="1" s="1"/>
  <c r="G1140" i="1"/>
  <c r="F1140" i="1"/>
  <c r="AI1139" i="1"/>
  <c r="AC1139" i="1"/>
  <c r="AB1139" i="1"/>
  <c r="AA1139" i="1"/>
  <c r="N1138" i="1"/>
  <c r="T1138" i="1" s="1"/>
  <c r="Z1138" i="1" s="1"/>
  <c r="AH1138" i="1" s="1"/>
  <c r="M1138" i="1"/>
  <c r="S1138" i="1" s="1"/>
  <c r="Y1138" i="1" s="1"/>
  <c r="AG1138" i="1" s="1"/>
  <c r="F1138" i="1"/>
  <c r="L1138" i="1" s="1"/>
  <c r="R1138" i="1" s="1"/>
  <c r="X1138" i="1" s="1"/>
  <c r="AD1138" i="1" s="1"/>
  <c r="AF1138" i="1" s="1"/>
  <c r="AI1137" i="1"/>
  <c r="AC1137" i="1"/>
  <c r="AC1136" i="1" s="1"/>
  <c r="AB1137" i="1"/>
  <c r="AB1136" i="1" s="1"/>
  <c r="AA1137" i="1"/>
  <c r="AA1136" i="1" s="1"/>
  <c r="W1137" i="1"/>
  <c r="W1136" i="1" s="1"/>
  <c r="V1137" i="1"/>
  <c r="V1136" i="1" s="1"/>
  <c r="U1137" i="1"/>
  <c r="Q1137" i="1"/>
  <c r="Q1136" i="1" s="1"/>
  <c r="P1137" i="1"/>
  <c r="P1136" i="1" s="1"/>
  <c r="O1137" i="1"/>
  <c r="O1136" i="1" s="1"/>
  <c r="K1137" i="1"/>
  <c r="K1136" i="1" s="1"/>
  <c r="J1137" i="1"/>
  <c r="J1136" i="1" s="1"/>
  <c r="I1137" i="1"/>
  <c r="I1136" i="1" s="1"/>
  <c r="H1137" i="1"/>
  <c r="H1136" i="1" s="1"/>
  <c r="G1137" i="1"/>
  <c r="F1137" i="1"/>
  <c r="F1136" i="1" s="1"/>
  <c r="AI1136" i="1"/>
  <c r="U1136" i="1"/>
  <c r="G1136" i="1"/>
  <c r="N1135" i="1"/>
  <c r="T1135" i="1" s="1"/>
  <c r="Z1135" i="1" s="1"/>
  <c r="AH1135" i="1" s="1"/>
  <c r="M1135" i="1"/>
  <c r="S1135" i="1" s="1"/>
  <c r="Y1135" i="1" s="1"/>
  <c r="AG1135" i="1" s="1"/>
  <c r="L1135" i="1"/>
  <c r="R1135" i="1" s="1"/>
  <c r="X1135" i="1" s="1"/>
  <c r="AD1135" i="1" s="1"/>
  <c r="AF1135" i="1" s="1"/>
  <c r="AI1134" i="1"/>
  <c r="AC1134" i="1"/>
  <c r="AC1133" i="1" s="1"/>
  <c r="AB1134" i="1"/>
  <c r="AB1133" i="1" s="1"/>
  <c r="AA1134" i="1"/>
  <c r="AA1133" i="1" s="1"/>
  <c r="W1134" i="1"/>
  <c r="W1133" i="1" s="1"/>
  <c r="V1134" i="1"/>
  <c r="V1133" i="1" s="1"/>
  <c r="U1134" i="1"/>
  <c r="U1133" i="1" s="1"/>
  <c r="Q1134" i="1"/>
  <c r="Q1133" i="1" s="1"/>
  <c r="P1134" i="1"/>
  <c r="P1133" i="1" s="1"/>
  <c r="O1134" i="1"/>
  <c r="O1133" i="1" s="1"/>
  <c r="K1134" i="1"/>
  <c r="J1134" i="1"/>
  <c r="J1133" i="1" s="1"/>
  <c r="I1134" i="1"/>
  <c r="H1134" i="1"/>
  <c r="G1134" i="1"/>
  <c r="G1133" i="1" s="1"/>
  <c r="F1134" i="1"/>
  <c r="F1133" i="1" s="1"/>
  <c r="AI1133" i="1"/>
  <c r="K1133" i="1"/>
  <c r="N1132" i="1"/>
  <c r="T1132" i="1" s="1"/>
  <c r="Z1132" i="1" s="1"/>
  <c r="AH1132" i="1" s="1"/>
  <c r="M1132" i="1"/>
  <c r="S1132" i="1" s="1"/>
  <c r="Y1132" i="1" s="1"/>
  <c r="AG1132" i="1" s="1"/>
  <c r="L1132" i="1"/>
  <c r="R1132" i="1" s="1"/>
  <c r="X1132" i="1" s="1"/>
  <c r="AD1132" i="1" s="1"/>
  <c r="AF1132" i="1" s="1"/>
  <c r="AI1131" i="1"/>
  <c r="AI1130" i="1" s="1"/>
  <c r="AC1131" i="1"/>
  <c r="AC1130" i="1" s="1"/>
  <c r="AB1131" i="1"/>
  <c r="AB1130" i="1" s="1"/>
  <c r="AA1131" i="1"/>
  <c r="AA1130" i="1" s="1"/>
  <c r="W1131" i="1"/>
  <c r="W1130" i="1" s="1"/>
  <c r="V1131" i="1"/>
  <c r="U1131" i="1"/>
  <c r="U1130" i="1" s="1"/>
  <c r="Q1131" i="1"/>
  <c r="Q1130" i="1" s="1"/>
  <c r="P1131" i="1"/>
  <c r="P1130" i="1" s="1"/>
  <c r="O1131" i="1"/>
  <c r="O1130" i="1" s="1"/>
  <c r="K1131" i="1"/>
  <c r="K1130" i="1" s="1"/>
  <c r="J1131" i="1"/>
  <c r="J1130" i="1" s="1"/>
  <c r="I1131" i="1"/>
  <c r="I1130" i="1" s="1"/>
  <c r="H1131" i="1"/>
  <c r="G1131" i="1"/>
  <c r="F1131" i="1"/>
  <c r="V1130" i="1"/>
  <c r="H1130" i="1"/>
  <c r="N1129" i="1"/>
  <c r="T1129" i="1" s="1"/>
  <c r="Z1129" i="1" s="1"/>
  <c r="AH1129" i="1" s="1"/>
  <c r="M1129" i="1"/>
  <c r="S1129" i="1" s="1"/>
  <c r="Y1129" i="1" s="1"/>
  <c r="AG1129" i="1" s="1"/>
  <c r="L1129" i="1"/>
  <c r="R1129" i="1" s="1"/>
  <c r="X1129" i="1" s="1"/>
  <c r="AD1129" i="1" s="1"/>
  <c r="AF1129" i="1" s="1"/>
  <c r="AI1128" i="1"/>
  <c r="AC1128" i="1"/>
  <c r="AC1127" i="1" s="1"/>
  <c r="AB1128" i="1"/>
  <c r="AB1127" i="1" s="1"/>
  <c r="AA1128" i="1"/>
  <c r="AA1127" i="1" s="1"/>
  <c r="W1128" i="1"/>
  <c r="W1127" i="1" s="1"/>
  <c r="V1128" i="1"/>
  <c r="V1127" i="1" s="1"/>
  <c r="U1128" i="1"/>
  <c r="Q1128" i="1"/>
  <c r="Q1127" i="1" s="1"/>
  <c r="P1128" i="1"/>
  <c r="P1127" i="1" s="1"/>
  <c r="O1128" i="1"/>
  <c r="O1127" i="1" s="1"/>
  <c r="K1128" i="1"/>
  <c r="K1127" i="1" s="1"/>
  <c r="J1128" i="1"/>
  <c r="J1127" i="1" s="1"/>
  <c r="I1128" i="1"/>
  <c r="I1127" i="1" s="1"/>
  <c r="H1128" i="1"/>
  <c r="H1127" i="1" s="1"/>
  <c r="G1128" i="1"/>
  <c r="G1127" i="1" s="1"/>
  <c r="F1128" i="1"/>
  <c r="F1127" i="1" s="1"/>
  <c r="AI1127" i="1"/>
  <c r="U1127" i="1"/>
  <c r="N1126" i="1"/>
  <c r="T1126" i="1" s="1"/>
  <c r="Z1126" i="1" s="1"/>
  <c r="AH1126" i="1" s="1"/>
  <c r="M1126" i="1"/>
  <c r="S1126" i="1" s="1"/>
  <c r="Y1126" i="1" s="1"/>
  <c r="AG1126" i="1" s="1"/>
  <c r="L1126" i="1"/>
  <c r="R1126" i="1" s="1"/>
  <c r="X1126" i="1" s="1"/>
  <c r="AD1126" i="1" s="1"/>
  <c r="AF1126" i="1" s="1"/>
  <c r="AI1125" i="1"/>
  <c r="AI1124" i="1" s="1"/>
  <c r="AC1125" i="1"/>
  <c r="AC1124" i="1" s="1"/>
  <c r="AB1125" i="1"/>
  <c r="AB1124" i="1" s="1"/>
  <c r="AA1125" i="1"/>
  <c r="AA1124" i="1" s="1"/>
  <c r="W1125" i="1"/>
  <c r="W1124" i="1" s="1"/>
  <c r="V1125" i="1"/>
  <c r="V1124" i="1" s="1"/>
  <c r="U1125" i="1"/>
  <c r="U1124" i="1" s="1"/>
  <c r="Q1125" i="1"/>
  <c r="Q1124" i="1" s="1"/>
  <c r="P1125" i="1"/>
  <c r="P1124" i="1" s="1"/>
  <c r="O1125" i="1"/>
  <c r="O1124" i="1" s="1"/>
  <c r="K1125" i="1"/>
  <c r="K1124" i="1" s="1"/>
  <c r="J1125" i="1"/>
  <c r="J1124" i="1" s="1"/>
  <c r="I1125" i="1"/>
  <c r="H1125" i="1"/>
  <c r="G1125" i="1"/>
  <c r="F1125" i="1"/>
  <c r="I1124" i="1"/>
  <c r="N1123" i="1"/>
  <c r="T1123" i="1" s="1"/>
  <c r="Z1123" i="1" s="1"/>
  <c r="AH1123" i="1" s="1"/>
  <c r="M1123" i="1"/>
  <c r="S1123" i="1" s="1"/>
  <c r="Y1123" i="1" s="1"/>
  <c r="AG1123" i="1" s="1"/>
  <c r="L1123" i="1"/>
  <c r="R1123" i="1" s="1"/>
  <c r="X1123" i="1" s="1"/>
  <c r="AD1123" i="1" s="1"/>
  <c r="AF1123" i="1" s="1"/>
  <c r="AI1122" i="1"/>
  <c r="AI1121" i="1" s="1"/>
  <c r="AC1122" i="1"/>
  <c r="AC1121" i="1" s="1"/>
  <c r="AB1122" i="1"/>
  <c r="AB1121" i="1" s="1"/>
  <c r="AA1122" i="1"/>
  <c r="AA1121" i="1" s="1"/>
  <c r="W1122" i="1"/>
  <c r="V1122" i="1"/>
  <c r="V1121" i="1" s="1"/>
  <c r="U1122" i="1"/>
  <c r="U1121" i="1" s="1"/>
  <c r="Q1122" i="1"/>
  <c r="Q1121" i="1" s="1"/>
  <c r="P1122" i="1"/>
  <c r="P1121" i="1" s="1"/>
  <c r="O1122" i="1"/>
  <c r="O1121" i="1" s="1"/>
  <c r="K1122" i="1"/>
  <c r="K1121" i="1" s="1"/>
  <c r="J1122" i="1"/>
  <c r="J1121" i="1" s="1"/>
  <c r="I1122" i="1"/>
  <c r="I1121" i="1" s="1"/>
  <c r="H1122" i="1"/>
  <c r="G1122" i="1"/>
  <c r="F1122" i="1"/>
  <c r="W1121" i="1"/>
  <c r="N1120" i="1"/>
  <c r="T1120" i="1" s="1"/>
  <c r="Z1120" i="1" s="1"/>
  <c r="AH1120" i="1" s="1"/>
  <c r="M1120" i="1"/>
  <c r="S1120" i="1" s="1"/>
  <c r="Y1120" i="1" s="1"/>
  <c r="AG1120" i="1" s="1"/>
  <c r="L1120" i="1"/>
  <c r="R1120" i="1" s="1"/>
  <c r="X1120" i="1" s="1"/>
  <c r="AD1120" i="1" s="1"/>
  <c r="AF1120" i="1" s="1"/>
  <c r="AI1119" i="1"/>
  <c r="AI1118" i="1" s="1"/>
  <c r="AC1119" i="1"/>
  <c r="AC1118" i="1" s="1"/>
  <c r="AB1119" i="1"/>
  <c r="AB1118" i="1" s="1"/>
  <c r="AA1119" i="1"/>
  <c r="AA1118" i="1" s="1"/>
  <c r="W1119" i="1"/>
  <c r="W1118" i="1" s="1"/>
  <c r="V1119" i="1"/>
  <c r="V1118" i="1" s="1"/>
  <c r="U1119" i="1"/>
  <c r="Q1119" i="1"/>
  <c r="Q1118" i="1" s="1"/>
  <c r="P1119" i="1"/>
  <c r="P1118" i="1" s="1"/>
  <c r="O1119" i="1"/>
  <c r="O1118" i="1" s="1"/>
  <c r="K1119" i="1"/>
  <c r="K1118" i="1" s="1"/>
  <c r="J1119" i="1"/>
  <c r="J1118" i="1" s="1"/>
  <c r="I1119" i="1"/>
  <c r="I1118" i="1" s="1"/>
  <c r="H1119" i="1"/>
  <c r="G1119" i="1"/>
  <c r="G1118" i="1" s="1"/>
  <c r="F1119" i="1"/>
  <c r="U1118" i="1"/>
  <c r="AH1115" i="1"/>
  <c r="AG1115" i="1"/>
  <c r="AD1115" i="1"/>
  <c r="AF1115" i="1" s="1"/>
  <c r="AI1114" i="1"/>
  <c r="AI1113" i="1" s="1"/>
  <c r="AI1112" i="1" s="1"/>
  <c r="AC1114" i="1"/>
  <c r="AC1113" i="1" s="1"/>
  <c r="AH1113" i="1" s="1"/>
  <c r="AB1114" i="1"/>
  <c r="AA1114" i="1"/>
  <c r="T1111" i="1"/>
  <c r="Z1111" i="1" s="1"/>
  <c r="AH1111" i="1" s="1"/>
  <c r="S1111" i="1"/>
  <c r="Y1111" i="1" s="1"/>
  <c r="AG1111" i="1" s="1"/>
  <c r="O1111" i="1"/>
  <c r="AI1110" i="1"/>
  <c r="AI1109" i="1" s="1"/>
  <c r="AC1110" i="1"/>
  <c r="AC1109" i="1" s="1"/>
  <c r="AB1110" i="1"/>
  <c r="AB1109" i="1" s="1"/>
  <c r="AA1110" i="1"/>
  <c r="W1110" i="1"/>
  <c r="W1109" i="1" s="1"/>
  <c r="V1110" i="1"/>
  <c r="V1109" i="1" s="1"/>
  <c r="U1110" i="1"/>
  <c r="U1109" i="1" s="1"/>
  <c r="Q1110" i="1"/>
  <c r="Q1109" i="1" s="1"/>
  <c r="T1109" i="1" s="1"/>
  <c r="P1110" i="1"/>
  <c r="P1109" i="1" s="1"/>
  <c r="AA1109" i="1"/>
  <c r="T1108" i="1"/>
  <c r="Z1108" i="1" s="1"/>
  <c r="AH1108" i="1" s="1"/>
  <c r="S1108" i="1"/>
  <c r="Y1108" i="1" s="1"/>
  <c r="AG1108" i="1" s="1"/>
  <c r="R1108" i="1"/>
  <c r="X1108" i="1" s="1"/>
  <c r="AD1108" i="1" s="1"/>
  <c r="AF1108" i="1" s="1"/>
  <c r="AI1107" i="1"/>
  <c r="AC1107" i="1"/>
  <c r="AB1107" i="1"/>
  <c r="AA1107" i="1"/>
  <c r="W1107" i="1"/>
  <c r="V1107" i="1"/>
  <c r="U1107" i="1"/>
  <c r="Q1107" i="1"/>
  <c r="P1107" i="1"/>
  <c r="S1107" i="1" s="1"/>
  <c r="O1107" i="1"/>
  <c r="R1107" i="1" s="1"/>
  <c r="T1106" i="1"/>
  <c r="Z1106" i="1" s="1"/>
  <c r="AH1106" i="1" s="1"/>
  <c r="S1106" i="1"/>
  <c r="Y1106" i="1" s="1"/>
  <c r="AG1106" i="1" s="1"/>
  <c r="O1106" i="1"/>
  <c r="R1106" i="1" s="1"/>
  <c r="X1106" i="1" s="1"/>
  <c r="AD1106" i="1" s="1"/>
  <c r="AF1106" i="1" s="1"/>
  <c r="Q1105" i="1"/>
  <c r="T1105" i="1" s="1"/>
  <c r="Z1105" i="1" s="1"/>
  <c r="AH1105" i="1" s="1"/>
  <c r="P1105" i="1"/>
  <c r="O1105" i="1"/>
  <c r="Z1103" i="1"/>
  <c r="AH1103" i="1" s="1"/>
  <c r="N1103" i="1"/>
  <c r="T1103" i="1" s="1"/>
  <c r="M1103" i="1"/>
  <c r="S1103" i="1" s="1"/>
  <c r="Y1103" i="1" s="1"/>
  <c r="AG1103" i="1" s="1"/>
  <c r="L1103" i="1"/>
  <c r="R1103" i="1" s="1"/>
  <c r="X1103" i="1" s="1"/>
  <c r="AD1103" i="1" s="1"/>
  <c r="AF1103" i="1" s="1"/>
  <c r="AI1102" i="1"/>
  <c r="AI1101" i="1" s="1"/>
  <c r="AC1102" i="1"/>
  <c r="AB1102" i="1"/>
  <c r="AB1101" i="1" s="1"/>
  <c r="AA1102" i="1"/>
  <c r="AA1101" i="1" s="1"/>
  <c r="W1102" i="1"/>
  <c r="W1101" i="1" s="1"/>
  <c r="V1102" i="1"/>
  <c r="V1101" i="1" s="1"/>
  <c r="U1102" i="1"/>
  <c r="U1101" i="1" s="1"/>
  <c r="Q1102" i="1"/>
  <c r="P1102" i="1"/>
  <c r="P1101" i="1" s="1"/>
  <c r="O1102" i="1"/>
  <c r="K1102" i="1"/>
  <c r="K1101" i="1" s="1"/>
  <c r="N1101" i="1" s="1"/>
  <c r="T1101" i="1" s="1"/>
  <c r="J1102" i="1"/>
  <c r="J1101" i="1" s="1"/>
  <c r="I1102" i="1"/>
  <c r="I1101" i="1" s="1"/>
  <c r="H1102" i="1"/>
  <c r="H1101" i="1" s="1"/>
  <c r="G1102" i="1"/>
  <c r="F1102" i="1"/>
  <c r="AC1101" i="1"/>
  <c r="Q1101" i="1"/>
  <c r="O1101" i="1"/>
  <c r="T1100" i="1"/>
  <c r="Z1100" i="1" s="1"/>
  <c r="AH1100" i="1" s="1"/>
  <c r="S1100" i="1"/>
  <c r="Y1100" i="1" s="1"/>
  <c r="AG1100" i="1" s="1"/>
  <c r="R1100" i="1"/>
  <c r="X1100" i="1" s="1"/>
  <c r="AD1100" i="1" s="1"/>
  <c r="AF1100" i="1" s="1"/>
  <c r="AI1099" i="1"/>
  <c r="AC1099" i="1"/>
  <c r="AB1099" i="1"/>
  <c r="AA1099" i="1"/>
  <c r="W1099" i="1"/>
  <c r="V1099" i="1"/>
  <c r="U1099" i="1"/>
  <c r="Q1099" i="1"/>
  <c r="P1099" i="1"/>
  <c r="O1099" i="1"/>
  <c r="N1098" i="1"/>
  <c r="T1098" i="1" s="1"/>
  <c r="Z1098" i="1" s="1"/>
  <c r="AH1098" i="1" s="1"/>
  <c r="M1098" i="1"/>
  <c r="S1098" i="1" s="1"/>
  <c r="Y1098" i="1" s="1"/>
  <c r="AG1098" i="1" s="1"/>
  <c r="L1098" i="1"/>
  <c r="R1098" i="1" s="1"/>
  <c r="X1098" i="1" s="1"/>
  <c r="AD1098" i="1" s="1"/>
  <c r="AF1098" i="1" s="1"/>
  <c r="AI1097" i="1"/>
  <c r="AC1097" i="1"/>
  <c r="AB1097" i="1"/>
  <c r="AB1096" i="1" s="1"/>
  <c r="AA1097" i="1"/>
  <c r="AA1096" i="1" s="1"/>
  <c r="W1097" i="1"/>
  <c r="W1096" i="1" s="1"/>
  <c r="V1097" i="1"/>
  <c r="V1096" i="1" s="1"/>
  <c r="U1097" i="1"/>
  <c r="U1096" i="1" s="1"/>
  <c r="Q1097" i="1"/>
  <c r="P1097" i="1"/>
  <c r="O1097" i="1"/>
  <c r="K1097" i="1"/>
  <c r="K1096" i="1" s="1"/>
  <c r="J1097" i="1"/>
  <c r="J1096" i="1" s="1"/>
  <c r="I1097" i="1"/>
  <c r="I1096" i="1" s="1"/>
  <c r="H1097" i="1"/>
  <c r="H1096" i="1" s="1"/>
  <c r="G1097" i="1"/>
  <c r="G1096" i="1" s="1"/>
  <c r="F1097" i="1"/>
  <c r="F1096" i="1" s="1"/>
  <c r="AI1096" i="1"/>
  <c r="AC1096" i="1"/>
  <c r="N1092" i="1"/>
  <c r="T1092" i="1" s="1"/>
  <c r="Z1092" i="1" s="1"/>
  <c r="AH1092" i="1" s="1"/>
  <c r="M1092" i="1"/>
  <c r="S1092" i="1" s="1"/>
  <c r="Y1092" i="1" s="1"/>
  <c r="AG1092" i="1" s="1"/>
  <c r="L1092" i="1"/>
  <c r="R1092" i="1" s="1"/>
  <c r="X1092" i="1" s="1"/>
  <c r="AD1092" i="1" s="1"/>
  <c r="AF1092" i="1" s="1"/>
  <c r="AI1091" i="1"/>
  <c r="AC1091" i="1"/>
  <c r="AB1091" i="1"/>
  <c r="AA1091" i="1"/>
  <c r="W1091" i="1"/>
  <c r="V1091" i="1"/>
  <c r="U1091" i="1"/>
  <c r="Q1091" i="1"/>
  <c r="P1091" i="1"/>
  <c r="O1091" i="1"/>
  <c r="K1091" i="1"/>
  <c r="J1091" i="1"/>
  <c r="I1091" i="1"/>
  <c r="H1091" i="1"/>
  <c r="G1091" i="1"/>
  <c r="F1091" i="1"/>
  <c r="N1090" i="1"/>
  <c r="T1090" i="1" s="1"/>
  <c r="Z1090" i="1" s="1"/>
  <c r="AH1090" i="1" s="1"/>
  <c r="M1090" i="1"/>
  <c r="S1090" i="1" s="1"/>
  <c r="Y1090" i="1" s="1"/>
  <c r="AG1090" i="1" s="1"/>
  <c r="L1090" i="1"/>
  <c r="R1090" i="1" s="1"/>
  <c r="X1090" i="1" s="1"/>
  <c r="AD1090" i="1" s="1"/>
  <c r="AF1090" i="1" s="1"/>
  <c r="AI1089" i="1"/>
  <c r="AC1089" i="1"/>
  <c r="AB1089" i="1"/>
  <c r="AA1089" i="1"/>
  <c r="W1089" i="1"/>
  <c r="V1089" i="1"/>
  <c r="U1089" i="1"/>
  <c r="Q1089" i="1"/>
  <c r="P1089" i="1"/>
  <c r="O1089" i="1"/>
  <c r="K1089" i="1"/>
  <c r="J1089" i="1"/>
  <c r="I1089" i="1"/>
  <c r="H1089" i="1"/>
  <c r="G1089" i="1"/>
  <c r="F1089" i="1"/>
  <c r="N1088" i="1"/>
  <c r="T1088" i="1" s="1"/>
  <c r="Z1088" i="1" s="1"/>
  <c r="AH1088" i="1" s="1"/>
  <c r="M1088" i="1"/>
  <c r="S1088" i="1" s="1"/>
  <c r="Y1088" i="1" s="1"/>
  <c r="AG1088" i="1" s="1"/>
  <c r="L1088" i="1"/>
  <c r="R1088" i="1" s="1"/>
  <c r="X1088" i="1" s="1"/>
  <c r="AD1088" i="1" s="1"/>
  <c r="AF1088" i="1" s="1"/>
  <c r="AI1087" i="1"/>
  <c r="AC1087" i="1"/>
  <c r="AB1087" i="1"/>
  <c r="AA1087" i="1"/>
  <c r="W1087" i="1"/>
  <c r="V1087" i="1"/>
  <c r="U1087" i="1"/>
  <c r="Q1087" i="1"/>
  <c r="P1087" i="1"/>
  <c r="O1087" i="1"/>
  <c r="K1087" i="1"/>
  <c r="J1087" i="1"/>
  <c r="I1087" i="1"/>
  <c r="H1087" i="1"/>
  <c r="G1087" i="1"/>
  <c r="F1087" i="1"/>
  <c r="N1085" i="1"/>
  <c r="T1085" i="1" s="1"/>
  <c r="Z1085" i="1" s="1"/>
  <c r="AH1085" i="1" s="1"/>
  <c r="M1085" i="1"/>
  <c r="S1085" i="1" s="1"/>
  <c r="Y1085" i="1" s="1"/>
  <c r="AG1085" i="1" s="1"/>
  <c r="L1085" i="1"/>
  <c r="R1085" i="1" s="1"/>
  <c r="X1085" i="1" s="1"/>
  <c r="AD1085" i="1" s="1"/>
  <c r="AF1085" i="1" s="1"/>
  <c r="AI1084" i="1"/>
  <c r="AC1084" i="1"/>
  <c r="AB1084" i="1"/>
  <c r="AA1084" i="1"/>
  <c r="W1084" i="1"/>
  <c r="V1084" i="1"/>
  <c r="U1084" i="1"/>
  <c r="Q1084" i="1"/>
  <c r="P1084" i="1"/>
  <c r="O1084" i="1"/>
  <c r="K1084" i="1"/>
  <c r="J1084" i="1"/>
  <c r="I1084" i="1"/>
  <c r="H1084" i="1"/>
  <c r="G1084" i="1"/>
  <c r="F1084" i="1"/>
  <c r="N1083" i="1"/>
  <c r="T1083" i="1" s="1"/>
  <c r="Z1083" i="1" s="1"/>
  <c r="AH1083" i="1" s="1"/>
  <c r="M1083" i="1"/>
  <c r="S1083" i="1" s="1"/>
  <c r="Y1083" i="1" s="1"/>
  <c r="AG1083" i="1" s="1"/>
  <c r="L1083" i="1"/>
  <c r="R1083" i="1" s="1"/>
  <c r="X1083" i="1" s="1"/>
  <c r="AD1083" i="1" s="1"/>
  <c r="AF1083" i="1" s="1"/>
  <c r="AI1082" i="1"/>
  <c r="AC1082" i="1"/>
  <c r="AB1082" i="1"/>
  <c r="AA1082" i="1"/>
  <c r="W1082" i="1"/>
  <c r="V1082" i="1"/>
  <c r="U1082" i="1"/>
  <c r="Q1082" i="1"/>
  <c r="P1082" i="1"/>
  <c r="O1082" i="1"/>
  <c r="K1082" i="1"/>
  <c r="J1082" i="1"/>
  <c r="I1082" i="1"/>
  <c r="H1082" i="1"/>
  <c r="G1082" i="1"/>
  <c r="F1082" i="1"/>
  <c r="AH1079" i="1"/>
  <c r="AG1079" i="1"/>
  <c r="AD1079" i="1"/>
  <c r="AF1079" i="1" s="1"/>
  <c r="AC1078" i="1"/>
  <c r="AC1077" i="1" s="1"/>
  <c r="AH1077" i="1" s="1"/>
  <c r="AB1078" i="1"/>
  <c r="AG1078" i="1" s="1"/>
  <c r="AA1078" i="1"/>
  <c r="N1076" i="1"/>
  <c r="T1076" i="1" s="1"/>
  <c r="Z1076" i="1" s="1"/>
  <c r="AH1076" i="1" s="1"/>
  <c r="M1076" i="1"/>
  <c r="S1076" i="1" s="1"/>
  <c r="Y1076" i="1" s="1"/>
  <c r="AG1076" i="1" s="1"/>
  <c r="L1076" i="1"/>
  <c r="R1076" i="1" s="1"/>
  <c r="X1076" i="1" s="1"/>
  <c r="AD1076" i="1" s="1"/>
  <c r="AF1076" i="1" s="1"/>
  <c r="AI1075" i="1"/>
  <c r="AI1074" i="1" s="1"/>
  <c r="AC1075" i="1"/>
  <c r="AC1074" i="1" s="1"/>
  <c r="AB1075" i="1"/>
  <c r="AB1074" i="1" s="1"/>
  <c r="AA1075" i="1"/>
  <c r="AA1074" i="1" s="1"/>
  <c r="W1075" i="1"/>
  <c r="W1074" i="1" s="1"/>
  <c r="V1075" i="1"/>
  <c r="V1074" i="1" s="1"/>
  <c r="U1075" i="1"/>
  <c r="U1074" i="1" s="1"/>
  <c r="Q1075" i="1"/>
  <c r="Q1074" i="1" s="1"/>
  <c r="P1075" i="1"/>
  <c r="P1074" i="1" s="1"/>
  <c r="O1075" i="1"/>
  <c r="O1074" i="1" s="1"/>
  <c r="K1075" i="1"/>
  <c r="K1074" i="1" s="1"/>
  <c r="J1075" i="1"/>
  <c r="J1074" i="1" s="1"/>
  <c r="I1075" i="1"/>
  <c r="I1074" i="1" s="1"/>
  <c r="H1075" i="1"/>
  <c r="G1075" i="1"/>
  <c r="F1075" i="1"/>
  <c r="O1073" i="1"/>
  <c r="N1073" i="1"/>
  <c r="T1073" i="1" s="1"/>
  <c r="Z1073" i="1" s="1"/>
  <c r="AH1073" i="1" s="1"/>
  <c r="M1073" i="1"/>
  <c r="S1073" i="1" s="1"/>
  <c r="Y1073" i="1" s="1"/>
  <c r="AG1073" i="1" s="1"/>
  <c r="L1073" i="1"/>
  <c r="R1073" i="1" s="1"/>
  <c r="X1073" i="1" s="1"/>
  <c r="AD1073" i="1" s="1"/>
  <c r="AF1073" i="1" s="1"/>
  <c r="I1073" i="1"/>
  <c r="T1072" i="1"/>
  <c r="Z1072" i="1" s="1"/>
  <c r="AH1072" i="1" s="1"/>
  <c r="S1072" i="1"/>
  <c r="Y1072" i="1" s="1"/>
  <c r="AG1072" i="1" s="1"/>
  <c r="R1072" i="1"/>
  <c r="X1072" i="1" s="1"/>
  <c r="AD1072" i="1" s="1"/>
  <c r="AF1072" i="1" s="1"/>
  <c r="AI1071" i="1"/>
  <c r="AC1071" i="1"/>
  <c r="AB1071" i="1"/>
  <c r="AB1070" i="1" s="1"/>
  <c r="AA1071" i="1"/>
  <c r="AA1070" i="1" s="1"/>
  <c r="W1071" i="1"/>
  <c r="W1070" i="1" s="1"/>
  <c r="V1071" i="1"/>
  <c r="V1070" i="1" s="1"/>
  <c r="U1071" i="1"/>
  <c r="U1070" i="1" s="1"/>
  <c r="Q1071" i="1"/>
  <c r="Q1070" i="1" s="1"/>
  <c r="P1071" i="1"/>
  <c r="P1070" i="1" s="1"/>
  <c r="O1071" i="1"/>
  <c r="O1070" i="1" s="1"/>
  <c r="K1071" i="1"/>
  <c r="J1071" i="1"/>
  <c r="J1070" i="1" s="1"/>
  <c r="I1071" i="1"/>
  <c r="I1070" i="1" s="1"/>
  <c r="H1071" i="1"/>
  <c r="H1070" i="1" s="1"/>
  <c r="G1071" i="1"/>
  <c r="G1070" i="1" s="1"/>
  <c r="F1071" i="1"/>
  <c r="F1070" i="1" s="1"/>
  <c r="AI1070" i="1"/>
  <c r="AC1070" i="1"/>
  <c r="K1070" i="1"/>
  <c r="N1069" i="1"/>
  <c r="T1069" i="1" s="1"/>
  <c r="Z1069" i="1" s="1"/>
  <c r="AH1069" i="1" s="1"/>
  <c r="M1069" i="1"/>
  <c r="S1069" i="1" s="1"/>
  <c r="Y1069" i="1" s="1"/>
  <c r="AG1069" i="1" s="1"/>
  <c r="L1069" i="1"/>
  <c r="R1069" i="1" s="1"/>
  <c r="X1069" i="1" s="1"/>
  <c r="AD1069" i="1" s="1"/>
  <c r="AF1069" i="1" s="1"/>
  <c r="AI1068" i="1"/>
  <c r="AI1067" i="1" s="1"/>
  <c r="AC1068" i="1"/>
  <c r="AC1067" i="1" s="1"/>
  <c r="AB1068" i="1"/>
  <c r="AB1067" i="1" s="1"/>
  <c r="AA1068" i="1"/>
  <c r="AA1067" i="1" s="1"/>
  <c r="W1068" i="1"/>
  <c r="W1067" i="1" s="1"/>
  <c r="V1068" i="1"/>
  <c r="V1067" i="1" s="1"/>
  <c r="U1068" i="1"/>
  <c r="U1067" i="1" s="1"/>
  <c r="Q1068" i="1"/>
  <c r="Q1067" i="1" s="1"/>
  <c r="P1068" i="1"/>
  <c r="P1067" i="1" s="1"/>
  <c r="O1068" i="1"/>
  <c r="O1067" i="1" s="1"/>
  <c r="K1068" i="1"/>
  <c r="J1068" i="1"/>
  <c r="J1067" i="1" s="1"/>
  <c r="I1068" i="1"/>
  <c r="I1067" i="1" s="1"/>
  <c r="H1068" i="1"/>
  <c r="H1067" i="1" s="1"/>
  <c r="G1068" i="1"/>
  <c r="G1067" i="1" s="1"/>
  <c r="F1068" i="1"/>
  <c r="K1067" i="1"/>
  <c r="N1066" i="1"/>
  <c r="T1066" i="1" s="1"/>
  <c r="Z1066" i="1" s="1"/>
  <c r="AH1066" i="1" s="1"/>
  <c r="M1066" i="1"/>
  <c r="S1066" i="1" s="1"/>
  <c r="Y1066" i="1" s="1"/>
  <c r="AG1066" i="1" s="1"/>
  <c r="L1066" i="1"/>
  <c r="R1066" i="1" s="1"/>
  <c r="X1066" i="1" s="1"/>
  <c r="AD1066" i="1" s="1"/>
  <c r="AF1066" i="1" s="1"/>
  <c r="AI1065" i="1"/>
  <c r="AI1064" i="1" s="1"/>
  <c r="AC1065" i="1"/>
  <c r="AB1065" i="1"/>
  <c r="AB1064" i="1" s="1"/>
  <c r="AA1065" i="1"/>
  <c r="AA1064" i="1" s="1"/>
  <c r="W1065" i="1"/>
  <c r="W1064" i="1" s="1"/>
  <c r="V1065" i="1"/>
  <c r="V1064" i="1" s="1"/>
  <c r="U1065" i="1"/>
  <c r="U1064" i="1" s="1"/>
  <c r="Q1065" i="1"/>
  <c r="Q1064" i="1" s="1"/>
  <c r="P1065" i="1"/>
  <c r="P1064" i="1" s="1"/>
  <c r="O1065" i="1"/>
  <c r="O1064" i="1" s="1"/>
  <c r="K1065" i="1"/>
  <c r="J1065" i="1"/>
  <c r="I1065" i="1"/>
  <c r="L1065" i="1" s="1"/>
  <c r="AC1064" i="1"/>
  <c r="N1063" i="1"/>
  <c r="T1063" i="1" s="1"/>
  <c r="Z1063" i="1" s="1"/>
  <c r="AH1063" i="1" s="1"/>
  <c r="M1063" i="1"/>
  <c r="S1063" i="1" s="1"/>
  <c r="Y1063" i="1" s="1"/>
  <c r="AG1063" i="1" s="1"/>
  <c r="L1063" i="1"/>
  <c r="R1063" i="1" s="1"/>
  <c r="X1063" i="1" s="1"/>
  <c r="AD1063" i="1" s="1"/>
  <c r="AI1062" i="1"/>
  <c r="AC1062" i="1"/>
  <c r="AB1062" i="1"/>
  <c r="AA1062" i="1"/>
  <c r="W1062" i="1"/>
  <c r="V1062" i="1"/>
  <c r="U1062" i="1"/>
  <c r="Q1062" i="1"/>
  <c r="P1062" i="1"/>
  <c r="O1062" i="1"/>
  <c r="K1062" i="1"/>
  <c r="J1062" i="1"/>
  <c r="I1062" i="1"/>
  <c r="H1062" i="1"/>
  <c r="G1062" i="1"/>
  <c r="F1062" i="1"/>
  <c r="N1061" i="1"/>
  <c r="T1061" i="1" s="1"/>
  <c r="Z1061" i="1" s="1"/>
  <c r="AH1061" i="1" s="1"/>
  <c r="M1061" i="1"/>
  <c r="S1061" i="1" s="1"/>
  <c r="Y1061" i="1" s="1"/>
  <c r="AG1061" i="1" s="1"/>
  <c r="L1061" i="1"/>
  <c r="R1061" i="1" s="1"/>
  <c r="X1061" i="1" s="1"/>
  <c r="AD1061" i="1" s="1"/>
  <c r="AF1061" i="1" s="1"/>
  <c r="AI1060" i="1"/>
  <c r="AC1060" i="1"/>
  <c r="AB1060" i="1"/>
  <c r="AA1060" i="1"/>
  <c r="W1060" i="1"/>
  <c r="V1060" i="1"/>
  <c r="U1060" i="1"/>
  <c r="Q1060" i="1"/>
  <c r="P1060" i="1"/>
  <c r="O1060" i="1"/>
  <c r="K1060" i="1"/>
  <c r="J1060" i="1"/>
  <c r="I1060" i="1"/>
  <c r="H1060" i="1"/>
  <c r="G1060" i="1"/>
  <c r="F1060" i="1"/>
  <c r="N1059" i="1"/>
  <c r="T1059" i="1" s="1"/>
  <c r="Z1059" i="1" s="1"/>
  <c r="AH1059" i="1" s="1"/>
  <c r="M1059" i="1"/>
  <c r="S1059" i="1" s="1"/>
  <c r="Y1059" i="1" s="1"/>
  <c r="AG1059" i="1" s="1"/>
  <c r="L1059" i="1"/>
  <c r="R1059" i="1" s="1"/>
  <c r="X1059" i="1" s="1"/>
  <c r="AD1059" i="1" s="1"/>
  <c r="AF1059" i="1" s="1"/>
  <c r="AI1058" i="1"/>
  <c r="AC1058" i="1"/>
  <c r="AB1058" i="1"/>
  <c r="AA1058" i="1"/>
  <c r="W1058" i="1"/>
  <c r="V1058" i="1"/>
  <c r="U1058" i="1"/>
  <c r="Q1058" i="1"/>
  <c r="P1058" i="1"/>
  <c r="O1058" i="1"/>
  <c r="K1058" i="1"/>
  <c r="J1058" i="1"/>
  <c r="I1058" i="1"/>
  <c r="H1058" i="1"/>
  <c r="G1058" i="1"/>
  <c r="F1058" i="1"/>
  <c r="AA1056" i="1"/>
  <c r="AA1055" i="1" s="1"/>
  <c r="AA1054" i="1" s="1"/>
  <c r="N1056" i="1"/>
  <c r="T1056" i="1" s="1"/>
  <c r="Z1056" i="1" s="1"/>
  <c r="AH1056" i="1" s="1"/>
  <c r="M1056" i="1"/>
  <c r="S1056" i="1" s="1"/>
  <c r="Y1056" i="1" s="1"/>
  <c r="AG1056" i="1" s="1"/>
  <c r="F1056" i="1"/>
  <c r="L1056" i="1" s="1"/>
  <c r="R1056" i="1" s="1"/>
  <c r="X1056" i="1" s="1"/>
  <c r="AD1056" i="1" s="1"/>
  <c r="AF1056" i="1" s="1"/>
  <c r="AI1055" i="1"/>
  <c r="AI1054" i="1" s="1"/>
  <c r="AC1055" i="1"/>
  <c r="AC1054" i="1" s="1"/>
  <c r="AB1055" i="1"/>
  <c r="AB1054" i="1" s="1"/>
  <c r="W1055" i="1"/>
  <c r="W1054" i="1" s="1"/>
  <c r="V1055" i="1"/>
  <c r="U1055" i="1"/>
  <c r="U1054" i="1" s="1"/>
  <c r="Q1055" i="1"/>
  <c r="Q1054" i="1" s="1"/>
  <c r="P1055" i="1"/>
  <c r="P1054" i="1" s="1"/>
  <c r="O1055" i="1"/>
  <c r="O1054" i="1" s="1"/>
  <c r="K1055" i="1"/>
  <c r="K1054" i="1" s="1"/>
  <c r="J1055" i="1"/>
  <c r="J1054" i="1" s="1"/>
  <c r="I1055" i="1"/>
  <c r="I1054" i="1" s="1"/>
  <c r="H1055" i="1"/>
  <c r="H1054" i="1" s="1"/>
  <c r="G1055" i="1"/>
  <c r="G1054" i="1" s="1"/>
  <c r="F1055" i="1"/>
  <c r="V1054" i="1"/>
  <c r="N1053" i="1"/>
  <c r="T1053" i="1" s="1"/>
  <c r="Z1053" i="1" s="1"/>
  <c r="AH1053" i="1" s="1"/>
  <c r="M1053" i="1"/>
  <c r="S1053" i="1" s="1"/>
  <c r="Y1053" i="1" s="1"/>
  <c r="AG1053" i="1" s="1"/>
  <c r="L1053" i="1"/>
  <c r="R1053" i="1" s="1"/>
  <c r="X1053" i="1" s="1"/>
  <c r="AD1053" i="1" s="1"/>
  <c r="AF1053" i="1" s="1"/>
  <c r="AI1052" i="1"/>
  <c r="AC1052" i="1"/>
  <c r="AC1051" i="1" s="1"/>
  <c r="AB1052" i="1"/>
  <c r="AB1051" i="1" s="1"/>
  <c r="AA1052" i="1"/>
  <c r="AA1051" i="1" s="1"/>
  <c r="W1052" i="1"/>
  <c r="W1051" i="1" s="1"/>
  <c r="V1052" i="1"/>
  <c r="V1051" i="1" s="1"/>
  <c r="U1052" i="1"/>
  <c r="U1051" i="1" s="1"/>
  <c r="Q1052" i="1"/>
  <c r="Q1051" i="1" s="1"/>
  <c r="P1052" i="1"/>
  <c r="P1051" i="1" s="1"/>
  <c r="O1052" i="1"/>
  <c r="O1051" i="1" s="1"/>
  <c r="K1052" i="1"/>
  <c r="K1051" i="1" s="1"/>
  <c r="J1052" i="1"/>
  <c r="J1051" i="1" s="1"/>
  <c r="I1052" i="1"/>
  <c r="I1051" i="1" s="1"/>
  <c r="H1052" i="1"/>
  <c r="G1052" i="1"/>
  <c r="F1052" i="1"/>
  <c r="F1051" i="1" s="1"/>
  <c r="AI1051" i="1"/>
  <c r="N1048" i="1"/>
  <c r="T1048" i="1" s="1"/>
  <c r="Z1048" i="1" s="1"/>
  <c r="AH1048" i="1" s="1"/>
  <c r="M1048" i="1"/>
  <c r="S1048" i="1" s="1"/>
  <c r="Y1048" i="1" s="1"/>
  <c r="AG1048" i="1" s="1"/>
  <c r="L1048" i="1"/>
  <c r="R1048" i="1" s="1"/>
  <c r="X1048" i="1" s="1"/>
  <c r="AD1048" i="1" s="1"/>
  <c r="AF1048" i="1" s="1"/>
  <c r="F1048" i="1"/>
  <c r="AI1047" i="1"/>
  <c r="AC1047" i="1"/>
  <c r="AC1046" i="1" s="1"/>
  <c r="AC1045" i="1" s="1"/>
  <c r="AC1044" i="1" s="1"/>
  <c r="AB1047" i="1"/>
  <c r="AB1046" i="1" s="1"/>
  <c r="AB1045" i="1" s="1"/>
  <c r="AB1044" i="1" s="1"/>
  <c r="AA1047" i="1"/>
  <c r="AA1046" i="1" s="1"/>
  <c r="AA1045" i="1" s="1"/>
  <c r="AA1044" i="1" s="1"/>
  <c r="W1047" i="1"/>
  <c r="W1046" i="1" s="1"/>
  <c r="W1045" i="1" s="1"/>
  <c r="W1044" i="1" s="1"/>
  <c r="V1047" i="1"/>
  <c r="V1046" i="1" s="1"/>
  <c r="V1045" i="1" s="1"/>
  <c r="V1044" i="1" s="1"/>
  <c r="U1047" i="1"/>
  <c r="U1046" i="1" s="1"/>
  <c r="U1045" i="1" s="1"/>
  <c r="U1044" i="1" s="1"/>
  <c r="Q1047" i="1"/>
  <c r="Q1046" i="1" s="1"/>
  <c r="Q1045" i="1" s="1"/>
  <c r="Q1044" i="1" s="1"/>
  <c r="P1047" i="1"/>
  <c r="P1046" i="1" s="1"/>
  <c r="P1045" i="1" s="1"/>
  <c r="P1044" i="1" s="1"/>
  <c r="O1047" i="1"/>
  <c r="O1046" i="1" s="1"/>
  <c r="O1045" i="1" s="1"/>
  <c r="O1044" i="1" s="1"/>
  <c r="K1047" i="1"/>
  <c r="K1046" i="1" s="1"/>
  <c r="K1045" i="1" s="1"/>
  <c r="K1044" i="1" s="1"/>
  <c r="J1047" i="1"/>
  <c r="I1047" i="1"/>
  <c r="I1046" i="1" s="1"/>
  <c r="I1045" i="1" s="1"/>
  <c r="I1044" i="1" s="1"/>
  <c r="H1047" i="1"/>
  <c r="G1047" i="1"/>
  <c r="F1047" i="1"/>
  <c r="F1046" i="1" s="1"/>
  <c r="AI1046" i="1"/>
  <c r="AI1045" i="1" s="1"/>
  <c r="AI1044" i="1" s="1"/>
  <c r="J1046" i="1"/>
  <c r="J1045" i="1" s="1"/>
  <c r="J1044" i="1" s="1"/>
  <c r="N1043" i="1"/>
  <c r="T1043" i="1" s="1"/>
  <c r="Z1043" i="1" s="1"/>
  <c r="AH1043" i="1" s="1"/>
  <c r="M1043" i="1"/>
  <c r="S1043" i="1" s="1"/>
  <c r="Y1043" i="1" s="1"/>
  <c r="AG1043" i="1" s="1"/>
  <c r="L1043" i="1"/>
  <c r="R1043" i="1" s="1"/>
  <c r="X1043" i="1" s="1"/>
  <c r="AD1043" i="1" s="1"/>
  <c r="AF1043" i="1" s="1"/>
  <c r="AI1042" i="1"/>
  <c r="AI1041" i="1" s="1"/>
  <c r="AI1040" i="1" s="1"/>
  <c r="AC1042" i="1"/>
  <c r="AC1041" i="1" s="1"/>
  <c r="AC1040" i="1" s="1"/>
  <c r="AC1039" i="1" s="1"/>
  <c r="AB1042" i="1"/>
  <c r="AB1041" i="1" s="1"/>
  <c r="AB1040" i="1" s="1"/>
  <c r="AB1039" i="1" s="1"/>
  <c r="AA1042" i="1"/>
  <c r="AA1041" i="1" s="1"/>
  <c r="AA1040" i="1" s="1"/>
  <c r="AA1039" i="1" s="1"/>
  <c r="W1042" i="1"/>
  <c r="W1041" i="1" s="1"/>
  <c r="W1040" i="1" s="1"/>
  <c r="W1039" i="1" s="1"/>
  <c r="V1042" i="1"/>
  <c r="V1041" i="1" s="1"/>
  <c r="V1040" i="1" s="1"/>
  <c r="V1039" i="1" s="1"/>
  <c r="U1042" i="1"/>
  <c r="U1041" i="1" s="1"/>
  <c r="U1040" i="1" s="1"/>
  <c r="U1039" i="1" s="1"/>
  <c r="Q1042" i="1"/>
  <c r="Q1041" i="1" s="1"/>
  <c r="Q1040" i="1" s="1"/>
  <c r="Q1039" i="1" s="1"/>
  <c r="P1042" i="1"/>
  <c r="P1041" i="1" s="1"/>
  <c r="P1040" i="1" s="1"/>
  <c r="P1039" i="1" s="1"/>
  <c r="O1042" i="1"/>
  <c r="O1041" i="1" s="1"/>
  <c r="O1040" i="1" s="1"/>
  <c r="O1039" i="1" s="1"/>
  <c r="K1042" i="1"/>
  <c r="J1042" i="1"/>
  <c r="J1041" i="1" s="1"/>
  <c r="J1040" i="1" s="1"/>
  <c r="J1039" i="1" s="1"/>
  <c r="I1042" i="1"/>
  <c r="I1041" i="1" s="1"/>
  <c r="I1040" i="1" s="1"/>
  <c r="I1039" i="1" s="1"/>
  <c r="H1042" i="1"/>
  <c r="H1041" i="1" s="1"/>
  <c r="H1040" i="1" s="1"/>
  <c r="G1042" i="1"/>
  <c r="F1042" i="1"/>
  <c r="K1041" i="1"/>
  <c r="K1040" i="1" s="1"/>
  <c r="K1039" i="1" s="1"/>
  <c r="AI1039" i="1"/>
  <c r="N1037" i="1"/>
  <c r="T1037" i="1" s="1"/>
  <c r="Z1037" i="1" s="1"/>
  <c r="AH1037" i="1" s="1"/>
  <c r="M1037" i="1"/>
  <c r="S1037" i="1" s="1"/>
  <c r="Y1037" i="1" s="1"/>
  <c r="AG1037" i="1" s="1"/>
  <c r="L1037" i="1"/>
  <c r="R1037" i="1" s="1"/>
  <c r="X1037" i="1" s="1"/>
  <c r="AD1037" i="1" s="1"/>
  <c r="AF1037" i="1" s="1"/>
  <c r="AI1036" i="1"/>
  <c r="AC1036" i="1"/>
  <c r="AB1036" i="1"/>
  <c r="AA1036" i="1"/>
  <c r="W1036" i="1"/>
  <c r="V1036" i="1"/>
  <c r="U1036" i="1"/>
  <c r="Q1036" i="1"/>
  <c r="P1036" i="1"/>
  <c r="O1036" i="1"/>
  <c r="K1036" i="1"/>
  <c r="J1036" i="1"/>
  <c r="I1036" i="1"/>
  <c r="H1036" i="1"/>
  <c r="G1036" i="1"/>
  <c r="F1036" i="1"/>
  <c r="N1035" i="1"/>
  <c r="T1035" i="1" s="1"/>
  <c r="Z1035" i="1" s="1"/>
  <c r="AH1035" i="1" s="1"/>
  <c r="M1035" i="1"/>
  <c r="S1035" i="1" s="1"/>
  <c r="Y1035" i="1" s="1"/>
  <c r="AG1035" i="1" s="1"/>
  <c r="L1035" i="1"/>
  <c r="R1035" i="1" s="1"/>
  <c r="X1035" i="1" s="1"/>
  <c r="AD1035" i="1" s="1"/>
  <c r="AF1035" i="1" s="1"/>
  <c r="AI1034" i="1"/>
  <c r="AC1034" i="1"/>
  <c r="AB1034" i="1"/>
  <c r="AA1034" i="1"/>
  <c r="W1034" i="1"/>
  <c r="V1034" i="1"/>
  <c r="U1034" i="1"/>
  <c r="Q1034" i="1"/>
  <c r="P1034" i="1"/>
  <c r="O1034" i="1"/>
  <c r="K1034" i="1"/>
  <c r="J1034" i="1"/>
  <c r="I1034" i="1"/>
  <c r="H1034" i="1"/>
  <c r="G1034" i="1"/>
  <c r="F1034" i="1"/>
  <c r="N1031" i="1"/>
  <c r="T1031" i="1" s="1"/>
  <c r="Z1031" i="1" s="1"/>
  <c r="AH1031" i="1" s="1"/>
  <c r="M1031" i="1"/>
  <c r="S1031" i="1" s="1"/>
  <c r="Y1031" i="1" s="1"/>
  <c r="AG1031" i="1" s="1"/>
  <c r="L1031" i="1"/>
  <c r="R1031" i="1" s="1"/>
  <c r="X1031" i="1" s="1"/>
  <c r="AD1031" i="1" s="1"/>
  <c r="AF1031" i="1" s="1"/>
  <c r="AI1030" i="1"/>
  <c r="AC1030" i="1"/>
  <c r="AC1029" i="1" s="1"/>
  <c r="AB1030" i="1"/>
  <c r="AB1029" i="1" s="1"/>
  <c r="AA1030" i="1"/>
  <c r="AA1029" i="1" s="1"/>
  <c r="W1030" i="1"/>
  <c r="W1029" i="1" s="1"/>
  <c r="V1030" i="1"/>
  <c r="V1029" i="1" s="1"/>
  <c r="U1030" i="1"/>
  <c r="U1029" i="1" s="1"/>
  <c r="Q1030" i="1"/>
  <c r="Q1029" i="1" s="1"/>
  <c r="P1030" i="1"/>
  <c r="P1029" i="1" s="1"/>
  <c r="O1030" i="1"/>
  <c r="O1029" i="1" s="1"/>
  <c r="K1030" i="1"/>
  <c r="K1029" i="1" s="1"/>
  <c r="J1030" i="1"/>
  <c r="J1029" i="1" s="1"/>
  <c r="I1030" i="1"/>
  <c r="I1029" i="1" s="1"/>
  <c r="H1030" i="1"/>
  <c r="H1029" i="1" s="1"/>
  <c r="G1030" i="1"/>
  <c r="G1029" i="1" s="1"/>
  <c r="F1030" i="1"/>
  <c r="F1029" i="1" s="1"/>
  <c r="AI1029" i="1"/>
  <c r="N1028" i="1"/>
  <c r="T1028" i="1" s="1"/>
  <c r="Z1028" i="1" s="1"/>
  <c r="AH1028" i="1" s="1"/>
  <c r="M1028" i="1"/>
  <c r="S1028" i="1" s="1"/>
  <c r="Y1028" i="1" s="1"/>
  <c r="AG1028" i="1" s="1"/>
  <c r="L1028" i="1"/>
  <c r="R1028" i="1" s="1"/>
  <c r="X1028" i="1" s="1"/>
  <c r="AD1028" i="1" s="1"/>
  <c r="AF1028" i="1" s="1"/>
  <c r="AI1027" i="1"/>
  <c r="AI1026" i="1" s="1"/>
  <c r="AC1027" i="1"/>
  <c r="AC1026" i="1" s="1"/>
  <c r="AB1027" i="1"/>
  <c r="AB1026" i="1" s="1"/>
  <c r="AA1027" i="1"/>
  <c r="AA1026" i="1" s="1"/>
  <c r="W1027" i="1"/>
  <c r="W1026" i="1" s="1"/>
  <c r="V1027" i="1"/>
  <c r="V1026" i="1" s="1"/>
  <c r="U1027" i="1"/>
  <c r="U1026" i="1" s="1"/>
  <c r="Q1027" i="1"/>
  <c r="Q1026" i="1" s="1"/>
  <c r="P1027" i="1"/>
  <c r="P1026" i="1" s="1"/>
  <c r="O1027" i="1"/>
  <c r="O1026" i="1" s="1"/>
  <c r="K1027" i="1"/>
  <c r="K1026" i="1" s="1"/>
  <c r="J1027" i="1"/>
  <c r="I1027" i="1"/>
  <c r="H1027" i="1"/>
  <c r="G1027" i="1"/>
  <c r="G1026" i="1" s="1"/>
  <c r="F1027" i="1"/>
  <c r="F1026" i="1" s="1"/>
  <c r="I1026" i="1"/>
  <c r="N1025" i="1"/>
  <c r="T1025" i="1" s="1"/>
  <c r="Z1025" i="1" s="1"/>
  <c r="AH1025" i="1" s="1"/>
  <c r="M1025" i="1"/>
  <c r="S1025" i="1" s="1"/>
  <c r="Y1025" i="1" s="1"/>
  <c r="AG1025" i="1" s="1"/>
  <c r="L1025" i="1"/>
  <c r="R1025" i="1" s="1"/>
  <c r="X1025" i="1" s="1"/>
  <c r="AD1025" i="1" s="1"/>
  <c r="AF1025" i="1" s="1"/>
  <c r="AI1024" i="1"/>
  <c r="AI1023" i="1" s="1"/>
  <c r="AC1024" i="1"/>
  <c r="AC1023" i="1" s="1"/>
  <c r="AB1024" i="1"/>
  <c r="AB1023" i="1" s="1"/>
  <c r="AA1024" i="1"/>
  <c r="AA1023" i="1" s="1"/>
  <c r="W1024" i="1"/>
  <c r="W1023" i="1" s="1"/>
  <c r="V1024" i="1"/>
  <c r="V1023" i="1" s="1"/>
  <c r="U1024" i="1"/>
  <c r="U1023" i="1" s="1"/>
  <c r="Q1024" i="1"/>
  <c r="Q1023" i="1" s="1"/>
  <c r="P1024" i="1"/>
  <c r="O1024" i="1"/>
  <c r="O1023" i="1" s="1"/>
  <c r="K1024" i="1"/>
  <c r="K1023" i="1" s="1"/>
  <c r="J1024" i="1"/>
  <c r="I1024" i="1"/>
  <c r="I1023" i="1" s="1"/>
  <c r="H1024" i="1"/>
  <c r="G1024" i="1"/>
  <c r="G1023" i="1" s="1"/>
  <c r="F1024" i="1"/>
  <c r="F1023" i="1" s="1"/>
  <c r="P1023" i="1"/>
  <c r="N1022" i="1"/>
  <c r="T1022" i="1" s="1"/>
  <c r="Z1022" i="1" s="1"/>
  <c r="AH1022" i="1" s="1"/>
  <c r="M1022" i="1"/>
  <c r="S1022" i="1" s="1"/>
  <c r="Y1022" i="1" s="1"/>
  <c r="AG1022" i="1" s="1"/>
  <c r="L1022" i="1"/>
  <c r="R1022" i="1" s="1"/>
  <c r="X1022" i="1" s="1"/>
  <c r="AD1022" i="1" s="1"/>
  <c r="AF1022" i="1" s="1"/>
  <c r="AI1021" i="1"/>
  <c r="AC1021" i="1"/>
  <c r="AB1021" i="1"/>
  <c r="AA1021" i="1"/>
  <c r="W1021" i="1"/>
  <c r="V1021" i="1"/>
  <c r="U1021" i="1"/>
  <c r="Q1021" i="1"/>
  <c r="P1021" i="1"/>
  <c r="O1021" i="1"/>
  <c r="K1021" i="1"/>
  <c r="J1021" i="1"/>
  <c r="I1021" i="1"/>
  <c r="H1021" i="1"/>
  <c r="G1021" i="1"/>
  <c r="F1021" i="1"/>
  <c r="N1020" i="1"/>
  <c r="T1020" i="1" s="1"/>
  <c r="Z1020" i="1" s="1"/>
  <c r="AH1020" i="1" s="1"/>
  <c r="M1020" i="1"/>
  <c r="S1020" i="1" s="1"/>
  <c r="Y1020" i="1" s="1"/>
  <c r="AG1020" i="1" s="1"/>
  <c r="L1020" i="1"/>
  <c r="R1020" i="1" s="1"/>
  <c r="X1020" i="1" s="1"/>
  <c r="AD1020" i="1" s="1"/>
  <c r="AF1020" i="1" s="1"/>
  <c r="AI1019" i="1"/>
  <c r="AC1019" i="1"/>
  <c r="AB1019" i="1"/>
  <c r="AA1019" i="1"/>
  <c r="W1019" i="1"/>
  <c r="V1019" i="1"/>
  <c r="U1019" i="1"/>
  <c r="Q1019" i="1"/>
  <c r="P1019" i="1"/>
  <c r="O1019" i="1"/>
  <c r="K1019" i="1"/>
  <c r="J1019" i="1"/>
  <c r="I1019" i="1"/>
  <c r="H1019" i="1"/>
  <c r="G1019" i="1"/>
  <c r="F1019" i="1"/>
  <c r="N1014" i="1"/>
  <c r="T1014" i="1" s="1"/>
  <c r="Z1014" i="1" s="1"/>
  <c r="AH1014" i="1" s="1"/>
  <c r="M1014" i="1"/>
  <c r="S1014" i="1" s="1"/>
  <c r="Y1014" i="1" s="1"/>
  <c r="AG1014" i="1" s="1"/>
  <c r="L1014" i="1"/>
  <c r="R1014" i="1" s="1"/>
  <c r="X1014" i="1" s="1"/>
  <c r="AD1014" i="1" s="1"/>
  <c r="AF1014" i="1" s="1"/>
  <c r="AI1013" i="1"/>
  <c r="AC1013" i="1"/>
  <c r="AB1013" i="1"/>
  <c r="AA1013" i="1"/>
  <c r="W1013" i="1"/>
  <c r="V1013" i="1"/>
  <c r="U1013" i="1"/>
  <c r="Q1013" i="1"/>
  <c r="P1013" i="1"/>
  <c r="O1013" i="1"/>
  <c r="K1013" i="1"/>
  <c r="J1013" i="1"/>
  <c r="I1013" i="1"/>
  <c r="H1013" i="1"/>
  <c r="G1013" i="1"/>
  <c r="F1013" i="1"/>
  <c r="N1012" i="1"/>
  <c r="T1012" i="1" s="1"/>
  <c r="Z1012" i="1" s="1"/>
  <c r="AH1012" i="1" s="1"/>
  <c r="M1012" i="1"/>
  <c r="S1012" i="1" s="1"/>
  <c r="Y1012" i="1" s="1"/>
  <c r="AG1012" i="1" s="1"/>
  <c r="L1012" i="1"/>
  <c r="R1012" i="1" s="1"/>
  <c r="X1012" i="1" s="1"/>
  <c r="AD1012" i="1" s="1"/>
  <c r="AF1012" i="1" s="1"/>
  <c r="AI1011" i="1"/>
  <c r="AC1011" i="1"/>
  <c r="AB1011" i="1"/>
  <c r="AA1011" i="1"/>
  <c r="W1011" i="1"/>
  <c r="V1011" i="1"/>
  <c r="U1011" i="1"/>
  <c r="Q1011" i="1"/>
  <c r="P1011" i="1"/>
  <c r="O1011" i="1"/>
  <c r="K1011" i="1"/>
  <c r="J1011" i="1"/>
  <c r="I1011" i="1"/>
  <c r="H1011" i="1"/>
  <c r="G1011" i="1"/>
  <c r="F1011" i="1"/>
  <c r="N1010" i="1"/>
  <c r="T1010" i="1" s="1"/>
  <c r="Z1010" i="1" s="1"/>
  <c r="AH1010" i="1" s="1"/>
  <c r="M1010" i="1"/>
  <c r="S1010" i="1" s="1"/>
  <c r="Y1010" i="1" s="1"/>
  <c r="AG1010" i="1" s="1"/>
  <c r="L1010" i="1"/>
  <c r="R1010" i="1" s="1"/>
  <c r="X1010" i="1" s="1"/>
  <c r="AD1010" i="1" s="1"/>
  <c r="AF1010" i="1" s="1"/>
  <c r="AI1009" i="1"/>
  <c r="AC1009" i="1"/>
  <c r="AB1009" i="1"/>
  <c r="AA1009" i="1"/>
  <c r="W1009" i="1"/>
  <c r="V1009" i="1"/>
  <c r="U1009" i="1"/>
  <c r="Q1009" i="1"/>
  <c r="P1009" i="1"/>
  <c r="O1009" i="1"/>
  <c r="K1009" i="1"/>
  <c r="J1009" i="1"/>
  <c r="I1009" i="1"/>
  <c r="H1009" i="1"/>
  <c r="G1009" i="1"/>
  <c r="F1009" i="1"/>
  <c r="N1007" i="1"/>
  <c r="T1007" i="1" s="1"/>
  <c r="Z1007" i="1" s="1"/>
  <c r="AH1007" i="1" s="1"/>
  <c r="M1007" i="1"/>
  <c r="S1007" i="1" s="1"/>
  <c r="Y1007" i="1" s="1"/>
  <c r="AG1007" i="1" s="1"/>
  <c r="L1007" i="1"/>
  <c r="R1007" i="1" s="1"/>
  <c r="X1007" i="1" s="1"/>
  <c r="AD1007" i="1" s="1"/>
  <c r="AF1007" i="1" s="1"/>
  <c r="AI1006" i="1"/>
  <c r="AC1006" i="1"/>
  <c r="AB1006" i="1"/>
  <c r="AA1006" i="1"/>
  <c r="W1006" i="1"/>
  <c r="V1006" i="1"/>
  <c r="U1006" i="1"/>
  <c r="Q1006" i="1"/>
  <c r="P1006" i="1"/>
  <c r="O1006" i="1"/>
  <c r="K1006" i="1"/>
  <c r="J1006" i="1"/>
  <c r="I1006" i="1"/>
  <c r="H1006" i="1"/>
  <c r="G1006" i="1"/>
  <c r="F1006" i="1"/>
  <c r="N1005" i="1"/>
  <c r="T1005" i="1" s="1"/>
  <c r="Z1005" i="1" s="1"/>
  <c r="AH1005" i="1" s="1"/>
  <c r="M1005" i="1"/>
  <c r="S1005" i="1" s="1"/>
  <c r="Y1005" i="1" s="1"/>
  <c r="AG1005" i="1" s="1"/>
  <c r="L1005" i="1"/>
  <c r="R1005" i="1" s="1"/>
  <c r="X1005" i="1" s="1"/>
  <c r="AD1005" i="1" s="1"/>
  <c r="AF1005" i="1" s="1"/>
  <c r="AI1004" i="1"/>
  <c r="AC1004" i="1"/>
  <c r="AB1004" i="1"/>
  <c r="AA1004" i="1"/>
  <c r="W1004" i="1"/>
  <c r="V1004" i="1"/>
  <c r="U1004" i="1"/>
  <c r="Q1004" i="1"/>
  <c r="P1004" i="1"/>
  <c r="O1004" i="1"/>
  <c r="K1004" i="1"/>
  <c r="J1004" i="1"/>
  <c r="I1004" i="1"/>
  <c r="H1004" i="1"/>
  <c r="G1004" i="1"/>
  <c r="F1004" i="1"/>
  <c r="H1003" i="1"/>
  <c r="T1001" i="1"/>
  <c r="Z1001" i="1" s="1"/>
  <c r="AH1001" i="1" s="1"/>
  <c r="S1001" i="1"/>
  <c r="Y1001" i="1" s="1"/>
  <c r="AG1001" i="1" s="1"/>
  <c r="R1001" i="1"/>
  <c r="X1001" i="1" s="1"/>
  <c r="AD1001" i="1" s="1"/>
  <c r="AF1001" i="1" s="1"/>
  <c r="AI1000" i="1"/>
  <c r="AI999" i="1" s="1"/>
  <c r="AC1000" i="1"/>
  <c r="AC999" i="1" s="1"/>
  <c r="AB1000" i="1"/>
  <c r="AB999" i="1" s="1"/>
  <c r="AA1000" i="1"/>
  <c r="AA999" i="1" s="1"/>
  <c r="W1000" i="1"/>
  <c r="W999" i="1" s="1"/>
  <c r="V1000" i="1"/>
  <c r="U1000" i="1"/>
  <c r="U999" i="1" s="1"/>
  <c r="Q1000" i="1"/>
  <c r="Q999" i="1" s="1"/>
  <c r="T999" i="1" s="1"/>
  <c r="P1000" i="1"/>
  <c r="S1000" i="1" s="1"/>
  <c r="O1000" i="1"/>
  <c r="R1000" i="1" s="1"/>
  <c r="V999" i="1"/>
  <c r="N998" i="1"/>
  <c r="T998" i="1" s="1"/>
  <c r="Z998" i="1" s="1"/>
  <c r="AH998" i="1" s="1"/>
  <c r="M998" i="1"/>
  <c r="S998" i="1" s="1"/>
  <c r="Y998" i="1" s="1"/>
  <c r="AG998" i="1" s="1"/>
  <c r="L998" i="1"/>
  <c r="R998" i="1" s="1"/>
  <c r="X998" i="1" s="1"/>
  <c r="AD998" i="1" s="1"/>
  <c r="AF998" i="1" s="1"/>
  <c r="AI997" i="1"/>
  <c r="AI996" i="1" s="1"/>
  <c r="AC997" i="1"/>
  <c r="AC996" i="1" s="1"/>
  <c r="AB997" i="1"/>
  <c r="AB996" i="1" s="1"/>
  <c r="AA997" i="1"/>
  <c r="AA996" i="1" s="1"/>
  <c r="W997" i="1"/>
  <c r="W996" i="1" s="1"/>
  <c r="V997" i="1"/>
  <c r="V996" i="1" s="1"/>
  <c r="U997" i="1"/>
  <c r="U996" i="1" s="1"/>
  <c r="Q997" i="1"/>
  <c r="Q996" i="1" s="1"/>
  <c r="P997" i="1"/>
  <c r="P996" i="1" s="1"/>
  <c r="O997" i="1"/>
  <c r="O996" i="1" s="1"/>
  <c r="K997" i="1"/>
  <c r="K996" i="1" s="1"/>
  <c r="J997" i="1"/>
  <c r="J996" i="1" s="1"/>
  <c r="I997" i="1"/>
  <c r="I996" i="1" s="1"/>
  <c r="H997" i="1"/>
  <c r="G997" i="1"/>
  <c r="G996" i="1" s="1"/>
  <c r="F997" i="1"/>
  <c r="H996" i="1"/>
  <c r="O995" i="1"/>
  <c r="N995" i="1"/>
  <c r="T995" i="1" s="1"/>
  <c r="Z995" i="1" s="1"/>
  <c r="AH995" i="1" s="1"/>
  <c r="M995" i="1"/>
  <c r="S995" i="1" s="1"/>
  <c r="Y995" i="1" s="1"/>
  <c r="AG995" i="1" s="1"/>
  <c r="L995" i="1"/>
  <c r="R995" i="1" s="1"/>
  <c r="X995" i="1" s="1"/>
  <c r="AD995" i="1" s="1"/>
  <c r="AF995" i="1" s="1"/>
  <c r="AI994" i="1"/>
  <c r="AC994" i="1"/>
  <c r="AB994" i="1"/>
  <c r="AA994" i="1"/>
  <c r="W994" i="1"/>
  <c r="V994" i="1"/>
  <c r="U994" i="1"/>
  <c r="Q994" i="1"/>
  <c r="P994" i="1"/>
  <c r="O994" i="1"/>
  <c r="K994" i="1"/>
  <c r="J994" i="1"/>
  <c r="I994" i="1"/>
  <c r="H994" i="1"/>
  <c r="G994" i="1"/>
  <c r="F994" i="1"/>
  <c r="AI993" i="1"/>
  <c r="AC993" i="1"/>
  <c r="AB993" i="1"/>
  <c r="AA993" i="1"/>
  <c r="W993" i="1"/>
  <c r="V993" i="1"/>
  <c r="U993" i="1"/>
  <c r="Q993" i="1"/>
  <c r="P993" i="1"/>
  <c r="O993" i="1"/>
  <c r="K993" i="1"/>
  <c r="J993" i="1"/>
  <c r="I993" i="1"/>
  <c r="H993" i="1"/>
  <c r="G993" i="1"/>
  <c r="F993" i="1"/>
  <c r="N992" i="1"/>
  <c r="T992" i="1" s="1"/>
  <c r="Z992" i="1" s="1"/>
  <c r="AH992" i="1" s="1"/>
  <c r="M992" i="1"/>
  <c r="S992" i="1" s="1"/>
  <c r="Y992" i="1" s="1"/>
  <c r="AG992" i="1" s="1"/>
  <c r="L992" i="1"/>
  <c r="R992" i="1" s="1"/>
  <c r="X992" i="1" s="1"/>
  <c r="AD992" i="1" s="1"/>
  <c r="AF992" i="1" s="1"/>
  <c r="AI991" i="1"/>
  <c r="AC991" i="1"/>
  <c r="AB991" i="1"/>
  <c r="AA991" i="1"/>
  <c r="W991" i="1"/>
  <c r="V991" i="1"/>
  <c r="U991" i="1"/>
  <c r="Q991" i="1"/>
  <c r="P991" i="1"/>
  <c r="O991" i="1"/>
  <c r="K991" i="1"/>
  <c r="J991" i="1"/>
  <c r="I991" i="1"/>
  <c r="H991" i="1"/>
  <c r="G991" i="1"/>
  <c r="F991" i="1"/>
  <c r="AI990" i="1"/>
  <c r="AC990" i="1"/>
  <c r="AB990" i="1"/>
  <c r="AA990" i="1"/>
  <c r="W990" i="1"/>
  <c r="V990" i="1"/>
  <c r="U990" i="1"/>
  <c r="Q990" i="1"/>
  <c r="P990" i="1"/>
  <c r="O990" i="1"/>
  <c r="K990" i="1"/>
  <c r="J990" i="1"/>
  <c r="I990" i="1"/>
  <c r="H990" i="1"/>
  <c r="G990" i="1"/>
  <c r="F990" i="1"/>
  <c r="N989" i="1"/>
  <c r="T989" i="1" s="1"/>
  <c r="Z989" i="1" s="1"/>
  <c r="AH989" i="1" s="1"/>
  <c r="M989" i="1"/>
  <c r="S989" i="1" s="1"/>
  <c r="Y989" i="1" s="1"/>
  <c r="AG989" i="1" s="1"/>
  <c r="L989" i="1"/>
  <c r="R989" i="1" s="1"/>
  <c r="X989" i="1" s="1"/>
  <c r="AD989" i="1" s="1"/>
  <c r="AF989" i="1" s="1"/>
  <c r="AI988" i="1"/>
  <c r="AC988" i="1"/>
  <c r="AB988" i="1"/>
  <c r="AA988" i="1"/>
  <c r="W988" i="1"/>
  <c r="V988" i="1"/>
  <c r="U988" i="1"/>
  <c r="Q988" i="1"/>
  <c r="P988" i="1"/>
  <c r="O988" i="1"/>
  <c r="K988" i="1"/>
  <c r="J988" i="1"/>
  <c r="I988" i="1"/>
  <c r="H988" i="1"/>
  <c r="G988" i="1"/>
  <c r="F988" i="1"/>
  <c r="AI987" i="1"/>
  <c r="AC987" i="1"/>
  <c r="AB987" i="1"/>
  <c r="AA987" i="1"/>
  <c r="W987" i="1"/>
  <c r="V987" i="1"/>
  <c r="U987" i="1"/>
  <c r="Q987" i="1"/>
  <c r="P987" i="1"/>
  <c r="O987" i="1"/>
  <c r="K987" i="1"/>
  <c r="J987" i="1"/>
  <c r="I987" i="1"/>
  <c r="H987" i="1"/>
  <c r="G987" i="1"/>
  <c r="F987" i="1"/>
  <c r="N986" i="1"/>
  <c r="T986" i="1" s="1"/>
  <c r="Z986" i="1" s="1"/>
  <c r="AH986" i="1" s="1"/>
  <c r="M986" i="1"/>
  <c r="S986" i="1" s="1"/>
  <c r="Y986" i="1" s="1"/>
  <c r="AG986" i="1" s="1"/>
  <c r="L986" i="1"/>
  <c r="R986" i="1" s="1"/>
  <c r="X986" i="1" s="1"/>
  <c r="AD986" i="1" s="1"/>
  <c r="AF986" i="1" s="1"/>
  <c r="AI985" i="1"/>
  <c r="AC985" i="1"/>
  <c r="AB985" i="1"/>
  <c r="AA985" i="1"/>
  <c r="W985" i="1"/>
  <c r="V985" i="1"/>
  <c r="U985" i="1"/>
  <c r="Q985" i="1"/>
  <c r="P985" i="1"/>
  <c r="O985" i="1"/>
  <c r="K985" i="1"/>
  <c r="J985" i="1"/>
  <c r="I985" i="1"/>
  <c r="H985" i="1"/>
  <c r="G985" i="1"/>
  <c r="F985" i="1"/>
  <c r="AI984" i="1"/>
  <c r="AC984" i="1"/>
  <c r="AB984" i="1"/>
  <c r="AA984" i="1"/>
  <c r="W984" i="1"/>
  <c r="V984" i="1"/>
  <c r="U984" i="1"/>
  <c r="Q984" i="1"/>
  <c r="P984" i="1"/>
  <c r="O984" i="1"/>
  <c r="K984" i="1"/>
  <c r="J984" i="1"/>
  <c r="I984" i="1"/>
  <c r="H984" i="1"/>
  <c r="G984" i="1"/>
  <c r="F984" i="1"/>
  <c r="N983" i="1"/>
  <c r="T983" i="1" s="1"/>
  <c r="Z983" i="1" s="1"/>
  <c r="AH983" i="1" s="1"/>
  <c r="M983" i="1"/>
  <c r="S983" i="1" s="1"/>
  <c r="Y983" i="1" s="1"/>
  <c r="AG983" i="1" s="1"/>
  <c r="L983" i="1"/>
  <c r="R983" i="1" s="1"/>
  <c r="X983" i="1" s="1"/>
  <c r="AD983" i="1" s="1"/>
  <c r="AF983" i="1" s="1"/>
  <c r="AI982" i="1"/>
  <c r="AC982" i="1"/>
  <c r="AB982" i="1"/>
  <c r="AA982" i="1"/>
  <c r="W982" i="1"/>
  <c r="V982" i="1"/>
  <c r="U982" i="1"/>
  <c r="Q982" i="1"/>
  <c r="P982" i="1"/>
  <c r="O982" i="1"/>
  <c r="K982" i="1"/>
  <c r="J982" i="1"/>
  <c r="I982" i="1"/>
  <c r="H982" i="1"/>
  <c r="G982" i="1"/>
  <c r="F982" i="1"/>
  <c r="AI981" i="1"/>
  <c r="AC981" i="1"/>
  <c r="AB981" i="1"/>
  <c r="AA981" i="1"/>
  <c r="W981" i="1"/>
  <c r="V981" i="1"/>
  <c r="U981" i="1"/>
  <c r="Q981" i="1"/>
  <c r="P981" i="1"/>
  <c r="O981" i="1"/>
  <c r="K981" i="1"/>
  <c r="J981" i="1"/>
  <c r="I981" i="1"/>
  <c r="H981" i="1"/>
  <c r="G981" i="1"/>
  <c r="F981" i="1"/>
  <c r="N979" i="1"/>
  <c r="T979" i="1" s="1"/>
  <c r="Z979" i="1" s="1"/>
  <c r="AH979" i="1" s="1"/>
  <c r="M979" i="1"/>
  <c r="S979" i="1" s="1"/>
  <c r="Y979" i="1" s="1"/>
  <c r="AG979" i="1" s="1"/>
  <c r="L979" i="1"/>
  <c r="R979" i="1" s="1"/>
  <c r="X979" i="1" s="1"/>
  <c r="AD979" i="1" s="1"/>
  <c r="AF979" i="1" s="1"/>
  <c r="AI978" i="1"/>
  <c r="AC978" i="1"/>
  <c r="AB978" i="1"/>
  <c r="AA978" i="1"/>
  <c r="W978" i="1"/>
  <c r="V978" i="1"/>
  <c r="U978" i="1"/>
  <c r="Q978" i="1"/>
  <c r="P978" i="1"/>
  <c r="O978" i="1"/>
  <c r="K978" i="1"/>
  <c r="J978" i="1"/>
  <c r="I978" i="1"/>
  <c r="H978" i="1"/>
  <c r="G978" i="1"/>
  <c r="F978" i="1"/>
  <c r="AI977" i="1"/>
  <c r="AC977" i="1"/>
  <c r="AB977" i="1"/>
  <c r="AA977" i="1"/>
  <c r="W977" i="1"/>
  <c r="V977" i="1"/>
  <c r="U977" i="1"/>
  <c r="Q977" i="1"/>
  <c r="P977" i="1"/>
  <c r="O977" i="1"/>
  <c r="K977" i="1"/>
  <c r="J977" i="1"/>
  <c r="I977" i="1"/>
  <c r="H977" i="1"/>
  <c r="G977" i="1"/>
  <c r="F977" i="1"/>
  <c r="N976" i="1"/>
  <c r="T976" i="1" s="1"/>
  <c r="Z976" i="1" s="1"/>
  <c r="AH976" i="1" s="1"/>
  <c r="M976" i="1"/>
  <c r="S976" i="1" s="1"/>
  <c r="Y976" i="1" s="1"/>
  <c r="AG976" i="1" s="1"/>
  <c r="L976" i="1"/>
  <c r="R976" i="1" s="1"/>
  <c r="X976" i="1" s="1"/>
  <c r="AD976" i="1" s="1"/>
  <c r="AF976" i="1" s="1"/>
  <c r="AI975" i="1"/>
  <c r="AI974" i="1" s="1"/>
  <c r="AC975" i="1"/>
  <c r="AB975" i="1"/>
  <c r="AA975" i="1"/>
  <c r="AA974" i="1" s="1"/>
  <c r="W975" i="1"/>
  <c r="W974" i="1" s="1"/>
  <c r="V975" i="1"/>
  <c r="V974" i="1" s="1"/>
  <c r="U975" i="1"/>
  <c r="U974" i="1" s="1"/>
  <c r="Q975" i="1"/>
  <c r="P975" i="1"/>
  <c r="O975" i="1"/>
  <c r="O974" i="1" s="1"/>
  <c r="K975" i="1"/>
  <c r="N975" i="1" s="1"/>
  <c r="J975" i="1"/>
  <c r="M975" i="1" s="1"/>
  <c r="I975" i="1"/>
  <c r="AC974" i="1"/>
  <c r="AB974" i="1"/>
  <c r="Q974" i="1"/>
  <c r="P974" i="1"/>
  <c r="N973" i="1"/>
  <c r="T973" i="1" s="1"/>
  <c r="Z973" i="1" s="1"/>
  <c r="AH973" i="1" s="1"/>
  <c r="M973" i="1"/>
  <c r="S973" i="1" s="1"/>
  <c r="Y973" i="1" s="1"/>
  <c r="AG973" i="1" s="1"/>
  <c r="L973" i="1"/>
  <c r="R973" i="1" s="1"/>
  <c r="X973" i="1" s="1"/>
  <c r="AD973" i="1" s="1"/>
  <c r="AF973" i="1" s="1"/>
  <c r="AI972" i="1"/>
  <c r="AI971" i="1" s="1"/>
  <c r="AC972" i="1"/>
  <c r="AC971" i="1" s="1"/>
  <c r="AB972" i="1"/>
  <c r="AB971" i="1" s="1"/>
  <c r="AA972" i="1"/>
  <c r="AA971" i="1" s="1"/>
  <c r="W972" i="1"/>
  <c r="W971" i="1" s="1"/>
  <c r="V972" i="1"/>
  <c r="V971" i="1" s="1"/>
  <c r="U972" i="1"/>
  <c r="U971" i="1" s="1"/>
  <c r="Q972" i="1"/>
  <c r="Q971" i="1" s="1"/>
  <c r="P972" i="1"/>
  <c r="P971" i="1" s="1"/>
  <c r="O972" i="1"/>
  <c r="O971" i="1" s="1"/>
  <c r="K972" i="1"/>
  <c r="K971" i="1" s="1"/>
  <c r="J972" i="1"/>
  <c r="J971" i="1" s="1"/>
  <c r="I972" i="1"/>
  <c r="I971" i="1" s="1"/>
  <c r="H972" i="1"/>
  <c r="H971" i="1" s="1"/>
  <c r="G972" i="1"/>
  <c r="G971" i="1" s="1"/>
  <c r="F972" i="1"/>
  <c r="T970" i="1"/>
  <c r="Z970" i="1" s="1"/>
  <c r="AH970" i="1" s="1"/>
  <c r="S970" i="1"/>
  <c r="Y970" i="1" s="1"/>
  <c r="AG970" i="1" s="1"/>
  <c r="R970" i="1"/>
  <c r="X970" i="1" s="1"/>
  <c r="AD970" i="1" s="1"/>
  <c r="AF970" i="1" s="1"/>
  <c r="AI969" i="1"/>
  <c r="AI968" i="1" s="1"/>
  <c r="AC969" i="1"/>
  <c r="AC968" i="1" s="1"/>
  <c r="AB969" i="1"/>
  <c r="AB968" i="1" s="1"/>
  <c r="AA969" i="1"/>
  <c r="AA968" i="1" s="1"/>
  <c r="W969" i="1"/>
  <c r="W968" i="1" s="1"/>
  <c r="V969" i="1"/>
  <c r="V968" i="1" s="1"/>
  <c r="U969" i="1"/>
  <c r="U968" i="1" s="1"/>
  <c r="Q969" i="1"/>
  <c r="P969" i="1"/>
  <c r="P968" i="1" s="1"/>
  <c r="S968" i="1" s="1"/>
  <c r="O969" i="1"/>
  <c r="N967" i="1"/>
  <c r="T967" i="1" s="1"/>
  <c r="Z967" i="1" s="1"/>
  <c r="AH967" i="1" s="1"/>
  <c r="M967" i="1"/>
  <c r="S967" i="1" s="1"/>
  <c r="Y967" i="1" s="1"/>
  <c r="AG967" i="1" s="1"/>
  <c r="L967" i="1"/>
  <c r="R967" i="1" s="1"/>
  <c r="X967" i="1" s="1"/>
  <c r="AD967" i="1" s="1"/>
  <c r="AF967" i="1" s="1"/>
  <c r="AI966" i="1"/>
  <c r="AI965" i="1" s="1"/>
  <c r="AC966" i="1"/>
  <c r="AC965" i="1" s="1"/>
  <c r="AB966" i="1"/>
  <c r="AB965" i="1" s="1"/>
  <c r="AA966" i="1"/>
  <c r="AA965" i="1" s="1"/>
  <c r="W966" i="1"/>
  <c r="W965" i="1" s="1"/>
  <c r="V966" i="1"/>
  <c r="V965" i="1" s="1"/>
  <c r="U966" i="1"/>
  <c r="U965" i="1" s="1"/>
  <c r="Q966" i="1"/>
  <c r="Q965" i="1" s="1"/>
  <c r="P966" i="1"/>
  <c r="P965" i="1" s="1"/>
  <c r="O966" i="1"/>
  <c r="O965" i="1" s="1"/>
  <c r="K966" i="1"/>
  <c r="K965" i="1" s="1"/>
  <c r="J966" i="1"/>
  <c r="I966" i="1"/>
  <c r="I965" i="1" s="1"/>
  <c r="H966" i="1"/>
  <c r="G966" i="1"/>
  <c r="G965" i="1" s="1"/>
  <c r="F966" i="1"/>
  <c r="O964" i="1"/>
  <c r="O963" i="1" s="1"/>
  <c r="O962" i="1" s="1"/>
  <c r="N964" i="1"/>
  <c r="T964" i="1" s="1"/>
  <c r="Z964" i="1" s="1"/>
  <c r="AH964" i="1" s="1"/>
  <c r="M964" i="1"/>
  <c r="S964" i="1" s="1"/>
  <c r="Y964" i="1" s="1"/>
  <c r="AG964" i="1" s="1"/>
  <c r="L964" i="1"/>
  <c r="R964" i="1" s="1"/>
  <c r="X964" i="1" s="1"/>
  <c r="AD964" i="1" s="1"/>
  <c r="AF964" i="1" s="1"/>
  <c r="AI963" i="1"/>
  <c r="AC963" i="1"/>
  <c r="AC962" i="1" s="1"/>
  <c r="AB963" i="1"/>
  <c r="AA963" i="1"/>
  <c r="AA962" i="1" s="1"/>
  <c r="W963" i="1"/>
  <c r="V963" i="1"/>
  <c r="V962" i="1" s="1"/>
  <c r="U963" i="1"/>
  <c r="Q963" i="1"/>
  <c r="Q962" i="1" s="1"/>
  <c r="P963" i="1"/>
  <c r="K963" i="1"/>
  <c r="K962" i="1" s="1"/>
  <c r="J963" i="1"/>
  <c r="I963" i="1"/>
  <c r="I962" i="1" s="1"/>
  <c r="H963" i="1"/>
  <c r="G963" i="1"/>
  <c r="F963" i="1"/>
  <c r="AI962" i="1"/>
  <c r="AB962" i="1"/>
  <c r="W962" i="1"/>
  <c r="U962" i="1"/>
  <c r="P962" i="1"/>
  <c r="J962" i="1"/>
  <c r="H962" i="1"/>
  <c r="F962" i="1"/>
  <c r="N961" i="1"/>
  <c r="T961" i="1" s="1"/>
  <c r="Z961" i="1" s="1"/>
  <c r="AH961" i="1" s="1"/>
  <c r="M961" i="1"/>
  <c r="S961" i="1" s="1"/>
  <c r="Y961" i="1" s="1"/>
  <c r="AG961" i="1" s="1"/>
  <c r="L961" i="1"/>
  <c r="R961" i="1" s="1"/>
  <c r="X961" i="1" s="1"/>
  <c r="AD961" i="1" s="1"/>
  <c r="AF961" i="1" s="1"/>
  <c r="AI960" i="1"/>
  <c r="AI959" i="1" s="1"/>
  <c r="AC960" i="1"/>
  <c r="AC959" i="1" s="1"/>
  <c r="AB960" i="1"/>
  <c r="AA960" i="1"/>
  <c r="AA959" i="1" s="1"/>
  <c r="W960" i="1"/>
  <c r="W959" i="1" s="1"/>
  <c r="V960" i="1"/>
  <c r="U960" i="1"/>
  <c r="U959" i="1" s="1"/>
  <c r="Q960" i="1"/>
  <c r="Q959" i="1" s="1"/>
  <c r="P960" i="1"/>
  <c r="P959" i="1" s="1"/>
  <c r="O960" i="1"/>
  <c r="O959" i="1" s="1"/>
  <c r="K960" i="1"/>
  <c r="K959" i="1" s="1"/>
  <c r="J960" i="1"/>
  <c r="M960" i="1" s="1"/>
  <c r="I960" i="1"/>
  <c r="H960" i="1"/>
  <c r="G960" i="1"/>
  <c r="G959" i="1" s="1"/>
  <c r="F960" i="1"/>
  <c r="AB959" i="1"/>
  <c r="V959" i="1"/>
  <c r="I959" i="1"/>
  <c r="N958" i="1"/>
  <c r="T958" i="1" s="1"/>
  <c r="Z958" i="1" s="1"/>
  <c r="AH958" i="1" s="1"/>
  <c r="M958" i="1"/>
  <c r="S958" i="1" s="1"/>
  <c r="Y958" i="1" s="1"/>
  <c r="AG958" i="1" s="1"/>
  <c r="L958" i="1"/>
  <c r="R958" i="1" s="1"/>
  <c r="X958" i="1" s="1"/>
  <c r="AD958" i="1" s="1"/>
  <c r="AF958" i="1" s="1"/>
  <c r="AI957" i="1"/>
  <c r="AI956" i="1" s="1"/>
  <c r="AC957" i="1"/>
  <c r="AC956" i="1" s="1"/>
  <c r="AB957" i="1"/>
  <c r="AB956" i="1" s="1"/>
  <c r="AA957" i="1"/>
  <c r="AA956" i="1" s="1"/>
  <c r="W957" i="1"/>
  <c r="V957" i="1"/>
  <c r="V956" i="1" s="1"/>
  <c r="U957" i="1"/>
  <c r="U956" i="1" s="1"/>
  <c r="Q957" i="1"/>
  <c r="Q956" i="1" s="1"/>
  <c r="P957" i="1"/>
  <c r="O957" i="1"/>
  <c r="O956" i="1" s="1"/>
  <c r="K957" i="1"/>
  <c r="K956" i="1" s="1"/>
  <c r="J957" i="1"/>
  <c r="J956" i="1" s="1"/>
  <c r="I957" i="1"/>
  <c r="I956" i="1" s="1"/>
  <c r="H957" i="1"/>
  <c r="H956" i="1" s="1"/>
  <c r="G957" i="1"/>
  <c r="F957" i="1"/>
  <c r="F956" i="1" s="1"/>
  <c r="W956" i="1"/>
  <c r="P956" i="1"/>
  <c r="N955" i="1"/>
  <c r="T955" i="1" s="1"/>
  <c r="Z955" i="1" s="1"/>
  <c r="AH955" i="1" s="1"/>
  <c r="M955" i="1"/>
  <c r="S955" i="1" s="1"/>
  <c r="Y955" i="1" s="1"/>
  <c r="AG955" i="1" s="1"/>
  <c r="L955" i="1"/>
  <c r="R955" i="1" s="1"/>
  <c r="X955" i="1" s="1"/>
  <c r="AD955" i="1" s="1"/>
  <c r="AF955" i="1" s="1"/>
  <c r="AI954" i="1"/>
  <c r="AI953" i="1" s="1"/>
  <c r="AC954" i="1"/>
  <c r="AC953" i="1" s="1"/>
  <c r="AB954" i="1"/>
  <c r="AA954" i="1"/>
  <c r="AA953" i="1" s="1"/>
  <c r="W954" i="1"/>
  <c r="W953" i="1" s="1"/>
  <c r="V954" i="1"/>
  <c r="V953" i="1" s="1"/>
  <c r="U954" i="1"/>
  <c r="U953" i="1" s="1"/>
  <c r="Q954" i="1"/>
  <c r="Q953" i="1" s="1"/>
  <c r="P954" i="1"/>
  <c r="P953" i="1" s="1"/>
  <c r="O954" i="1"/>
  <c r="K954" i="1"/>
  <c r="K953" i="1" s="1"/>
  <c r="J954" i="1"/>
  <c r="I954" i="1"/>
  <c r="I953" i="1" s="1"/>
  <c r="H954" i="1"/>
  <c r="G954" i="1"/>
  <c r="G953" i="1" s="1"/>
  <c r="F954" i="1"/>
  <c r="F953" i="1" s="1"/>
  <c r="AB953" i="1"/>
  <c r="O953" i="1"/>
  <c r="N952" i="1"/>
  <c r="T952" i="1" s="1"/>
  <c r="Z952" i="1" s="1"/>
  <c r="AH952" i="1" s="1"/>
  <c r="M952" i="1"/>
  <c r="S952" i="1" s="1"/>
  <c r="Y952" i="1" s="1"/>
  <c r="AG952" i="1" s="1"/>
  <c r="L952" i="1"/>
  <c r="R952" i="1" s="1"/>
  <c r="X952" i="1" s="1"/>
  <c r="AD952" i="1" s="1"/>
  <c r="AF952" i="1" s="1"/>
  <c r="AI951" i="1"/>
  <c r="AI950" i="1" s="1"/>
  <c r="AC951" i="1"/>
  <c r="AC950" i="1" s="1"/>
  <c r="AB951" i="1"/>
  <c r="AB950" i="1" s="1"/>
  <c r="AA951" i="1"/>
  <c r="AA950" i="1" s="1"/>
  <c r="W951" i="1"/>
  <c r="V951" i="1"/>
  <c r="V950" i="1" s="1"/>
  <c r="U951" i="1"/>
  <c r="U950" i="1" s="1"/>
  <c r="Q951" i="1"/>
  <c r="Q950" i="1" s="1"/>
  <c r="P951" i="1"/>
  <c r="O951" i="1"/>
  <c r="O950" i="1" s="1"/>
  <c r="K951" i="1"/>
  <c r="K950" i="1" s="1"/>
  <c r="J951" i="1"/>
  <c r="J950" i="1" s="1"/>
  <c r="I951" i="1"/>
  <c r="I950" i="1" s="1"/>
  <c r="H951" i="1"/>
  <c r="H950" i="1" s="1"/>
  <c r="G951" i="1"/>
  <c r="F951" i="1"/>
  <c r="F950" i="1" s="1"/>
  <c r="W950" i="1"/>
  <c r="P950" i="1"/>
  <c r="N949" i="1"/>
  <c r="T949" i="1" s="1"/>
  <c r="Z949" i="1" s="1"/>
  <c r="AH949" i="1" s="1"/>
  <c r="M949" i="1"/>
  <c r="S949" i="1" s="1"/>
  <c r="Y949" i="1" s="1"/>
  <c r="AG949" i="1" s="1"/>
  <c r="L949" i="1"/>
  <c r="R949" i="1" s="1"/>
  <c r="X949" i="1" s="1"/>
  <c r="AD949" i="1" s="1"/>
  <c r="AF949" i="1" s="1"/>
  <c r="AI948" i="1"/>
  <c r="AC948" i="1"/>
  <c r="AB948" i="1"/>
  <c r="AA948" i="1"/>
  <c r="W948" i="1"/>
  <c r="V948" i="1"/>
  <c r="V945" i="1" s="1"/>
  <c r="U948" i="1"/>
  <c r="Q948" i="1"/>
  <c r="P948" i="1"/>
  <c r="O948" i="1"/>
  <c r="K948" i="1"/>
  <c r="J948" i="1"/>
  <c r="I948" i="1"/>
  <c r="H948" i="1"/>
  <c r="G948" i="1"/>
  <c r="F948" i="1"/>
  <c r="N947" i="1"/>
  <c r="T947" i="1" s="1"/>
  <c r="Z947" i="1" s="1"/>
  <c r="AH947" i="1" s="1"/>
  <c r="M947" i="1"/>
  <c r="S947" i="1" s="1"/>
  <c r="Y947" i="1" s="1"/>
  <c r="AG947" i="1" s="1"/>
  <c r="L947" i="1"/>
  <c r="R947" i="1" s="1"/>
  <c r="X947" i="1" s="1"/>
  <c r="AD947" i="1" s="1"/>
  <c r="AF947" i="1" s="1"/>
  <c r="AI946" i="1"/>
  <c r="AI945" i="1" s="1"/>
  <c r="AC946" i="1"/>
  <c r="AB946" i="1"/>
  <c r="AA946" i="1"/>
  <c r="W946" i="1"/>
  <c r="W945" i="1" s="1"/>
  <c r="V946" i="1"/>
  <c r="U946" i="1"/>
  <c r="Q946" i="1"/>
  <c r="P946" i="1"/>
  <c r="P945" i="1" s="1"/>
  <c r="O946" i="1"/>
  <c r="K946" i="1"/>
  <c r="K945" i="1" s="1"/>
  <c r="J946" i="1"/>
  <c r="I946" i="1"/>
  <c r="I945" i="1" s="1"/>
  <c r="H946" i="1"/>
  <c r="G946" i="1"/>
  <c r="G945" i="1" s="1"/>
  <c r="F946" i="1"/>
  <c r="N943" i="1"/>
  <c r="T943" i="1" s="1"/>
  <c r="Z943" i="1" s="1"/>
  <c r="AH943" i="1" s="1"/>
  <c r="M943" i="1"/>
  <c r="S943" i="1" s="1"/>
  <c r="Y943" i="1" s="1"/>
  <c r="AG943" i="1" s="1"/>
  <c r="F943" i="1"/>
  <c r="L943" i="1" s="1"/>
  <c r="R943" i="1" s="1"/>
  <c r="X943" i="1" s="1"/>
  <c r="AD943" i="1" s="1"/>
  <c r="AF943" i="1" s="1"/>
  <c r="AI942" i="1"/>
  <c r="AC942" i="1"/>
  <c r="AC941" i="1" s="1"/>
  <c r="AB942" i="1"/>
  <c r="AB941" i="1" s="1"/>
  <c r="AA942" i="1"/>
  <c r="AA941" i="1" s="1"/>
  <c r="W942" i="1"/>
  <c r="W941" i="1" s="1"/>
  <c r="V942" i="1"/>
  <c r="V941" i="1" s="1"/>
  <c r="U942" i="1"/>
  <c r="U941" i="1" s="1"/>
  <c r="Q942" i="1"/>
  <c r="Q941" i="1" s="1"/>
  <c r="P942" i="1"/>
  <c r="O942" i="1"/>
  <c r="O941" i="1" s="1"/>
  <c r="K942" i="1"/>
  <c r="K941" i="1" s="1"/>
  <c r="J942" i="1"/>
  <c r="J941" i="1" s="1"/>
  <c r="I942" i="1"/>
  <c r="I941" i="1" s="1"/>
  <c r="H942" i="1"/>
  <c r="G942" i="1"/>
  <c r="F942" i="1"/>
  <c r="F941" i="1" s="1"/>
  <c r="L941" i="1" s="1"/>
  <c r="AI941" i="1"/>
  <c r="P941" i="1"/>
  <c r="N940" i="1"/>
  <c r="T940" i="1" s="1"/>
  <c r="Z940" i="1" s="1"/>
  <c r="AH940" i="1" s="1"/>
  <c r="M940" i="1"/>
  <c r="S940" i="1" s="1"/>
  <c r="Y940" i="1" s="1"/>
  <c r="AG940" i="1" s="1"/>
  <c r="L940" i="1"/>
  <c r="R940" i="1" s="1"/>
  <c r="X940" i="1" s="1"/>
  <c r="AD940" i="1" s="1"/>
  <c r="AF940" i="1" s="1"/>
  <c r="F940" i="1"/>
  <c r="AI939" i="1"/>
  <c r="AC939" i="1"/>
  <c r="AC938" i="1" s="1"/>
  <c r="AB939" i="1"/>
  <c r="AB938" i="1" s="1"/>
  <c r="AA939" i="1"/>
  <c r="AA938" i="1" s="1"/>
  <c r="W939" i="1"/>
  <c r="W938" i="1" s="1"/>
  <c r="V939" i="1"/>
  <c r="V938" i="1" s="1"/>
  <c r="U939" i="1"/>
  <c r="U938" i="1" s="1"/>
  <c r="Q939" i="1"/>
  <c r="Q938" i="1" s="1"/>
  <c r="P939" i="1"/>
  <c r="P938" i="1" s="1"/>
  <c r="O939" i="1"/>
  <c r="O938" i="1" s="1"/>
  <c r="K939" i="1"/>
  <c r="K938" i="1" s="1"/>
  <c r="J939" i="1"/>
  <c r="J938" i="1" s="1"/>
  <c r="I939" i="1"/>
  <c r="H939" i="1"/>
  <c r="G939" i="1"/>
  <c r="F939" i="1"/>
  <c r="F938" i="1" s="1"/>
  <c r="AI938" i="1"/>
  <c r="N937" i="1"/>
  <c r="T937" i="1" s="1"/>
  <c r="Z937" i="1" s="1"/>
  <c r="AH937" i="1" s="1"/>
  <c r="M937" i="1"/>
  <c r="S937" i="1" s="1"/>
  <c r="Y937" i="1" s="1"/>
  <c r="AG937" i="1" s="1"/>
  <c r="L937" i="1"/>
  <c r="R937" i="1" s="1"/>
  <c r="X937" i="1" s="1"/>
  <c r="AD937" i="1" s="1"/>
  <c r="AF937" i="1" s="1"/>
  <c r="AI936" i="1"/>
  <c r="AI935" i="1" s="1"/>
  <c r="AC936" i="1"/>
  <c r="AC935" i="1" s="1"/>
  <c r="AB936" i="1"/>
  <c r="AB935" i="1" s="1"/>
  <c r="AA936" i="1"/>
  <c r="AA935" i="1" s="1"/>
  <c r="W936" i="1"/>
  <c r="W935" i="1" s="1"/>
  <c r="V936" i="1"/>
  <c r="V935" i="1" s="1"/>
  <c r="U936" i="1"/>
  <c r="U935" i="1" s="1"/>
  <c r="Q936" i="1"/>
  <c r="Q935" i="1" s="1"/>
  <c r="P936" i="1"/>
  <c r="P935" i="1" s="1"/>
  <c r="O936" i="1"/>
  <c r="O935" i="1" s="1"/>
  <c r="K936" i="1"/>
  <c r="K935" i="1" s="1"/>
  <c r="J936" i="1"/>
  <c r="J935" i="1" s="1"/>
  <c r="I936" i="1"/>
  <c r="I935" i="1" s="1"/>
  <c r="H936" i="1"/>
  <c r="N936" i="1" s="1"/>
  <c r="G936" i="1"/>
  <c r="G935" i="1" s="1"/>
  <c r="F936" i="1"/>
  <c r="N934" i="1"/>
  <c r="T934" i="1" s="1"/>
  <c r="Z934" i="1" s="1"/>
  <c r="AH934" i="1" s="1"/>
  <c r="M934" i="1"/>
  <c r="S934" i="1" s="1"/>
  <c r="Y934" i="1" s="1"/>
  <c r="AG934" i="1" s="1"/>
  <c r="L934" i="1"/>
  <c r="R934" i="1" s="1"/>
  <c r="X934" i="1" s="1"/>
  <c r="AD934" i="1" s="1"/>
  <c r="AF934" i="1" s="1"/>
  <c r="AI933" i="1"/>
  <c r="AI932" i="1" s="1"/>
  <c r="AI931" i="1" s="1"/>
  <c r="AC933" i="1"/>
  <c r="AC932" i="1" s="1"/>
  <c r="AB933" i="1"/>
  <c r="AB932" i="1" s="1"/>
  <c r="AA933" i="1"/>
  <c r="AA932" i="1" s="1"/>
  <c r="W933" i="1"/>
  <c r="W932" i="1" s="1"/>
  <c r="V933" i="1"/>
  <c r="V932" i="1" s="1"/>
  <c r="U933" i="1"/>
  <c r="U932" i="1" s="1"/>
  <c r="Q933" i="1"/>
  <c r="Q932" i="1" s="1"/>
  <c r="P933" i="1"/>
  <c r="P932" i="1" s="1"/>
  <c r="O933" i="1"/>
  <c r="O932" i="1" s="1"/>
  <c r="K933" i="1"/>
  <c r="K932" i="1" s="1"/>
  <c r="J933" i="1"/>
  <c r="J932" i="1" s="1"/>
  <c r="I933" i="1"/>
  <c r="I932" i="1" s="1"/>
  <c r="H933" i="1"/>
  <c r="H932" i="1" s="1"/>
  <c r="G933" i="1"/>
  <c r="F933" i="1"/>
  <c r="F932" i="1" s="1"/>
  <c r="N930" i="1"/>
  <c r="T930" i="1" s="1"/>
  <c r="Z930" i="1" s="1"/>
  <c r="AH930" i="1" s="1"/>
  <c r="M930" i="1"/>
  <c r="S930" i="1" s="1"/>
  <c r="Y930" i="1" s="1"/>
  <c r="AG930" i="1" s="1"/>
  <c r="L930" i="1"/>
  <c r="R930" i="1" s="1"/>
  <c r="X930" i="1" s="1"/>
  <c r="AD930" i="1" s="1"/>
  <c r="AF930" i="1" s="1"/>
  <c r="AI929" i="1"/>
  <c r="AC929" i="1"/>
  <c r="AB929" i="1"/>
  <c r="AA929" i="1"/>
  <c r="W929" i="1"/>
  <c r="V929" i="1"/>
  <c r="U929" i="1"/>
  <c r="Q929" i="1"/>
  <c r="P929" i="1"/>
  <c r="O929" i="1"/>
  <c r="K929" i="1"/>
  <c r="J929" i="1"/>
  <c r="I929" i="1"/>
  <c r="H929" i="1"/>
  <c r="G929" i="1"/>
  <c r="F929" i="1"/>
  <c r="N928" i="1"/>
  <c r="T928" i="1" s="1"/>
  <c r="Z928" i="1" s="1"/>
  <c r="AH928" i="1" s="1"/>
  <c r="M928" i="1"/>
  <c r="S928" i="1" s="1"/>
  <c r="Y928" i="1" s="1"/>
  <c r="AG928" i="1" s="1"/>
  <c r="L928" i="1"/>
  <c r="R928" i="1" s="1"/>
  <c r="X928" i="1" s="1"/>
  <c r="AD928" i="1" s="1"/>
  <c r="AF928" i="1" s="1"/>
  <c r="AI927" i="1"/>
  <c r="AI924" i="1" s="1"/>
  <c r="AC927" i="1"/>
  <c r="AB927" i="1"/>
  <c r="AA927" i="1"/>
  <c r="W927" i="1"/>
  <c r="V927" i="1"/>
  <c r="U927" i="1"/>
  <c r="Q927" i="1"/>
  <c r="P927" i="1"/>
  <c r="P924" i="1" s="1"/>
  <c r="O927" i="1"/>
  <c r="K927" i="1"/>
  <c r="J927" i="1"/>
  <c r="I927" i="1"/>
  <c r="H927" i="1"/>
  <c r="G927" i="1"/>
  <c r="F927" i="1"/>
  <c r="N926" i="1"/>
  <c r="T926" i="1" s="1"/>
  <c r="Z926" i="1" s="1"/>
  <c r="AH926" i="1" s="1"/>
  <c r="M926" i="1"/>
  <c r="S926" i="1" s="1"/>
  <c r="Y926" i="1" s="1"/>
  <c r="AG926" i="1" s="1"/>
  <c r="L926" i="1"/>
  <c r="R926" i="1" s="1"/>
  <c r="X926" i="1" s="1"/>
  <c r="AD926" i="1" s="1"/>
  <c r="AF926" i="1" s="1"/>
  <c r="AI925" i="1"/>
  <c r="AC925" i="1"/>
  <c r="AB925" i="1"/>
  <c r="AA925" i="1"/>
  <c r="W925" i="1"/>
  <c r="V925" i="1"/>
  <c r="U925" i="1"/>
  <c r="Q925" i="1"/>
  <c r="P925" i="1"/>
  <c r="O925" i="1"/>
  <c r="K925" i="1"/>
  <c r="J925" i="1"/>
  <c r="I925" i="1"/>
  <c r="H925" i="1"/>
  <c r="G925" i="1"/>
  <c r="F925" i="1"/>
  <c r="N923" i="1"/>
  <c r="T923" i="1" s="1"/>
  <c r="Z923" i="1" s="1"/>
  <c r="AH923" i="1" s="1"/>
  <c r="M923" i="1"/>
  <c r="S923" i="1" s="1"/>
  <c r="Y923" i="1" s="1"/>
  <c r="AG923" i="1" s="1"/>
  <c r="L923" i="1"/>
  <c r="R923" i="1" s="1"/>
  <c r="X923" i="1" s="1"/>
  <c r="AD923" i="1" s="1"/>
  <c r="AF923" i="1" s="1"/>
  <c r="AI922" i="1"/>
  <c r="AI921" i="1" s="1"/>
  <c r="AC922" i="1"/>
  <c r="AC921" i="1" s="1"/>
  <c r="AB922" i="1"/>
  <c r="AB921" i="1" s="1"/>
  <c r="AA922" i="1"/>
  <c r="AA921" i="1" s="1"/>
  <c r="W922" i="1"/>
  <c r="W921" i="1" s="1"/>
  <c r="V922" i="1"/>
  <c r="V921" i="1" s="1"/>
  <c r="U922" i="1"/>
  <c r="U921" i="1" s="1"/>
  <c r="Q922" i="1"/>
  <c r="Q921" i="1" s="1"/>
  <c r="P922" i="1"/>
  <c r="P921" i="1" s="1"/>
  <c r="O922" i="1"/>
  <c r="O921" i="1" s="1"/>
  <c r="K922" i="1"/>
  <c r="K921" i="1" s="1"/>
  <c r="J922" i="1"/>
  <c r="J921" i="1" s="1"/>
  <c r="I922" i="1"/>
  <c r="I921" i="1" s="1"/>
  <c r="H922" i="1"/>
  <c r="G922" i="1"/>
  <c r="G921" i="1" s="1"/>
  <c r="M921" i="1" s="1"/>
  <c r="F922" i="1"/>
  <c r="N920" i="1"/>
  <c r="T920" i="1" s="1"/>
  <c r="Z920" i="1" s="1"/>
  <c r="AH920" i="1" s="1"/>
  <c r="M920" i="1"/>
  <c r="S920" i="1" s="1"/>
  <c r="Y920" i="1" s="1"/>
  <c r="AG920" i="1" s="1"/>
  <c r="L920" i="1"/>
  <c r="R920" i="1" s="1"/>
  <c r="X920" i="1" s="1"/>
  <c r="AD920" i="1" s="1"/>
  <c r="AF920" i="1" s="1"/>
  <c r="AI919" i="1"/>
  <c r="AC919" i="1"/>
  <c r="AC918" i="1" s="1"/>
  <c r="AB919" i="1"/>
  <c r="AB918" i="1" s="1"/>
  <c r="AA919" i="1"/>
  <c r="AA918" i="1" s="1"/>
  <c r="W919" i="1"/>
  <c r="W918" i="1" s="1"/>
  <c r="V919" i="1"/>
  <c r="V918" i="1" s="1"/>
  <c r="U919" i="1"/>
  <c r="U918" i="1" s="1"/>
  <c r="Q919" i="1"/>
  <c r="Q918" i="1" s="1"/>
  <c r="P919" i="1"/>
  <c r="P918" i="1" s="1"/>
  <c r="O919" i="1"/>
  <c r="O918" i="1" s="1"/>
  <c r="K919" i="1"/>
  <c r="K918" i="1" s="1"/>
  <c r="J919" i="1"/>
  <c r="J918" i="1" s="1"/>
  <c r="I919" i="1"/>
  <c r="I918" i="1" s="1"/>
  <c r="H919" i="1"/>
  <c r="H918" i="1" s="1"/>
  <c r="G919" i="1"/>
  <c r="F919" i="1"/>
  <c r="F918" i="1" s="1"/>
  <c r="AI918" i="1"/>
  <c r="N917" i="1"/>
  <c r="T917" i="1" s="1"/>
  <c r="Z917" i="1" s="1"/>
  <c r="AH917" i="1" s="1"/>
  <c r="M917" i="1"/>
  <c r="S917" i="1" s="1"/>
  <c r="Y917" i="1" s="1"/>
  <c r="AG917" i="1" s="1"/>
  <c r="L917" i="1"/>
  <c r="R917" i="1" s="1"/>
  <c r="X917" i="1" s="1"/>
  <c r="AD917" i="1" s="1"/>
  <c r="AF917" i="1" s="1"/>
  <c r="AI916" i="1"/>
  <c r="AC916" i="1"/>
  <c r="AB916" i="1"/>
  <c r="AA916" i="1"/>
  <c r="W916" i="1"/>
  <c r="V916" i="1"/>
  <c r="U916" i="1"/>
  <c r="Q916" i="1"/>
  <c r="P916" i="1"/>
  <c r="O916" i="1"/>
  <c r="K916" i="1"/>
  <c r="J916" i="1"/>
  <c r="I916" i="1"/>
  <c r="H916" i="1"/>
  <c r="G916" i="1"/>
  <c r="F916" i="1"/>
  <c r="O915" i="1"/>
  <c r="O914" i="1" s="1"/>
  <c r="N915" i="1"/>
  <c r="T915" i="1" s="1"/>
  <c r="Z915" i="1" s="1"/>
  <c r="AH915" i="1" s="1"/>
  <c r="M915" i="1"/>
  <c r="S915" i="1" s="1"/>
  <c r="Y915" i="1" s="1"/>
  <c r="AG915" i="1" s="1"/>
  <c r="L915" i="1"/>
  <c r="R915" i="1" s="1"/>
  <c r="X915" i="1" s="1"/>
  <c r="AD915" i="1" s="1"/>
  <c r="AF915" i="1" s="1"/>
  <c r="AI914" i="1"/>
  <c r="AC914" i="1"/>
  <c r="AB914" i="1"/>
  <c r="AA914" i="1"/>
  <c r="W914" i="1"/>
  <c r="V914" i="1"/>
  <c r="U914" i="1"/>
  <c r="Q914" i="1"/>
  <c r="P914" i="1"/>
  <c r="K914" i="1"/>
  <c r="J914" i="1"/>
  <c r="J913" i="1" s="1"/>
  <c r="I914" i="1"/>
  <c r="H914" i="1"/>
  <c r="G914" i="1"/>
  <c r="F914" i="1"/>
  <c r="F913" i="1" s="1"/>
  <c r="O912" i="1"/>
  <c r="O911" i="1" s="1"/>
  <c r="O910" i="1" s="1"/>
  <c r="N912" i="1"/>
  <c r="T912" i="1" s="1"/>
  <c r="Z912" i="1" s="1"/>
  <c r="AH912" i="1" s="1"/>
  <c r="M912" i="1"/>
  <c r="S912" i="1" s="1"/>
  <c r="Y912" i="1" s="1"/>
  <c r="AG912" i="1" s="1"/>
  <c r="L912" i="1"/>
  <c r="R912" i="1" s="1"/>
  <c r="X912" i="1" s="1"/>
  <c r="AD912" i="1" s="1"/>
  <c r="AF912" i="1" s="1"/>
  <c r="AI911" i="1"/>
  <c r="AI910" i="1" s="1"/>
  <c r="AC911" i="1"/>
  <c r="AC910" i="1" s="1"/>
  <c r="AB911" i="1"/>
  <c r="AB910" i="1" s="1"/>
  <c r="AA911" i="1"/>
  <c r="AA910" i="1" s="1"/>
  <c r="W911" i="1"/>
  <c r="W910" i="1" s="1"/>
  <c r="V911" i="1"/>
  <c r="V910" i="1" s="1"/>
  <c r="U911" i="1"/>
  <c r="U910" i="1" s="1"/>
  <c r="Q911" i="1"/>
  <c r="Q910" i="1" s="1"/>
  <c r="P911" i="1"/>
  <c r="P910" i="1" s="1"/>
  <c r="K911" i="1"/>
  <c r="K910" i="1" s="1"/>
  <c r="J911" i="1"/>
  <c r="J910" i="1" s="1"/>
  <c r="I911" i="1"/>
  <c r="I910" i="1" s="1"/>
  <c r="H911" i="1"/>
  <c r="H910" i="1" s="1"/>
  <c r="N910" i="1" s="1"/>
  <c r="T910" i="1" s="1"/>
  <c r="Z910" i="1" s="1"/>
  <c r="AH910" i="1" s="1"/>
  <c r="G911" i="1"/>
  <c r="G910" i="1" s="1"/>
  <c r="F911" i="1"/>
  <c r="F910" i="1" s="1"/>
  <c r="L910" i="1" s="1"/>
  <c r="AA909" i="1"/>
  <c r="AA908" i="1" s="1"/>
  <c r="AA907" i="1" s="1"/>
  <c r="O909" i="1"/>
  <c r="N909" i="1"/>
  <c r="T909" i="1" s="1"/>
  <c r="Z909" i="1" s="1"/>
  <c r="AH909" i="1" s="1"/>
  <c r="M909" i="1"/>
  <c r="S909" i="1" s="1"/>
  <c r="Y909" i="1" s="1"/>
  <c r="AG909" i="1" s="1"/>
  <c r="L909" i="1"/>
  <c r="R909" i="1" s="1"/>
  <c r="X909" i="1" s="1"/>
  <c r="AD909" i="1" s="1"/>
  <c r="AF909" i="1" s="1"/>
  <c r="AI908" i="1"/>
  <c r="AI907" i="1" s="1"/>
  <c r="AC908" i="1"/>
  <c r="AC907" i="1" s="1"/>
  <c r="AB908" i="1"/>
  <c r="AB907" i="1" s="1"/>
  <c r="W908" i="1"/>
  <c r="W907" i="1" s="1"/>
  <c r="V908" i="1"/>
  <c r="V907" i="1" s="1"/>
  <c r="U908" i="1"/>
  <c r="Q908" i="1"/>
  <c r="Q907" i="1" s="1"/>
  <c r="P908" i="1"/>
  <c r="O908" i="1"/>
  <c r="O907" i="1" s="1"/>
  <c r="K908" i="1"/>
  <c r="J908" i="1"/>
  <c r="J907" i="1" s="1"/>
  <c r="I908" i="1"/>
  <c r="H908" i="1"/>
  <c r="H907" i="1" s="1"/>
  <c r="G908" i="1"/>
  <c r="F908" i="1"/>
  <c r="F907" i="1" s="1"/>
  <c r="U907" i="1"/>
  <c r="P907" i="1"/>
  <c r="K907" i="1"/>
  <c r="I907" i="1"/>
  <c r="G907" i="1"/>
  <c r="N906" i="1"/>
  <c r="T906" i="1" s="1"/>
  <c r="Z906" i="1" s="1"/>
  <c r="AH906" i="1" s="1"/>
  <c r="M906" i="1"/>
  <c r="S906" i="1" s="1"/>
  <c r="Y906" i="1" s="1"/>
  <c r="AG906" i="1" s="1"/>
  <c r="L906" i="1"/>
  <c r="R906" i="1" s="1"/>
  <c r="X906" i="1" s="1"/>
  <c r="AD906" i="1" s="1"/>
  <c r="AF906" i="1" s="1"/>
  <c r="AI905" i="1"/>
  <c r="AC905" i="1"/>
  <c r="AC904" i="1" s="1"/>
  <c r="AB905" i="1"/>
  <c r="AB904" i="1" s="1"/>
  <c r="AA905" i="1"/>
  <c r="AA904" i="1" s="1"/>
  <c r="W905" i="1"/>
  <c r="V905" i="1"/>
  <c r="V904" i="1" s="1"/>
  <c r="U905" i="1"/>
  <c r="U904" i="1" s="1"/>
  <c r="Q905" i="1"/>
  <c r="Q904" i="1" s="1"/>
  <c r="P905" i="1"/>
  <c r="P904" i="1" s="1"/>
  <c r="O905" i="1"/>
  <c r="O904" i="1" s="1"/>
  <c r="K905" i="1"/>
  <c r="K904" i="1" s="1"/>
  <c r="J905" i="1"/>
  <c r="J904" i="1" s="1"/>
  <c r="I905" i="1"/>
  <c r="H905" i="1"/>
  <c r="H904" i="1" s="1"/>
  <c r="G905" i="1"/>
  <c r="F905" i="1"/>
  <c r="F904" i="1" s="1"/>
  <c r="AI904" i="1"/>
  <c r="W904" i="1"/>
  <c r="AH901" i="1"/>
  <c r="AG901" i="1"/>
  <c r="AD901" i="1"/>
  <c r="AF901" i="1" s="1"/>
  <c r="AI900" i="1"/>
  <c r="AI899" i="1" s="1"/>
  <c r="AI898" i="1" s="1"/>
  <c r="AC900" i="1"/>
  <c r="AH900" i="1" s="1"/>
  <c r="AB900" i="1"/>
  <c r="AG900" i="1" s="1"/>
  <c r="AA900" i="1"/>
  <c r="AA899" i="1" s="1"/>
  <c r="N897" i="1"/>
  <c r="T897" i="1" s="1"/>
  <c r="Z897" i="1" s="1"/>
  <c r="AH897" i="1" s="1"/>
  <c r="M897" i="1"/>
  <c r="S897" i="1" s="1"/>
  <c r="Y897" i="1" s="1"/>
  <c r="AG897" i="1" s="1"/>
  <c r="L897" i="1"/>
  <c r="R897" i="1" s="1"/>
  <c r="X897" i="1" s="1"/>
  <c r="AD897" i="1" s="1"/>
  <c r="AF897" i="1" s="1"/>
  <c r="AI896" i="1"/>
  <c r="AC896" i="1"/>
  <c r="AB896" i="1"/>
  <c r="AA896" i="1"/>
  <c r="W896" i="1"/>
  <c r="V896" i="1"/>
  <c r="U896" i="1"/>
  <c r="Q896" i="1"/>
  <c r="P896" i="1"/>
  <c r="O896" i="1"/>
  <c r="K896" i="1"/>
  <c r="J896" i="1"/>
  <c r="J893" i="1" s="1"/>
  <c r="J892" i="1" s="1"/>
  <c r="I896" i="1"/>
  <c r="H896" i="1"/>
  <c r="H893" i="1" s="1"/>
  <c r="H892" i="1" s="1"/>
  <c r="G896" i="1"/>
  <c r="F896" i="1"/>
  <c r="F893" i="1" s="1"/>
  <c r="N895" i="1"/>
  <c r="T895" i="1" s="1"/>
  <c r="Z895" i="1" s="1"/>
  <c r="AH895" i="1" s="1"/>
  <c r="M895" i="1"/>
  <c r="S895" i="1" s="1"/>
  <c r="Y895" i="1" s="1"/>
  <c r="AG895" i="1" s="1"/>
  <c r="L895" i="1"/>
  <c r="R895" i="1" s="1"/>
  <c r="X895" i="1" s="1"/>
  <c r="AD895" i="1" s="1"/>
  <c r="AF895" i="1" s="1"/>
  <c r="AI894" i="1"/>
  <c r="AC894" i="1"/>
  <c r="AB894" i="1"/>
  <c r="AB893" i="1" s="1"/>
  <c r="AB892" i="1" s="1"/>
  <c r="AA894" i="1"/>
  <c r="W894" i="1"/>
  <c r="W893" i="1" s="1"/>
  <c r="W892" i="1" s="1"/>
  <c r="V894" i="1"/>
  <c r="U894" i="1"/>
  <c r="U893" i="1" s="1"/>
  <c r="U892" i="1" s="1"/>
  <c r="Q894" i="1"/>
  <c r="P894" i="1"/>
  <c r="P893" i="1" s="1"/>
  <c r="P892" i="1" s="1"/>
  <c r="O894" i="1"/>
  <c r="K894" i="1"/>
  <c r="K893" i="1" s="1"/>
  <c r="K892" i="1" s="1"/>
  <c r="J894" i="1"/>
  <c r="I894" i="1"/>
  <c r="H894" i="1"/>
  <c r="G894" i="1"/>
  <c r="M894" i="1" s="1"/>
  <c r="F894" i="1"/>
  <c r="AI893" i="1"/>
  <c r="AI892" i="1" s="1"/>
  <c r="Q891" i="1"/>
  <c r="N891" i="1"/>
  <c r="T891" i="1" s="1"/>
  <c r="Z891" i="1" s="1"/>
  <c r="AH891" i="1" s="1"/>
  <c r="M891" i="1"/>
  <c r="S891" i="1" s="1"/>
  <c r="Y891" i="1" s="1"/>
  <c r="AG891" i="1" s="1"/>
  <c r="L891" i="1"/>
  <c r="R891" i="1" s="1"/>
  <c r="X891" i="1" s="1"/>
  <c r="AD891" i="1" s="1"/>
  <c r="AF891" i="1" s="1"/>
  <c r="AI890" i="1"/>
  <c r="AI889" i="1" s="1"/>
  <c r="AI888" i="1" s="1"/>
  <c r="AC890" i="1"/>
  <c r="AC889" i="1" s="1"/>
  <c r="AC888" i="1" s="1"/>
  <c r="AB890" i="1"/>
  <c r="AB889" i="1" s="1"/>
  <c r="AB888" i="1" s="1"/>
  <c r="AA890" i="1"/>
  <c r="AA889" i="1" s="1"/>
  <c r="AA888" i="1" s="1"/>
  <c r="W890" i="1"/>
  <c r="W889" i="1" s="1"/>
  <c r="W888" i="1" s="1"/>
  <c r="V890" i="1"/>
  <c r="V889" i="1" s="1"/>
  <c r="V888" i="1" s="1"/>
  <c r="U890" i="1"/>
  <c r="U889" i="1" s="1"/>
  <c r="U888" i="1" s="1"/>
  <c r="Q890" i="1"/>
  <c r="Q889" i="1" s="1"/>
  <c r="Q888" i="1" s="1"/>
  <c r="P890" i="1"/>
  <c r="P889" i="1" s="1"/>
  <c r="O890" i="1"/>
  <c r="O889" i="1" s="1"/>
  <c r="O888" i="1" s="1"/>
  <c r="K890" i="1"/>
  <c r="K889" i="1" s="1"/>
  <c r="K888" i="1" s="1"/>
  <c r="J890" i="1"/>
  <c r="J889" i="1" s="1"/>
  <c r="J888" i="1" s="1"/>
  <c r="I890" i="1"/>
  <c r="I889" i="1" s="1"/>
  <c r="H890" i="1"/>
  <c r="G890" i="1"/>
  <c r="F890" i="1"/>
  <c r="F889" i="1" s="1"/>
  <c r="F888" i="1" s="1"/>
  <c r="P888" i="1"/>
  <c r="N887" i="1"/>
  <c r="T887" i="1" s="1"/>
  <c r="Z887" i="1" s="1"/>
  <c r="AH887" i="1" s="1"/>
  <c r="M887" i="1"/>
  <c r="S887" i="1" s="1"/>
  <c r="Y887" i="1" s="1"/>
  <c r="AG887" i="1" s="1"/>
  <c r="L887" i="1"/>
  <c r="R887" i="1" s="1"/>
  <c r="X887" i="1" s="1"/>
  <c r="AD887" i="1" s="1"/>
  <c r="AF887" i="1" s="1"/>
  <c r="AI886" i="1"/>
  <c r="AC886" i="1"/>
  <c r="AC885" i="1" s="1"/>
  <c r="AC884" i="1" s="1"/>
  <c r="AB886" i="1"/>
  <c r="AB885" i="1" s="1"/>
  <c r="AB884" i="1" s="1"/>
  <c r="AA886" i="1"/>
  <c r="AA885" i="1" s="1"/>
  <c r="AA884" i="1" s="1"/>
  <c r="W886" i="1"/>
  <c r="W885" i="1" s="1"/>
  <c r="W884" i="1" s="1"/>
  <c r="V886" i="1"/>
  <c r="V885" i="1" s="1"/>
  <c r="V884" i="1" s="1"/>
  <c r="U886" i="1"/>
  <c r="U885" i="1" s="1"/>
  <c r="U884" i="1" s="1"/>
  <c r="Q886" i="1"/>
  <c r="Q885" i="1" s="1"/>
  <c r="Q884" i="1" s="1"/>
  <c r="P886" i="1"/>
  <c r="P885" i="1" s="1"/>
  <c r="P884" i="1" s="1"/>
  <c r="O886" i="1"/>
  <c r="O885" i="1" s="1"/>
  <c r="O884" i="1" s="1"/>
  <c r="K886" i="1"/>
  <c r="K885" i="1" s="1"/>
  <c r="K884" i="1" s="1"/>
  <c r="J886" i="1"/>
  <c r="J885" i="1" s="1"/>
  <c r="J884" i="1" s="1"/>
  <c r="I886" i="1"/>
  <c r="H886" i="1"/>
  <c r="H885" i="1" s="1"/>
  <c r="G886" i="1"/>
  <c r="F886" i="1"/>
  <c r="F885" i="1" s="1"/>
  <c r="F884" i="1" s="1"/>
  <c r="AI885" i="1"/>
  <c r="AI884" i="1" s="1"/>
  <c r="Z883" i="1"/>
  <c r="AH883" i="1" s="1"/>
  <c r="Y883" i="1"/>
  <c r="AG883" i="1" s="1"/>
  <c r="X883" i="1"/>
  <c r="AD883" i="1" s="1"/>
  <c r="AF883" i="1" s="1"/>
  <c r="AI882" i="1"/>
  <c r="AI881" i="1" s="1"/>
  <c r="AC882" i="1"/>
  <c r="AC881" i="1" s="1"/>
  <c r="AB882" i="1"/>
  <c r="AB881" i="1" s="1"/>
  <c r="AA882" i="1"/>
  <c r="AA881" i="1" s="1"/>
  <c r="W882" i="1"/>
  <c r="Z882" i="1" s="1"/>
  <c r="V882" i="1"/>
  <c r="Y882" i="1" s="1"/>
  <c r="U882" i="1"/>
  <c r="T880" i="1"/>
  <c r="Z880" i="1" s="1"/>
  <c r="AH880" i="1" s="1"/>
  <c r="S880" i="1"/>
  <c r="Y880" i="1" s="1"/>
  <c r="AG880" i="1" s="1"/>
  <c r="R880" i="1"/>
  <c r="X880" i="1" s="1"/>
  <c r="AD880" i="1" s="1"/>
  <c r="AF880" i="1" s="1"/>
  <c r="AI879" i="1"/>
  <c r="AI876" i="1" s="1"/>
  <c r="AC879" i="1"/>
  <c r="AB879" i="1"/>
  <c r="AA879" i="1"/>
  <c r="W879" i="1"/>
  <c r="V879" i="1"/>
  <c r="U879" i="1"/>
  <c r="Q879" i="1"/>
  <c r="T879" i="1" s="1"/>
  <c r="Z879" i="1" s="1"/>
  <c r="P879" i="1"/>
  <c r="O879" i="1"/>
  <c r="Z878" i="1"/>
  <c r="AH878" i="1" s="1"/>
  <c r="Y878" i="1"/>
  <c r="AG878" i="1" s="1"/>
  <c r="X878" i="1"/>
  <c r="AD878" i="1" s="1"/>
  <c r="AF878" i="1" s="1"/>
  <c r="AI877" i="1"/>
  <c r="AC877" i="1"/>
  <c r="AB877" i="1"/>
  <c r="AA877" i="1"/>
  <c r="W877" i="1"/>
  <c r="Z877" i="1" s="1"/>
  <c r="AH877" i="1" s="1"/>
  <c r="V877" i="1"/>
  <c r="Y877" i="1" s="1"/>
  <c r="AG877" i="1" s="1"/>
  <c r="U877" i="1"/>
  <c r="X877" i="1" s="1"/>
  <c r="Q876" i="1"/>
  <c r="T876" i="1" s="1"/>
  <c r="T875" i="1"/>
  <c r="Z875" i="1" s="1"/>
  <c r="AH875" i="1" s="1"/>
  <c r="S875" i="1"/>
  <c r="Y875" i="1" s="1"/>
  <c r="AG875" i="1" s="1"/>
  <c r="O875" i="1"/>
  <c r="R875" i="1" s="1"/>
  <c r="X875" i="1" s="1"/>
  <c r="AD875" i="1" s="1"/>
  <c r="AI874" i="1"/>
  <c r="AC874" i="1"/>
  <c r="AB874" i="1"/>
  <c r="AA874" i="1"/>
  <c r="W874" i="1"/>
  <c r="V874" i="1"/>
  <c r="U874" i="1"/>
  <c r="Q874" i="1"/>
  <c r="T874" i="1" s="1"/>
  <c r="P874" i="1"/>
  <c r="O874" i="1"/>
  <c r="R874" i="1" s="1"/>
  <c r="T873" i="1"/>
  <c r="Z873" i="1" s="1"/>
  <c r="AH873" i="1" s="1"/>
  <c r="S873" i="1"/>
  <c r="Y873" i="1" s="1"/>
  <c r="AG873" i="1" s="1"/>
  <c r="O873" i="1"/>
  <c r="R873" i="1" s="1"/>
  <c r="X873" i="1" s="1"/>
  <c r="AD873" i="1" s="1"/>
  <c r="AI872" i="1"/>
  <c r="AC872" i="1"/>
  <c r="AB872" i="1"/>
  <c r="AA872" i="1"/>
  <c r="W872" i="1"/>
  <c r="V872" i="1"/>
  <c r="U872" i="1"/>
  <c r="Q872" i="1"/>
  <c r="T872" i="1" s="1"/>
  <c r="P872" i="1"/>
  <c r="S872" i="1" s="1"/>
  <c r="T870" i="1"/>
  <c r="Z870" i="1" s="1"/>
  <c r="AH870" i="1" s="1"/>
  <c r="S870" i="1"/>
  <c r="Y870" i="1" s="1"/>
  <c r="AG870" i="1" s="1"/>
  <c r="R870" i="1"/>
  <c r="X870" i="1" s="1"/>
  <c r="AD870" i="1" s="1"/>
  <c r="AF870" i="1" s="1"/>
  <c r="AI869" i="1"/>
  <c r="AI868" i="1" s="1"/>
  <c r="AC869" i="1"/>
  <c r="AC868" i="1" s="1"/>
  <c r="AB869" i="1"/>
  <c r="AB868" i="1" s="1"/>
  <c r="AA869" i="1"/>
  <c r="AA868" i="1" s="1"/>
  <c r="W869" i="1"/>
  <c r="W868" i="1" s="1"/>
  <c r="V869" i="1"/>
  <c r="V868" i="1" s="1"/>
  <c r="U869" i="1"/>
  <c r="U868" i="1" s="1"/>
  <c r="Q869" i="1"/>
  <c r="Q868" i="1" s="1"/>
  <c r="T868" i="1" s="1"/>
  <c r="P869" i="1"/>
  <c r="S869" i="1" s="1"/>
  <c r="O869" i="1"/>
  <c r="R869" i="1" s="1"/>
  <c r="T867" i="1"/>
  <c r="Z867" i="1" s="1"/>
  <c r="AH867" i="1" s="1"/>
  <c r="S867" i="1"/>
  <c r="Y867" i="1" s="1"/>
  <c r="AG867" i="1" s="1"/>
  <c r="R867" i="1"/>
  <c r="X867" i="1" s="1"/>
  <c r="AD867" i="1" s="1"/>
  <c r="AF867" i="1" s="1"/>
  <c r="O867" i="1"/>
  <c r="AI866" i="1"/>
  <c r="AC866" i="1"/>
  <c r="AB866" i="1"/>
  <c r="AA866" i="1"/>
  <c r="W866" i="1"/>
  <c r="V866" i="1"/>
  <c r="U866" i="1"/>
  <c r="Q866" i="1"/>
  <c r="Q863" i="1" s="1"/>
  <c r="T863" i="1" s="1"/>
  <c r="P866" i="1"/>
  <c r="P863" i="1" s="1"/>
  <c r="S863" i="1" s="1"/>
  <c r="O866" i="1"/>
  <c r="R866" i="1" s="1"/>
  <c r="Z865" i="1"/>
  <c r="AH865" i="1" s="1"/>
  <c r="Y865" i="1"/>
  <c r="AG865" i="1" s="1"/>
  <c r="X865" i="1"/>
  <c r="AD865" i="1" s="1"/>
  <c r="AF865" i="1" s="1"/>
  <c r="AI864" i="1"/>
  <c r="AC864" i="1"/>
  <c r="AB864" i="1"/>
  <c r="AA864" i="1"/>
  <c r="W864" i="1"/>
  <c r="Z864" i="1" s="1"/>
  <c r="V864" i="1"/>
  <c r="Y864" i="1" s="1"/>
  <c r="U864" i="1"/>
  <c r="X864" i="1" s="1"/>
  <c r="U862" i="1"/>
  <c r="T862" i="1"/>
  <c r="Z862" i="1" s="1"/>
  <c r="AH862" i="1" s="1"/>
  <c r="S862" i="1"/>
  <c r="Y862" i="1" s="1"/>
  <c r="AG862" i="1" s="1"/>
  <c r="R862" i="1"/>
  <c r="X862" i="1" s="1"/>
  <c r="AD862" i="1" s="1"/>
  <c r="AF862" i="1" s="1"/>
  <c r="O862" i="1"/>
  <c r="AI861" i="1"/>
  <c r="AC861" i="1"/>
  <c r="AB861" i="1"/>
  <c r="AA861" i="1"/>
  <c r="W861" i="1"/>
  <c r="V861" i="1"/>
  <c r="U861" i="1"/>
  <c r="Q861" i="1"/>
  <c r="Q858" i="1" s="1"/>
  <c r="P861" i="1"/>
  <c r="O861" i="1"/>
  <c r="R861" i="1" s="1"/>
  <c r="Z860" i="1"/>
  <c r="AH860" i="1" s="1"/>
  <c r="Y860" i="1"/>
  <c r="AG860" i="1" s="1"/>
  <c r="X860" i="1"/>
  <c r="AD860" i="1" s="1"/>
  <c r="AF860" i="1" s="1"/>
  <c r="AI859" i="1"/>
  <c r="AC859" i="1"/>
  <c r="AB859" i="1"/>
  <c r="AA859" i="1"/>
  <c r="W859" i="1"/>
  <c r="Z859" i="1" s="1"/>
  <c r="V859" i="1"/>
  <c r="Y859" i="1" s="1"/>
  <c r="U859" i="1"/>
  <c r="X859" i="1" s="1"/>
  <c r="N857" i="1"/>
  <c r="T857" i="1" s="1"/>
  <c r="Z857" i="1" s="1"/>
  <c r="AH857" i="1" s="1"/>
  <c r="M857" i="1"/>
  <c r="S857" i="1" s="1"/>
  <c r="Y857" i="1" s="1"/>
  <c r="AG857" i="1" s="1"/>
  <c r="L857" i="1"/>
  <c r="R857" i="1" s="1"/>
  <c r="X857" i="1" s="1"/>
  <c r="AD857" i="1" s="1"/>
  <c r="AF857" i="1" s="1"/>
  <c r="AI856" i="1"/>
  <c r="AC856" i="1"/>
  <c r="AC855" i="1" s="1"/>
  <c r="AB856" i="1"/>
  <c r="AB855" i="1" s="1"/>
  <c r="AA856" i="1"/>
  <c r="AA855" i="1" s="1"/>
  <c r="W856" i="1"/>
  <c r="W855" i="1" s="1"/>
  <c r="V856" i="1"/>
  <c r="V855" i="1" s="1"/>
  <c r="U856" i="1"/>
  <c r="Q856" i="1"/>
  <c r="Q855" i="1" s="1"/>
  <c r="P856" i="1"/>
  <c r="P855" i="1" s="1"/>
  <c r="O856" i="1"/>
  <c r="O855" i="1" s="1"/>
  <c r="K856" i="1"/>
  <c r="K855" i="1" s="1"/>
  <c r="J856" i="1"/>
  <c r="J855" i="1" s="1"/>
  <c r="I856" i="1"/>
  <c r="I855" i="1" s="1"/>
  <c r="H856" i="1"/>
  <c r="G856" i="1"/>
  <c r="F856" i="1"/>
  <c r="F855" i="1" s="1"/>
  <c r="AI855" i="1"/>
  <c r="U855" i="1"/>
  <c r="N854" i="1"/>
  <c r="T854" i="1" s="1"/>
  <c r="Z854" i="1" s="1"/>
  <c r="AH854" i="1" s="1"/>
  <c r="M854" i="1"/>
  <c r="S854" i="1" s="1"/>
  <c r="Y854" i="1" s="1"/>
  <c r="AG854" i="1" s="1"/>
  <c r="L854" i="1"/>
  <c r="R854" i="1" s="1"/>
  <c r="X854" i="1" s="1"/>
  <c r="AD854" i="1" s="1"/>
  <c r="AF854" i="1" s="1"/>
  <c r="AI853" i="1"/>
  <c r="AC853" i="1"/>
  <c r="AC852" i="1" s="1"/>
  <c r="AB853" i="1"/>
  <c r="AA853" i="1"/>
  <c r="AA852" i="1" s="1"/>
  <c r="W853" i="1"/>
  <c r="V853" i="1"/>
  <c r="V852" i="1" s="1"/>
  <c r="U853" i="1"/>
  <c r="Q853" i="1"/>
  <c r="Q852" i="1" s="1"/>
  <c r="P853" i="1"/>
  <c r="O853" i="1"/>
  <c r="O852" i="1" s="1"/>
  <c r="K853" i="1"/>
  <c r="K852" i="1" s="1"/>
  <c r="J853" i="1"/>
  <c r="J852" i="1" s="1"/>
  <c r="I853" i="1"/>
  <c r="I852" i="1" s="1"/>
  <c r="H853" i="1"/>
  <c r="H852" i="1" s="1"/>
  <c r="N852" i="1" s="1"/>
  <c r="G853" i="1"/>
  <c r="F853" i="1"/>
  <c r="F852" i="1" s="1"/>
  <c r="AI852" i="1"/>
  <c r="AB852" i="1"/>
  <c r="W852" i="1"/>
  <c r="U852" i="1"/>
  <c r="P852" i="1"/>
  <c r="N851" i="1"/>
  <c r="T851" i="1" s="1"/>
  <c r="Z851" i="1" s="1"/>
  <c r="AH851" i="1" s="1"/>
  <c r="M851" i="1"/>
  <c r="S851" i="1" s="1"/>
  <c r="Y851" i="1" s="1"/>
  <c r="AG851" i="1" s="1"/>
  <c r="L851" i="1"/>
  <c r="R851" i="1" s="1"/>
  <c r="X851" i="1" s="1"/>
  <c r="AD851" i="1" s="1"/>
  <c r="AF851" i="1" s="1"/>
  <c r="AI850" i="1"/>
  <c r="AC850" i="1"/>
  <c r="AC849" i="1" s="1"/>
  <c r="AB850" i="1"/>
  <c r="AB849" i="1" s="1"/>
  <c r="AA850" i="1"/>
  <c r="AA849" i="1" s="1"/>
  <c r="W850" i="1"/>
  <c r="W849" i="1" s="1"/>
  <c r="V850" i="1"/>
  <c r="V849" i="1" s="1"/>
  <c r="U850" i="1"/>
  <c r="U849" i="1" s="1"/>
  <c r="Q850" i="1"/>
  <c r="Q849" i="1" s="1"/>
  <c r="P850" i="1"/>
  <c r="P849" i="1" s="1"/>
  <c r="O850" i="1"/>
  <c r="O849" i="1" s="1"/>
  <c r="K850" i="1"/>
  <c r="K849" i="1" s="1"/>
  <c r="J850" i="1"/>
  <c r="J849" i="1" s="1"/>
  <c r="I850" i="1"/>
  <c r="I849" i="1" s="1"/>
  <c r="H850" i="1"/>
  <c r="G850" i="1"/>
  <c r="F850" i="1"/>
  <c r="F849" i="1" s="1"/>
  <c r="AI849" i="1"/>
  <c r="H849" i="1"/>
  <c r="N848" i="1"/>
  <c r="T848" i="1" s="1"/>
  <c r="Z848" i="1" s="1"/>
  <c r="AH848" i="1" s="1"/>
  <c r="M848" i="1"/>
  <c r="S848" i="1" s="1"/>
  <c r="Y848" i="1" s="1"/>
  <c r="AG848" i="1" s="1"/>
  <c r="L848" i="1"/>
  <c r="R848" i="1" s="1"/>
  <c r="X848" i="1" s="1"/>
  <c r="AD848" i="1" s="1"/>
  <c r="AF848" i="1" s="1"/>
  <c r="AI847" i="1"/>
  <c r="AC847" i="1"/>
  <c r="AC846" i="1" s="1"/>
  <c r="AB847" i="1"/>
  <c r="AB846" i="1" s="1"/>
  <c r="AA847" i="1"/>
  <c r="AA846" i="1" s="1"/>
  <c r="W847" i="1"/>
  <c r="W846" i="1" s="1"/>
  <c r="V847" i="1"/>
  <c r="V846" i="1" s="1"/>
  <c r="U847" i="1"/>
  <c r="U846" i="1" s="1"/>
  <c r="Q847" i="1"/>
  <c r="Q846" i="1" s="1"/>
  <c r="P847" i="1"/>
  <c r="P846" i="1" s="1"/>
  <c r="O847" i="1"/>
  <c r="O846" i="1" s="1"/>
  <c r="K847" i="1"/>
  <c r="K846" i="1" s="1"/>
  <c r="J847" i="1"/>
  <c r="J846" i="1" s="1"/>
  <c r="I847" i="1"/>
  <c r="I846" i="1" s="1"/>
  <c r="H847" i="1"/>
  <c r="G847" i="1"/>
  <c r="F847" i="1"/>
  <c r="F846" i="1" s="1"/>
  <c r="AI846" i="1"/>
  <c r="H846" i="1"/>
  <c r="N845" i="1"/>
  <c r="T845" i="1" s="1"/>
  <c r="Z845" i="1" s="1"/>
  <c r="AH845" i="1" s="1"/>
  <c r="M845" i="1"/>
  <c r="S845" i="1" s="1"/>
  <c r="Y845" i="1" s="1"/>
  <c r="AG845" i="1" s="1"/>
  <c r="L845" i="1"/>
  <c r="R845" i="1" s="1"/>
  <c r="X845" i="1" s="1"/>
  <c r="AD845" i="1" s="1"/>
  <c r="AF845" i="1" s="1"/>
  <c r="AI844" i="1"/>
  <c r="AC844" i="1"/>
  <c r="AC843" i="1" s="1"/>
  <c r="AB844" i="1"/>
  <c r="AB843" i="1" s="1"/>
  <c r="AA844" i="1"/>
  <c r="AA843" i="1" s="1"/>
  <c r="W844" i="1"/>
  <c r="W843" i="1" s="1"/>
  <c r="V844" i="1"/>
  <c r="V843" i="1" s="1"/>
  <c r="U844" i="1"/>
  <c r="Q844" i="1"/>
  <c r="Q843" i="1" s="1"/>
  <c r="P844" i="1"/>
  <c r="P843" i="1" s="1"/>
  <c r="O844" i="1"/>
  <c r="O843" i="1" s="1"/>
  <c r="K844" i="1"/>
  <c r="K843" i="1" s="1"/>
  <c r="J844" i="1"/>
  <c r="J843" i="1" s="1"/>
  <c r="I844" i="1"/>
  <c r="I843" i="1" s="1"/>
  <c r="H844" i="1"/>
  <c r="G844" i="1"/>
  <c r="F844" i="1"/>
  <c r="F843" i="1" s="1"/>
  <c r="AI843" i="1"/>
  <c r="U843" i="1"/>
  <c r="N842" i="1"/>
  <c r="T842" i="1" s="1"/>
  <c r="Z842" i="1" s="1"/>
  <c r="AH842" i="1" s="1"/>
  <c r="M842" i="1"/>
  <c r="S842" i="1" s="1"/>
  <c r="Y842" i="1" s="1"/>
  <c r="AG842" i="1" s="1"/>
  <c r="L842" i="1"/>
  <c r="R842" i="1" s="1"/>
  <c r="X842" i="1" s="1"/>
  <c r="AD842" i="1" s="1"/>
  <c r="AF842" i="1" s="1"/>
  <c r="AI841" i="1"/>
  <c r="AC841" i="1"/>
  <c r="AC840" i="1" s="1"/>
  <c r="AB841" i="1"/>
  <c r="AB840" i="1" s="1"/>
  <c r="AA841" i="1"/>
  <c r="AA840" i="1" s="1"/>
  <c r="W841" i="1"/>
  <c r="W840" i="1" s="1"/>
  <c r="V841" i="1"/>
  <c r="V840" i="1" s="1"/>
  <c r="U841" i="1"/>
  <c r="U840" i="1" s="1"/>
  <c r="Q841" i="1"/>
  <c r="Q840" i="1" s="1"/>
  <c r="P841" i="1"/>
  <c r="P840" i="1" s="1"/>
  <c r="O841" i="1"/>
  <c r="O840" i="1" s="1"/>
  <c r="K841" i="1"/>
  <c r="K840" i="1" s="1"/>
  <c r="J841" i="1"/>
  <c r="I841" i="1"/>
  <c r="I840" i="1" s="1"/>
  <c r="H841" i="1"/>
  <c r="H840" i="1" s="1"/>
  <c r="G841" i="1"/>
  <c r="F841" i="1"/>
  <c r="AI840" i="1"/>
  <c r="J840" i="1"/>
  <c r="F840" i="1"/>
  <c r="AH837" i="1"/>
  <c r="AG837" i="1"/>
  <c r="AD837" i="1"/>
  <c r="AF837" i="1" s="1"/>
  <c r="AI836" i="1"/>
  <c r="AC836" i="1"/>
  <c r="AH836" i="1" s="1"/>
  <c r="AB836" i="1"/>
  <c r="AG836" i="1" s="1"/>
  <c r="AA836" i="1"/>
  <c r="AD836" i="1" s="1"/>
  <c r="AF836" i="1" s="1"/>
  <c r="O835" i="1"/>
  <c r="O834" i="1" s="1"/>
  <c r="O833" i="1" s="1"/>
  <c r="N835" i="1"/>
  <c r="T835" i="1" s="1"/>
  <c r="Z835" i="1" s="1"/>
  <c r="AH835" i="1" s="1"/>
  <c r="M835" i="1"/>
  <c r="S835" i="1" s="1"/>
  <c r="Y835" i="1" s="1"/>
  <c r="AG835" i="1" s="1"/>
  <c r="L835" i="1"/>
  <c r="R835" i="1" s="1"/>
  <c r="X835" i="1" s="1"/>
  <c r="AD835" i="1" s="1"/>
  <c r="AF835" i="1" s="1"/>
  <c r="AI834" i="1"/>
  <c r="AC834" i="1"/>
  <c r="AB834" i="1"/>
  <c r="AB833" i="1" s="1"/>
  <c r="AA834" i="1"/>
  <c r="AA833" i="1" s="1"/>
  <c r="W834" i="1"/>
  <c r="V834" i="1"/>
  <c r="V833" i="1" s="1"/>
  <c r="U834" i="1"/>
  <c r="Q834" i="1"/>
  <c r="Q833" i="1" s="1"/>
  <c r="P834" i="1"/>
  <c r="K834" i="1"/>
  <c r="K833" i="1" s="1"/>
  <c r="J834" i="1"/>
  <c r="J833" i="1" s="1"/>
  <c r="I834" i="1"/>
  <c r="I833" i="1" s="1"/>
  <c r="H834" i="1"/>
  <c r="G834" i="1"/>
  <c r="F834" i="1"/>
  <c r="AI833" i="1"/>
  <c r="W833" i="1"/>
  <c r="U833" i="1"/>
  <c r="P833" i="1"/>
  <c r="H833" i="1"/>
  <c r="F833" i="1"/>
  <c r="N832" i="1"/>
  <c r="T832" i="1" s="1"/>
  <c r="Z832" i="1" s="1"/>
  <c r="AH832" i="1" s="1"/>
  <c r="M832" i="1"/>
  <c r="S832" i="1" s="1"/>
  <c r="Y832" i="1" s="1"/>
  <c r="AG832" i="1" s="1"/>
  <c r="L832" i="1"/>
  <c r="R832" i="1" s="1"/>
  <c r="X832" i="1" s="1"/>
  <c r="AD832" i="1" s="1"/>
  <c r="AF832" i="1" s="1"/>
  <c r="AI831" i="1"/>
  <c r="AI830" i="1" s="1"/>
  <c r="AC831" i="1"/>
  <c r="AC830" i="1" s="1"/>
  <c r="AB831" i="1"/>
  <c r="AB830" i="1" s="1"/>
  <c r="AA831" i="1"/>
  <c r="AA830" i="1" s="1"/>
  <c r="W831" i="1"/>
  <c r="W830" i="1" s="1"/>
  <c r="V831" i="1"/>
  <c r="V830" i="1" s="1"/>
  <c r="U831" i="1"/>
  <c r="U830" i="1" s="1"/>
  <c r="Q831" i="1"/>
  <c r="Q830" i="1" s="1"/>
  <c r="P831" i="1"/>
  <c r="P830" i="1" s="1"/>
  <c r="O831" i="1"/>
  <c r="O830" i="1" s="1"/>
  <c r="K831" i="1"/>
  <c r="K830" i="1" s="1"/>
  <c r="J831" i="1"/>
  <c r="I831" i="1"/>
  <c r="H831" i="1"/>
  <c r="G831" i="1"/>
  <c r="G830" i="1" s="1"/>
  <c r="F831" i="1"/>
  <c r="I830" i="1"/>
  <c r="N829" i="1"/>
  <c r="T829" i="1" s="1"/>
  <c r="Z829" i="1" s="1"/>
  <c r="AH829" i="1" s="1"/>
  <c r="M829" i="1"/>
  <c r="S829" i="1" s="1"/>
  <c r="Y829" i="1" s="1"/>
  <c r="AG829" i="1" s="1"/>
  <c r="L829" i="1"/>
  <c r="R829" i="1" s="1"/>
  <c r="X829" i="1" s="1"/>
  <c r="AD829" i="1" s="1"/>
  <c r="AF829" i="1" s="1"/>
  <c r="AI828" i="1"/>
  <c r="AC828" i="1"/>
  <c r="AC827" i="1" s="1"/>
  <c r="AB828" i="1"/>
  <c r="AB827" i="1" s="1"/>
  <c r="AA828" i="1"/>
  <c r="AA827" i="1" s="1"/>
  <c r="W828" i="1"/>
  <c r="W827" i="1" s="1"/>
  <c r="V828" i="1"/>
  <c r="V827" i="1" s="1"/>
  <c r="U828" i="1"/>
  <c r="U827" i="1" s="1"/>
  <c r="Q828" i="1"/>
  <c r="Q827" i="1" s="1"/>
  <c r="P828" i="1"/>
  <c r="P827" i="1" s="1"/>
  <c r="O828" i="1"/>
  <c r="O827" i="1" s="1"/>
  <c r="K828" i="1"/>
  <c r="K827" i="1" s="1"/>
  <c r="J828" i="1"/>
  <c r="J827" i="1" s="1"/>
  <c r="I828" i="1"/>
  <c r="I827" i="1" s="1"/>
  <c r="H828" i="1"/>
  <c r="H827" i="1" s="1"/>
  <c r="G828" i="1"/>
  <c r="F828" i="1"/>
  <c r="AI827" i="1"/>
  <c r="F827" i="1"/>
  <c r="N826" i="1"/>
  <c r="T826" i="1" s="1"/>
  <c r="Z826" i="1" s="1"/>
  <c r="AH826" i="1" s="1"/>
  <c r="M826" i="1"/>
  <c r="S826" i="1" s="1"/>
  <c r="Y826" i="1" s="1"/>
  <c r="AG826" i="1" s="1"/>
  <c r="L826" i="1"/>
  <c r="R826" i="1" s="1"/>
  <c r="X826" i="1" s="1"/>
  <c r="AD826" i="1" s="1"/>
  <c r="AF826" i="1" s="1"/>
  <c r="AI825" i="1"/>
  <c r="AI824" i="1" s="1"/>
  <c r="AC825" i="1"/>
  <c r="AC824" i="1" s="1"/>
  <c r="AB825" i="1"/>
  <c r="AB824" i="1" s="1"/>
  <c r="AA825" i="1"/>
  <c r="W825" i="1"/>
  <c r="W824" i="1" s="1"/>
  <c r="V825" i="1"/>
  <c r="V824" i="1" s="1"/>
  <c r="U825" i="1"/>
  <c r="U824" i="1" s="1"/>
  <c r="Q825" i="1"/>
  <c r="Q824" i="1" s="1"/>
  <c r="P825" i="1"/>
  <c r="P824" i="1" s="1"/>
  <c r="O825" i="1"/>
  <c r="O824" i="1" s="1"/>
  <c r="K825" i="1"/>
  <c r="K824" i="1" s="1"/>
  <c r="J825" i="1"/>
  <c r="I825" i="1"/>
  <c r="I824" i="1" s="1"/>
  <c r="H825" i="1"/>
  <c r="G825" i="1"/>
  <c r="G824" i="1" s="1"/>
  <c r="F825" i="1"/>
  <c r="AA824" i="1"/>
  <c r="O822" i="1"/>
  <c r="N822" i="1"/>
  <c r="T822" i="1" s="1"/>
  <c r="Z822" i="1" s="1"/>
  <c r="AH822" i="1" s="1"/>
  <c r="M822" i="1"/>
  <c r="S822" i="1" s="1"/>
  <c r="Y822" i="1" s="1"/>
  <c r="AG822" i="1" s="1"/>
  <c r="L822" i="1"/>
  <c r="R822" i="1" s="1"/>
  <c r="X822" i="1" s="1"/>
  <c r="AD822" i="1" s="1"/>
  <c r="AF822" i="1" s="1"/>
  <c r="AI821" i="1"/>
  <c r="AC821" i="1"/>
  <c r="AB821" i="1"/>
  <c r="AB818" i="1" s="1"/>
  <c r="AB817" i="1" s="1"/>
  <c r="AA821" i="1"/>
  <c r="W821" i="1"/>
  <c r="V821" i="1"/>
  <c r="U821" i="1"/>
  <c r="Q821" i="1"/>
  <c r="P821" i="1"/>
  <c r="O821" i="1"/>
  <c r="K821" i="1"/>
  <c r="J821" i="1"/>
  <c r="I821" i="1"/>
  <c r="H821" i="1"/>
  <c r="G821" i="1"/>
  <c r="F821" i="1"/>
  <c r="N820" i="1"/>
  <c r="T820" i="1" s="1"/>
  <c r="Z820" i="1" s="1"/>
  <c r="AH820" i="1" s="1"/>
  <c r="M820" i="1"/>
  <c r="S820" i="1" s="1"/>
  <c r="Y820" i="1" s="1"/>
  <c r="AG820" i="1" s="1"/>
  <c r="L820" i="1"/>
  <c r="R820" i="1" s="1"/>
  <c r="X820" i="1" s="1"/>
  <c r="AD820" i="1" s="1"/>
  <c r="AF820" i="1" s="1"/>
  <c r="AI819" i="1"/>
  <c r="AC819" i="1"/>
  <c r="AB819" i="1"/>
  <c r="AA819" i="1"/>
  <c r="W819" i="1"/>
  <c r="V819" i="1"/>
  <c r="U819" i="1"/>
  <c r="Q819" i="1"/>
  <c r="P819" i="1"/>
  <c r="O819" i="1"/>
  <c r="K819" i="1"/>
  <c r="J819" i="1"/>
  <c r="I819" i="1"/>
  <c r="H819" i="1"/>
  <c r="G819" i="1"/>
  <c r="F819" i="1"/>
  <c r="N815" i="1"/>
  <c r="T815" i="1" s="1"/>
  <c r="Z815" i="1" s="1"/>
  <c r="AH815" i="1" s="1"/>
  <c r="M815" i="1"/>
  <c r="S815" i="1" s="1"/>
  <c r="Y815" i="1" s="1"/>
  <c r="AG815" i="1" s="1"/>
  <c r="L815" i="1"/>
  <c r="R815" i="1" s="1"/>
  <c r="X815" i="1" s="1"/>
  <c r="AD815" i="1" s="1"/>
  <c r="AF815" i="1" s="1"/>
  <c r="AI814" i="1"/>
  <c r="AI813" i="1" s="1"/>
  <c r="AC814" i="1"/>
  <c r="AC813" i="1" s="1"/>
  <c r="AB814" i="1"/>
  <c r="AB813" i="1" s="1"/>
  <c r="AA814" i="1"/>
  <c r="AA813" i="1" s="1"/>
  <c r="W814" i="1"/>
  <c r="W813" i="1" s="1"/>
  <c r="V814" i="1"/>
  <c r="V813" i="1" s="1"/>
  <c r="U814" i="1"/>
  <c r="U813" i="1" s="1"/>
  <c r="Q814" i="1"/>
  <c r="Q813" i="1" s="1"/>
  <c r="P814" i="1"/>
  <c r="P813" i="1" s="1"/>
  <c r="O814" i="1"/>
  <c r="O813" i="1" s="1"/>
  <c r="K814" i="1"/>
  <c r="K813" i="1" s="1"/>
  <c r="J814" i="1"/>
  <c r="J813" i="1" s="1"/>
  <c r="I814" i="1"/>
  <c r="H814" i="1"/>
  <c r="G814" i="1"/>
  <c r="G813" i="1" s="1"/>
  <c r="F814" i="1"/>
  <c r="I813" i="1"/>
  <c r="N812" i="1"/>
  <c r="T812" i="1" s="1"/>
  <c r="Z812" i="1" s="1"/>
  <c r="AH812" i="1" s="1"/>
  <c r="M812" i="1"/>
  <c r="S812" i="1" s="1"/>
  <c r="Y812" i="1" s="1"/>
  <c r="AG812" i="1" s="1"/>
  <c r="L812" i="1"/>
  <c r="R812" i="1" s="1"/>
  <c r="X812" i="1" s="1"/>
  <c r="AD812" i="1" s="1"/>
  <c r="AF812" i="1" s="1"/>
  <c r="AI811" i="1"/>
  <c r="AI810" i="1" s="1"/>
  <c r="AC811" i="1"/>
  <c r="AC810" i="1" s="1"/>
  <c r="AB811" i="1"/>
  <c r="AB810" i="1" s="1"/>
  <c r="AA811" i="1"/>
  <c r="AA810" i="1" s="1"/>
  <c r="W811" i="1"/>
  <c r="W810" i="1" s="1"/>
  <c r="V811" i="1"/>
  <c r="V810" i="1" s="1"/>
  <c r="U811" i="1"/>
  <c r="U810" i="1" s="1"/>
  <c r="Q811" i="1"/>
  <c r="Q810" i="1" s="1"/>
  <c r="P811" i="1"/>
  <c r="P810" i="1" s="1"/>
  <c r="O811" i="1"/>
  <c r="K811" i="1"/>
  <c r="K810" i="1" s="1"/>
  <c r="J811" i="1"/>
  <c r="J810" i="1" s="1"/>
  <c r="I811" i="1"/>
  <c r="I810" i="1" s="1"/>
  <c r="H811" i="1"/>
  <c r="H810" i="1" s="1"/>
  <c r="G811" i="1"/>
  <c r="G810" i="1" s="1"/>
  <c r="F811" i="1"/>
  <c r="O810" i="1"/>
  <c r="N808" i="1"/>
  <c r="T808" i="1" s="1"/>
  <c r="Z808" i="1" s="1"/>
  <c r="AH808" i="1" s="1"/>
  <c r="M808" i="1"/>
  <c r="S808" i="1" s="1"/>
  <c r="Y808" i="1" s="1"/>
  <c r="AG808" i="1" s="1"/>
  <c r="L808" i="1"/>
  <c r="R808" i="1" s="1"/>
  <c r="X808" i="1" s="1"/>
  <c r="AD808" i="1" s="1"/>
  <c r="AF808" i="1" s="1"/>
  <c r="AI807" i="1"/>
  <c r="AI806" i="1" s="1"/>
  <c r="AI805" i="1" s="1"/>
  <c r="AC807" i="1"/>
  <c r="AC806" i="1" s="1"/>
  <c r="AC805" i="1" s="1"/>
  <c r="AB807" i="1"/>
  <c r="AB806" i="1" s="1"/>
  <c r="AB805" i="1" s="1"/>
  <c r="AA807" i="1"/>
  <c r="AA806" i="1" s="1"/>
  <c r="AA805" i="1" s="1"/>
  <c r="W807" i="1"/>
  <c r="W806" i="1" s="1"/>
  <c r="W805" i="1" s="1"/>
  <c r="V807" i="1"/>
  <c r="V806" i="1" s="1"/>
  <c r="V805" i="1" s="1"/>
  <c r="U807" i="1"/>
  <c r="U806" i="1" s="1"/>
  <c r="U805" i="1" s="1"/>
  <c r="Q807" i="1"/>
  <c r="Q806" i="1" s="1"/>
  <c r="Q805" i="1" s="1"/>
  <c r="P807" i="1"/>
  <c r="P806" i="1" s="1"/>
  <c r="P805" i="1" s="1"/>
  <c r="O807" i="1"/>
  <c r="O806" i="1" s="1"/>
  <c r="O805" i="1" s="1"/>
  <c r="K807" i="1"/>
  <c r="J807" i="1"/>
  <c r="M807" i="1" s="1"/>
  <c r="I807" i="1"/>
  <c r="L807" i="1" s="1"/>
  <c r="N802" i="1"/>
  <c r="T802" i="1" s="1"/>
  <c r="Z802" i="1" s="1"/>
  <c r="AH802" i="1" s="1"/>
  <c r="M802" i="1"/>
  <c r="S802" i="1" s="1"/>
  <c r="Y802" i="1" s="1"/>
  <c r="AG802" i="1" s="1"/>
  <c r="L802" i="1"/>
  <c r="R802" i="1" s="1"/>
  <c r="X802" i="1" s="1"/>
  <c r="AD802" i="1" s="1"/>
  <c r="AF802" i="1" s="1"/>
  <c r="AI801" i="1"/>
  <c r="AC801" i="1"/>
  <c r="AB801" i="1"/>
  <c r="AA801" i="1"/>
  <c r="W801" i="1"/>
  <c r="V801" i="1"/>
  <c r="U801" i="1"/>
  <c r="Q801" i="1"/>
  <c r="P801" i="1"/>
  <c r="O801" i="1"/>
  <c r="K801" i="1"/>
  <c r="J801" i="1"/>
  <c r="I801" i="1"/>
  <c r="H801" i="1"/>
  <c r="G801" i="1"/>
  <c r="F801" i="1"/>
  <c r="N800" i="1"/>
  <c r="T800" i="1" s="1"/>
  <c r="Z800" i="1" s="1"/>
  <c r="AH800" i="1" s="1"/>
  <c r="M800" i="1"/>
  <c r="S800" i="1" s="1"/>
  <c r="Y800" i="1" s="1"/>
  <c r="AG800" i="1" s="1"/>
  <c r="L800" i="1"/>
  <c r="R800" i="1" s="1"/>
  <c r="X800" i="1" s="1"/>
  <c r="AD800" i="1" s="1"/>
  <c r="AF800" i="1" s="1"/>
  <c r="AI799" i="1"/>
  <c r="AC799" i="1"/>
  <c r="AB799" i="1"/>
  <c r="AA799" i="1"/>
  <c r="W799" i="1"/>
  <c r="V799" i="1"/>
  <c r="U799" i="1"/>
  <c r="Q799" i="1"/>
  <c r="P799" i="1"/>
  <c r="O799" i="1"/>
  <c r="K799" i="1"/>
  <c r="J799" i="1"/>
  <c r="I799" i="1"/>
  <c r="H799" i="1"/>
  <c r="G799" i="1"/>
  <c r="F799" i="1"/>
  <c r="R796" i="1"/>
  <c r="X796" i="1" s="1"/>
  <c r="AD796" i="1" s="1"/>
  <c r="AF796" i="1" s="1"/>
  <c r="N796" i="1"/>
  <c r="T796" i="1" s="1"/>
  <c r="Z796" i="1" s="1"/>
  <c r="AH796" i="1" s="1"/>
  <c r="M796" i="1"/>
  <c r="S796" i="1" s="1"/>
  <c r="Y796" i="1" s="1"/>
  <c r="AG796" i="1" s="1"/>
  <c r="L796" i="1"/>
  <c r="AI795" i="1"/>
  <c r="AI794" i="1" s="1"/>
  <c r="AC795" i="1"/>
  <c r="AC794" i="1" s="1"/>
  <c r="AB795" i="1"/>
  <c r="AB794" i="1" s="1"/>
  <c r="AB789" i="1" s="1"/>
  <c r="AA795" i="1"/>
  <c r="W795" i="1"/>
  <c r="W794" i="1" s="1"/>
  <c r="V795" i="1"/>
  <c r="V794" i="1" s="1"/>
  <c r="U795" i="1"/>
  <c r="U794" i="1" s="1"/>
  <c r="U789" i="1" s="1"/>
  <c r="Q795" i="1"/>
  <c r="P795" i="1"/>
  <c r="P794" i="1" s="1"/>
  <c r="O795" i="1"/>
  <c r="O794" i="1" s="1"/>
  <c r="K795" i="1"/>
  <c r="J795" i="1"/>
  <c r="J794" i="1" s="1"/>
  <c r="I795" i="1"/>
  <c r="I794" i="1" s="1"/>
  <c r="H795" i="1"/>
  <c r="G795" i="1"/>
  <c r="G794" i="1" s="1"/>
  <c r="M794" i="1" s="1"/>
  <c r="F795" i="1"/>
  <c r="AA794" i="1"/>
  <c r="Q794" i="1"/>
  <c r="K794" i="1"/>
  <c r="N793" i="1"/>
  <c r="T793" i="1" s="1"/>
  <c r="Z793" i="1" s="1"/>
  <c r="AH793" i="1" s="1"/>
  <c r="M793" i="1"/>
  <c r="S793" i="1" s="1"/>
  <c r="Y793" i="1" s="1"/>
  <c r="AG793" i="1" s="1"/>
  <c r="L793" i="1"/>
  <c r="R793" i="1" s="1"/>
  <c r="X793" i="1" s="1"/>
  <c r="AD793" i="1" s="1"/>
  <c r="AF793" i="1" s="1"/>
  <c r="N792" i="1"/>
  <c r="T792" i="1" s="1"/>
  <c r="Z792" i="1" s="1"/>
  <c r="AH792" i="1" s="1"/>
  <c r="M792" i="1"/>
  <c r="S792" i="1" s="1"/>
  <c r="Y792" i="1" s="1"/>
  <c r="AG792" i="1" s="1"/>
  <c r="L792" i="1"/>
  <c r="R792" i="1" s="1"/>
  <c r="X792" i="1" s="1"/>
  <c r="AD792" i="1" s="1"/>
  <c r="AF792" i="1" s="1"/>
  <c r="AI791" i="1"/>
  <c r="AC791" i="1"/>
  <c r="AC790" i="1" s="1"/>
  <c r="AC789" i="1" s="1"/>
  <c r="AB791" i="1"/>
  <c r="AB790" i="1" s="1"/>
  <c r="AA791" i="1"/>
  <c r="AA790" i="1" s="1"/>
  <c r="W791" i="1"/>
  <c r="W790" i="1" s="1"/>
  <c r="V791" i="1"/>
  <c r="V790" i="1" s="1"/>
  <c r="V789" i="1" s="1"/>
  <c r="U791" i="1"/>
  <c r="U790" i="1" s="1"/>
  <c r="Q791" i="1"/>
  <c r="Q790" i="1" s="1"/>
  <c r="Q789" i="1" s="1"/>
  <c r="P791" i="1"/>
  <c r="P790" i="1" s="1"/>
  <c r="O791" i="1"/>
  <c r="O790" i="1" s="1"/>
  <c r="O789" i="1" s="1"/>
  <c r="K791" i="1"/>
  <c r="K790" i="1" s="1"/>
  <c r="J791" i="1"/>
  <c r="J790" i="1" s="1"/>
  <c r="I791" i="1"/>
  <c r="I790" i="1" s="1"/>
  <c r="H791" i="1"/>
  <c r="G791" i="1"/>
  <c r="F791" i="1"/>
  <c r="AI790" i="1"/>
  <c r="H790" i="1"/>
  <c r="N788" i="1"/>
  <c r="T788" i="1" s="1"/>
  <c r="Z788" i="1" s="1"/>
  <c r="AH788" i="1" s="1"/>
  <c r="M788" i="1"/>
  <c r="S788" i="1" s="1"/>
  <c r="Y788" i="1" s="1"/>
  <c r="AG788" i="1" s="1"/>
  <c r="L788" i="1"/>
  <c r="R788" i="1" s="1"/>
  <c r="X788" i="1" s="1"/>
  <c r="AD788" i="1" s="1"/>
  <c r="AF788" i="1" s="1"/>
  <c r="AI787" i="1"/>
  <c r="AC787" i="1"/>
  <c r="AC786" i="1" s="1"/>
  <c r="AB787" i="1"/>
  <c r="AB786" i="1" s="1"/>
  <c r="AA787" i="1"/>
  <c r="W787" i="1"/>
  <c r="W786" i="1" s="1"/>
  <c r="V787" i="1"/>
  <c r="V786" i="1" s="1"/>
  <c r="U787" i="1"/>
  <c r="U786" i="1" s="1"/>
  <c r="Q787" i="1"/>
  <c r="P787" i="1"/>
  <c r="P786" i="1" s="1"/>
  <c r="O787" i="1"/>
  <c r="O786" i="1" s="1"/>
  <c r="K787" i="1"/>
  <c r="K786" i="1" s="1"/>
  <c r="J787" i="1"/>
  <c r="J786" i="1" s="1"/>
  <c r="I787" i="1"/>
  <c r="I786" i="1" s="1"/>
  <c r="H787" i="1"/>
  <c r="G787" i="1"/>
  <c r="M787" i="1" s="1"/>
  <c r="F787" i="1"/>
  <c r="AI786" i="1"/>
  <c r="AA786" i="1"/>
  <c r="Q786" i="1"/>
  <c r="O785" i="1"/>
  <c r="N785" i="1"/>
  <c r="T785" i="1" s="1"/>
  <c r="Z785" i="1" s="1"/>
  <c r="AH785" i="1" s="1"/>
  <c r="M785" i="1"/>
  <c r="S785" i="1" s="1"/>
  <c r="Y785" i="1" s="1"/>
  <c r="AG785" i="1" s="1"/>
  <c r="L785" i="1"/>
  <c r="R785" i="1" s="1"/>
  <c r="X785" i="1" s="1"/>
  <c r="AD785" i="1" s="1"/>
  <c r="AF785" i="1" s="1"/>
  <c r="AI784" i="1"/>
  <c r="AI783" i="1" s="1"/>
  <c r="AC784" i="1"/>
  <c r="AC783" i="1" s="1"/>
  <c r="AB784" i="1"/>
  <c r="AB783" i="1" s="1"/>
  <c r="AA784" i="1"/>
  <c r="AA783" i="1" s="1"/>
  <c r="W784" i="1"/>
  <c r="W783" i="1" s="1"/>
  <c r="V784" i="1"/>
  <c r="V783" i="1" s="1"/>
  <c r="U784" i="1"/>
  <c r="U783" i="1" s="1"/>
  <c r="Q784" i="1"/>
  <c r="Q783" i="1" s="1"/>
  <c r="P784" i="1"/>
  <c r="P783" i="1" s="1"/>
  <c r="O784" i="1"/>
  <c r="O783" i="1" s="1"/>
  <c r="K784" i="1"/>
  <c r="K783" i="1" s="1"/>
  <c r="J784" i="1"/>
  <c r="J783" i="1" s="1"/>
  <c r="I784" i="1"/>
  <c r="I783" i="1" s="1"/>
  <c r="H784" i="1"/>
  <c r="H783" i="1" s="1"/>
  <c r="N783" i="1" s="1"/>
  <c r="G784" i="1"/>
  <c r="G783" i="1" s="1"/>
  <c r="F784" i="1"/>
  <c r="F783" i="1" s="1"/>
  <c r="N782" i="1"/>
  <c r="T782" i="1" s="1"/>
  <c r="Z782" i="1" s="1"/>
  <c r="AH782" i="1" s="1"/>
  <c r="M782" i="1"/>
  <c r="S782" i="1" s="1"/>
  <c r="Y782" i="1" s="1"/>
  <c r="AG782" i="1" s="1"/>
  <c r="L782" i="1"/>
  <c r="R782" i="1" s="1"/>
  <c r="X782" i="1" s="1"/>
  <c r="AD782" i="1" s="1"/>
  <c r="AF782" i="1" s="1"/>
  <c r="AI781" i="1"/>
  <c r="AC781" i="1"/>
  <c r="AB781" i="1"/>
  <c r="AA781" i="1"/>
  <c r="W781" i="1"/>
  <c r="V781" i="1"/>
  <c r="U781" i="1"/>
  <c r="Q781" i="1"/>
  <c r="P781" i="1"/>
  <c r="O781" i="1"/>
  <c r="K781" i="1"/>
  <c r="J781" i="1"/>
  <c r="I781" i="1"/>
  <c r="H781" i="1"/>
  <c r="G781" i="1"/>
  <c r="F781" i="1"/>
  <c r="O780" i="1"/>
  <c r="N780" i="1"/>
  <c r="T780" i="1" s="1"/>
  <c r="Z780" i="1" s="1"/>
  <c r="AH780" i="1" s="1"/>
  <c r="M780" i="1"/>
  <c r="S780" i="1" s="1"/>
  <c r="Y780" i="1" s="1"/>
  <c r="AG780" i="1" s="1"/>
  <c r="L780" i="1"/>
  <c r="R780" i="1" s="1"/>
  <c r="X780" i="1" s="1"/>
  <c r="AD780" i="1" s="1"/>
  <c r="AF780" i="1" s="1"/>
  <c r="AI779" i="1"/>
  <c r="AC779" i="1"/>
  <c r="AB779" i="1"/>
  <c r="AA779" i="1"/>
  <c r="W779" i="1"/>
  <c r="V779" i="1"/>
  <c r="U779" i="1"/>
  <c r="Q779" i="1"/>
  <c r="P779" i="1"/>
  <c r="O779" i="1"/>
  <c r="K779" i="1"/>
  <c r="J779" i="1"/>
  <c r="I779" i="1"/>
  <c r="H779" i="1"/>
  <c r="G779" i="1"/>
  <c r="F779" i="1"/>
  <c r="N778" i="1"/>
  <c r="T778" i="1" s="1"/>
  <c r="Z778" i="1" s="1"/>
  <c r="AH778" i="1" s="1"/>
  <c r="M778" i="1"/>
  <c r="S778" i="1" s="1"/>
  <c r="Y778" i="1" s="1"/>
  <c r="AG778" i="1" s="1"/>
  <c r="L778" i="1"/>
  <c r="R778" i="1" s="1"/>
  <c r="X778" i="1" s="1"/>
  <c r="AD778" i="1" s="1"/>
  <c r="AF778" i="1" s="1"/>
  <c r="AI777" i="1"/>
  <c r="AC777" i="1"/>
  <c r="AB777" i="1"/>
  <c r="AA777" i="1"/>
  <c r="W777" i="1"/>
  <c r="V777" i="1"/>
  <c r="U777" i="1"/>
  <c r="Q777" i="1"/>
  <c r="P777" i="1"/>
  <c r="O777" i="1"/>
  <c r="K777" i="1"/>
  <c r="J777" i="1"/>
  <c r="I777" i="1"/>
  <c r="H777" i="1"/>
  <c r="G777" i="1"/>
  <c r="F777" i="1"/>
  <c r="N772" i="1"/>
  <c r="T772" i="1" s="1"/>
  <c r="Z772" i="1" s="1"/>
  <c r="AH772" i="1" s="1"/>
  <c r="M772" i="1"/>
  <c r="S772" i="1" s="1"/>
  <c r="Y772" i="1" s="1"/>
  <c r="AG772" i="1" s="1"/>
  <c r="L772" i="1"/>
  <c r="R772" i="1" s="1"/>
  <c r="X772" i="1" s="1"/>
  <c r="AD772" i="1" s="1"/>
  <c r="AF772" i="1" s="1"/>
  <c r="AI771" i="1"/>
  <c r="AC771" i="1"/>
  <c r="AB771" i="1"/>
  <c r="AA771" i="1"/>
  <c r="W771" i="1"/>
  <c r="W768" i="1" s="1"/>
  <c r="W767" i="1" s="1"/>
  <c r="V771" i="1"/>
  <c r="U771" i="1"/>
  <c r="Q771" i="1"/>
  <c r="P771" i="1"/>
  <c r="O771" i="1"/>
  <c r="K771" i="1"/>
  <c r="J771" i="1"/>
  <c r="I771" i="1"/>
  <c r="H771" i="1"/>
  <c r="G771" i="1"/>
  <c r="F771" i="1"/>
  <c r="N770" i="1"/>
  <c r="T770" i="1" s="1"/>
  <c r="Z770" i="1" s="1"/>
  <c r="AH770" i="1" s="1"/>
  <c r="M770" i="1"/>
  <c r="S770" i="1" s="1"/>
  <c r="Y770" i="1" s="1"/>
  <c r="AG770" i="1" s="1"/>
  <c r="L770" i="1"/>
  <c r="R770" i="1" s="1"/>
  <c r="X770" i="1" s="1"/>
  <c r="AD770" i="1" s="1"/>
  <c r="AF770" i="1" s="1"/>
  <c r="AI769" i="1"/>
  <c r="AC769" i="1"/>
  <c r="AB769" i="1"/>
  <c r="AA769" i="1"/>
  <c r="W769" i="1"/>
  <c r="V769" i="1"/>
  <c r="U769" i="1"/>
  <c r="Q769" i="1"/>
  <c r="P769" i="1"/>
  <c r="O769" i="1"/>
  <c r="K769" i="1"/>
  <c r="J769" i="1"/>
  <c r="I769" i="1"/>
  <c r="H769" i="1"/>
  <c r="G769" i="1"/>
  <c r="F769" i="1"/>
  <c r="N766" i="1"/>
  <c r="T766" i="1" s="1"/>
  <c r="Z766" i="1" s="1"/>
  <c r="AH766" i="1" s="1"/>
  <c r="M766" i="1"/>
  <c r="S766" i="1" s="1"/>
  <c r="Y766" i="1" s="1"/>
  <c r="AG766" i="1" s="1"/>
  <c r="L766" i="1"/>
  <c r="R766" i="1" s="1"/>
  <c r="X766" i="1" s="1"/>
  <c r="AD766" i="1" s="1"/>
  <c r="AF766" i="1" s="1"/>
  <c r="AI765" i="1"/>
  <c r="AC765" i="1"/>
  <c r="AB765" i="1"/>
  <c r="AA765" i="1"/>
  <c r="W765" i="1"/>
  <c r="V765" i="1"/>
  <c r="U765" i="1"/>
  <c r="Q765" i="1"/>
  <c r="P765" i="1"/>
  <c r="O765" i="1"/>
  <c r="K765" i="1"/>
  <c r="J765" i="1"/>
  <c r="I765" i="1"/>
  <c r="H765" i="1"/>
  <c r="N765" i="1" s="1"/>
  <c r="G765" i="1"/>
  <c r="F765" i="1"/>
  <c r="AI764" i="1"/>
  <c r="AC764" i="1"/>
  <c r="AB764" i="1"/>
  <c r="AA764" i="1"/>
  <c r="W764" i="1"/>
  <c r="V764" i="1"/>
  <c r="U764" i="1"/>
  <c r="Q764" i="1"/>
  <c r="P764" i="1"/>
  <c r="O764" i="1"/>
  <c r="K764" i="1"/>
  <c r="J764" i="1"/>
  <c r="I764" i="1"/>
  <c r="H764" i="1"/>
  <c r="N764" i="1" s="1"/>
  <c r="G764" i="1"/>
  <c r="F764" i="1"/>
  <c r="N763" i="1"/>
  <c r="T763" i="1" s="1"/>
  <c r="Z763" i="1" s="1"/>
  <c r="AH763" i="1" s="1"/>
  <c r="M763" i="1"/>
  <c r="S763" i="1" s="1"/>
  <c r="Y763" i="1" s="1"/>
  <c r="AG763" i="1" s="1"/>
  <c r="L763" i="1"/>
  <c r="R763" i="1" s="1"/>
  <c r="X763" i="1" s="1"/>
  <c r="AD763" i="1" s="1"/>
  <c r="AF763" i="1" s="1"/>
  <c r="AI762" i="1"/>
  <c r="AC762" i="1"/>
  <c r="AB762" i="1"/>
  <c r="AA762" i="1"/>
  <c r="W762" i="1"/>
  <c r="V762" i="1"/>
  <c r="U762" i="1"/>
  <c r="Q762" i="1"/>
  <c r="P762" i="1"/>
  <c r="O762" i="1"/>
  <c r="K762" i="1"/>
  <c r="K761" i="1" s="1"/>
  <c r="J762" i="1"/>
  <c r="I762" i="1"/>
  <c r="I761" i="1" s="1"/>
  <c r="H762" i="1"/>
  <c r="G762" i="1"/>
  <c r="M762" i="1" s="1"/>
  <c r="F762" i="1"/>
  <c r="AI761" i="1"/>
  <c r="AC761" i="1"/>
  <c r="AB761" i="1"/>
  <c r="AA761" i="1"/>
  <c r="W761" i="1"/>
  <c r="V761" i="1"/>
  <c r="U761" i="1"/>
  <c r="Q761" i="1"/>
  <c r="P761" i="1"/>
  <c r="O761" i="1"/>
  <c r="J761" i="1"/>
  <c r="F761" i="1"/>
  <c r="N760" i="1"/>
  <c r="T760" i="1" s="1"/>
  <c r="Z760" i="1" s="1"/>
  <c r="AH760" i="1" s="1"/>
  <c r="M760" i="1"/>
  <c r="S760" i="1" s="1"/>
  <c r="Y760" i="1" s="1"/>
  <c r="AG760" i="1" s="1"/>
  <c r="L760" i="1"/>
  <c r="R760" i="1" s="1"/>
  <c r="X760" i="1" s="1"/>
  <c r="AD760" i="1" s="1"/>
  <c r="AF760" i="1" s="1"/>
  <c r="AI759" i="1"/>
  <c r="AC759" i="1"/>
  <c r="AB759" i="1"/>
  <c r="AA759" i="1"/>
  <c r="W759" i="1"/>
  <c r="V759" i="1"/>
  <c r="U759" i="1"/>
  <c r="Q759" i="1"/>
  <c r="P759" i="1"/>
  <c r="O759" i="1"/>
  <c r="K759" i="1"/>
  <c r="J759" i="1"/>
  <c r="I759" i="1"/>
  <c r="H759" i="1"/>
  <c r="N759" i="1" s="1"/>
  <c r="G759" i="1"/>
  <c r="F759" i="1"/>
  <c r="AA758" i="1"/>
  <c r="N758" i="1"/>
  <c r="T758" i="1" s="1"/>
  <c r="Z758" i="1" s="1"/>
  <c r="AH758" i="1" s="1"/>
  <c r="M758" i="1"/>
  <c r="S758" i="1" s="1"/>
  <c r="Y758" i="1" s="1"/>
  <c r="AG758" i="1" s="1"/>
  <c r="L758" i="1"/>
  <c r="R758" i="1" s="1"/>
  <c r="X758" i="1" s="1"/>
  <c r="AD758" i="1" s="1"/>
  <c r="AF758" i="1" s="1"/>
  <c r="AI757" i="1"/>
  <c r="AC757" i="1"/>
  <c r="AB757" i="1"/>
  <c r="AB756" i="1" s="1"/>
  <c r="AA757" i="1"/>
  <c r="AA756" i="1" s="1"/>
  <c r="W757" i="1"/>
  <c r="V757" i="1"/>
  <c r="U757" i="1"/>
  <c r="Q757" i="1"/>
  <c r="P757" i="1"/>
  <c r="O757" i="1"/>
  <c r="O756" i="1" s="1"/>
  <c r="K757" i="1"/>
  <c r="K756" i="1" s="1"/>
  <c r="J757" i="1"/>
  <c r="I757" i="1"/>
  <c r="H757" i="1"/>
  <c r="G757" i="1"/>
  <c r="F757" i="1"/>
  <c r="N752" i="1"/>
  <c r="T752" i="1" s="1"/>
  <c r="Z752" i="1" s="1"/>
  <c r="AH752" i="1" s="1"/>
  <c r="M752" i="1"/>
  <c r="S752" i="1" s="1"/>
  <c r="Y752" i="1" s="1"/>
  <c r="AG752" i="1" s="1"/>
  <c r="L752" i="1"/>
  <c r="R752" i="1" s="1"/>
  <c r="X752" i="1" s="1"/>
  <c r="AD752" i="1" s="1"/>
  <c r="AF752" i="1" s="1"/>
  <c r="AI751" i="1"/>
  <c r="AC751" i="1"/>
  <c r="AB751" i="1"/>
  <c r="AA751" i="1"/>
  <c r="W751" i="1"/>
  <c r="V751" i="1"/>
  <c r="U751" i="1"/>
  <c r="Q751" i="1"/>
  <c r="P751" i="1"/>
  <c r="O751" i="1"/>
  <c r="K751" i="1"/>
  <c r="J751" i="1"/>
  <c r="I751" i="1"/>
  <c r="H751" i="1"/>
  <c r="G751" i="1"/>
  <c r="F751" i="1"/>
  <c r="N750" i="1"/>
  <c r="T750" i="1" s="1"/>
  <c r="Z750" i="1" s="1"/>
  <c r="AH750" i="1" s="1"/>
  <c r="M750" i="1"/>
  <c r="S750" i="1" s="1"/>
  <c r="Y750" i="1" s="1"/>
  <c r="AG750" i="1" s="1"/>
  <c r="L750" i="1"/>
  <c r="R750" i="1" s="1"/>
  <c r="X750" i="1" s="1"/>
  <c r="AD750" i="1" s="1"/>
  <c r="AF750" i="1" s="1"/>
  <c r="AI749" i="1"/>
  <c r="AC749" i="1"/>
  <c r="AB749" i="1"/>
  <c r="AA749" i="1"/>
  <c r="W749" i="1"/>
  <c r="V749" i="1"/>
  <c r="U749" i="1"/>
  <c r="Q749" i="1"/>
  <c r="P749" i="1"/>
  <c r="O749" i="1"/>
  <c r="K749" i="1"/>
  <c r="J749" i="1"/>
  <c r="I749" i="1"/>
  <c r="H749" i="1"/>
  <c r="G749" i="1"/>
  <c r="F749" i="1"/>
  <c r="N747" i="1"/>
  <c r="T747" i="1" s="1"/>
  <c r="Z747" i="1" s="1"/>
  <c r="AH747" i="1" s="1"/>
  <c r="M747" i="1"/>
  <c r="S747" i="1" s="1"/>
  <c r="Y747" i="1" s="1"/>
  <c r="AG747" i="1" s="1"/>
  <c r="L747" i="1"/>
  <c r="R747" i="1" s="1"/>
  <c r="X747" i="1" s="1"/>
  <c r="AD747" i="1" s="1"/>
  <c r="AF747" i="1" s="1"/>
  <c r="AI746" i="1"/>
  <c r="AC746" i="1"/>
  <c r="AB746" i="1"/>
  <c r="AA746" i="1"/>
  <c r="W746" i="1"/>
  <c r="V746" i="1"/>
  <c r="U746" i="1"/>
  <c r="Q746" i="1"/>
  <c r="P746" i="1"/>
  <c r="O746" i="1"/>
  <c r="K746" i="1"/>
  <c r="J746" i="1"/>
  <c r="I746" i="1"/>
  <c r="H746" i="1"/>
  <c r="G746" i="1"/>
  <c r="F746" i="1"/>
  <c r="N745" i="1"/>
  <c r="T745" i="1" s="1"/>
  <c r="Z745" i="1" s="1"/>
  <c r="AH745" i="1" s="1"/>
  <c r="M745" i="1"/>
  <c r="S745" i="1" s="1"/>
  <c r="Y745" i="1" s="1"/>
  <c r="AG745" i="1" s="1"/>
  <c r="L745" i="1"/>
  <c r="R745" i="1" s="1"/>
  <c r="X745" i="1" s="1"/>
  <c r="AD745" i="1" s="1"/>
  <c r="AF745" i="1" s="1"/>
  <c r="AI744" i="1"/>
  <c r="AC744" i="1"/>
  <c r="AB744" i="1"/>
  <c r="AA744" i="1"/>
  <c r="W744" i="1"/>
  <c r="V744" i="1"/>
  <c r="U744" i="1"/>
  <c r="Q744" i="1"/>
  <c r="P744" i="1"/>
  <c r="O744" i="1"/>
  <c r="K744" i="1"/>
  <c r="J744" i="1"/>
  <c r="I744" i="1"/>
  <c r="H744" i="1"/>
  <c r="G744" i="1"/>
  <c r="F744" i="1"/>
  <c r="N742" i="1"/>
  <c r="T742" i="1" s="1"/>
  <c r="Z742" i="1" s="1"/>
  <c r="AH742" i="1" s="1"/>
  <c r="M742" i="1"/>
  <c r="S742" i="1" s="1"/>
  <c r="Y742" i="1" s="1"/>
  <c r="AG742" i="1" s="1"/>
  <c r="L742" i="1"/>
  <c r="R742" i="1" s="1"/>
  <c r="X742" i="1" s="1"/>
  <c r="AD742" i="1" s="1"/>
  <c r="AF742" i="1" s="1"/>
  <c r="AI741" i="1"/>
  <c r="AI738" i="1" s="1"/>
  <c r="AC741" i="1"/>
  <c r="AB741" i="1"/>
  <c r="AA741" i="1"/>
  <c r="W741" i="1"/>
  <c r="V741" i="1"/>
  <c r="U741" i="1"/>
  <c r="Q741" i="1"/>
  <c r="P741" i="1"/>
  <c r="O741" i="1"/>
  <c r="K741" i="1"/>
  <c r="J741" i="1"/>
  <c r="I741" i="1"/>
  <c r="H741" i="1"/>
  <c r="G741" i="1"/>
  <c r="F741" i="1"/>
  <c r="N740" i="1"/>
  <c r="T740" i="1" s="1"/>
  <c r="Z740" i="1" s="1"/>
  <c r="AH740" i="1" s="1"/>
  <c r="M740" i="1"/>
  <c r="S740" i="1" s="1"/>
  <c r="Y740" i="1" s="1"/>
  <c r="AG740" i="1" s="1"/>
  <c r="L740" i="1"/>
  <c r="R740" i="1" s="1"/>
  <c r="X740" i="1" s="1"/>
  <c r="AD740" i="1" s="1"/>
  <c r="AF740" i="1" s="1"/>
  <c r="AI739" i="1"/>
  <c r="AC739" i="1"/>
  <c r="AB739" i="1"/>
  <c r="AB738" i="1" s="1"/>
  <c r="AA739" i="1"/>
  <c r="W739" i="1"/>
  <c r="V739" i="1"/>
  <c r="U739" i="1"/>
  <c r="U738" i="1" s="1"/>
  <c r="Q739" i="1"/>
  <c r="P739" i="1"/>
  <c r="O739" i="1"/>
  <c r="K739" i="1"/>
  <c r="K738" i="1" s="1"/>
  <c r="J739" i="1"/>
  <c r="I739" i="1"/>
  <c r="H739" i="1"/>
  <c r="G739" i="1"/>
  <c r="F739" i="1"/>
  <c r="G738" i="1"/>
  <c r="N736" i="1"/>
  <c r="T736" i="1" s="1"/>
  <c r="Z736" i="1" s="1"/>
  <c r="AH736" i="1" s="1"/>
  <c r="G736" i="1"/>
  <c r="M736" i="1" s="1"/>
  <c r="S736" i="1" s="1"/>
  <c r="Y736" i="1" s="1"/>
  <c r="AG736" i="1" s="1"/>
  <c r="F736" i="1"/>
  <c r="L736" i="1" s="1"/>
  <c r="R736" i="1" s="1"/>
  <c r="X736" i="1" s="1"/>
  <c r="AD736" i="1" s="1"/>
  <c r="AF736" i="1" s="1"/>
  <c r="AI735" i="1"/>
  <c r="AC735" i="1"/>
  <c r="AB735" i="1"/>
  <c r="AA735" i="1"/>
  <c r="W735" i="1"/>
  <c r="V735" i="1"/>
  <c r="U735" i="1"/>
  <c r="Q735" i="1"/>
  <c r="P735" i="1"/>
  <c r="O735" i="1"/>
  <c r="K735" i="1"/>
  <c r="J735" i="1"/>
  <c r="I735" i="1"/>
  <c r="H735" i="1"/>
  <c r="G735" i="1"/>
  <c r="F735" i="1"/>
  <c r="AI734" i="1"/>
  <c r="AC734" i="1"/>
  <c r="AB734" i="1"/>
  <c r="AA734" i="1"/>
  <c r="W734" i="1"/>
  <c r="V734" i="1"/>
  <c r="U734" i="1"/>
  <c r="Q734" i="1"/>
  <c r="P734" i="1"/>
  <c r="O734" i="1"/>
  <c r="K734" i="1"/>
  <c r="J734" i="1"/>
  <c r="I734" i="1"/>
  <c r="H734" i="1"/>
  <c r="G734" i="1"/>
  <c r="F734" i="1"/>
  <c r="N733" i="1"/>
  <c r="T733" i="1" s="1"/>
  <c r="Z733" i="1" s="1"/>
  <c r="AH733" i="1" s="1"/>
  <c r="M733" i="1"/>
  <c r="S733" i="1" s="1"/>
  <c r="Y733" i="1" s="1"/>
  <c r="AG733" i="1" s="1"/>
  <c r="L733" i="1"/>
  <c r="R733" i="1" s="1"/>
  <c r="X733" i="1" s="1"/>
  <c r="AD733" i="1" s="1"/>
  <c r="AF733" i="1" s="1"/>
  <c r="AI732" i="1"/>
  <c r="AC732" i="1"/>
  <c r="AB732" i="1"/>
  <c r="AA732" i="1"/>
  <c r="W732" i="1"/>
  <c r="V732" i="1"/>
  <c r="U732" i="1"/>
  <c r="Q732" i="1"/>
  <c r="P732" i="1"/>
  <c r="O732" i="1"/>
  <c r="K732" i="1"/>
  <c r="J732" i="1"/>
  <c r="I732" i="1"/>
  <c r="H732" i="1"/>
  <c r="G732" i="1"/>
  <c r="F732" i="1"/>
  <c r="AI731" i="1"/>
  <c r="AC731" i="1"/>
  <c r="AB731" i="1"/>
  <c r="AA731" i="1"/>
  <c r="W731" i="1"/>
  <c r="V731" i="1"/>
  <c r="U731" i="1"/>
  <c r="Q731" i="1"/>
  <c r="P731" i="1"/>
  <c r="O731" i="1"/>
  <c r="K731" i="1"/>
  <c r="J731" i="1"/>
  <c r="I731" i="1"/>
  <c r="H731" i="1"/>
  <c r="G731" i="1"/>
  <c r="F731" i="1"/>
  <c r="N730" i="1"/>
  <c r="T730" i="1" s="1"/>
  <c r="Z730" i="1" s="1"/>
  <c r="AH730" i="1" s="1"/>
  <c r="M730" i="1"/>
  <c r="S730" i="1" s="1"/>
  <c r="Y730" i="1" s="1"/>
  <c r="AG730" i="1" s="1"/>
  <c r="G730" i="1"/>
  <c r="F730" i="1"/>
  <c r="L730" i="1" s="1"/>
  <c r="R730" i="1" s="1"/>
  <c r="X730" i="1" s="1"/>
  <c r="AD730" i="1" s="1"/>
  <c r="AF730" i="1" s="1"/>
  <c r="AI729" i="1"/>
  <c r="AC729" i="1"/>
  <c r="AB729" i="1"/>
  <c r="AA729" i="1"/>
  <c r="W729" i="1"/>
  <c r="V729" i="1"/>
  <c r="U729" i="1"/>
  <c r="Q729" i="1"/>
  <c r="P729" i="1"/>
  <c r="O729" i="1"/>
  <c r="K729" i="1"/>
  <c r="J729" i="1"/>
  <c r="I729" i="1"/>
  <c r="H729" i="1"/>
  <c r="G729" i="1"/>
  <c r="F729" i="1"/>
  <c r="AI728" i="1"/>
  <c r="AC728" i="1"/>
  <c r="AB728" i="1"/>
  <c r="AA728" i="1"/>
  <c r="W728" i="1"/>
  <c r="V728" i="1"/>
  <c r="U728" i="1"/>
  <c r="Q728" i="1"/>
  <c r="P728" i="1"/>
  <c r="O728" i="1"/>
  <c r="K728" i="1"/>
  <c r="J728" i="1"/>
  <c r="I728" i="1"/>
  <c r="H728" i="1"/>
  <c r="G728" i="1"/>
  <c r="F728" i="1"/>
  <c r="N727" i="1"/>
  <c r="T727" i="1" s="1"/>
  <c r="Z727" i="1" s="1"/>
  <c r="AH727" i="1" s="1"/>
  <c r="M727" i="1"/>
  <c r="S727" i="1" s="1"/>
  <c r="Y727" i="1" s="1"/>
  <c r="AG727" i="1" s="1"/>
  <c r="L727" i="1"/>
  <c r="R727" i="1" s="1"/>
  <c r="X727" i="1" s="1"/>
  <c r="AD727" i="1" s="1"/>
  <c r="AF727" i="1" s="1"/>
  <c r="AI726" i="1"/>
  <c r="AC726" i="1"/>
  <c r="AB726" i="1"/>
  <c r="AA726" i="1"/>
  <c r="W726" i="1"/>
  <c r="V726" i="1"/>
  <c r="U726" i="1"/>
  <c r="Q726" i="1"/>
  <c r="P726" i="1"/>
  <c r="O726" i="1"/>
  <c r="K726" i="1"/>
  <c r="J726" i="1"/>
  <c r="I726" i="1"/>
  <c r="H726" i="1"/>
  <c r="G726" i="1"/>
  <c r="F726" i="1"/>
  <c r="AI725" i="1"/>
  <c r="AC725" i="1"/>
  <c r="AB725" i="1"/>
  <c r="AA725" i="1"/>
  <c r="W725" i="1"/>
  <c r="V725" i="1"/>
  <c r="U725" i="1"/>
  <c r="Q725" i="1"/>
  <c r="P725" i="1"/>
  <c r="O725" i="1"/>
  <c r="K725" i="1"/>
  <c r="J725" i="1"/>
  <c r="I725" i="1"/>
  <c r="H725" i="1"/>
  <c r="G725" i="1"/>
  <c r="F725" i="1"/>
  <c r="N724" i="1"/>
  <c r="T724" i="1" s="1"/>
  <c r="Z724" i="1" s="1"/>
  <c r="AH724" i="1" s="1"/>
  <c r="M724" i="1"/>
  <c r="S724" i="1" s="1"/>
  <c r="Y724" i="1" s="1"/>
  <c r="AG724" i="1" s="1"/>
  <c r="L724" i="1"/>
  <c r="R724" i="1" s="1"/>
  <c r="X724" i="1" s="1"/>
  <c r="AD724" i="1" s="1"/>
  <c r="AF724" i="1" s="1"/>
  <c r="N723" i="1"/>
  <c r="T723" i="1" s="1"/>
  <c r="Z723" i="1" s="1"/>
  <c r="AH723" i="1" s="1"/>
  <c r="M723" i="1"/>
  <c r="S723" i="1" s="1"/>
  <c r="Y723" i="1" s="1"/>
  <c r="AG723" i="1" s="1"/>
  <c r="L723" i="1"/>
  <c r="R723" i="1" s="1"/>
  <c r="X723" i="1" s="1"/>
  <c r="AD723" i="1" s="1"/>
  <c r="AF723" i="1" s="1"/>
  <c r="N722" i="1"/>
  <c r="T722" i="1" s="1"/>
  <c r="Z722" i="1" s="1"/>
  <c r="AH722" i="1" s="1"/>
  <c r="M722" i="1"/>
  <c r="S722" i="1" s="1"/>
  <c r="Y722" i="1" s="1"/>
  <c r="AG722" i="1" s="1"/>
  <c r="L722" i="1"/>
  <c r="R722" i="1" s="1"/>
  <c r="X722" i="1" s="1"/>
  <c r="AD722" i="1" s="1"/>
  <c r="AF722" i="1" s="1"/>
  <c r="O721" i="1"/>
  <c r="L721" i="1"/>
  <c r="R721" i="1" s="1"/>
  <c r="X721" i="1" s="1"/>
  <c r="AD721" i="1" s="1"/>
  <c r="AF721" i="1" s="1"/>
  <c r="H721" i="1"/>
  <c r="N721" i="1" s="1"/>
  <c r="T721" i="1" s="1"/>
  <c r="Z721" i="1" s="1"/>
  <c r="AH721" i="1" s="1"/>
  <c r="G721" i="1"/>
  <c r="M721" i="1" s="1"/>
  <c r="S721" i="1" s="1"/>
  <c r="Y721" i="1" s="1"/>
  <c r="AG721" i="1" s="1"/>
  <c r="O720" i="1"/>
  <c r="N720" i="1"/>
  <c r="T720" i="1" s="1"/>
  <c r="Z720" i="1" s="1"/>
  <c r="AH720" i="1" s="1"/>
  <c r="M720" i="1"/>
  <c r="S720" i="1" s="1"/>
  <c r="Y720" i="1" s="1"/>
  <c r="AG720" i="1" s="1"/>
  <c r="L720" i="1"/>
  <c r="R720" i="1" s="1"/>
  <c r="X720" i="1" s="1"/>
  <c r="AD720" i="1" s="1"/>
  <c r="AF720" i="1" s="1"/>
  <c r="AI719" i="1"/>
  <c r="AC719" i="1"/>
  <c r="AB719" i="1"/>
  <c r="AA719" i="1"/>
  <c r="W719" i="1"/>
  <c r="V719" i="1"/>
  <c r="U719" i="1"/>
  <c r="Q719" i="1"/>
  <c r="P719" i="1"/>
  <c r="O719" i="1"/>
  <c r="K719" i="1"/>
  <c r="J719" i="1"/>
  <c r="I719" i="1"/>
  <c r="H719" i="1"/>
  <c r="G719" i="1"/>
  <c r="F719" i="1"/>
  <c r="N718" i="1"/>
  <c r="T718" i="1" s="1"/>
  <c r="Z718" i="1" s="1"/>
  <c r="AH718" i="1" s="1"/>
  <c r="M718" i="1"/>
  <c r="S718" i="1" s="1"/>
  <c r="Y718" i="1" s="1"/>
  <c r="AG718" i="1" s="1"/>
  <c r="L718" i="1"/>
  <c r="R718" i="1" s="1"/>
  <c r="X718" i="1" s="1"/>
  <c r="AD718" i="1" s="1"/>
  <c r="AF718" i="1" s="1"/>
  <c r="AI717" i="1"/>
  <c r="AC717" i="1"/>
  <c r="AB717" i="1"/>
  <c r="AA717" i="1"/>
  <c r="W717" i="1"/>
  <c r="V717" i="1"/>
  <c r="U717" i="1"/>
  <c r="Q717" i="1"/>
  <c r="P717" i="1"/>
  <c r="O717" i="1"/>
  <c r="K717" i="1"/>
  <c r="J717" i="1"/>
  <c r="I717" i="1"/>
  <c r="H717" i="1"/>
  <c r="G717" i="1"/>
  <c r="F717" i="1"/>
  <c r="F716" i="1"/>
  <c r="N715" i="1"/>
  <c r="T715" i="1" s="1"/>
  <c r="Z715" i="1" s="1"/>
  <c r="AH715" i="1" s="1"/>
  <c r="M715" i="1"/>
  <c r="S715" i="1" s="1"/>
  <c r="Y715" i="1" s="1"/>
  <c r="AG715" i="1" s="1"/>
  <c r="L715" i="1"/>
  <c r="R715" i="1" s="1"/>
  <c r="X715" i="1" s="1"/>
  <c r="AD715" i="1" s="1"/>
  <c r="AF715" i="1" s="1"/>
  <c r="N714" i="1"/>
  <c r="T714" i="1" s="1"/>
  <c r="Z714" i="1" s="1"/>
  <c r="AH714" i="1" s="1"/>
  <c r="M714" i="1"/>
  <c r="S714" i="1" s="1"/>
  <c r="Y714" i="1" s="1"/>
  <c r="AG714" i="1" s="1"/>
  <c r="L714" i="1"/>
  <c r="R714" i="1" s="1"/>
  <c r="X714" i="1" s="1"/>
  <c r="AD714" i="1" s="1"/>
  <c r="AF714" i="1" s="1"/>
  <c r="N713" i="1"/>
  <c r="T713" i="1" s="1"/>
  <c r="Z713" i="1" s="1"/>
  <c r="AH713" i="1" s="1"/>
  <c r="M713" i="1"/>
  <c r="S713" i="1" s="1"/>
  <c r="Y713" i="1" s="1"/>
  <c r="AG713" i="1" s="1"/>
  <c r="L713" i="1"/>
  <c r="R713" i="1" s="1"/>
  <c r="X713" i="1" s="1"/>
  <c r="AD713" i="1" s="1"/>
  <c r="AF713" i="1" s="1"/>
  <c r="N712" i="1"/>
  <c r="T712" i="1" s="1"/>
  <c r="Z712" i="1" s="1"/>
  <c r="AH712" i="1" s="1"/>
  <c r="M712" i="1"/>
  <c r="S712" i="1" s="1"/>
  <c r="Y712" i="1" s="1"/>
  <c r="AG712" i="1" s="1"/>
  <c r="L712" i="1"/>
  <c r="R712" i="1" s="1"/>
  <c r="X712" i="1" s="1"/>
  <c r="AD712" i="1" s="1"/>
  <c r="AF712" i="1" s="1"/>
  <c r="N711" i="1"/>
  <c r="T711" i="1" s="1"/>
  <c r="Z711" i="1" s="1"/>
  <c r="AH711" i="1" s="1"/>
  <c r="M711" i="1"/>
  <c r="S711" i="1" s="1"/>
  <c r="Y711" i="1" s="1"/>
  <c r="AG711" i="1" s="1"/>
  <c r="L711" i="1"/>
  <c r="R711" i="1" s="1"/>
  <c r="X711" i="1" s="1"/>
  <c r="AD711" i="1" s="1"/>
  <c r="AF711" i="1" s="1"/>
  <c r="AI710" i="1"/>
  <c r="AI707" i="1" s="1"/>
  <c r="AC710" i="1"/>
  <c r="AB710" i="1"/>
  <c r="AB707" i="1" s="1"/>
  <c r="AA710" i="1"/>
  <c r="W710" i="1"/>
  <c r="W707" i="1" s="1"/>
  <c r="V710" i="1"/>
  <c r="U710" i="1"/>
  <c r="Q710" i="1"/>
  <c r="P710" i="1"/>
  <c r="O710" i="1"/>
  <c r="K710" i="1"/>
  <c r="K707" i="1" s="1"/>
  <c r="J710" i="1"/>
  <c r="I710" i="1"/>
  <c r="H710" i="1"/>
  <c r="G710" i="1"/>
  <c r="G707" i="1" s="1"/>
  <c r="F710" i="1"/>
  <c r="N709" i="1"/>
  <c r="T709" i="1" s="1"/>
  <c r="Z709" i="1" s="1"/>
  <c r="AH709" i="1" s="1"/>
  <c r="M709" i="1"/>
  <c r="S709" i="1" s="1"/>
  <c r="Y709" i="1" s="1"/>
  <c r="AG709" i="1" s="1"/>
  <c r="L709" i="1"/>
  <c r="R709" i="1" s="1"/>
  <c r="X709" i="1" s="1"/>
  <c r="AD709" i="1" s="1"/>
  <c r="AF709" i="1" s="1"/>
  <c r="AI708" i="1"/>
  <c r="AC708" i="1"/>
  <c r="AC707" i="1" s="1"/>
  <c r="AB708" i="1"/>
  <c r="AA708" i="1"/>
  <c r="W708" i="1"/>
  <c r="V708" i="1"/>
  <c r="V707" i="1" s="1"/>
  <c r="U708" i="1"/>
  <c r="Q708" i="1"/>
  <c r="P708" i="1"/>
  <c r="O708" i="1"/>
  <c r="O707" i="1" s="1"/>
  <c r="K708" i="1"/>
  <c r="J708" i="1"/>
  <c r="I708" i="1"/>
  <c r="H708" i="1"/>
  <c r="G708" i="1"/>
  <c r="F708" i="1"/>
  <c r="N706" i="1"/>
  <c r="T706" i="1" s="1"/>
  <c r="Z706" i="1" s="1"/>
  <c r="AH706" i="1" s="1"/>
  <c r="M706" i="1"/>
  <c r="S706" i="1" s="1"/>
  <c r="Y706" i="1" s="1"/>
  <c r="AG706" i="1" s="1"/>
  <c r="L706" i="1"/>
  <c r="R706" i="1" s="1"/>
  <c r="X706" i="1" s="1"/>
  <c r="AD706" i="1" s="1"/>
  <c r="AF706" i="1" s="1"/>
  <c r="AI705" i="1"/>
  <c r="AC705" i="1"/>
  <c r="AB705" i="1"/>
  <c r="AA705" i="1"/>
  <c r="W705" i="1"/>
  <c r="V705" i="1"/>
  <c r="U705" i="1"/>
  <c r="Q705" i="1"/>
  <c r="P705" i="1"/>
  <c r="O705" i="1"/>
  <c r="K705" i="1"/>
  <c r="J705" i="1"/>
  <c r="I705" i="1"/>
  <c r="H705" i="1"/>
  <c r="G705" i="1"/>
  <c r="F705" i="1"/>
  <c r="AI704" i="1"/>
  <c r="AC704" i="1"/>
  <c r="AB704" i="1"/>
  <c r="AA704" i="1"/>
  <c r="W704" i="1"/>
  <c r="V704" i="1"/>
  <c r="U704" i="1"/>
  <c r="Q704" i="1"/>
  <c r="P704" i="1"/>
  <c r="O704" i="1"/>
  <c r="K704" i="1"/>
  <c r="J704" i="1"/>
  <c r="I704" i="1"/>
  <c r="H704" i="1"/>
  <c r="G704" i="1"/>
  <c r="F704" i="1"/>
  <c r="N702" i="1"/>
  <c r="T702" i="1" s="1"/>
  <c r="Z702" i="1" s="1"/>
  <c r="AH702" i="1" s="1"/>
  <c r="M702" i="1"/>
  <c r="S702" i="1" s="1"/>
  <c r="Y702" i="1" s="1"/>
  <c r="AG702" i="1" s="1"/>
  <c r="L702" i="1"/>
  <c r="R702" i="1" s="1"/>
  <c r="X702" i="1" s="1"/>
  <c r="AD702" i="1" s="1"/>
  <c r="AF702" i="1" s="1"/>
  <c r="AI701" i="1"/>
  <c r="AC701" i="1"/>
  <c r="AB701" i="1"/>
  <c r="AA701" i="1"/>
  <c r="W701" i="1"/>
  <c r="V701" i="1"/>
  <c r="U701" i="1"/>
  <c r="Q701" i="1"/>
  <c r="P701" i="1"/>
  <c r="O701" i="1"/>
  <c r="K701" i="1"/>
  <c r="J701" i="1"/>
  <c r="I701" i="1"/>
  <c r="H701" i="1"/>
  <c r="G701" i="1"/>
  <c r="F701" i="1"/>
  <c r="AI700" i="1"/>
  <c r="AC700" i="1"/>
  <c r="AB700" i="1"/>
  <c r="AA700" i="1"/>
  <c r="W700" i="1"/>
  <c r="V700" i="1"/>
  <c r="U700" i="1"/>
  <c r="Q700" i="1"/>
  <c r="P700" i="1"/>
  <c r="O700" i="1"/>
  <c r="K700" i="1"/>
  <c r="J700" i="1"/>
  <c r="I700" i="1"/>
  <c r="H700" i="1"/>
  <c r="G700" i="1"/>
  <c r="F700" i="1"/>
  <c r="N699" i="1"/>
  <c r="T699" i="1" s="1"/>
  <c r="Z699" i="1" s="1"/>
  <c r="AH699" i="1" s="1"/>
  <c r="M699" i="1"/>
  <c r="S699" i="1" s="1"/>
  <c r="Y699" i="1" s="1"/>
  <c r="AG699" i="1" s="1"/>
  <c r="L699" i="1"/>
  <c r="R699" i="1" s="1"/>
  <c r="X699" i="1" s="1"/>
  <c r="AD699" i="1" s="1"/>
  <c r="AF699" i="1" s="1"/>
  <c r="AI698" i="1"/>
  <c r="AC698" i="1"/>
  <c r="AB698" i="1"/>
  <c r="AA698" i="1"/>
  <c r="W698" i="1"/>
  <c r="V698" i="1"/>
  <c r="U698" i="1"/>
  <c r="Q698" i="1"/>
  <c r="P698" i="1"/>
  <c r="O698" i="1"/>
  <c r="K698" i="1"/>
  <c r="J698" i="1"/>
  <c r="I698" i="1"/>
  <c r="H698" i="1"/>
  <c r="G698" i="1"/>
  <c r="F698" i="1"/>
  <c r="AI697" i="1"/>
  <c r="AC697" i="1"/>
  <c r="AB697" i="1"/>
  <c r="AA697" i="1"/>
  <c r="W697" i="1"/>
  <c r="V697" i="1"/>
  <c r="U697" i="1"/>
  <c r="Q697" i="1"/>
  <c r="P697" i="1"/>
  <c r="O697" i="1"/>
  <c r="K697" i="1"/>
  <c r="J697" i="1"/>
  <c r="I697" i="1"/>
  <c r="H697" i="1"/>
  <c r="G697" i="1"/>
  <c r="F697" i="1"/>
  <c r="N696" i="1"/>
  <c r="T696" i="1" s="1"/>
  <c r="Z696" i="1" s="1"/>
  <c r="AH696" i="1" s="1"/>
  <c r="M696" i="1"/>
  <c r="S696" i="1" s="1"/>
  <c r="Y696" i="1" s="1"/>
  <c r="AG696" i="1" s="1"/>
  <c r="L696" i="1"/>
  <c r="R696" i="1" s="1"/>
  <c r="X696" i="1" s="1"/>
  <c r="AD696" i="1" s="1"/>
  <c r="AF696" i="1" s="1"/>
  <c r="AI695" i="1"/>
  <c r="AC695" i="1"/>
  <c r="AB695" i="1"/>
  <c r="AA695" i="1"/>
  <c r="W695" i="1"/>
  <c r="V695" i="1"/>
  <c r="U695" i="1"/>
  <c r="Q695" i="1"/>
  <c r="P695" i="1"/>
  <c r="O695" i="1"/>
  <c r="K695" i="1"/>
  <c r="J695" i="1"/>
  <c r="I695" i="1"/>
  <c r="H695" i="1"/>
  <c r="G695" i="1"/>
  <c r="F695" i="1"/>
  <c r="AI694" i="1"/>
  <c r="AC694" i="1"/>
  <c r="AB694" i="1"/>
  <c r="AA694" i="1"/>
  <c r="W694" i="1"/>
  <c r="V694" i="1"/>
  <c r="U694" i="1"/>
  <c r="Q694" i="1"/>
  <c r="P694" i="1"/>
  <c r="O694" i="1"/>
  <c r="K694" i="1"/>
  <c r="J694" i="1"/>
  <c r="I694" i="1"/>
  <c r="H694" i="1"/>
  <c r="G694" i="1"/>
  <c r="F694" i="1"/>
  <c r="N693" i="1"/>
  <c r="T693" i="1" s="1"/>
  <c r="Z693" i="1" s="1"/>
  <c r="AH693" i="1" s="1"/>
  <c r="M693" i="1"/>
  <c r="S693" i="1" s="1"/>
  <c r="Y693" i="1" s="1"/>
  <c r="AG693" i="1" s="1"/>
  <c r="L693" i="1"/>
  <c r="R693" i="1" s="1"/>
  <c r="X693" i="1" s="1"/>
  <c r="AD693" i="1" s="1"/>
  <c r="AF693" i="1" s="1"/>
  <c r="AI692" i="1"/>
  <c r="AC692" i="1"/>
  <c r="AB692" i="1"/>
  <c r="AA692" i="1"/>
  <c r="W692" i="1"/>
  <c r="V692" i="1"/>
  <c r="U692" i="1"/>
  <c r="Q692" i="1"/>
  <c r="P692" i="1"/>
  <c r="O692" i="1"/>
  <c r="K692" i="1"/>
  <c r="J692" i="1"/>
  <c r="I692" i="1"/>
  <c r="H692" i="1"/>
  <c r="G692" i="1"/>
  <c r="F692" i="1"/>
  <c r="AI691" i="1"/>
  <c r="AC691" i="1"/>
  <c r="AB691" i="1"/>
  <c r="AA691" i="1"/>
  <c r="W691" i="1"/>
  <c r="V691" i="1"/>
  <c r="U691" i="1"/>
  <c r="Q691" i="1"/>
  <c r="P691" i="1"/>
  <c r="O691" i="1"/>
  <c r="K691" i="1"/>
  <c r="J691" i="1"/>
  <c r="I691" i="1"/>
  <c r="H691" i="1"/>
  <c r="G691" i="1"/>
  <c r="F691" i="1"/>
  <c r="N690" i="1"/>
  <c r="T690" i="1" s="1"/>
  <c r="Z690" i="1" s="1"/>
  <c r="AH690" i="1" s="1"/>
  <c r="M690" i="1"/>
  <c r="S690" i="1" s="1"/>
  <c r="Y690" i="1" s="1"/>
  <c r="AG690" i="1" s="1"/>
  <c r="L690" i="1"/>
  <c r="R690" i="1" s="1"/>
  <c r="X690" i="1" s="1"/>
  <c r="AD690" i="1" s="1"/>
  <c r="AF690" i="1" s="1"/>
  <c r="AI689" i="1"/>
  <c r="AC689" i="1"/>
  <c r="AB689" i="1"/>
  <c r="AA689" i="1"/>
  <c r="W689" i="1"/>
  <c r="V689" i="1"/>
  <c r="U689" i="1"/>
  <c r="Q689" i="1"/>
  <c r="P689" i="1"/>
  <c r="O689" i="1"/>
  <c r="K689" i="1"/>
  <c r="J689" i="1"/>
  <c r="I689" i="1"/>
  <c r="H689" i="1"/>
  <c r="G689" i="1"/>
  <c r="F689" i="1"/>
  <c r="N688" i="1"/>
  <c r="T688" i="1" s="1"/>
  <c r="Z688" i="1" s="1"/>
  <c r="AH688" i="1" s="1"/>
  <c r="M688" i="1"/>
  <c r="S688" i="1" s="1"/>
  <c r="Y688" i="1" s="1"/>
  <c r="AG688" i="1" s="1"/>
  <c r="L688" i="1"/>
  <c r="R688" i="1" s="1"/>
  <c r="X688" i="1" s="1"/>
  <c r="AD688" i="1" s="1"/>
  <c r="AF688" i="1" s="1"/>
  <c r="AI687" i="1"/>
  <c r="AC687" i="1"/>
  <c r="AB687" i="1"/>
  <c r="AA687" i="1"/>
  <c r="W687" i="1"/>
  <c r="V687" i="1"/>
  <c r="U687" i="1"/>
  <c r="Q687" i="1"/>
  <c r="P687" i="1"/>
  <c r="O687" i="1"/>
  <c r="K687" i="1"/>
  <c r="J687" i="1"/>
  <c r="I687" i="1"/>
  <c r="H687" i="1"/>
  <c r="G687" i="1"/>
  <c r="F687" i="1"/>
  <c r="N685" i="1"/>
  <c r="T685" i="1" s="1"/>
  <c r="Z685" i="1" s="1"/>
  <c r="AH685" i="1" s="1"/>
  <c r="M685" i="1"/>
  <c r="S685" i="1" s="1"/>
  <c r="Y685" i="1" s="1"/>
  <c r="AG685" i="1" s="1"/>
  <c r="L685" i="1"/>
  <c r="R685" i="1" s="1"/>
  <c r="X685" i="1" s="1"/>
  <c r="AD685" i="1" s="1"/>
  <c r="AF685" i="1" s="1"/>
  <c r="AI684" i="1"/>
  <c r="AC684" i="1"/>
  <c r="AB684" i="1"/>
  <c r="AA684" i="1"/>
  <c r="W684" i="1"/>
  <c r="V684" i="1"/>
  <c r="U684" i="1"/>
  <c r="Q684" i="1"/>
  <c r="P684" i="1"/>
  <c r="O684" i="1"/>
  <c r="K684" i="1"/>
  <c r="J684" i="1"/>
  <c r="I684" i="1"/>
  <c r="H684" i="1"/>
  <c r="G684" i="1"/>
  <c r="F684" i="1"/>
  <c r="N683" i="1"/>
  <c r="T683" i="1" s="1"/>
  <c r="Z683" i="1" s="1"/>
  <c r="AH683" i="1" s="1"/>
  <c r="M683" i="1"/>
  <c r="S683" i="1" s="1"/>
  <c r="Y683" i="1" s="1"/>
  <c r="AG683" i="1" s="1"/>
  <c r="L683" i="1"/>
  <c r="R683" i="1" s="1"/>
  <c r="X683" i="1" s="1"/>
  <c r="AD683" i="1" s="1"/>
  <c r="AF683" i="1" s="1"/>
  <c r="N682" i="1"/>
  <c r="T682" i="1" s="1"/>
  <c r="Z682" i="1" s="1"/>
  <c r="AH682" i="1" s="1"/>
  <c r="M682" i="1"/>
  <c r="S682" i="1" s="1"/>
  <c r="Y682" i="1" s="1"/>
  <c r="AG682" i="1" s="1"/>
  <c r="L682" i="1"/>
  <c r="R682" i="1" s="1"/>
  <c r="X682" i="1" s="1"/>
  <c r="AD682" i="1" s="1"/>
  <c r="AF682" i="1" s="1"/>
  <c r="N681" i="1"/>
  <c r="T681" i="1" s="1"/>
  <c r="Z681" i="1" s="1"/>
  <c r="AH681" i="1" s="1"/>
  <c r="M681" i="1"/>
  <c r="S681" i="1" s="1"/>
  <c r="Y681" i="1" s="1"/>
  <c r="AG681" i="1" s="1"/>
  <c r="L681" i="1"/>
  <c r="R681" i="1" s="1"/>
  <c r="X681" i="1" s="1"/>
  <c r="AD681" i="1" s="1"/>
  <c r="AF681" i="1" s="1"/>
  <c r="AI680" i="1"/>
  <c r="AC680" i="1"/>
  <c r="AB680" i="1"/>
  <c r="AA680" i="1"/>
  <c r="W680" i="1"/>
  <c r="V680" i="1"/>
  <c r="U680" i="1"/>
  <c r="Q680" i="1"/>
  <c r="P680" i="1"/>
  <c r="O680" i="1"/>
  <c r="K680" i="1"/>
  <c r="J680" i="1"/>
  <c r="I680" i="1"/>
  <c r="H680" i="1"/>
  <c r="G680" i="1"/>
  <c r="F680" i="1"/>
  <c r="N679" i="1"/>
  <c r="T679" i="1" s="1"/>
  <c r="Z679" i="1" s="1"/>
  <c r="AH679" i="1" s="1"/>
  <c r="M679" i="1"/>
  <c r="S679" i="1" s="1"/>
  <c r="Y679" i="1" s="1"/>
  <c r="AG679" i="1" s="1"/>
  <c r="L679" i="1"/>
  <c r="R679" i="1" s="1"/>
  <c r="X679" i="1" s="1"/>
  <c r="AD679" i="1" s="1"/>
  <c r="AF679" i="1" s="1"/>
  <c r="AI678" i="1"/>
  <c r="AC678" i="1"/>
  <c r="AB678" i="1"/>
  <c r="AA678" i="1"/>
  <c r="W678" i="1"/>
  <c r="V678" i="1"/>
  <c r="U678" i="1"/>
  <c r="Q678" i="1"/>
  <c r="P678" i="1"/>
  <c r="O678" i="1"/>
  <c r="K678" i="1"/>
  <c r="J678" i="1"/>
  <c r="I678" i="1"/>
  <c r="H678" i="1"/>
  <c r="G678" i="1"/>
  <c r="F678" i="1"/>
  <c r="N677" i="1"/>
  <c r="T677" i="1" s="1"/>
  <c r="Z677" i="1" s="1"/>
  <c r="AH677" i="1" s="1"/>
  <c r="M677" i="1"/>
  <c r="S677" i="1" s="1"/>
  <c r="Y677" i="1" s="1"/>
  <c r="AG677" i="1" s="1"/>
  <c r="L677" i="1"/>
  <c r="R677" i="1" s="1"/>
  <c r="X677" i="1" s="1"/>
  <c r="AD677" i="1" s="1"/>
  <c r="AF677" i="1" s="1"/>
  <c r="AI676" i="1"/>
  <c r="AC676" i="1"/>
  <c r="AB676" i="1"/>
  <c r="AA676" i="1"/>
  <c r="W676" i="1"/>
  <c r="V676" i="1"/>
  <c r="U676" i="1"/>
  <c r="Q676" i="1"/>
  <c r="P676" i="1"/>
  <c r="O676" i="1"/>
  <c r="K676" i="1"/>
  <c r="J676" i="1"/>
  <c r="I676" i="1"/>
  <c r="H676" i="1"/>
  <c r="G676" i="1"/>
  <c r="M676" i="1" s="1"/>
  <c r="F676" i="1"/>
  <c r="N673" i="1"/>
  <c r="T673" i="1" s="1"/>
  <c r="Z673" i="1" s="1"/>
  <c r="AH673" i="1" s="1"/>
  <c r="M673" i="1"/>
  <c r="S673" i="1" s="1"/>
  <c r="Y673" i="1" s="1"/>
  <c r="AG673" i="1" s="1"/>
  <c r="L673" i="1"/>
  <c r="R673" i="1" s="1"/>
  <c r="X673" i="1" s="1"/>
  <c r="AD673" i="1" s="1"/>
  <c r="AF673" i="1" s="1"/>
  <c r="N672" i="1"/>
  <c r="T672" i="1" s="1"/>
  <c r="Z672" i="1" s="1"/>
  <c r="AH672" i="1" s="1"/>
  <c r="M672" i="1"/>
  <c r="S672" i="1" s="1"/>
  <c r="Y672" i="1" s="1"/>
  <c r="AG672" i="1" s="1"/>
  <c r="L672" i="1"/>
  <c r="R672" i="1" s="1"/>
  <c r="X672" i="1" s="1"/>
  <c r="AD672" i="1" s="1"/>
  <c r="AF672" i="1" s="1"/>
  <c r="AI671" i="1"/>
  <c r="AC671" i="1"/>
  <c r="AB671" i="1"/>
  <c r="AA671" i="1"/>
  <c r="W671" i="1"/>
  <c r="V671" i="1"/>
  <c r="U671" i="1"/>
  <c r="Q671" i="1"/>
  <c r="P671" i="1"/>
  <c r="O671" i="1"/>
  <c r="K671" i="1"/>
  <c r="J671" i="1"/>
  <c r="I671" i="1"/>
  <c r="H671" i="1"/>
  <c r="G671" i="1"/>
  <c r="F671" i="1"/>
  <c r="AI670" i="1"/>
  <c r="AC670" i="1"/>
  <c r="AB670" i="1"/>
  <c r="AA670" i="1"/>
  <c r="W670" i="1"/>
  <c r="V670" i="1"/>
  <c r="U670" i="1"/>
  <c r="Q670" i="1"/>
  <c r="P670" i="1"/>
  <c r="O670" i="1"/>
  <c r="K670" i="1"/>
  <c r="J670" i="1"/>
  <c r="I670" i="1"/>
  <c r="H670" i="1"/>
  <c r="G670" i="1"/>
  <c r="F670" i="1"/>
  <c r="N669" i="1"/>
  <c r="T669" i="1" s="1"/>
  <c r="Z669" i="1" s="1"/>
  <c r="AH669" i="1" s="1"/>
  <c r="M669" i="1"/>
  <c r="S669" i="1" s="1"/>
  <c r="Y669" i="1" s="1"/>
  <c r="AG669" i="1" s="1"/>
  <c r="L669" i="1"/>
  <c r="R669" i="1" s="1"/>
  <c r="X669" i="1" s="1"/>
  <c r="AD669" i="1" s="1"/>
  <c r="AF669" i="1" s="1"/>
  <c r="AI668" i="1"/>
  <c r="AC668" i="1"/>
  <c r="AB668" i="1"/>
  <c r="AA668" i="1"/>
  <c r="W668" i="1"/>
  <c r="V668" i="1"/>
  <c r="U668" i="1"/>
  <c r="Q668" i="1"/>
  <c r="P668" i="1"/>
  <c r="O668" i="1"/>
  <c r="K668" i="1"/>
  <c r="J668" i="1"/>
  <c r="I668" i="1"/>
  <c r="H668" i="1"/>
  <c r="G668" i="1"/>
  <c r="F668" i="1"/>
  <c r="N667" i="1"/>
  <c r="T667" i="1" s="1"/>
  <c r="Z667" i="1" s="1"/>
  <c r="AH667" i="1" s="1"/>
  <c r="M667" i="1"/>
  <c r="S667" i="1" s="1"/>
  <c r="Y667" i="1" s="1"/>
  <c r="AG667" i="1" s="1"/>
  <c r="L667" i="1"/>
  <c r="R667" i="1" s="1"/>
  <c r="X667" i="1" s="1"/>
  <c r="AD667" i="1" s="1"/>
  <c r="AF667" i="1" s="1"/>
  <c r="AI666" i="1"/>
  <c r="AC666" i="1"/>
  <c r="AB666" i="1"/>
  <c r="AA666" i="1"/>
  <c r="W666" i="1"/>
  <c r="V666" i="1"/>
  <c r="U666" i="1"/>
  <c r="Q666" i="1"/>
  <c r="P666" i="1"/>
  <c r="O666" i="1"/>
  <c r="K666" i="1"/>
  <c r="J666" i="1"/>
  <c r="I666" i="1"/>
  <c r="H666" i="1"/>
  <c r="G666" i="1"/>
  <c r="F666" i="1"/>
  <c r="N664" i="1"/>
  <c r="T664" i="1" s="1"/>
  <c r="Z664" i="1" s="1"/>
  <c r="AH664" i="1" s="1"/>
  <c r="M664" i="1"/>
  <c r="S664" i="1" s="1"/>
  <c r="Y664" i="1" s="1"/>
  <c r="AG664" i="1" s="1"/>
  <c r="L664" i="1"/>
  <c r="R664" i="1" s="1"/>
  <c r="X664" i="1" s="1"/>
  <c r="AD664" i="1" s="1"/>
  <c r="AF664" i="1" s="1"/>
  <c r="N663" i="1"/>
  <c r="T663" i="1" s="1"/>
  <c r="Z663" i="1" s="1"/>
  <c r="AH663" i="1" s="1"/>
  <c r="M663" i="1"/>
  <c r="S663" i="1" s="1"/>
  <c r="Y663" i="1" s="1"/>
  <c r="AG663" i="1" s="1"/>
  <c r="L663" i="1"/>
  <c r="R663" i="1" s="1"/>
  <c r="X663" i="1" s="1"/>
  <c r="AD663" i="1" s="1"/>
  <c r="AF663" i="1" s="1"/>
  <c r="AI662" i="1"/>
  <c r="AC662" i="1"/>
  <c r="AB662" i="1"/>
  <c r="AA662" i="1"/>
  <c r="W662" i="1"/>
  <c r="V662" i="1"/>
  <c r="U662" i="1"/>
  <c r="Q662" i="1"/>
  <c r="P662" i="1"/>
  <c r="O662" i="1"/>
  <c r="K662" i="1"/>
  <c r="J662" i="1"/>
  <c r="I662" i="1"/>
  <c r="H662" i="1"/>
  <c r="G662" i="1"/>
  <c r="M662" i="1" s="1"/>
  <c r="F662" i="1"/>
  <c r="N661" i="1"/>
  <c r="T661" i="1" s="1"/>
  <c r="Z661" i="1" s="1"/>
  <c r="AH661" i="1" s="1"/>
  <c r="M661" i="1"/>
  <c r="S661" i="1" s="1"/>
  <c r="Y661" i="1" s="1"/>
  <c r="AG661" i="1" s="1"/>
  <c r="L661" i="1"/>
  <c r="R661" i="1" s="1"/>
  <c r="X661" i="1" s="1"/>
  <c r="AD661" i="1" s="1"/>
  <c r="AF661" i="1" s="1"/>
  <c r="AI660" i="1"/>
  <c r="AC660" i="1"/>
  <c r="AB660" i="1"/>
  <c r="AA660" i="1"/>
  <c r="W660" i="1"/>
  <c r="V660" i="1"/>
  <c r="U660" i="1"/>
  <c r="Q660" i="1"/>
  <c r="Q657" i="1" s="1"/>
  <c r="P660" i="1"/>
  <c r="O660" i="1"/>
  <c r="K660" i="1"/>
  <c r="J660" i="1"/>
  <c r="I660" i="1"/>
  <c r="H660" i="1"/>
  <c r="G660" i="1"/>
  <c r="F660" i="1"/>
  <c r="L660" i="1" s="1"/>
  <c r="N659" i="1"/>
  <c r="T659" i="1" s="1"/>
  <c r="Z659" i="1" s="1"/>
  <c r="AH659" i="1" s="1"/>
  <c r="M659" i="1"/>
  <c r="S659" i="1" s="1"/>
  <c r="Y659" i="1" s="1"/>
  <c r="AG659" i="1" s="1"/>
  <c r="L659" i="1"/>
  <c r="R659" i="1" s="1"/>
  <c r="X659" i="1" s="1"/>
  <c r="AD659" i="1" s="1"/>
  <c r="AF659" i="1" s="1"/>
  <c r="AI658" i="1"/>
  <c r="AC658" i="1"/>
  <c r="AB658" i="1"/>
  <c r="AA658" i="1"/>
  <c r="W658" i="1"/>
  <c r="V658" i="1"/>
  <c r="U658" i="1"/>
  <c r="Q658" i="1"/>
  <c r="P658" i="1"/>
  <c r="O658" i="1"/>
  <c r="K658" i="1"/>
  <c r="J658" i="1"/>
  <c r="I658" i="1"/>
  <c r="H658" i="1"/>
  <c r="G658" i="1"/>
  <c r="F658" i="1"/>
  <c r="N656" i="1"/>
  <c r="T656" i="1" s="1"/>
  <c r="Z656" i="1" s="1"/>
  <c r="AH656" i="1" s="1"/>
  <c r="M656" i="1"/>
  <c r="S656" i="1" s="1"/>
  <c r="Y656" i="1" s="1"/>
  <c r="AG656" i="1" s="1"/>
  <c r="L656" i="1"/>
  <c r="R656" i="1" s="1"/>
  <c r="X656" i="1" s="1"/>
  <c r="AD656" i="1" s="1"/>
  <c r="AF656" i="1" s="1"/>
  <c r="N655" i="1"/>
  <c r="T655" i="1" s="1"/>
  <c r="Z655" i="1" s="1"/>
  <c r="AH655" i="1" s="1"/>
  <c r="M655" i="1"/>
  <c r="S655" i="1" s="1"/>
  <c r="Y655" i="1" s="1"/>
  <c r="AG655" i="1" s="1"/>
  <c r="L655" i="1"/>
  <c r="R655" i="1" s="1"/>
  <c r="X655" i="1" s="1"/>
  <c r="AD655" i="1" s="1"/>
  <c r="AF655" i="1" s="1"/>
  <c r="AI654" i="1"/>
  <c r="AC654" i="1"/>
  <c r="AB654" i="1"/>
  <c r="AA654" i="1"/>
  <c r="W654" i="1"/>
  <c r="V654" i="1"/>
  <c r="U654" i="1"/>
  <c r="Q654" i="1"/>
  <c r="P654" i="1"/>
  <c r="O654" i="1"/>
  <c r="K654" i="1"/>
  <c r="J654" i="1"/>
  <c r="I654" i="1"/>
  <c r="H654" i="1"/>
  <c r="G654" i="1"/>
  <c r="F654" i="1"/>
  <c r="AI653" i="1"/>
  <c r="AC653" i="1"/>
  <c r="AB653" i="1"/>
  <c r="AA653" i="1"/>
  <c r="W653" i="1"/>
  <c r="V653" i="1"/>
  <c r="U653" i="1"/>
  <c r="Q653" i="1"/>
  <c r="P653" i="1"/>
  <c r="O653" i="1"/>
  <c r="K653" i="1"/>
  <c r="J653" i="1"/>
  <c r="I653" i="1"/>
  <c r="H653" i="1"/>
  <c r="G653" i="1"/>
  <c r="F653" i="1"/>
  <c r="N652" i="1"/>
  <c r="T652" i="1" s="1"/>
  <c r="Z652" i="1" s="1"/>
  <c r="AH652" i="1" s="1"/>
  <c r="M652" i="1"/>
  <c r="S652" i="1" s="1"/>
  <c r="Y652" i="1" s="1"/>
  <c r="AG652" i="1" s="1"/>
  <c r="L652" i="1"/>
  <c r="R652" i="1" s="1"/>
  <c r="X652" i="1" s="1"/>
  <c r="AD652" i="1" s="1"/>
  <c r="AF652" i="1" s="1"/>
  <c r="AI651" i="1"/>
  <c r="AC651" i="1"/>
  <c r="AB651" i="1"/>
  <c r="AA651" i="1"/>
  <c r="W651" i="1"/>
  <c r="V651" i="1"/>
  <c r="U651" i="1"/>
  <c r="Q651" i="1"/>
  <c r="P651" i="1"/>
  <c r="O651" i="1"/>
  <c r="K651" i="1"/>
  <c r="J651" i="1"/>
  <c r="I651" i="1"/>
  <c r="H651" i="1"/>
  <c r="G651" i="1"/>
  <c r="F651" i="1"/>
  <c r="N650" i="1"/>
  <c r="T650" i="1" s="1"/>
  <c r="Z650" i="1" s="1"/>
  <c r="AH650" i="1" s="1"/>
  <c r="M650" i="1"/>
  <c r="S650" i="1" s="1"/>
  <c r="Y650" i="1" s="1"/>
  <c r="AG650" i="1" s="1"/>
  <c r="L650" i="1"/>
  <c r="R650" i="1" s="1"/>
  <c r="X650" i="1" s="1"/>
  <c r="AD650" i="1" s="1"/>
  <c r="AF650" i="1" s="1"/>
  <c r="N649" i="1"/>
  <c r="T649" i="1" s="1"/>
  <c r="Z649" i="1" s="1"/>
  <c r="AH649" i="1" s="1"/>
  <c r="M649" i="1"/>
  <c r="S649" i="1" s="1"/>
  <c r="Y649" i="1" s="1"/>
  <c r="AG649" i="1" s="1"/>
  <c r="L649" i="1"/>
  <c r="R649" i="1" s="1"/>
  <c r="X649" i="1" s="1"/>
  <c r="AD649" i="1" s="1"/>
  <c r="AF649" i="1" s="1"/>
  <c r="AI648" i="1"/>
  <c r="AC648" i="1"/>
  <c r="AB648" i="1"/>
  <c r="AA648" i="1"/>
  <c r="W648" i="1"/>
  <c r="V648" i="1"/>
  <c r="U648" i="1"/>
  <c r="Q648" i="1"/>
  <c r="P648" i="1"/>
  <c r="O648" i="1"/>
  <c r="K648" i="1"/>
  <c r="J648" i="1"/>
  <c r="I648" i="1"/>
  <c r="H648" i="1"/>
  <c r="G648" i="1"/>
  <c r="F648" i="1"/>
  <c r="N647" i="1"/>
  <c r="T647" i="1" s="1"/>
  <c r="Z647" i="1" s="1"/>
  <c r="AH647" i="1" s="1"/>
  <c r="M647" i="1"/>
  <c r="S647" i="1" s="1"/>
  <c r="Y647" i="1" s="1"/>
  <c r="AG647" i="1" s="1"/>
  <c r="L647" i="1"/>
  <c r="R647" i="1" s="1"/>
  <c r="X647" i="1" s="1"/>
  <c r="AD647" i="1" s="1"/>
  <c r="AF647" i="1" s="1"/>
  <c r="AI646" i="1"/>
  <c r="AC646" i="1"/>
  <c r="AB646" i="1"/>
  <c r="AA646" i="1"/>
  <c r="W646" i="1"/>
  <c r="V646" i="1"/>
  <c r="U646" i="1"/>
  <c r="Q646" i="1"/>
  <c r="P646" i="1"/>
  <c r="O646" i="1"/>
  <c r="K646" i="1"/>
  <c r="J646" i="1"/>
  <c r="I646" i="1"/>
  <c r="H646" i="1"/>
  <c r="G646" i="1"/>
  <c r="F646" i="1"/>
  <c r="N645" i="1"/>
  <c r="T645" i="1" s="1"/>
  <c r="Z645" i="1" s="1"/>
  <c r="AH645" i="1" s="1"/>
  <c r="M645" i="1"/>
  <c r="S645" i="1" s="1"/>
  <c r="Y645" i="1" s="1"/>
  <c r="AG645" i="1" s="1"/>
  <c r="L645" i="1"/>
  <c r="R645" i="1" s="1"/>
  <c r="X645" i="1" s="1"/>
  <c r="AD645" i="1" s="1"/>
  <c r="AF645" i="1" s="1"/>
  <c r="AI644" i="1"/>
  <c r="AC644" i="1"/>
  <c r="AB644" i="1"/>
  <c r="AA644" i="1"/>
  <c r="AA643" i="1" s="1"/>
  <c r="W644" i="1"/>
  <c r="V644" i="1"/>
  <c r="U644" i="1"/>
  <c r="Q644" i="1"/>
  <c r="P644" i="1"/>
  <c r="O644" i="1"/>
  <c r="K644" i="1"/>
  <c r="J644" i="1"/>
  <c r="I644" i="1"/>
  <c r="H644" i="1"/>
  <c r="G644" i="1"/>
  <c r="F644" i="1"/>
  <c r="N641" i="1"/>
  <c r="T641" i="1" s="1"/>
  <c r="Z641" i="1" s="1"/>
  <c r="AH641" i="1" s="1"/>
  <c r="M641" i="1"/>
  <c r="S641" i="1" s="1"/>
  <c r="Y641" i="1" s="1"/>
  <c r="AG641" i="1" s="1"/>
  <c r="L641" i="1"/>
  <c r="R641" i="1" s="1"/>
  <c r="X641" i="1" s="1"/>
  <c r="AD641" i="1" s="1"/>
  <c r="AF641" i="1" s="1"/>
  <c r="N640" i="1"/>
  <c r="T640" i="1" s="1"/>
  <c r="Z640" i="1" s="1"/>
  <c r="AH640" i="1" s="1"/>
  <c r="M640" i="1"/>
  <c r="S640" i="1" s="1"/>
  <c r="Y640" i="1" s="1"/>
  <c r="AG640" i="1" s="1"/>
  <c r="L640" i="1"/>
  <c r="R640" i="1" s="1"/>
  <c r="X640" i="1" s="1"/>
  <c r="AD640" i="1" s="1"/>
  <c r="AF640" i="1" s="1"/>
  <c r="N639" i="1"/>
  <c r="T639" i="1" s="1"/>
  <c r="Z639" i="1" s="1"/>
  <c r="AH639" i="1" s="1"/>
  <c r="M639" i="1"/>
  <c r="S639" i="1" s="1"/>
  <c r="Y639" i="1" s="1"/>
  <c r="AG639" i="1" s="1"/>
  <c r="L639" i="1"/>
  <c r="R639" i="1" s="1"/>
  <c r="X639" i="1" s="1"/>
  <c r="AD639" i="1" s="1"/>
  <c r="AF639" i="1" s="1"/>
  <c r="AI638" i="1"/>
  <c r="AC638" i="1"/>
  <c r="AB638" i="1"/>
  <c r="AA638" i="1"/>
  <c r="W638" i="1"/>
  <c r="V638" i="1"/>
  <c r="U638" i="1"/>
  <c r="Q638" i="1"/>
  <c r="P638" i="1"/>
  <c r="O638" i="1"/>
  <c r="K638" i="1"/>
  <c r="J638" i="1"/>
  <c r="I638" i="1"/>
  <c r="H638" i="1"/>
  <c r="G638" i="1"/>
  <c r="F638" i="1"/>
  <c r="N637" i="1"/>
  <c r="T637" i="1" s="1"/>
  <c r="Z637" i="1" s="1"/>
  <c r="AH637" i="1" s="1"/>
  <c r="M637" i="1"/>
  <c r="S637" i="1" s="1"/>
  <c r="Y637" i="1" s="1"/>
  <c r="AG637" i="1" s="1"/>
  <c r="L637" i="1"/>
  <c r="R637" i="1" s="1"/>
  <c r="X637" i="1" s="1"/>
  <c r="AD637" i="1" s="1"/>
  <c r="AF637" i="1" s="1"/>
  <c r="AI636" i="1"/>
  <c r="AC636" i="1"/>
  <c r="AB636" i="1"/>
  <c r="AA636" i="1"/>
  <c r="W636" i="1"/>
  <c r="V636" i="1"/>
  <c r="U636" i="1"/>
  <c r="Q636" i="1"/>
  <c r="P636" i="1"/>
  <c r="O636" i="1"/>
  <c r="K636" i="1"/>
  <c r="J636" i="1"/>
  <c r="I636" i="1"/>
  <c r="H636" i="1"/>
  <c r="G636" i="1"/>
  <c r="F636" i="1"/>
  <c r="N634" i="1"/>
  <c r="T634" i="1" s="1"/>
  <c r="Z634" i="1" s="1"/>
  <c r="AH634" i="1" s="1"/>
  <c r="M634" i="1"/>
  <c r="S634" i="1" s="1"/>
  <c r="Y634" i="1" s="1"/>
  <c r="AG634" i="1" s="1"/>
  <c r="L634" i="1"/>
  <c r="R634" i="1" s="1"/>
  <c r="X634" i="1" s="1"/>
  <c r="AD634" i="1" s="1"/>
  <c r="AF634" i="1" s="1"/>
  <c r="N633" i="1"/>
  <c r="T633" i="1" s="1"/>
  <c r="Z633" i="1" s="1"/>
  <c r="AH633" i="1" s="1"/>
  <c r="M633" i="1"/>
  <c r="S633" i="1" s="1"/>
  <c r="Y633" i="1" s="1"/>
  <c r="AG633" i="1" s="1"/>
  <c r="L633" i="1"/>
  <c r="R633" i="1" s="1"/>
  <c r="X633" i="1" s="1"/>
  <c r="AD633" i="1" s="1"/>
  <c r="AF633" i="1" s="1"/>
  <c r="AI632" i="1"/>
  <c r="AC632" i="1"/>
  <c r="AB632" i="1"/>
  <c r="AA632" i="1"/>
  <c r="W632" i="1"/>
  <c r="V632" i="1"/>
  <c r="U632" i="1"/>
  <c r="Q632" i="1"/>
  <c r="P632" i="1"/>
  <c r="O632" i="1"/>
  <c r="K632" i="1"/>
  <c r="J632" i="1"/>
  <c r="I632" i="1"/>
  <c r="I631" i="1" s="1"/>
  <c r="H632" i="1"/>
  <c r="H631" i="1" s="1"/>
  <c r="G632" i="1"/>
  <c r="F632" i="1"/>
  <c r="AI631" i="1"/>
  <c r="AC631" i="1"/>
  <c r="AB631" i="1"/>
  <c r="AA631" i="1"/>
  <c r="W631" i="1"/>
  <c r="V631" i="1"/>
  <c r="U631" i="1"/>
  <c r="Q631" i="1"/>
  <c r="P631" i="1"/>
  <c r="O631" i="1"/>
  <c r="K631" i="1"/>
  <c r="J631" i="1"/>
  <c r="G631" i="1"/>
  <c r="F631" i="1"/>
  <c r="N630" i="1"/>
  <c r="T630" i="1" s="1"/>
  <c r="Z630" i="1" s="1"/>
  <c r="AH630" i="1" s="1"/>
  <c r="M630" i="1"/>
  <c r="S630" i="1" s="1"/>
  <c r="Y630" i="1" s="1"/>
  <c r="AG630" i="1" s="1"/>
  <c r="L630" i="1"/>
  <c r="R630" i="1" s="1"/>
  <c r="X630" i="1" s="1"/>
  <c r="AD630" i="1" s="1"/>
  <c r="AF630" i="1" s="1"/>
  <c r="AI629" i="1"/>
  <c r="AC629" i="1"/>
  <c r="AB629" i="1"/>
  <c r="AA629" i="1"/>
  <c r="W629" i="1"/>
  <c r="V629" i="1"/>
  <c r="U629" i="1"/>
  <c r="Q629" i="1"/>
  <c r="P629" i="1"/>
  <c r="O629" i="1"/>
  <c r="K629" i="1"/>
  <c r="J629" i="1"/>
  <c r="I629" i="1"/>
  <c r="H629" i="1"/>
  <c r="G629" i="1"/>
  <c r="F629" i="1"/>
  <c r="AI628" i="1"/>
  <c r="AC628" i="1"/>
  <c r="AB628" i="1"/>
  <c r="AA628" i="1"/>
  <c r="W628" i="1"/>
  <c r="V628" i="1"/>
  <c r="U628" i="1"/>
  <c r="Q628" i="1"/>
  <c r="P628" i="1"/>
  <c r="O628" i="1"/>
  <c r="K628" i="1"/>
  <c r="J628" i="1"/>
  <c r="I628" i="1"/>
  <c r="H628" i="1"/>
  <c r="G628" i="1"/>
  <c r="F628" i="1"/>
  <c r="N627" i="1"/>
  <c r="T627" i="1" s="1"/>
  <c r="Z627" i="1" s="1"/>
  <c r="AH627" i="1" s="1"/>
  <c r="M627" i="1"/>
  <c r="S627" i="1" s="1"/>
  <c r="Y627" i="1" s="1"/>
  <c r="AG627" i="1" s="1"/>
  <c r="L627" i="1"/>
  <c r="R627" i="1" s="1"/>
  <c r="X627" i="1" s="1"/>
  <c r="AD627" i="1" s="1"/>
  <c r="AF627" i="1" s="1"/>
  <c r="AI626" i="1"/>
  <c r="AC626" i="1"/>
  <c r="AB626" i="1"/>
  <c r="AA626" i="1"/>
  <c r="W626" i="1"/>
  <c r="V626" i="1"/>
  <c r="U626" i="1"/>
  <c r="Q626" i="1"/>
  <c r="P626" i="1"/>
  <c r="O626" i="1"/>
  <c r="K626" i="1"/>
  <c r="J626" i="1"/>
  <c r="I626" i="1"/>
  <c r="H626" i="1"/>
  <c r="G626" i="1"/>
  <c r="F626" i="1"/>
  <c r="N625" i="1"/>
  <c r="T625" i="1" s="1"/>
  <c r="Z625" i="1" s="1"/>
  <c r="AH625" i="1" s="1"/>
  <c r="M625" i="1"/>
  <c r="S625" i="1" s="1"/>
  <c r="Y625" i="1" s="1"/>
  <c r="AG625" i="1" s="1"/>
  <c r="L625" i="1"/>
  <c r="R625" i="1" s="1"/>
  <c r="X625" i="1" s="1"/>
  <c r="AD625" i="1" s="1"/>
  <c r="AF625" i="1" s="1"/>
  <c r="N624" i="1"/>
  <c r="T624" i="1" s="1"/>
  <c r="Z624" i="1" s="1"/>
  <c r="AH624" i="1" s="1"/>
  <c r="M624" i="1"/>
  <c r="S624" i="1" s="1"/>
  <c r="Y624" i="1" s="1"/>
  <c r="AG624" i="1" s="1"/>
  <c r="L624" i="1"/>
  <c r="R624" i="1" s="1"/>
  <c r="X624" i="1" s="1"/>
  <c r="AD624" i="1" s="1"/>
  <c r="AF624" i="1" s="1"/>
  <c r="AI623" i="1"/>
  <c r="AC623" i="1"/>
  <c r="AB623" i="1"/>
  <c r="AA623" i="1"/>
  <c r="W623" i="1"/>
  <c r="V623" i="1"/>
  <c r="U623" i="1"/>
  <c r="Q623" i="1"/>
  <c r="P623" i="1"/>
  <c r="O623" i="1"/>
  <c r="K623" i="1"/>
  <c r="J623" i="1"/>
  <c r="I623" i="1"/>
  <c r="H623" i="1"/>
  <c r="G623" i="1"/>
  <c r="F623" i="1"/>
  <c r="N622" i="1"/>
  <c r="T622" i="1" s="1"/>
  <c r="Z622" i="1" s="1"/>
  <c r="AH622" i="1" s="1"/>
  <c r="M622" i="1"/>
  <c r="S622" i="1" s="1"/>
  <c r="Y622" i="1" s="1"/>
  <c r="AG622" i="1" s="1"/>
  <c r="L622" i="1"/>
  <c r="R622" i="1" s="1"/>
  <c r="X622" i="1" s="1"/>
  <c r="AD622" i="1" s="1"/>
  <c r="AF622" i="1" s="1"/>
  <c r="AI621" i="1"/>
  <c r="AC621" i="1"/>
  <c r="AB621" i="1"/>
  <c r="AA621" i="1"/>
  <c r="W621" i="1"/>
  <c r="V621" i="1"/>
  <c r="U621" i="1"/>
  <c r="Q621" i="1"/>
  <c r="P621" i="1"/>
  <c r="O621" i="1"/>
  <c r="K621" i="1"/>
  <c r="J621" i="1"/>
  <c r="I621" i="1"/>
  <c r="H621" i="1"/>
  <c r="G621" i="1"/>
  <c r="F621" i="1"/>
  <c r="N620" i="1"/>
  <c r="T620" i="1" s="1"/>
  <c r="Z620" i="1" s="1"/>
  <c r="AH620" i="1" s="1"/>
  <c r="M620" i="1"/>
  <c r="S620" i="1" s="1"/>
  <c r="Y620" i="1" s="1"/>
  <c r="AG620" i="1" s="1"/>
  <c r="L620" i="1"/>
  <c r="R620" i="1" s="1"/>
  <c r="X620" i="1" s="1"/>
  <c r="AD620" i="1" s="1"/>
  <c r="AF620" i="1" s="1"/>
  <c r="AI619" i="1"/>
  <c r="AC619" i="1"/>
  <c r="AB619" i="1"/>
  <c r="AA619" i="1"/>
  <c r="W619" i="1"/>
  <c r="V619" i="1"/>
  <c r="U619" i="1"/>
  <c r="Q619" i="1"/>
  <c r="P619" i="1"/>
  <c r="O619" i="1"/>
  <c r="K619" i="1"/>
  <c r="J619" i="1"/>
  <c r="I619" i="1"/>
  <c r="H619" i="1"/>
  <c r="G619" i="1"/>
  <c r="F619" i="1"/>
  <c r="H616" i="1"/>
  <c r="N616" i="1" s="1"/>
  <c r="T616" i="1" s="1"/>
  <c r="Z616" i="1" s="1"/>
  <c r="AH616" i="1" s="1"/>
  <c r="G616" i="1"/>
  <c r="M616" i="1" s="1"/>
  <c r="S616" i="1" s="1"/>
  <c r="Y616" i="1" s="1"/>
  <c r="AG616" i="1" s="1"/>
  <c r="F616" i="1"/>
  <c r="L616" i="1" s="1"/>
  <c r="R616" i="1" s="1"/>
  <c r="X616" i="1" s="1"/>
  <c r="AD616" i="1" s="1"/>
  <c r="AF616" i="1" s="1"/>
  <c r="H615" i="1"/>
  <c r="N615" i="1" s="1"/>
  <c r="T615" i="1" s="1"/>
  <c r="Z615" i="1" s="1"/>
  <c r="AH615" i="1" s="1"/>
  <c r="G615" i="1"/>
  <c r="M615" i="1" s="1"/>
  <c r="S615" i="1" s="1"/>
  <c r="Y615" i="1" s="1"/>
  <c r="AG615" i="1" s="1"/>
  <c r="F615" i="1"/>
  <c r="L615" i="1" s="1"/>
  <c r="R615" i="1" s="1"/>
  <c r="X615" i="1" s="1"/>
  <c r="AD615" i="1" s="1"/>
  <c r="AF615" i="1" s="1"/>
  <c r="AI614" i="1"/>
  <c r="AC614" i="1"/>
  <c r="AB614" i="1"/>
  <c r="AA614" i="1"/>
  <c r="W614" i="1"/>
  <c r="V614" i="1"/>
  <c r="U614" i="1"/>
  <c r="Q614" i="1"/>
  <c r="P614" i="1"/>
  <c r="O614" i="1"/>
  <c r="K614" i="1"/>
  <c r="J614" i="1"/>
  <c r="I614" i="1"/>
  <c r="H614" i="1"/>
  <c r="G614" i="1"/>
  <c r="F614" i="1"/>
  <c r="AI613" i="1"/>
  <c r="AC613" i="1"/>
  <c r="AB613" i="1"/>
  <c r="AA613" i="1"/>
  <c r="W613" i="1"/>
  <c r="V613" i="1"/>
  <c r="U613" i="1"/>
  <c r="Q613" i="1"/>
  <c r="P613" i="1"/>
  <c r="O613" i="1"/>
  <c r="K613" i="1"/>
  <c r="J613" i="1"/>
  <c r="I613" i="1"/>
  <c r="H613" i="1"/>
  <c r="G613" i="1"/>
  <c r="F613" i="1"/>
  <c r="N612" i="1"/>
  <c r="T612" i="1" s="1"/>
  <c r="Z612" i="1" s="1"/>
  <c r="AH612" i="1" s="1"/>
  <c r="M612" i="1"/>
  <c r="S612" i="1" s="1"/>
  <c r="Y612" i="1" s="1"/>
  <c r="AG612" i="1" s="1"/>
  <c r="L612" i="1"/>
  <c r="R612" i="1" s="1"/>
  <c r="X612" i="1" s="1"/>
  <c r="AD612" i="1" s="1"/>
  <c r="AF612" i="1" s="1"/>
  <c r="AI611" i="1"/>
  <c r="AC611" i="1"/>
  <c r="AB611" i="1"/>
  <c r="AA611" i="1"/>
  <c r="W611" i="1"/>
  <c r="V611" i="1"/>
  <c r="U611" i="1"/>
  <c r="Q611" i="1"/>
  <c r="P611" i="1"/>
  <c r="O611" i="1"/>
  <c r="K611" i="1"/>
  <c r="J611" i="1"/>
  <c r="I611" i="1"/>
  <c r="H611" i="1"/>
  <c r="G611" i="1"/>
  <c r="F611" i="1"/>
  <c r="AI610" i="1"/>
  <c r="AC610" i="1"/>
  <c r="AB610" i="1"/>
  <c r="AA610" i="1"/>
  <c r="W610" i="1"/>
  <c r="V610" i="1"/>
  <c r="U610" i="1"/>
  <c r="Q610" i="1"/>
  <c r="P610" i="1"/>
  <c r="O610" i="1"/>
  <c r="K610" i="1"/>
  <c r="J610" i="1"/>
  <c r="I610" i="1"/>
  <c r="H610" i="1"/>
  <c r="G610" i="1"/>
  <c r="F610" i="1"/>
  <c r="N609" i="1"/>
  <c r="T609" i="1" s="1"/>
  <c r="Z609" i="1" s="1"/>
  <c r="AH609" i="1" s="1"/>
  <c r="M609" i="1"/>
  <c r="S609" i="1" s="1"/>
  <c r="Y609" i="1" s="1"/>
  <c r="AG609" i="1" s="1"/>
  <c r="L609" i="1"/>
  <c r="R609" i="1" s="1"/>
  <c r="X609" i="1" s="1"/>
  <c r="AD609" i="1" s="1"/>
  <c r="AF609" i="1" s="1"/>
  <c r="AI608" i="1"/>
  <c r="AC608" i="1"/>
  <c r="AB608" i="1"/>
  <c r="AA608" i="1"/>
  <c r="W608" i="1"/>
  <c r="V608" i="1"/>
  <c r="U608" i="1"/>
  <c r="Q608" i="1"/>
  <c r="P608" i="1"/>
  <c r="P607" i="1" s="1"/>
  <c r="O608" i="1"/>
  <c r="K608" i="1"/>
  <c r="J608" i="1"/>
  <c r="I608" i="1"/>
  <c r="H608" i="1"/>
  <c r="G608" i="1"/>
  <c r="F608" i="1"/>
  <c r="AI607" i="1"/>
  <c r="AC607" i="1"/>
  <c r="AB607" i="1"/>
  <c r="AA607" i="1"/>
  <c r="W607" i="1"/>
  <c r="V607" i="1"/>
  <c r="U607" i="1"/>
  <c r="Q607" i="1"/>
  <c r="O607" i="1"/>
  <c r="K607" i="1"/>
  <c r="J607" i="1"/>
  <c r="I607" i="1"/>
  <c r="H607" i="1"/>
  <c r="G607" i="1"/>
  <c r="F607" i="1"/>
  <c r="N606" i="1"/>
  <c r="T606" i="1" s="1"/>
  <c r="Z606" i="1" s="1"/>
  <c r="AH606" i="1" s="1"/>
  <c r="M606" i="1"/>
  <c r="S606" i="1" s="1"/>
  <c r="Y606" i="1" s="1"/>
  <c r="AG606" i="1" s="1"/>
  <c r="L606" i="1"/>
  <c r="R606" i="1" s="1"/>
  <c r="X606" i="1" s="1"/>
  <c r="AD606" i="1" s="1"/>
  <c r="AF606" i="1" s="1"/>
  <c r="AI605" i="1"/>
  <c r="AC605" i="1"/>
  <c r="AC602" i="1" s="1"/>
  <c r="AB605" i="1"/>
  <c r="AA605" i="1"/>
  <c r="W605" i="1"/>
  <c r="V605" i="1"/>
  <c r="U605" i="1"/>
  <c r="Q605" i="1"/>
  <c r="P605" i="1"/>
  <c r="O605" i="1"/>
  <c r="K605" i="1"/>
  <c r="J605" i="1"/>
  <c r="I605" i="1"/>
  <c r="H605" i="1"/>
  <c r="G605" i="1"/>
  <c r="F605" i="1"/>
  <c r="N604" i="1"/>
  <c r="T604" i="1" s="1"/>
  <c r="Z604" i="1" s="1"/>
  <c r="AH604" i="1" s="1"/>
  <c r="M604" i="1"/>
  <c r="S604" i="1" s="1"/>
  <c r="Y604" i="1" s="1"/>
  <c r="AG604" i="1" s="1"/>
  <c r="L604" i="1"/>
  <c r="R604" i="1" s="1"/>
  <c r="X604" i="1" s="1"/>
  <c r="AD604" i="1" s="1"/>
  <c r="AF604" i="1" s="1"/>
  <c r="AI603" i="1"/>
  <c r="AC603" i="1"/>
  <c r="AB603" i="1"/>
  <c r="AA603" i="1"/>
  <c r="W603" i="1"/>
  <c r="W602" i="1" s="1"/>
  <c r="V603" i="1"/>
  <c r="U603" i="1"/>
  <c r="Q603" i="1"/>
  <c r="P603" i="1"/>
  <c r="O603" i="1"/>
  <c r="K603" i="1"/>
  <c r="J603" i="1"/>
  <c r="I603" i="1"/>
  <c r="I602" i="1" s="1"/>
  <c r="H603" i="1"/>
  <c r="G603" i="1"/>
  <c r="F603" i="1"/>
  <c r="P602" i="1"/>
  <c r="N601" i="1"/>
  <c r="T601" i="1" s="1"/>
  <c r="Z601" i="1" s="1"/>
  <c r="AH601" i="1" s="1"/>
  <c r="M601" i="1"/>
  <c r="S601" i="1" s="1"/>
  <c r="Y601" i="1" s="1"/>
  <c r="AG601" i="1" s="1"/>
  <c r="L601" i="1"/>
  <c r="R601" i="1" s="1"/>
  <c r="X601" i="1" s="1"/>
  <c r="AD601" i="1" s="1"/>
  <c r="AF601" i="1" s="1"/>
  <c r="N600" i="1"/>
  <c r="T600" i="1" s="1"/>
  <c r="Z600" i="1" s="1"/>
  <c r="AH600" i="1" s="1"/>
  <c r="M600" i="1"/>
  <c r="S600" i="1" s="1"/>
  <c r="Y600" i="1" s="1"/>
  <c r="AG600" i="1" s="1"/>
  <c r="L600" i="1"/>
  <c r="R600" i="1" s="1"/>
  <c r="X600" i="1" s="1"/>
  <c r="AD600" i="1" s="1"/>
  <c r="AF600" i="1" s="1"/>
  <c r="N599" i="1"/>
  <c r="T599" i="1" s="1"/>
  <c r="Z599" i="1" s="1"/>
  <c r="AH599" i="1" s="1"/>
  <c r="M599" i="1"/>
  <c r="S599" i="1" s="1"/>
  <c r="Y599" i="1" s="1"/>
  <c r="AG599" i="1" s="1"/>
  <c r="L599" i="1"/>
  <c r="R599" i="1" s="1"/>
  <c r="X599" i="1" s="1"/>
  <c r="AD599" i="1" s="1"/>
  <c r="AF599" i="1" s="1"/>
  <c r="N598" i="1"/>
  <c r="T598" i="1" s="1"/>
  <c r="Z598" i="1" s="1"/>
  <c r="AH598" i="1" s="1"/>
  <c r="M598" i="1"/>
  <c r="S598" i="1" s="1"/>
  <c r="Y598" i="1" s="1"/>
  <c r="AG598" i="1" s="1"/>
  <c r="L598" i="1"/>
  <c r="R598" i="1" s="1"/>
  <c r="X598" i="1" s="1"/>
  <c r="AD598" i="1" s="1"/>
  <c r="AF598" i="1" s="1"/>
  <c r="AI597" i="1"/>
  <c r="AC597" i="1"/>
  <c r="AB597" i="1"/>
  <c r="AA597" i="1"/>
  <c r="W597" i="1"/>
  <c r="V597" i="1"/>
  <c r="U597" i="1"/>
  <c r="Q597" i="1"/>
  <c r="P597" i="1"/>
  <c r="O597" i="1"/>
  <c r="K597" i="1"/>
  <c r="J597" i="1"/>
  <c r="I597" i="1"/>
  <c r="H597" i="1"/>
  <c r="G597" i="1"/>
  <c r="F597" i="1"/>
  <c r="N596" i="1"/>
  <c r="T596" i="1" s="1"/>
  <c r="Z596" i="1" s="1"/>
  <c r="AH596" i="1" s="1"/>
  <c r="M596" i="1"/>
  <c r="S596" i="1" s="1"/>
  <c r="Y596" i="1" s="1"/>
  <c r="AG596" i="1" s="1"/>
  <c r="L596" i="1"/>
  <c r="R596" i="1" s="1"/>
  <c r="X596" i="1" s="1"/>
  <c r="AD596" i="1" s="1"/>
  <c r="AF596" i="1" s="1"/>
  <c r="AI595" i="1"/>
  <c r="AC595" i="1"/>
  <c r="AB595" i="1"/>
  <c r="AA595" i="1"/>
  <c r="W595" i="1"/>
  <c r="V595" i="1"/>
  <c r="U595" i="1"/>
  <c r="Q595" i="1"/>
  <c r="P595" i="1"/>
  <c r="O595" i="1"/>
  <c r="K595" i="1"/>
  <c r="J595" i="1"/>
  <c r="I595" i="1"/>
  <c r="L595" i="1" s="1"/>
  <c r="R595" i="1" s="1"/>
  <c r="H595" i="1"/>
  <c r="G595" i="1"/>
  <c r="F595" i="1"/>
  <c r="N594" i="1"/>
  <c r="T594" i="1" s="1"/>
  <c r="Z594" i="1" s="1"/>
  <c r="AH594" i="1" s="1"/>
  <c r="M594" i="1"/>
  <c r="S594" i="1" s="1"/>
  <c r="Y594" i="1" s="1"/>
  <c r="AG594" i="1" s="1"/>
  <c r="L594" i="1"/>
  <c r="R594" i="1" s="1"/>
  <c r="X594" i="1" s="1"/>
  <c r="AD594" i="1" s="1"/>
  <c r="AF594" i="1" s="1"/>
  <c r="AI593" i="1"/>
  <c r="AC593" i="1"/>
  <c r="AB593" i="1"/>
  <c r="AA593" i="1"/>
  <c r="W593" i="1"/>
  <c r="V593" i="1"/>
  <c r="U593" i="1"/>
  <c r="Q593" i="1"/>
  <c r="P593" i="1"/>
  <c r="O593" i="1"/>
  <c r="K593" i="1"/>
  <c r="J593" i="1"/>
  <c r="I593" i="1"/>
  <c r="H593" i="1"/>
  <c r="G593" i="1"/>
  <c r="F593" i="1"/>
  <c r="N591" i="1"/>
  <c r="T591" i="1" s="1"/>
  <c r="Z591" i="1" s="1"/>
  <c r="AH591" i="1" s="1"/>
  <c r="M591" i="1"/>
  <c r="S591" i="1" s="1"/>
  <c r="Y591" i="1" s="1"/>
  <c r="AG591" i="1" s="1"/>
  <c r="L591" i="1"/>
  <c r="R591" i="1" s="1"/>
  <c r="X591" i="1" s="1"/>
  <c r="AD591" i="1" s="1"/>
  <c r="AF591" i="1" s="1"/>
  <c r="AI590" i="1"/>
  <c r="AC590" i="1"/>
  <c r="AB590" i="1"/>
  <c r="AA590" i="1"/>
  <c r="W590" i="1"/>
  <c r="V590" i="1"/>
  <c r="U590" i="1"/>
  <c r="Q590" i="1"/>
  <c r="P590" i="1"/>
  <c r="O590" i="1"/>
  <c r="K590" i="1"/>
  <c r="J590" i="1"/>
  <c r="I590" i="1"/>
  <c r="H590" i="1"/>
  <c r="G590" i="1"/>
  <c r="F590" i="1"/>
  <c r="AI589" i="1"/>
  <c r="AC589" i="1"/>
  <c r="AB589" i="1"/>
  <c r="AA589" i="1"/>
  <c r="W589" i="1"/>
  <c r="V589" i="1"/>
  <c r="U589" i="1"/>
  <c r="Q589" i="1"/>
  <c r="P589" i="1"/>
  <c r="O589" i="1"/>
  <c r="K589" i="1"/>
  <c r="J589" i="1"/>
  <c r="I589" i="1"/>
  <c r="H589" i="1"/>
  <c r="G589" i="1"/>
  <c r="F589" i="1"/>
  <c r="N588" i="1"/>
  <c r="T588" i="1" s="1"/>
  <c r="Z588" i="1" s="1"/>
  <c r="AH588" i="1" s="1"/>
  <c r="M588" i="1"/>
  <c r="S588" i="1" s="1"/>
  <c r="Y588" i="1" s="1"/>
  <c r="AG588" i="1" s="1"/>
  <c r="L588" i="1"/>
  <c r="R588" i="1" s="1"/>
  <c r="X588" i="1" s="1"/>
  <c r="AD588" i="1" s="1"/>
  <c r="AF588" i="1" s="1"/>
  <c r="AI587" i="1"/>
  <c r="AI586" i="1" s="1"/>
  <c r="AC587" i="1"/>
  <c r="AC586" i="1" s="1"/>
  <c r="AB587" i="1"/>
  <c r="AB586" i="1" s="1"/>
  <c r="AA587" i="1"/>
  <c r="AA586" i="1" s="1"/>
  <c r="W587" i="1"/>
  <c r="W586" i="1" s="1"/>
  <c r="V587" i="1"/>
  <c r="V586" i="1" s="1"/>
  <c r="U587" i="1"/>
  <c r="U586" i="1" s="1"/>
  <c r="Q587" i="1"/>
  <c r="Q586" i="1" s="1"/>
  <c r="P587" i="1"/>
  <c r="P586" i="1" s="1"/>
  <c r="O587" i="1"/>
  <c r="O586" i="1" s="1"/>
  <c r="K587" i="1"/>
  <c r="K586" i="1" s="1"/>
  <c r="J587" i="1"/>
  <c r="J586" i="1" s="1"/>
  <c r="I587" i="1"/>
  <c r="I586" i="1" s="1"/>
  <c r="H587" i="1"/>
  <c r="H586" i="1" s="1"/>
  <c r="G587" i="1"/>
  <c r="F587" i="1"/>
  <c r="F586" i="1" s="1"/>
  <c r="N585" i="1"/>
  <c r="T585" i="1" s="1"/>
  <c r="Z585" i="1" s="1"/>
  <c r="AH585" i="1" s="1"/>
  <c r="M585" i="1"/>
  <c r="S585" i="1" s="1"/>
  <c r="Y585" i="1" s="1"/>
  <c r="AG585" i="1" s="1"/>
  <c r="L585" i="1"/>
  <c r="R585" i="1" s="1"/>
  <c r="X585" i="1" s="1"/>
  <c r="AD585" i="1" s="1"/>
  <c r="AF585" i="1" s="1"/>
  <c r="AI584" i="1"/>
  <c r="AI583" i="1" s="1"/>
  <c r="AC584" i="1"/>
  <c r="AC583" i="1" s="1"/>
  <c r="AB584" i="1"/>
  <c r="AB583" i="1" s="1"/>
  <c r="AA584" i="1"/>
  <c r="W584" i="1"/>
  <c r="W583" i="1" s="1"/>
  <c r="V584" i="1"/>
  <c r="V583" i="1" s="1"/>
  <c r="U584" i="1"/>
  <c r="U583" i="1" s="1"/>
  <c r="Q584" i="1"/>
  <c r="P584" i="1"/>
  <c r="P583" i="1" s="1"/>
  <c r="O584" i="1"/>
  <c r="O583" i="1" s="1"/>
  <c r="K584" i="1"/>
  <c r="J584" i="1"/>
  <c r="J583" i="1" s="1"/>
  <c r="I584" i="1"/>
  <c r="I583" i="1" s="1"/>
  <c r="H584" i="1"/>
  <c r="G584" i="1"/>
  <c r="G583" i="1" s="1"/>
  <c r="M583" i="1" s="1"/>
  <c r="F584" i="1"/>
  <c r="AA583" i="1"/>
  <c r="Q583" i="1"/>
  <c r="K583" i="1"/>
  <c r="N582" i="1"/>
  <c r="T582" i="1" s="1"/>
  <c r="Z582" i="1" s="1"/>
  <c r="AH582" i="1" s="1"/>
  <c r="M582" i="1"/>
  <c r="S582" i="1" s="1"/>
  <c r="Y582" i="1" s="1"/>
  <c r="AG582" i="1" s="1"/>
  <c r="L582" i="1"/>
  <c r="R582" i="1" s="1"/>
  <c r="X582" i="1" s="1"/>
  <c r="AD582" i="1" s="1"/>
  <c r="AF582" i="1" s="1"/>
  <c r="AI581" i="1"/>
  <c r="AI580" i="1" s="1"/>
  <c r="AC581" i="1"/>
  <c r="AC580" i="1" s="1"/>
  <c r="AB581" i="1"/>
  <c r="AB580" i="1" s="1"/>
  <c r="AA581" i="1"/>
  <c r="AA580" i="1" s="1"/>
  <c r="W581" i="1"/>
  <c r="W580" i="1" s="1"/>
  <c r="V581" i="1"/>
  <c r="V580" i="1" s="1"/>
  <c r="U581" i="1"/>
  <c r="U580" i="1" s="1"/>
  <c r="Q581" i="1"/>
  <c r="Q580" i="1" s="1"/>
  <c r="P581" i="1"/>
  <c r="P580" i="1" s="1"/>
  <c r="O581" i="1"/>
  <c r="O580" i="1" s="1"/>
  <c r="K581" i="1"/>
  <c r="K580" i="1" s="1"/>
  <c r="J581" i="1"/>
  <c r="J580" i="1" s="1"/>
  <c r="I581" i="1"/>
  <c r="I580" i="1" s="1"/>
  <c r="H581" i="1"/>
  <c r="H580" i="1" s="1"/>
  <c r="G581" i="1"/>
  <c r="F581" i="1"/>
  <c r="F580" i="1" s="1"/>
  <c r="N579" i="1"/>
  <c r="T579" i="1" s="1"/>
  <c r="Z579" i="1" s="1"/>
  <c r="AH579" i="1" s="1"/>
  <c r="M579" i="1"/>
  <c r="S579" i="1" s="1"/>
  <c r="Y579" i="1" s="1"/>
  <c r="AG579" i="1" s="1"/>
  <c r="L579" i="1"/>
  <c r="R579" i="1" s="1"/>
  <c r="X579" i="1" s="1"/>
  <c r="AD579" i="1" s="1"/>
  <c r="AF579" i="1" s="1"/>
  <c r="N578" i="1"/>
  <c r="T578" i="1" s="1"/>
  <c r="Z578" i="1" s="1"/>
  <c r="AH578" i="1" s="1"/>
  <c r="L578" i="1"/>
  <c r="R578" i="1" s="1"/>
  <c r="X578" i="1" s="1"/>
  <c r="AD578" i="1" s="1"/>
  <c r="AF578" i="1" s="1"/>
  <c r="H578" i="1"/>
  <c r="G578" i="1"/>
  <c r="G577" i="1" s="1"/>
  <c r="AI577" i="1"/>
  <c r="AI576" i="1" s="1"/>
  <c r="AC577" i="1"/>
  <c r="AC576" i="1" s="1"/>
  <c r="AB577" i="1"/>
  <c r="AB576" i="1" s="1"/>
  <c r="AA577" i="1"/>
  <c r="AA576" i="1" s="1"/>
  <c r="W577" i="1"/>
  <c r="W576" i="1" s="1"/>
  <c r="V577" i="1"/>
  <c r="U577" i="1"/>
  <c r="U576" i="1" s="1"/>
  <c r="Q577" i="1"/>
  <c r="Q576" i="1" s="1"/>
  <c r="P577" i="1"/>
  <c r="P576" i="1" s="1"/>
  <c r="O577" i="1"/>
  <c r="O576" i="1" s="1"/>
  <c r="K577" i="1"/>
  <c r="K576" i="1" s="1"/>
  <c r="J577" i="1"/>
  <c r="J576" i="1" s="1"/>
  <c r="I577" i="1"/>
  <c r="I576" i="1" s="1"/>
  <c r="H577" i="1"/>
  <c r="F577" i="1"/>
  <c r="V576" i="1"/>
  <c r="H576" i="1"/>
  <c r="T573" i="1"/>
  <c r="Z573" i="1" s="1"/>
  <c r="AH573" i="1" s="1"/>
  <c r="S573" i="1"/>
  <c r="Y573" i="1" s="1"/>
  <c r="AG573" i="1" s="1"/>
  <c r="R573" i="1"/>
  <c r="X573" i="1" s="1"/>
  <c r="AD573" i="1" s="1"/>
  <c r="AF573" i="1" s="1"/>
  <c r="AI572" i="1"/>
  <c r="AI571" i="1" s="1"/>
  <c r="AC572" i="1"/>
  <c r="AC571" i="1" s="1"/>
  <c r="AB572" i="1"/>
  <c r="AB571" i="1" s="1"/>
  <c r="AA572" i="1"/>
  <c r="W572" i="1"/>
  <c r="W571" i="1" s="1"/>
  <c r="V572" i="1"/>
  <c r="V571" i="1" s="1"/>
  <c r="U572" i="1"/>
  <c r="U571" i="1" s="1"/>
  <c r="Q572" i="1"/>
  <c r="P572" i="1"/>
  <c r="P571" i="1" s="1"/>
  <c r="S571" i="1" s="1"/>
  <c r="O572" i="1"/>
  <c r="R572" i="1" s="1"/>
  <c r="AA571" i="1"/>
  <c r="N570" i="1"/>
  <c r="T570" i="1" s="1"/>
  <c r="Z570" i="1" s="1"/>
  <c r="AH570" i="1" s="1"/>
  <c r="M570" i="1"/>
  <c r="S570" i="1" s="1"/>
  <c r="Y570" i="1" s="1"/>
  <c r="AG570" i="1" s="1"/>
  <c r="L570" i="1"/>
  <c r="R570" i="1" s="1"/>
  <c r="X570" i="1" s="1"/>
  <c r="AD570" i="1" s="1"/>
  <c r="AF570" i="1" s="1"/>
  <c r="AI569" i="1"/>
  <c r="AI568" i="1" s="1"/>
  <c r="AC569" i="1"/>
  <c r="AC568" i="1" s="1"/>
  <c r="AB569" i="1"/>
  <c r="AB568" i="1" s="1"/>
  <c r="AA569" i="1"/>
  <c r="AA568" i="1" s="1"/>
  <c r="W569" i="1"/>
  <c r="W568" i="1" s="1"/>
  <c r="V569" i="1"/>
  <c r="U569" i="1"/>
  <c r="U568" i="1" s="1"/>
  <c r="Q569" i="1"/>
  <c r="Q568" i="1" s="1"/>
  <c r="P569" i="1"/>
  <c r="P568" i="1" s="1"/>
  <c r="O569" i="1"/>
  <c r="O568" i="1" s="1"/>
  <c r="K569" i="1"/>
  <c r="K568" i="1" s="1"/>
  <c r="J569" i="1"/>
  <c r="J568" i="1" s="1"/>
  <c r="I569" i="1"/>
  <c r="I568" i="1" s="1"/>
  <c r="H569" i="1"/>
  <c r="G569" i="1"/>
  <c r="F569" i="1"/>
  <c r="V568" i="1"/>
  <c r="F568" i="1"/>
  <c r="N567" i="1"/>
  <c r="T567" i="1" s="1"/>
  <c r="Z567" i="1" s="1"/>
  <c r="AH567" i="1" s="1"/>
  <c r="M567" i="1"/>
  <c r="S567" i="1" s="1"/>
  <c r="Y567" i="1" s="1"/>
  <c r="AG567" i="1" s="1"/>
  <c r="L567" i="1"/>
  <c r="R567" i="1" s="1"/>
  <c r="X567" i="1" s="1"/>
  <c r="AD567" i="1" s="1"/>
  <c r="AF567" i="1" s="1"/>
  <c r="AI566" i="1"/>
  <c r="AI565" i="1" s="1"/>
  <c r="AC566" i="1"/>
  <c r="AC565" i="1" s="1"/>
  <c r="AB566" i="1"/>
  <c r="AB565" i="1" s="1"/>
  <c r="AA566" i="1"/>
  <c r="AA565" i="1" s="1"/>
  <c r="W566" i="1"/>
  <c r="W565" i="1" s="1"/>
  <c r="V566" i="1"/>
  <c r="V565" i="1" s="1"/>
  <c r="U566" i="1"/>
  <c r="U565" i="1" s="1"/>
  <c r="Q566" i="1"/>
  <c r="Q565" i="1" s="1"/>
  <c r="P566" i="1"/>
  <c r="P565" i="1" s="1"/>
  <c r="O566" i="1"/>
  <c r="O565" i="1" s="1"/>
  <c r="K566" i="1"/>
  <c r="K565" i="1" s="1"/>
  <c r="J566" i="1"/>
  <c r="J565" i="1" s="1"/>
  <c r="I566" i="1"/>
  <c r="I565" i="1" s="1"/>
  <c r="H566" i="1"/>
  <c r="H565" i="1" s="1"/>
  <c r="G566" i="1"/>
  <c r="F566" i="1"/>
  <c r="F565" i="1" s="1"/>
  <c r="T564" i="1"/>
  <c r="Z564" i="1" s="1"/>
  <c r="AH564" i="1" s="1"/>
  <c r="S564" i="1"/>
  <c r="Y564" i="1" s="1"/>
  <c r="AG564" i="1" s="1"/>
  <c r="R564" i="1"/>
  <c r="X564" i="1" s="1"/>
  <c r="AD564" i="1" s="1"/>
  <c r="AF564" i="1" s="1"/>
  <c r="AI563" i="1"/>
  <c r="AI562" i="1" s="1"/>
  <c r="AC563" i="1"/>
  <c r="AB563" i="1"/>
  <c r="AB562" i="1" s="1"/>
  <c r="AA563" i="1"/>
  <c r="AA562" i="1" s="1"/>
  <c r="W563" i="1"/>
  <c r="W562" i="1" s="1"/>
  <c r="V563" i="1"/>
  <c r="V562" i="1" s="1"/>
  <c r="U563" i="1"/>
  <c r="U562" i="1" s="1"/>
  <c r="Q563" i="1"/>
  <c r="T563" i="1" s="1"/>
  <c r="P563" i="1"/>
  <c r="S563" i="1" s="1"/>
  <c r="Y563" i="1" s="1"/>
  <c r="O563" i="1"/>
  <c r="O562" i="1" s="1"/>
  <c r="R562" i="1" s="1"/>
  <c r="AC562" i="1"/>
  <c r="AB559" i="1"/>
  <c r="N559" i="1"/>
  <c r="T559" i="1" s="1"/>
  <c r="Z559" i="1" s="1"/>
  <c r="AH559" i="1" s="1"/>
  <c r="M559" i="1"/>
  <c r="S559" i="1" s="1"/>
  <c r="Y559" i="1" s="1"/>
  <c r="AG559" i="1" s="1"/>
  <c r="L559" i="1"/>
  <c r="R559" i="1" s="1"/>
  <c r="X559" i="1" s="1"/>
  <c r="AD559" i="1" s="1"/>
  <c r="AF559" i="1" s="1"/>
  <c r="AI558" i="1"/>
  <c r="AI557" i="1" s="1"/>
  <c r="AC558" i="1"/>
  <c r="AC557" i="1" s="1"/>
  <c r="AB558" i="1"/>
  <c r="AB557" i="1" s="1"/>
  <c r="AA558" i="1"/>
  <c r="AA557" i="1" s="1"/>
  <c r="W558" i="1"/>
  <c r="W557" i="1" s="1"/>
  <c r="V558" i="1"/>
  <c r="V557" i="1" s="1"/>
  <c r="U558" i="1"/>
  <c r="U557" i="1" s="1"/>
  <c r="Q558" i="1"/>
  <c r="Q557" i="1" s="1"/>
  <c r="P558" i="1"/>
  <c r="P557" i="1" s="1"/>
  <c r="O558" i="1"/>
  <c r="O557" i="1" s="1"/>
  <c r="K558" i="1"/>
  <c r="K557" i="1" s="1"/>
  <c r="J558" i="1"/>
  <c r="J557" i="1" s="1"/>
  <c r="I558" i="1"/>
  <c r="H558" i="1"/>
  <c r="H557" i="1" s="1"/>
  <c r="G558" i="1"/>
  <c r="G557" i="1" s="1"/>
  <c r="F558" i="1"/>
  <c r="I557" i="1"/>
  <c r="O556" i="1"/>
  <c r="N556" i="1"/>
  <c r="T556" i="1" s="1"/>
  <c r="Z556" i="1" s="1"/>
  <c r="AH556" i="1" s="1"/>
  <c r="M556" i="1"/>
  <c r="S556" i="1" s="1"/>
  <c r="Y556" i="1" s="1"/>
  <c r="AG556" i="1" s="1"/>
  <c r="L556" i="1"/>
  <c r="R556" i="1" s="1"/>
  <c r="X556" i="1" s="1"/>
  <c r="AD556" i="1" s="1"/>
  <c r="AF556" i="1" s="1"/>
  <c r="AI555" i="1"/>
  <c r="AC555" i="1"/>
  <c r="AB555" i="1"/>
  <c r="AA555" i="1"/>
  <c r="W555" i="1"/>
  <c r="V555" i="1"/>
  <c r="U555" i="1"/>
  <c r="Q555" i="1"/>
  <c r="P555" i="1"/>
  <c r="O555" i="1"/>
  <c r="K555" i="1"/>
  <c r="J555" i="1"/>
  <c r="I555" i="1"/>
  <c r="H555" i="1"/>
  <c r="G555" i="1"/>
  <c r="F555" i="1"/>
  <c r="AI554" i="1"/>
  <c r="AC554" i="1"/>
  <c r="AB554" i="1"/>
  <c r="AA554" i="1"/>
  <c r="W554" i="1"/>
  <c r="V554" i="1"/>
  <c r="U554" i="1"/>
  <c r="Q554" i="1"/>
  <c r="P554" i="1"/>
  <c r="O554" i="1"/>
  <c r="K554" i="1"/>
  <c r="J554" i="1"/>
  <c r="I554" i="1"/>
  <c r="H554" i="1"/>
  <c r="G554" i="1"/>
  <c r="F554" i="1"/>
  <c r="N553" i="1"/>
  <c r="T553" i="1" s="1"/>
  <c r="Z553" i="1" s="1"/>
  <c r="AH553" i="1" s="1"/>
  <c r="M553" i="1"/>
  <c r="S553" i="1" s="1"/>
  <c r="Y553" i="1" s="1"/>
  <c r="AG553" i="1" s="1"/>
  <c r="L553" i="1"/>
  <c r="R553" i="1" s="1"/>
  <c r="X553" i="1" s="1"/>
  <c r="AD553" i="1" s="1"/>
  <c r="AI552" i="1"/>
  <c r="AC552" i="1"/>
  <c r="AB552" i="1"/>
  <c r="AA552" i="1"/>
  <c r="W552" i="1"/>
  <c r="V552" i="1"/>
  <c r="U552" i="1"/>
  <c r="Q552" i="1"/>
  <c r="P552" i="1"/>
  <c r="O552" i="1"/>
  <c r="K552" i="1"/>
  <c r="J552" i="1"/>
  <c r="I552" i="1"/>
  <c r="H552" i="1"/>
  <c r="G552" i="1"/>
  <c r="F552" i="1"/>
  <c r="AI551" i="1"/>
  <c r="AC551" i="1"/>
  <c r="AB551" i="1"/>
  <c r="AA551" i="1"/>
  <c r="W551" i="1"/>
  <c r="V551" i="1"/>
  <c r="U551" i="1"/>
  <c r="Q551" i="1"/>
  <c r="P551" i="1"/>
  <c r="O551" i="1"/>
  <c r="K551" i="1"/>
  <c r="J551" i="1"/>
  <c r="I551" i="1"/>
  <c r="H551" i="1"/>
  <c r="G551" i="1"/>
  <c r="F551" i="1"/>
  <c r="N550" i="1"/>
  <c r="T550" i="1" s="1"/>
  <c r="Z550" i="1" s="1"/>
  <c r="AH550" i="1" s="1"/>
  <c r="M550" i="1"/>
  <c r="S550" i="1" s="1"/>
  <c r="Y550" i="1" s="1"/>
  <c r="AG550" i="1" s="1"/>
  <c r="L550" i="1"/>
  <c r="R550" i="1" s="1"/>
  <c r="X550" i="1" s="1"/>
  <c r="AD550" i="1" s="1"/>
  <c r="AF550" i="1" s="1"/>
  <c r="AI549" i="1"/>
  <c r="AC549" i="1"/>
  <c r="AB549" i="1"/>
  <c r="AA549" i="1"/>
  <c r="W549" i="1"/>
  <c r="V549" i="1"/>
  <c r="U549" i="1"/>
  <c r="Q549" i="1"/>
  <c r="P549" i="1"/>
  <c r="O549" i="1"/>
  <c r="K549" i="1"/>
  <c r="J549" i="1"/>
  <c r="I549" i="1"/>
  <c r="H549" i="1"/>
  <c r="G549" i="1"/>
  <c r="F549" i="1"/>
  <c r="AI548" i="1"/>
  <c r="AC548" i="1"/>
  <c r="AB548" i="1"/>
  <c r="AA548" i="1"/>
  <c r="W548" i="1"/>
  <c r="V548" i="1"/>
  <c r="U548" i="1"/>
  <c r="Q548" i="1"/>
  <c r="P548" i="1"/>
  <c r="O548" i="1"/>
  <c r="K548" i="1"/>
  <c r="J548" i="1"/>
  <c r="I548" i="1"/>
  <c r="H548" i="1"/>
  <c r="G548" i="1"/>
  <c r="F548" i="1"/>
  <c r="N547" i="1"/>
  <c r="T547" i="1" s="1"/>
  <c r="Z547" i="1" s="1"/>
  <c r="AH547" i="1" s="1"/>
  <c r="M547" i="1"/>
  <c r="S547" i="1" s="1"/>
  <c r="Y547" i="1" s="1"/>
  <c r="AG547" i="1" s="1"/>
  <c r="L547" i="1"/>
  <c r="R547" i="1" s="1"/>
  <c r="X547" i="1" s="1"/>
  <c r="AD547" i="1" s="1"/>
  <c r="AF547" i="1" s="1"/>
  <c r="AI546" i="1"/>
  <c r="AC546" i="1"/>
  <c r="AB546" i="1"/>
  <c r="AA546" i="1"/>
  <c r="W546" i="1"/>
  <c r="V546" i="1"/>
  <c r="U546" i="1"/>
  <c r="Q546" i="1"/>
  <c r="P546" i="1"/>
  <c r="O546" i="1"/>
  <c r="K546" i="1"/>
  <c r="J546" i="1"/>
  <c r="I546" i="1"/>
  <c r="H546" i="1"/>
  <c r="G546" i="1"/>
  <c r="F546" i="1"/>
  <c r="AI545" i="1"/>
  <c r="AC545" i="1"/>
  <c r="AB545" i="1"/>
  <c r="AA545" i="1"/>
  <c r="W545" i="1"/>
  <c r="V545" i="1"/>
  <c r="U545" i="1"/>
  <c r="Q545" i="1"/>
  <c r="P545" i="1"/>
  <c r="O545" i="1"/>
  <c r="K545" i="1"/>
  <c r="J545" i="1"/>
  <c r="I545" i="1"/>
  <c r="H545" i="1"/>
  <c r="G545" i="1"/>
  <c r="F545" i="1"/>
  <c r="T544" i="1"/>
  <c r="Z544" i="1" s="1"/>
  <c r="AH544" i="1" s="1"/>
  <c r="S544" i="1"/>
  <c r="Y544" i="1" s="1"/>
  <c r="AG544" i="1" s="1"/>
  <c r="R544" i="1"/>
  <c r="X544" i="1" s="1"/>
  <c r="AD544" i="1" s="1"/>
  <c r="AF544" i="1" s="1"/>
  <c r="AI543" i="1"/>
  <c r="AI542" i="1" s="1"/>
  <c r="AC543" i="1"/>
  <c r="AC542" i="1" s="1"/>
  <c r="AB543" i="1"/>
  <c r="AB542" i="1" s="1"/>
  <c r="AA543" i="1"/>
  <c r="AA542" i="1" s="1"/>
  <c r="W543" i="1"/>
  <c r="W542" i="1" s="1"/>
  <c r="V543" i="1"/>
  <c r="U543" i="1"/>
  <c r="U542" i="1" s="1"/>
  <c r="Q543" i="1"/>
  <c r="Q542" i="1" s="1"/>
  <c r="T542" i="1" s="1"/>
  <c r="P543" i="1"/>
  <c r="P542" i="1" s="1"/>
  <c r="O543" i="1"/>
  <c r="V542" i="1"/>
  <c r="AC539" i="1"/>
  <c r="AC538" i="1" s="1"/>
  <c r="AB539" i="1"/>
  <c r="AG539" i="1" s="1"/>
  <c r="AA539" i="1"/>
  <c r="AD539" i="1" s="1"/>
  <c r="AF539" i="1" s="1"/>
  <c r="AI538" i="1"/>
  <c r="AI537" i="1" s="1"/>
  <c r="AB538" i="1"/>
  <c r="AB537" i="1" s="1"/>
  <c r="AA538" i="1"/>
  <c r="AH536" i="1"/>
  <c r="AG536" i="1"/>
  <c r="AA536" i="1"/>
  <c r="AD536" i="1" s="1"/>
  <c r="AF536" i="1" s="1"/>
  <c r="AI535" i="1"/>
  <c r="AI534" i="1" s="1"/>
  <c r="AC535" i="1"/>
  <c r="AB535" i="1"/>
  <c r="N532" i="1"/>
  <c r="T532" i="1" s="1"/>
  <c r="Z532" i="1" s="1"/>
  <c r="AH532" i="1" s="1"/>
  <c r="M532" i="1"/>
  <c r="S532" i="1" s="1"/>
  <c r="Y532" i="1" s="1"/>
  <c r="AG532" i="1" s="1"/>
  <c r="L532" i="1"/>
  <c r="R532" i="1" s="1"/>
  <c r="X532" i="1" s="1"/>
  <c r="AD532" i="1" s="1"/>
  <c r="AF532" i="1" s="1"/>
  <c r="AI531" i="1"/>
  <c r="AC531" i="1"/>
  <c r="AB531" i="1"/>
  <c r="AA531" i="1"/>
  <c r="W531" i="1"/>
  <c r="V531" i="1"/>
  <c r="U531" i="1"/>
  <c r="Q531" i="1"/>
  <c r="P531" i="1"/>
  <c r="O531" i="1"/>
  <c r="K531" i="1"/>
  <c r="J531" i="1"/>
  <c r="I531" i="1"/>
  <c r="H531" i="1"/>
  <c r="G531" i="1"/>
  <c r="F531" i="1"/>
  <c r="AI530" i="1"/>
  <c r="AC530" i="1"/>
  <c r="AB530" i="1"/>
  <c r="AA530" i="1"/>
  <c r="W530" i="1"/>
  <c r="V530" i="1"/>
  <c r="U530" i="1"/>
  <c r="Q530" i="1"/>
  <c r="P530" i="1"/>
  <c r="O530" i="1"/>
  <c r="K530" i="1"/>
  <c r="J530" i="1"/>
  <c r="I530" i="1"/>
  <c r="H530" i="1"/>
  <c r="G530" i="1"/>
  <c r="F530" i="1"/>
  <c r="AI529" i="1"/>
  <c r="AC529" i="1"/>
  <c r="AB529" i="1"/>
  <c r="AA529" i="1"/>
  <c r="W529" i="1"/>
  <c r="V529" i="1"/>
  <c r="U529" i="1"/>
  <c r="Q529" i="1"/>
  <c r="P529" i="1"/>
  <c r="O529" i="1"/>
  <c r="K529" i="1"/>
  <c r="J529" i="1"/>
  <c r="I529" i="1"/>
  <c r="H529" i="1"/>
  <c r="G529" i="1"/>
  <c r="F529" i="1"/>
  <c r="W528" i="1"/>
  <c r="V528" i="1"/>
  <c r="U528" i="1"/>
  <c r="Q528" i="1"/>
  <c r="P528" i="1"/>
  <c r="O528" i="1"/>
  <c r="K528" i="1"/>
  <c r="J528" i="1"/>
  <c r="I528" i="1"/>
  <c r="H528" i="1"/>
  <c r="G528" i="1"/>
  <c r="F528" i="1"/>
  <c r="N526" i="1"/>
  <c r="T526" i="1" s="1"/>
  <c r="Z526" i="1" s="1"/>
  <c r="AH526" i="1" s="1"/>
  <c r="M526" i="1"/>
  <c r="S526" i="1" s="1"/>
  <c r="Y526" i="1" s="1"/>
  <c r="AG526" i="1" s="1"/>
  <c r="L526" i="1"/>
  <c r="R526" i="1" s="1"/>
  <c r="X526" i="1" s="1"/>
  <c r="AD526" i="1" s="1"/>
  <c r="AF526" i="1" s="1"/>
  <c r="AI525" i="1"/>
  <c r="AC525" i="1"/>
  <c r="AB525" i="1"/>
  <c r="AA525" i="1"/>
  <c r="W525" i="1"/>
  <c r="V525" i="1"/>
  <c r="U525" i="1"/>
  <c r="Q525" i="1"/>
  <c r="P525" i="1"/>
  <c r="O525" i="1"/>
  <c r="K525" i="1"/>
  <c r="J525" i="1"/>
  <c r="I525" i="1"/>
  <c r="H525" i="1"/>
  <c r="G525" i="1"/>
  <c r="F525" i="1"/>
  <c r="M524" i="1"/>
  <c r="S524" i="1" s="1"/>
  <c r="Y524" i="1" s="1"/>
  <c r="AG524" i="1" s="1"/>
  <c r="L524" i="1"/>
  <c r="R524" i="1" s="1"/>
  <c r="X524" i="1" s="1"/>
  <c r="AD524" i="1" s="1"/>
  <c r="AF524" i="1" s="1"/>
  <c r="H524" i="1"/>
  <c r="N524" i="1" s="1"/>
  <c r="T524" i="1" s="1"/>
  <c r="Z524" i="1" s="1"/>
  <c r="AH524" i="1" s="1"/>
  <c r="G524" i="1"/>
  <c r="AI523" i="1"/>
  <c r="AI522" i="1" s="1"/>
  <c r="AC523" i="1"/>
  <c r="AC522" i="1" s="1"/>
  <c r="AB523" i="1"/>
  <c r="AB522" i="1" s="1"/>
  <c r="AA523" i="1"/>
  <c r="W523" i="1"/>
  <c r="V523" i="1"/>
  <c r="U523" i="1"/>
  <c r="U522" i="1" s="1"/>
  <c r="Q523" i="1"/>
  <c r="Q522" i="1" s="1"/>
  <c r="P523" i="1"/>
  <c r="P522" i="1" s="1"/>
  <c r="O523" i="1"/>
  <c r="K523" i="1"/>
  <c r="J523" i="1"/>
  <c r="M523" i="1" s="1"/>
  <c r="S523" i="1" s="1"/>
  <c r="I523" i="1"/>
  <c r="I522" i="1" s="1"/>
  <c r="H523" i="1"/>
  <c r="N523" i="1" s="1"/>
  <c r="G523" i="1"/>
  <c r="F523" i="1"/>
  <c r="N521" i="1"/>
  <c r="T521" i="1" s="1"/>
  <c r="Z521" i="1" s="1"/>
  <c r="AH521" i="1" s="1"/>
  <c r="M521" i="1"/>
  <c r="S521" i="1" s="1"/>
  <c r="Y521" i="1" s="1"/>
  <c r="AG521" i="1" s="1"/>
  <c r="L521" i="1"/>
  <c r="R521" i="1" s="1"/>
  <c r="X521" i="1" s="1"/>
  <c r="AD521" i="1" s="1"/>
  <c r="AF521" i="1" s="1"/>
  <c r="AI520" i="1"/>
  <c r="AC520" i="1"/>
  <c r="AB520" i="1"/>
  <c r="AA520" i="1"/>
  <c r="W520" i="1"/>
  <c r="V520" i="1"/>
  <c r="U520" i="1"/>
  <c r="Q520" i="1"/>
  <c r="P520" i="1"/>
  <c r="O520" i="1"/>
  <c r="K520" i="1"/>
  <c r="J520" i="1"/>
  <c r="I520" i="1"/>
  <c r="H520" i="1"/>
  <c r="G520" i="1"/>
  <c r="F520" i="1"/>
  <c r="N519" i="1"/>
  <c r="T519" i="1" s="1"/>
  <c r="Z519" i="1" s="1"/>
  <c r="AH519" i="1" s="1"/>
  <c r="M519" i="1"/>
  <c r="S519" i="1" s="1"/>
  <c r="Y519" i="1" s="1"/>
  <c r="AG519" i="1" s="1"/>
  <c r="L519" i="1"/>
  <c r="R519" i="1" s="1"/>
  <c r="X519" i="1" s="1"/>
  <c r="AD519" i="1" s="1"/>
  <c r="AF519" i="1" s="1"/>
  <c r="AI518" i="1"/>
  <c r="AC518" i="1"/>
  <c r="AB518" i="1"/>
  <c r="AA518" i="1"/>
  <c r="W518" i="1"/>
  <c r="V518" i="1"/>
  <c r="U518" i="1"/>
  <c r="Q518" i="1"/>
  <c r="P518" i="1"/>
  <c r="O518" i="1"/>
  <c r="K518" i="1"/>
  <c r="J518" i="1"/>
  <c r="I518" i="1"/>
  <c r="H518" i="1"/>
  <c r="G518" i="1"/>
  <c r="F518" i="1"/>
  <c r="N515" i="1"/>
  <c r="T515" i="1" s="1"/>
  <c r="Z515" i="1" s="1"/>
  <c r="AH515" i="1" s="1"/>
  <c r="M515" i="1"/>
  <c r="S515" i="1" s="1"/>
  <c r="Y515" i="1" s="1"/>
  <c r="AG515" i="1" s="1"/>
  <c r="L515" i="1"/>
  <c r="R515" i="1" s="1"/>
  <c r="X515" i="1" s="1"/>
  <c r="AD515" i="1" s="1"/>
  <c r="AF515" i="1" s="1"/>
  <c r="AI514" i="1"/>
  <c r="AC514" i="1"/>
  <c r="AB514" i="1"/>
  <c r="AA514" i="1"/>
  <c r="W514" i="1"/>
  <c r="V514" i="1"/>
  <c r="U514" i="1"/>
  <c r="Q514" i="1"/>
  <c r="P514" i="1"/>
  <c r="O514" i="1"/>
  <c r="K514" i="1"/>
  <c r="J514" i="1"/>
  <c r="I514" i="1"/>
  <c r="H514" i="1"/>
  <c r="G514" i="1"/>
  <c r="F514" i="1"/>
  <c r="N513" i="1"/>
  <c r="T513" i="1" s="1"/>
  <c r="Z513" i="1" s="1"/>
  <c r="AH513" i="1" s="1"/>
  <c r="M513" i="1"/>
  <c r="S513" i="1" s="1"/>
  <c r="Y513" i="1" s="1"/>
  <c r="AG513" i="1" s="1"/>
  <c r="L513" i="1"/>
  <c r="R513" i="1" s="1"/>
  <c r="X513" i="1" s="1"/>
  <c r="AD513" i="1" s="1"/>
  <c r="AF513" i="1" s="1"/>
  <c r="AI512" i="1"/>
  <c r="AC512" i="1"/>
  <c r="AB512" i="1"/>
  <c r="AA512" i="1"/>
  <c r="W512" i="1"/>
  <c r="V512" i="1"/>
  <c r="U512" i="1"/>
  <c r="U511" i="1" s="1"/>
  <c r="Q512" i="1"/>
  <c r="P512" i="1"/>
  <c r="O512" i="1"/>
  <c r="K512" i="1"/>
  <c r="K511" i="1" s="1"/>
  <c r="J512" i="1"/>
  <c r="I512" i="1"/>
  <c r="H512" i="1"/>
  <c r="G512" i="1"/>
  <c r="F512" i="1"/>
  <c r="AB511" i="1"/>
  <c r="N510" i="1"/>
  <c r="T510" i="1" s="1"/>
  <c r="Z510" i="1" s="1"/>
  <c r="AH510" i="1" s="1"/>
  <c r="M510" i="1"/>
  <c r="S510" i="1" s="1"/>
  <c r="Y510" i="1" s="1"/>
  <c r="AG510" i="1" s="1"/>
  <c r="L510" i="1"/>
  <c r="R510" i="1" s="1"/>
  <c r="X510" i="1" s="1"/>
  <c r="AD510" i="1" s="1"/>
  <c r="AF510" i="1" s="1"/>
  <c r="AI509" i="1"/>
  <c r="AC509" i="1"/>
  <c r="AB509" i="1"/>
  <c r="AA509" i="1"/>
  <c r="W509" i="1"/>
  <c r="V509" i="1"/>
  <c r="U509" i="1"/>
  <c r="Q509" i="1"/>
  <c r="P509" i="1"/>
  <c r="O509" i="1"/>
  <c r="K509" i="1"/>
  <c r="J509" i="1"/>
  <c r="I509" i="1"/>
  <c r="H509" i="1"/>
  <c r="G509" i="1"/>
  <c r="F509" i="1"/>
  <c r="N508" i="1"/>
  <c r="T508" i="1" s="1"/>
  <c r="Z508" i="1" s="1"/>
  <c r="AH508" i="1" s="1"/>
  <c r="M508" i="1"/>
  <c r="S508" i="1" s="1"/>
  <c r="Y508" i="1" s="1"/>
  <c r="AG508" i="1" s="1"/>
  <c r="L508" i="1"/>
  <c r="R508" i="1" s="1"/>
  <c r="X508" i="1" s="1"/>
  <c r="AD508" i="1" s="1"/>
  <c r="AF508" i="1" s="1"/>
  <c r="AI507" i="1"/>
  <c r="AC507" i="1"/>
  <c r="AB507" i="1"/>
  <c r="AA507" i="1"/>
  <c r="W507" i="1"/>
  <c r="V507" i="1"/>
  <c r="U507" i="1"/>
  <c r="Q507" i="1"/>
  <c r="P507" i="1"/>
  <c r="O507" i="1"/>
  <c r="K507" i="1"/>
  <c r="J507" i="1"/>
  <c r="I507" i="1"/>
  <c r="H507" i="1"/>
  <c r="G507" i="1"/>
  <c r="F507" i="1"/>
  <c r="F506" i="1" s="1"/>
  <c r="N505" i="1"/>
  <c r="T505" i="1" s="1"/>
  <c r="Z505" i="1" s="1"/>
  <c r="AH505" i="1" s="1"/>
  <c r="M505" i="1"/>
  <c r="S505" i="1" s="1"/>
  <c r="Y505" i="1" s="1"/>
  <c r="AG505" i="1" s="1"/>
  <c r="L505" i="1"/>
  <c r="R505" i="1" s="1"/>
  <c r="X505" i="1" s="1"/>
  <c r="AD505" i="1" s="1"/>
  <c r="AF505" i="1" s="1"/>
  <c r="AI504" i="1"/>
  <c r="AC504" i="1"/>
  <c r="AB504" i="1"/>
  <c r="AA504" i="1"/>
  <c r="W504" i="1"/>
  <c r="V504" i="1"/>
  <c r="U504" i="1"/>
  <c r="Q504" i="1"/>
  <c r="P504" i="1"/>
  <c r="O504" i="1"/>
  <c r="K504" i="1"/>
  <c r="J504" i="1"/>
  <c r="I504" i="1"/>
  <c r="H504" i="1"/>
  <c r="G504" i="1"/>
  <c r="F504" i="1"/>
  <c r="L503" i="1"/>
  <c r="R503" i="1" s="1"/>
  <c r="X503" i="1" s="1"/>
  <c r="AD503" i="1" s="1"/>
  <c r="AF503" i="1" s="1"/>
  <c r="H503" i="1"/>
  <c r="H502" i="1" s="1"/>
  <c r="G503" i="1"/>
  <c r="M503" i="1" s="1"/>
  <c r="S503" i="1" s="1"/>
  <c r="Y503" i="1" s="1"/>
  <c r="AG503" i="1" s="1"/>
  <c r="AI502" i="1"/>
  <c r="AC502" i="1"/>
  <c r="AB502" i="1"/>
  <c r="AA502" i="1"/>
  <c r="W502" i="1"/>
  <c r="V502" i="1"/>
  <c r="U502" i="1"/>
  <c r="Q502" i="1"/>
  <c r="P502" i="1"/>
  <c r="O502" i="1"/>
  <c r="K502" i="1"/>
  <c r="J502" i="1"/>
  <c r="I502" i="1"/>
  <c r="G502" i="1"/>
  <c r="F502" i="1"/>
  <c r="N501" i="1"/>
  <c r="T501" i="1" s="1"/>
  <c r="Z501" i="1" s="1"/>
  <c r="AH501" i="1" s="1"/>
  <c r="M501" i="1"/>
  <c r="S501" i="1" s="1"/>
  <c r="Y501" i="1" s="1"/>
  <c r="AG501" i="1" s="1"/>
  <c r="L501" i="1"/>
  <c r="R501" i="1" s="1"/>
  <c r="X501" i="1" s="1"/>
  <c r="AD501" i="1" s="1"/>
  <c r="AF501" i="1" s="1"/>
  <c r="AI500" i="1"/>
  <c r="AC500" i="1"/>
  <c r="AB500" i="1"/>
  <c r="AA500" i="1"/>
  <c r="W500" i="1"/>
  <c r="V500" i="1"/>
  <c r="U500" i="1"/>
  <c r="Q500" i="1"/>
  <c r="P500" i="1"/>
  <c r="O500" i="1"/>
  <c r="K500" i="1"/>
  <c r="J500" i="1"/>
  <c r="I500" i="1"/>
  <c r="H500" i="1"/>
  <c r="G500" i="1"/>
  <c r="F500" i="1"/>
  <c r="L500" i="1" s="1"/>
  <c r="N499" i="1"/>
  <c r="T499" i="1" s="1"/>
  <c r="Z499" i="1" s="1"/>
  <c r="AH499" i="1" s="1"/>
  <c r="M499" i="1"/>
  <c r="S499" i="1" s="1"/>
  <c r="Y499" i="1" s="1"/>
  <c r="AG499" i="1" s="1"/>
  <c r="L499" i="1"/>
  <c r="R499" i="1" s="1"/>
  <c r="X499" i="1" s="1"/>
  <c r="AD499" i="1" s="1"/>
  <c r="AF499" i="1" s="1"/>
  <c r="AI498" i="1"/>
  <c r="AC498" i="1"/>
  <c r="AB498" i="1"/>
  <c r="AA498" i="1"/>
  <c r="W498" i="1"/>
  <c r="V498" i="1"/>
  <c r="U498" i="1"/>
  <c r="Q498" i="1"/>
  <c r="P498" i="1"/>
  <c r="O498" i="1"/>
  <c r="K498" i="1"/>
  <c r="J498" i="1"/>
  <c r="I498" i="1"/>
  <c r="H498" i="1"/>
  <c r="G498" i="1"/>
  <c r="F498" i="1"/>
  <c r="N497" i="1"/>
  <c r="T497" i="1" s="1"/>
  <c r="Z497" i="1" s="1"/>
  <c r="AH497" i="1" s="1"/>
  <c r="M497" i="1"/>
  <c r="S497" i="1" s="1"/>
  <c r="Y497" i="1" s="1"/>
  <c r="AG497" i="1" s="1"/>
  <c r="L497" i="1"/>
  <c r="R497" i="1" s="1"/>
  <c r="X497" i="1" s="1"/>
  <c r="AD497" i="1" s="1"/>
  <c r="AF497" i="1" s="1"/>
  <c r="AI496" i="1"/>
  <c r="AC496" i="1"/>
  <c r="AB496" i="1"/>
  <c r="AA496" i="1"/>
  <c r="W496" i="1"/>
  <c r="V496" i="1"/>
  <c r="U496" i="1"/>
  <c r="Q496" i="1"/>
  <c r="P496" i="1"/>
  <c r="O496" i="1"/>
  <c r="K496" i="1"/>
  <c r="J496" i="1"/>
  <c r="I496" i="1"/>
  <c r="H496" i="1"/>
  <c r="G496" i="1"/>
  <c r="F496" i="1"/>
  <c r="N494" i="1"/>
  <c r="T494" i="1" s="1"/>
  <c r="Z494" i="1" s="1"/>
  <c r="AH494" i="1" s="1"/>
  <c r="M494" i="1"/>
  <c r="S494" i="1" s="1"/>
  <c r="Y494" i="1" s="1"/>
  <c r="AG494" i="1" s="1"/>
  <c r="L494" i="1"/>
  <c r="R494" i="1" s="1"/>
  <c r="X494" i="1" s="1"/>
  <c r="AD494" i="1" s="1"/>
  <c r="AF494" i="1" s="1"/>
  <c r="AI493" i="1"/>
  <c r="AC493" i="1"/>
  <c r="AB493" i="1"/>
  <c r="AA493" i="1"/>
  <c r="W493" i="1"/>
  <c r="V493" i="1"/>
  <c r="U493" i="1"/>
  <c r="Q493" i="1"/>
  <c r="P493" i="1"/>
  <c r="O493" i="1"/>
  <c r="K493" i="1"/>
  <c r="J493" i="1"/>
  <c r="I493" i="1"/>
  <c r="H493" i="1"/>
  <c r="G493" i="1"/>
  <c r="F493" i="1"/>
  <c r="AI492" i="1"/>
  <c r="AC492" i="1"/>
  <c r="AB492" i="1"/>
  <c r="AA492" i="1"/>
  <c r="W492" i="1"/>
  <c r="V492" i="1"/>
  <c r="U492" i="1"/>
  <c r="Q492" i="1"/>
  <c r="P492" i="1"/>
  <c r="O492" i="1"/>
  <c r="K492" i="1"/>
  <c r="J492" i="1"/>
  <c r="I492" i="1"/>
  <c r="H492" i="1"/>
  <c r="G492" i="1"/>
  <c r="F492" i="1"/>
  <c r="N491" i="1"/>
  <c r="T491" i="1" s="1"/>
  <c r="Z491" i="1" s="1"/>
  <c r="AH491" i="1" s="1"/>
  <c r="M491" i="1"/>
  <c r="S491" i="1" s="1"/>
  <c r="Y491" i="1" s="1"/>
  <c r="AG491" i="1" s="1"/>
  <c r="L491" i="1"/>
  <c r="R491" i="1" s="1"/>
  <c r="X491" i="1" s="1"/>
  <c r="AD491" i="1" s="1"/>
  <c r="AF491" i="1" s="1"/>
  <c r="AI490" i="1"/>
  <c r="AC490" i="1"/>
  <c r="AB490" i="1"/>
  <c r="AA490" i="1"/>
  <c r="W490" i="1"/>
  <c r="V490" i="1"/>
  <c r="U490" i="1"/>
  <c r="Q490" i="1"/>
  <c r="P490" i="1"/>
  <c r="O490" i="1"/>
  <c r="K490" i="1"/>
  <c r="J490" i="1"/>
  <c r="I490" i="1"/>
  <c r="H490" i="1"/>
  <c r="G490" i="1"/>
  <c r="F490" i="1"/>
  <c r="AI489" i="1"/>
  <c r="AC489" i="1"/>
  <c r="AB489" i="1"/>
  <c r="AA489" i="1"/>
  <c r="W489" i="1"/>
  <c r="V489" i="1"/>
  <c r="U489" i="1"/>
  <c r="Q489" i="1"/>
  <c r="P489" i="1"/>
  <c r="O489" i="1"/>
  <c r="K489" i="1"/>
  <c r="J489" i="1"/>
  <c r="I489" i="1"/>
  <c r="H489" i="1"/>
  <c r="G489" i="1"/>
  <c r="F489" i="1"/>
  <c r="O488" i="1"/>
  <c r="N488" i="1"/>
  <c r="T488" i="1" s="1"/>
  <c r="Z488" i="1" s="1"/>
  <c r="AH488" i="1" s="1"/>
  <c r="M488" i="1"/>
  <c r="S488" i="1" s="1"/>
  <c r="Y488" i="1" s="1"/>
  <c r="AG488" i="1" s="1"/>
  <c r="L488" i="1"/>
  <c r="R488" i="1" s="1"/>
  <c r="X488" i="1" s="1"/>
  <c r="AD488" i="1" s="1"/>
  <c r="AF488" i="1" s="1"/>
  <c r="AI487" i="1"/>
  <c r="AC487" i="1"/>
  <c r="AC486" i="1" s="1"/>
  <c r="AB487" i="1"/>
  <c r="AB486" i="1" s="1"/>
  <c r="AA487" i="1"/>
  <c r="AA486" i="1" s="1"/>
  <c r="W487" i="1"/>
  <c r="W486" i="1" s="1"/>
  <c r="V487" i="1"/>
  <c r="V486" i="1" s="1"/>
  <c r="U487" i="1"/>
  <c r="U486" i="1" s="1"/>
  <c r="Q487" i="1"/>
  <c r="Q486" i="1" s="1"/>
  <c r="P487" i="1"/>
  <c r="P486" i="1" s="1"/>
  <c r="O487" i="1"/>
  <c r="O486" i="1" s="1"/>
  <c r="K487" i="1"/>
  <c r="K486" i="1" s="1"/>
  <c r="J487" i="1"/>
  <c r="J486" i="1" s="1"/>
  <c r="I487" i="1"/>
  <c r="H487" i="1"/>
  <c r="G487" i="1"/>
  <c r="F487" i="1"/>
  <c r="AI486" i="1"/>
  <c r="F486" i="1"/>
  <c r="N485" i="1"/>
  <c r="T485" i="1" s="1"/>
  <c r="Z485" i="1" s="1"/>
  <c r="AH485" i="1" s="1"/>
  <c r="M485" i="1"/>
  <c r="S485" i="1" s="1"/>
  <c r="Y485" i="1" s="1"/>
  <c r="AG485" i="1" s="1"/>
  <c r="L485" i="1"/>
  <c r="R485" i="1" s="1"/>
  <c r="X485" i="1" s="1"/>
  <c r="AD485" i="1" s="1"/>
  <c r="AF485" i="1" s="1"/>
  <c r="AI484" i="1"/>
  <c r="AC484" i="1"/>
  <c r="AC483" i="1" s="1"/>
  <c r="AB484" i="1"/>
  <c r="AB483" i="1" s="1"/>
  <c r="AA484" i="1"/>
  <c r="AA483" i="1" s="1"/>
  <c r="W484" i="1"/>
  <c r="W483" i="1" s="1"/>
  <c r="V484" i="1"/>
  <c r="V483" i="1" s="1"/>
  <c r="U484" i="1"/>
  <c r="U483" i="1" s="1"/>
  <c r="Q484" i="1"/>
  <c r="Q483" i="1" s="1"/>
  <c r="P484" i="1"/>
  <c r="P483" i="1" s="1"/>
  <c r="O484" i="1"/>
  <c r="O483" i="1" s="1"/>
  <c r="K484" i="1"/>
  <c r="K483" i="1" s="1"/>
  <c r="J484" i="1"/>
  <c r="J483" i="1" s="1"/>
  <c r="I484" i="1"/>
  <c r="H484" i="1"/>
  <c r="G484" i="1"/>
  <c r="M484" i="1" s="1"/>
  <c r="F484" i="1"/>
  <c r="AI483" i="1"/>
  <c r="F483" i="1"/>
  <c r="N481" i="1"/>
  <c r="T481" i="1" s="1"/>
  <c r="Z481" i="1" s="1"/>
  <c r="AH481" i="1" s="1"/>
  <c r="M481" i="1"/>
  <c r="S481" i="1" s="1"/>
  <c r="Y481" i="1" s="1"/>
  <c r="AG481" i="1" s="1"/>
  <c r="L481" i="1"/>
  <c r="R481" i="1" s="1"/>
  <c r="X481" i="1" s="1"/>
  <c r="AD481" i="1" s="1"/>
  <c r="AF481" i="1" s="1"/>
  <c r="N480" i="1"/>
  <c r="T480" i="1" s="1"/>
  <c r="Z480" i="1" s="1"/>
  <c r="AH480" i="1" s="1"/>
  <c r="M480" i="1"/>
  <c r="S480" i="1" s="1"/>
  <c r="Y480" i="1" s="1"/>
  <c r="AG480" i="1" s="1"/>
  <c r="L480" i="1"/>
  <c r="R480" i="1" s="1"/>
  <c r="X480" i="1" s="1"/>
  <c r="AD480" i="1" s="1"/>
  <c r="AF480" i="1" s="1"/>
  <c r="N479" i="1"/>
  <c r="T479" i="1" s="1"/>
  <c r="Z479" i="1" s="1"/>
  <c r="AH479" i="1" s="1"/>
  <c r="M479" i="1"/>
  <c r="S479" i="1" s="1"/>
  <c r="Y479" i="1" s="1"/>
  <c r="AG479" i="1" s="1"/>
  <c r="L479" i="1"/>
  <c r="R479" i="1" s="1"/>
  <c r="X479" i="1" s="1"/>
  <c r="AD479" i="1" s="1"/>
  <c r="AF479" i="1" s="1"/>
  <c r="AI478" i="1"/>
  <c r="AI475" i="1" s="1"/>
  <c r="AC478" i="1"/>
  <c r="AB478" i="1"/>
  <c r="AB475" i="1" s="1"/>
  <c r="AA478" i="1"/>
  <c r="W478" i="1"/>
  <c r="V478" i="1"/>
  <c r="U478" i="1"/>
  <c r="U475" i="1" s="1"/>
  <c r="Q478" i="1"/>
  <c r="P478" i="1"/>
  <c r="P475" i="1" s="1"/>
  <c r="O478" i="1"/>
  <c r="K478" i="1"/>
  <c r="K475" i="1" s="1"/>
  <c r="J478" i="1"/>
  <c r="I478" i="1"/>
  <c r="H478" i="1"/>
  <c r="G478" i="1"/>
  <c r="F478" i="1"/>
  <c r="N477" i="1"/>
  <c r="T477" i="1" s="1"/>
  <c r="Z477" i="1" s="1"/>
  <c r="AH477" i="1" s="1"/>
  <c r="M477" i="1"/>
  <c r="S477" i="1" s="1"/>
  <c r="Y477" i="1" s="1"/>
  <c r="AG477" i="1" s="1"/>
  <c r="L477" i="1"/>
  <c r="R477" i="1" s="1"/>
  <c r="X477" i="1" s="1"/>
  <c r="AD477" i="1" s="1"/>
  <c r="AF477" i="1" s="1"/>
  <c r="AI476" i="1"/>
  <c r="AC476" i="1"/>
  <c r="AC475" i="1" s="1"/>
  <c r="AB476" i="1"/>
  <c r="AA476" i="1"/>
  <c r="AA475" i="1" s="1"/>
  <c r="W476" i="1"/>
  <c r="V476" i="1"/>
  <c r="V475" i="1" s="1"/>
  <c r="U476" i="1"/>
  <c r="Q476" i="1"/>
  <c r="Q475" i="1" s="1"/>
  <c r="P476" i="1"/>
  <c r="O476" i="1"/>
  <c r="O475" i="1" s="1"/>
  <c r="K476" i="1"/>
  <c r="J476" i="1"/>
  <c r="J475" i="1" s="1"/>
  <c r="I476" i="1"/>
  <c r="H476" i="1"/>
  <c r="N476" i="1" s="1"/>
  <c r="G476" i="1"/>
  <c r="F476" i="1"/>
  <c r="F475" i="1" s="1"/>
  <c r="N474" i="1"/>
  <c r="T474" i="1" s="1"/>
  <c r="Z474" i="1" s="1"/>
  <c r="AH474" i="1" s="1"/>
  <c r="M474" i="1"/>
  <c r="S474" i="1" s="1"/>
  <c r="Y474" i="1" s="1"/>
  <c r="AG474" i="1" s="1"/>
  <c r="L474" i="1"/>
  <c r="R474" i="1" s="1"/>
  <c r="X474" i="1" s="1"/>
  <c r="AD474" i="1" s="1"/>
  <c r="AF474" i="1" s="1"/>
  <c r="N473" i="1"/>
  <c r="T473" i="1" s="1"/>
  <c r="Z473" i="1" s="1"/>
  <c r="AH473" i="1" s="1"/>
  <c r="M473" i="1"/>
  <c r="S473" i="1" s="1"/>
  <c r="Y473" i="1" s="1"/>
  <c r="AG473" i="1" s="1"/>
  <c r="L473" i="1"/>
  <c r="R473" i="1" s="1"/>
  <c r="X473" i="1" s="1"/>
  <c r="AD473" i="1" s="1"/>
  <c r="AF473" i="1" s="1"/>
  <c r="N472" i="1"/>
  <c r="T472" i="1" s="1"/>
  <c r="Z472" i="1" s="1"/>
  <c r="AH472" i="1" s="1"/>
  <c r="M472" i="1"/>
  <c r="S472" i="1" s="1"/>
  <c r="Y472" i="1" s="1"/>
  <c r="AG472" i="1" s="1"/>
  <c r="L472" i="1"/>
  <c r="R472" i="1" s="1"/>
  <c r="X472" i="1" s="1"/>
  <c r="AD472" i="1" s="1"/>
  <c r="AF472" i="1" s="1"/>
  <c r="AI471" i="1"/>
  <c r="AC471" i="1"/>
  <c r="AB471" i="1"/>
  <c r="AA471" i="1"/>
  <c r="W471" i="1"/>
  <c r="W467" i="1" s="1"/>
  <c r="V471" i="1"/>
  <c r="U471" i="1"/>
  <c r="Q471" i="1"/>
  <c r="P471" i="1"/>
  <c r="O471" i="1"/>
  <c r="K471" i="1"/>
  <c r="J471" i="1"/>
  <c r="I471" i="1"/>
  <c r="H471" i="1"/>
  <c r="G471" i="1"/>
  <c r="F471" i="1"/>
  <c r="N470" i="1"/>
  <c r="T470" i="1" s="1"/>
  <c r="Z470" i="1" s="1"/>
  <c r="AH470" i="1" s="1"/>
  <c r="M470" i="1"/>
  <c r="S470" i="1" s="1"/>
  <c r="Y470" i="1" s="1"/>
  <c r="AG470" i="1" s="1"/>
  <c r="L470" i="1"/>
  <c r="R470" i="1" s="1"/>
  <c r="X470" i="1" s="1"/>
  <c r="AD470" i="1" s="1"/>
  <c r="AF470" i="1" s="1"/>
  <c r="N469" i="1"/>
  <c r="T469" i="1" s="1"/>
  <c r="Z469" i="1" s="1"/>
  <c r="AH469" i="1" s="1"/>
  <c r="M469" i="1"/>
  <c r="S469" i="1" s="1"/>
  <c r="Y469" i="1" s="1"/>
  <c r="AG469" i="1" s="1"/>
  <c r="L469" i="1"/>
  <c r="R469" i="1" s="1"/>
  <c r="X469" i="1" s="1"/>
  <c r="AD469" i="1" s="1"/>
  <c r="AF469" i="1" s="1"/>
  <c r="AI468" i="1"/>
  <c r="AC468" i="1"/>
  <c r="AB468" i="1"/>
  <c r="AA468" i="1"/>
  <c r="AA467" i="1" s="1"/>
  <c r="W468" i="1"/>
  <c r="V468" i="1"/>
  <c r="U468" i="1"/>
  <c r="Q468" i="1"/>
  <c r="Q467" i="1" s="1"/>
  <c r="P468" i="1"/>
  <c r="O468" i="1"/>
  <c r="K468" i="1"/>
  <c r="J468" i="1"/>
  <c r="J467" i="1" s="1"/>
  <c r="I468" i="1"/>
  <c r="H468" i="1"/>
  <c r="G468" i="1"/>
  <c r="F468" i="1"/>
  <c r="F467" i="1" s="1"/>
  <c r="N466" i="1"/>
  <c r="T466" i="1" s="1"/>
  <c r="Z466" i="1" s="1"/>
  <c r="AH466" i="1" s="1"/>
  <c r="M466" i="1"/>
  <c r="S466" i="1" s="1"/>
  <c r="Y466" i="1" s="1"/>
  <c r="AG466" i="1" s="1"/>
  <c r="L466" i="1"/>
  <c r="R466" i="1" s="1"/>
  <c r="X466" i="1" s="1"/>
  <c r="AD466" i="1" s="1"/>
  <c r="AF466" i="1" s="1"/>
  <c r="AI465" i="1"/>
  <c r="AC465" i="1"/>
  <c r="AB465" i="1"/>
  <c r="AA465" i="1"/>
  <c r="W465" i="1"/>
  <c r="V465" i="1"/>
  <c r="U465" i="1"/>
  <c r="Q465" i="1"/>
  <c r="P465" i="1"/>
  <c r="O465" i="1"/>
  <c r="K465" i="1"/>
  <c r="J465" i="1"/>
  <c r="I465" i="1"/>
  <c r="I462" i="1" s="1"/>
  <c r="H465" i="1"/>
  <c r="G465" i="1"/>
  <c r="F465" i="1"/>
  <c r="N464" i="1"/>
  <c r="T464" i="1" s="1"/>
  <c r="Z464" i="1" s="1"/>
  <c r="AH464" i="1" s="1"/>
  <c r="M464" i="1"/>
  <c r="S464" i="1" s="1"/>
  <c r="Y464" i="1" s="1"/>
  <c r="AG464" i="1" s="1"/>
  <c r="L464" i="1"/>
  <c r="R464" i="1" s="1"/>
  <c r="X464" i="1" s="1"/>
  <c r="AD464" i="1" s="1"/>
  <c r="AF464" i="1" s="1"/>
  <c r="AI463" i="1"/>
  <c r="AC463" i="1"/>
  <c r="AC462" i="1" s="1"/>
  <c r="AB463" i="1"/>
  <c r="AA463" i="1"/>
  <c r="AA462" i="1" s="1"/>
  <c r="W463" i="1"/>
  <c r="V463" i="1"/>
  <c r="V462" i="1" s="1"/>
  <c r="U463" i="1"/>
  <c r="Q463" i="1"/>
  <c r="Q462" i="1" s="1"/>
  <c r="P463" i="1"/>
  <c r="O463" i="1"/>
  <c r="O462" i="1" s="1"/>
  <c r="K463" i="1"/>
  <c r="J463" i="1"/>
  <c r="I463" i="1"/>
  <c r="H463" i="1"/>
  <c r="G463" i="1"/>
  <c r="F463" i="1"/>
  <c r="N460" i="1"/>
  <c r="T460" i="1" s="1"/>
  <c r="Z460" i="1" s="1"/>
  <c r="AH460" i="1" s="1"/>
  <c r="M460" i="1"/>
  <c r="S460" i="1" s="1"/>
  <c r="Y460" i="1" s="1"/>
  <c r="AG460" i="1" s="1"/>
  <c r="L460" i="1"/>
  <c r="R460" i="1" s="1"/>
  <c r="X460" i="1" s="1"/>
  <c r="AD460" i="1" s="1"/>
  <c r="AF460" i="1" s="1"/>
  <c r="AI459" i="1"/>
  <c r="AC459" i="1"/>
  <c r="AC458" i="1" s="1"/>
  <c r="AB459" i="1"/>
  <c r="AB458" i="1" s="1"/>
  <c r="AA459" i="1"/>
  <c r="AA458" i="1" s="1"/>
  <c r="W459" i="1"/>
  <c r="W458" i="1" s="1"/>
  <c r="V459" i="1"/>
  <c r="V458" i="1" s="1"/>
  <c r="U459" i="1"/>
  <c r="U458" i="1" s="1"/>
  <c r="Q459" i="1"/>
  <c r="Q458" i="1" s="1"/>
  <c r="P459" i="1"/>
  <c r="P458" i="1" s="1"/>
  <c r="O459" i="1"/>
  <c r="O458" i="1" s="1"/>
  <c r="K459" i="1"/>
  <c r="K458" i="1" s="1"/>
  <c r="J459" i="1"/>
  <c r="J458" i="1" s="1"/>
  <c r="I459" i="1"/>
  <c r="I458" i="1" s="1"/>
  <c r="H459" i="1"/>
  <c r="G459" i="1"/>
  <c r="F459" i="1"/>
  <c r="F458" i="1" s="1"/>
  <c r="AI458" i="1"/>
  <c r="N457" i="1"/>
  <c r="T457" i="1" s="1"/>
  <c r="Z457" i="1" s="1"/>
  <c r="AH457" i="1" s="1"/>
  <c r="M457" i="1"/>
  <c r="S457" i="1" s="1"/>
  <c r="Y457" i="1" s="1"/>
  <c r="AG457" i="1" s="1"/>
  <c r="L457" i="1"/>
  <c r="R457" i="1" s="1"/>
  <c r="X457" i="1" s="1"/>
  <c r="AD457" i="1" s="1"/>
  <c r="AF457" i="1" s="1"/>
  <c r="AI456" i="1"/>
  <c r="AC456" i="1"/>
  <c r="AB456" i="1"/>
  <c r="AA456" i="1"/>
  <c r="AA455" i="1" s="1"/>
  <c r="W456" i="1"/>
  <c r="W455" i="1" s="1"/>
  <c r="V456" i="1"/>
  <c r="V455" i="1" s="1"/>
  <c r="U456" i="1"/>
  <c r="U455" i="1" s="1"/>
  <c r="Q456" i="1"/>
  <c r="Q455" i="1" s="1"/>
  <c r="P456" i="1"/>
  <c r="P455" i="1" s="1"/>
  <c r="O456" i="1"/>
  <c r="K456" i="1"/>
  <c r="K455" i="1" s="1"/>
  <c r="J456" i="1"/>
  <c r="J455" i="1" s="1"/>
  <c r="I456" i="1"/>
  <c r="I455" i="1" s="1"/>
  <c r="H456" i="1"/>
  <c r="G456" i="1"/>
  <c r="F456" i="1"/>
  <c r="AI455" i="1"/>
  <c r="AC455" i="1"/>
  <c r="AB455" i="1"/>
  <c r="O455" i="1"/>
  <c r="H455" i="1"/>
  <c r="F455" i="1"/>
  <c r="N454" i="1"/>
  <c r="T454" i="1" s="1"/>
  <c r="Z454" i="1" s="1"/>
  <c r="AH454" i="1" s="1"/>
  <c r="M454" i="1"/>
  <c r="S454" i="1" s="1"/>
  <c r="Y454" i="1" s="1"/>
  <c r="AG454" i="1" s="1"/>
  <c r="L454" i="1"/>
  <c r="R454" i="1" s="1"/>
  <c r="X454" i="1" s="1"/>
  <c r="AD454" i="1" s="1"/>
  <c r="AF454" i="1" s="1"/>
  <c r="AI453" i="1"/>
  <c r="AC453" i="1"/>
  <c r="AB453" i="1"/>
  <c r="AA453" i="1"/>
  <c r="W453" i="1"/>
  <c r="V453" i="1"/>
  <c r="V452" i="1" s="1"/>
  <c r="U453" i="1"/>
  <c r="U452" i="1" s="1"/>
  <c r="Q453" i="1"/>
  <c r="Q452" i="1" s="1"/>
  <c r="P453" i="1"/>
  <c r="P452" i="1" s="1"/>
  <c r="O453" i="1"/>
  <c r="O452" i="1" s="1"/>
  <c r="K453" i="1"/>
  <c r="K452" i="1" s="1"/>
  <c r="J453" i="1"/>
  <c r="J452" i="1" s="1"/>
  <c r="I453" i="1"/>
  <c r="H453" i="1"/>
  <c r="G453" i="1"/>
  <c r="G452" i="1" s="1"/>
  <c r="F453" i="1"/>
  <c r="F452" i="1" s="1"/>
  <c r="AI452" i="1"/>
  <c r="AC452" i="1"/>
  <c r="AB452" i="1"/>
  <c r="AA452" i="1"/>
  <c r="W452" i="1"/>
  <c r="N451" i="1"/>
  <c r="T451" i="1" s="1"/>
  <c r="Z451" i="1" s="1"/>
  <c r="AH451" i="1" s="1"/>
  <c r="M451" i="1"/>
  <c r="S451" i="1" s="1"/>
  <c r="Y451" i="1" s="1"/>
  <c r="AG451" i="1" s="1"/>
  <c r="L451" i="1"/>
  <c r="R451" i="1" s="1"/>
  <c r="X451" i="1" s="1"/>
  <c r="AD451" i="1" s="1"/>
  <c r="AF451" i="1" s="1"/>
  <c r="AI450" i="1"/>
  <c r="AI449" i="1" s="1"/>
  <c r="AC450" i="1"/>
  <c r="AC449" i="1" s="1"/>
  <c r="AB450" i="1"/>
  <c r="AB449" i="1" s="1"/>
  <c r="AA450" i="1"/>
  <c r="AA449" i="1" s="1"/>
  <c r="W450" i="1"/>
  <c r="W449" i="1" s="1"/>
  <c r="V450" i="1"/>
  <c r="V449" i="1" s="1"/>
  <c r="U450" i="1"/>
  <c r="U449" i="1" s="1"/>
  <c r="Q450" i="1"/>
  <c r="Q449" i="1" s="1"/>
  <c r="P450" i="1"/>
  <c r="P449" i="1" s="1"/>
  <c r="O450" i="1"/>
  <c r="O449" i="1" s="1"/>
  <c r="K450" i="1"/>
  <c r="K449" i="1" s="1"/>
  <c r="J450" i="1"/>
  <c r="J449" i="1" s="1"/>
  <c r="I450" i="1"/>
  <c r="I449" i="1" s="1"/>
  <c r="H450" i="1"/>
  <c r="G450" i="1"/>
  <c r="F450" i="1"/>
  <c r="F449" i="1" s="1"/>
  <c r="N448" i="1"/>
  <c r="T448" i="1" s="1"/>
  <c r="Z448" i="1" s="1"/>
  <c r="AH448" i="1" s="1"/>
  <c r="M448" i="1"/>
  <c r="S448" i="1" s="1"/>
  <c r="Y448" i="1" s="1"/>
  <c r="AG448" i="1" s="1"/>
  <c r="L448" i="1"/>
  <c r="R448" i="1" s="1"/>
  <c r="X448" i="1" s="1"/>
  <c r="AD448" i="1" s="1"/>
  <c r="AF448" i="1" s="1"/>
  <c r="AI447" i="1"/>
  <c r="AC447" i="1"/>
  <c r="AB447" i="1"/>
  <c r="AA447" i="1"/>
  <c r="W447" i="1"/>
  <c r="V447" i="1"/>
  <c r="U447" i="1"/>
  <c r="Q447" i="1"/>
  <c r="P447" i="1"/>
  <c r="O447" i="1"/>
  <c r="K447" i="1"/>
  <c r="J447" i="1"/>
  <c r="I447" i="1"/>
  <c r="H447" i="1"/>
  <c r="G447" i="1"/>
  <c r="F447" i="1"/>
  <c r="N446" i="1"/>
  <c r="T446" i="1" s="1"/>
  <c r="Z446" i="1" s="1"/>
  <c r="AH446" i="1" s="1"/>
  <c r="M446" i="1"/>
  <c r="S446" i="1" s="1"/>
  <c r="Y446" i="1" s="1"/>
  <c r="AG446" i="1" s="1"/>
  <c r="L446" i="1"/>
  <c r="R446" i="1" s="1"/>
  <c r="X446" i="1" s="1"/>
  <c r="AD446" i="1" s="1"/>
  <c r="AF446" i="1" s="1"/>
  <c r="AI445" i="1"/>
  <c r="AC445" i="1"/>
  <c r="AB445" i="1"/>
  <c r="AA445" i="1"/>
  <c r="W445" i="1"/>
  <c r="V445" i="1"/>
  <c r="U445" i="1"/>
  <c r="Q445" i="1"/>
  <c r="P445" i="1"/>
  <c r="O445" i="1"/>
  <c r="K445" i="1"/>
  <c r="J445" i="1"/>
  <c r="I445" i="1"/>
  <c r="H445" i="1"/>
  <c r="G445" i="1"/>
  <c r="F445" i="1"/>
  <c r="N443" i="1"/>
  <c r="T443" i="1" s="1"/>
  <c r="Z443" i="1" s="1"/>
  <c r="AH443" i="1" s="1"/>
  <c r="M443" i="1"/>
  <c r="S443" i="1" s="1"/>
  <c r="Y443" i="1" s="1"/>
  <c r="AG443" i="1" s="1"/>
  <c r="L443" i="1"/>
  <c r="R443" i="1" s="1"/>
  <c r="X443" i="1" s="1"/>
  <c r="AD443" i="1" s="1"/>
  <c r="AF443" i="1" s="1"/>
  <c r="AI442" i="1"/>
  <c r="AC442" i="1"/>
  <c r="AB442" i="1"/>
  <c r="AA442" i="1"/>
  <c r="W442" i="1"/>
  <c r="V442" i="1"/>
  <c r="U442" i="1"/>
  <c r="Q442" i="1"/>
  <c r="Q439" i="1" s="1"/>
  <c r="P442" i="1"/>
  <c r="O442" i="1"/>
  <c r="K442" i="1"/>
  <c r="J442" i="1"/>
  <c r="I442" i="1"/>
  <c r="H442" i="1"/>
  <c r="N442" i="1" s="1"/>
  <c r="G442" i="1"/>
  <c r="F442" i="1"/>
  <c r="L442" i="1" s="1"/>
  <c r="N441" i="1"/>
  <c r="T441" i="1" s="1"/>
  <c r="Z441" i="1" s="1"/>
  <c r="AH441" i="1" s="1"/>
  <c r="M441" i="1"/>
  <c r="S441" i="1" s="1"/>
  <c r="Y441" i="1" s="1"/>
  <c r="AG441" i="1" s="1"/>
  <c r="L441" i="1"/>
  <c r="R441" i="1" s="1"/>
  <c r="X441" i="1" s="1"/>
  <c r="AD441" i="1" s="1"/>
  <c r="AF441" i="1" s="1"/>
  <c r="AI440" i="1"/>
  <c r="AI439" i="1" s="1"/>
  <c r="AC440" i="1"/>
  <c r="AB440" i="1"/>
  <c r="AB439" i="1" s="1"/>
  <c r="AA440" i="1"/>
  <c r="W440" i="1"/>
  <c r="W439" i="1" s="1"/>
  <c r="V440" i="1"/>
  <c r="U440" i="1"/>
  <c r="U439" i="1" s="1"/>
  <c r="Q440" i="1"/>
  <c r="P440" i="1"/>
  <c r="P439" i="1" s="1"/>
  <c r="O440" i="1"/>
  <c r="K440" i="1"/>
  <c r="K439" i="1" s="1"/>
  <c r="J440" i="1"/>
  <c r="I440" i="1"/>
  <c r="I439" i="1" s="1"/>
  <c r="H440" i="1"/>
  <c r="G440" i="1"/>
  <c r="G439" i="1" s="1"/>
  <c r="F440" i="1"/>
  <c r="AA439" i="1"/>
  <c r="N435" i="1"/>
  <c r="T435" i="1" s="1"/>
  <c r="Z435" i="1" s="1"/>
  <c r="AH435" i="1" s="1"/>
  <c r="M435" i="1"/>
  <c r="S435" i="1" s="1"/>
  <c r="Y435" i="1" s="1"/>
  <c r="AG435" i="1" s="1"/>
  <c r="L435" i="1"/>
  <c r="R435" i="1" s="1"/>
  <c r="X435" i="1" s="1"/>
  <c r="AD435" i="1" s="1"/>
  <c r="AF435" i="1" s="1"/>
  <c r="AI434" i="1"/>
  <c r="AC434" i="1"/>
  <c r="AB434" i="1"/>
  <c r="AA434" i="1"/>
  <c r="W434" i="1"/>
  <c r="V434" i="1"/>
  <c r="U434" i="1"/>
  <c r="Q434" i="1"/>
  <c r="P434" i="1"/>
  <c r="O434" i="1"/>
  <c r="K434" i="1"/>
  <c r="J434" i="1"/>
  <c r="I434" i="1"/>
  <c r="H434" i="1"/>
  <c r="G434" i="1"/>
  <c r="F434" i="1"/>
  <c r="N433" i="1"/>
  <c r="T433" i="1" s="1"/>
  <c r="Z433" i="1" s="1"/>
  <c r="AH433" i="1" s="1"/>
  <c r="M433" i="1"/>
  <c r="S433" i="1" s="1"/>
  <c r="Y433" i="1" s="1"/>
  <c r="AG433" i="1" s="1"/>
  <c r="L433" i="1"/>
  <c r="R433" i="1" s="1"/>
  <c r="X433" i="1" s="1"/>
  <c r="AD433" i="1" s="1"/>
  <c r="AF433" i="1" s="1"/>
  <c r="AI432" i="1"/>
  <c r="AC432" i="1"/>
  <c r="AC431" i="1" s="1"/>
  <c r="AB432" i="1"/>
  <c r="AA432" i="1"/>
  <c r="W432" i="1"/>
  <c r="V432" i="1"/>
  <c r="U432" i="1"/>
  <c r="Q432" i="1"/>
  <c r="P432" i="1"/>
  <c r="O432" i="1"/>
  <c r="K432" i="1"/>
  <c r="J432" i="1"/>
  <c r="I432" i="1"/>
  <c r="H432" i="1"/>
  <c r="G432" i="1"/>
  <c r="F432" i="1"/>
  <c r="N430" i="1"/>
  <c r="T430" i="1" s="1"/>
  <c r="Z430" i="1" s="1"/>
  <c r="AH430" i="1" s="1"/>
  <c r="M430" i="1"/>
  <c r="S430" i="1" s="1"/>
  <c r="Y430" i="1" s="1"/>
  <c r="AG430" i="1" s="1"/>
  <c r="L430" i="1"/>
  <c r="R430" i="1" s="1"/>
  <c r="X430" i="1" s="1"/>
  <c r="AD430" i="1" s="1"/>
  <c r="AF430" i="1" s="1"/>
  <c r="AI429" i="1"/>
  <c r="AI426" i="1" s="1"/>
  <c r="AC429" i="1"/>
  <c r="AB429" i="1"/>
  <c r="AA429" i="1"/>
  <c r="W429" i="1"/>
  <c r="V429" i="1"/>
  <c r="U429" i="1"/>
  <c r="Q429" i="1"/>
  <c r="P429" i="1"/>
  <c r="O429" i="1"/>
  <c r="K429" i="1"/>
  <c r="J429" i="1"/>
  <c r="I429" i="1"/>
  <c r="H429" i="1"/>
  <c r="G429" i="1"/>
  <c r="F429" i="1"/>
  <c r="N428" i="1"/>
  <c r="T428" i="1" s="1"/>
  <c r="Z428" i="1" s="1"/>
  <c r="AH428" i="1" s="1"/>
  <c r="M428" i="1"/>
  <c r="S428" i="1" s="1"/>
  <c r="Y428" i="1" s="1"/>
  <c r="AG428" i="1" s="1"/>
  <c r="L428" i="1"/>
  <c r="R428" i="1" s="1"/>
  <c r="X428" i="1" s="1"/>
  <c r="AD428" i="1" s="1"/>
  <c r="AF428" i="1" s="1"/>
  <c r="AI427" i="1"/>
  <c r="AC427" i="1"/>
  <c r="AB427" i="1"/>
  <c r="AA427" i="1"/>
  <c r="W427" i="1"/>
  <c r="V427" i="1"/>
  <c r="U427" i="1"/>
  <c r="Q427" i="1"/>
  <c r="P427" i="1"/>
  <c r="O427" i="1"/>
  <c r="K427" i="1"/>
  <c r="K426" i="1" s="1"/>
  <c r="J427" i="1"/>
  <c r="I427" i="1"/>
  <c r="H427" i="1"/>
  <c r="G427" i="1"/>
  <c r="M427" i="1" s="1"/>
  <c r="F427" i="1"/>
  <c r="N424" i="1"/>
  <c r="T424" i="1" s="1"/>
  <c r="Z424" i="1" s="1"/>
  <c r="AH424" i="1" s="1"/>
  <c r="M424" i="1"/>
  <c r="S424" i="1" s="1"/>
  <c r="Y424" i="1" s="1"/>
  <c r="AG424" i="1" s="1"/>
  <c r="L424" i="1"/>
  <c r="R424" i="1" s="1"/>
  <c r="X424" i="1" s="1"/>
  <c r="AD424" i="1" s="1"/>
  <c r="AF424" i="1" s="1"/>
  <c r="AI423" i="1"/>
  <c r="AI422" i="1" s="1"/>
  <c r="AC423" i="1"/>
  <c r="AC422" i="1" s="1"/>
  <c r="AB423" i="1"/>
  <c r="AB422" i="1" s="1"/>
  <c r="AA423" i="1"/>
  <c r="AA422" i="1" s="1"/>
  <c r="W423" i="1"/>
  <c r="W422" i="1" s="1"/>
  <c r="V423" i="1"/>
  <c r="V422" i="1" s="1"/>
  <c r="U423" i="1"/>
  <c r="U422" i="1" s="1"/>
  <c r="Q423" i="1"/>
  <c r="Q422" i="1" s="1"/>
  <c r="P423" i="1"/>
  <c r="P422" i="1" s="1"/>
  <c r="O423" i="1"/>
  <c r="O422" i="1" s="1"/>
  <c r="K423" i="1"/>
  <c r="K422" i="1" s="1"/>
  <c r="J423" i="1"/>
  <c r="J422" i="1" s="1"/>
  <c r="I423" i="1"/>
  <c r="I422" i="1" s="1"/>
  <c r="H423" i="1"/>
  <c r="G423" i="1"/>
  <c r="F423" i="1"/>
  <c r="F422" i="1" s="1"/>
  <c r="H422" i="1"/>
  <c r="N421" i="1"/>
  <c r="T421" i="1" s="1"/>
  <c r="Z421" i="1" s="1"/>
  <c r="AH421" i="1" s="1"/>
  <c r="M421" i="1"/>
  <c r="S421" i="1" s="1"/>
  <c r="Y421" i="1" s="1"/>
  <c r="AG421" i="1" s="1"/>
  <c r="L421" i="1"/>
  <c r="R421" i="1" s="1"/>
  <c r="X421" i="1" s="1"/>
  <c r="AD421" i="1" s="1"/>
  <c r="AF421" i="1" s="1"/>
  <c r="AI420" i="1"/>
  <c r="AI419" i="1" s="1"/>
  <c r="AC420" i="1"/>
  <c r="AC419" i="1" s="1"/>
  <c r="AB420" i="1"/>
  <c r="AB419" i="1" s="1"/>
  <c r="AA420" i="1"/>
  <c r="AA419" i="1" s="1"/>
  <c r="W420" i="1"/>
  <c r="W419" i="1" s="1"/>
  <c r="V420" i="1"/>
  <c r="V419" i="1" s="1"/>
  <c r="U420" i="1"/>
  <c r="U419" i="1" s="1"/>
  <c r="Q420" i="1"/>
  <c r="Q419" i="1" s="1"/>
  <c r="P420" i="1"/>
  <c r="P419" i="1" s="1"/>
  <c r="O420" i="1"/>
  <c r="O419" i="1" s="1"/>
  <c r="K420" i="1"/>
  <c r="K419" i="1" s="1"/>
  <c r="J420" i="1"/>
  <c r="J419" i="1" s="1"/>
  <c r="I420" i="1"/>
  <c r="H420" i="1"/>
  <c r="G420" i="1"/>
  <c r="F420" i="1"/>
  <c r="I419" i="1"/>
  <c r="N418" i="1"/>
  <c r="T418" i="1" s="1"/>
  <c r="Z418" i="1" s="1"/>
  <c r="AH418" i="1" s="1"/>
  <c r="M418" i="1"/>
  <c r="S418" i="1" s="1"/>
  <c r="Y418" i="1" s="1"/>
  <c r="AG418" i="1" s="1"/>
  <c r="L418" i="1"/>
  <c r="R418" i="1" s="1"/>
  <c r="X418" i="1" s="1"/>
  <c r="AD418" i="1" s="1"/>
  <c r="AF418" i="1" s="1"/>
  <c r="N417" i="1"/>
  <c r="T417" i="1" s="1"/>
  <c r="Z417" i="1" s="1"/>
  <c r="AH417" i="1" s="1"/>
  <c r="M417" i="1"/>
  <c r="S417" i="1" s="1"/>
  <c r="Y417" i="1" s="1"/>
  <c r="AG417" i="1" s="1"/>
  <c r="F417" i="1"/>
  <c r="L417" i="1" s="1"/>
  <c r="R417" i="1" s="1"/>
  <c r="X417" i="1" s="1"/>
  <c r="AD417" i="1" s="1"/>
  <c r="AF417" i="1" s="1"/>
  <c r="AI416" i="1"/>
  <c r="AI415" i="1" s="1"/>
  <c r="AC416" i="1"/>
  <c r="AC415" i="1" s="1"/>
  <c r="AB416" i="1"/>
  <c r="AB415" i="1" s="1"/>
  <c r="AA416" i="1"/>
  <c r="AA415" i="1" s="1"/>
  <c r="W416" i="1"/>
  <c r="W415" i="1" s="1"/>
  <c r="V416" i="1"/>
  <c r="V415" i="1" s="1"/>
  <c r="U416" i="1"/>
  <c r="U415" i="1" s="1"/>
  <c r="Q416" i="1"/>
  <c r="Q415" i="1" s="1"/>
  <c r="P416" i="1"/>
  <c r="P415" i="1" s="1"/>
  <c r="O416" i="1"/>
  <c r="O415" i="1" s="1"/>
  <c r="K416" i="1"/>
  <c r="K415" i="1" s="1"/>
  <c r="J416" i="1"/>
  <c r="J415" i="1" s="1"/>
  <c r="I416" i="1"/>
  <c r="I415" i="1" s="1"/>
  <c r="H416" i="1"/>
  <c r="G416" i="1"/>
  <c r="G415" i="1" s="1"/>
  <c r="F416" i="1"/>
  <c r="F415" i="1" s="1"/>
  <c r="R414" i="1"/>
  <c r="X414" i="1" s="1"/>
  <c r="AD414" i="1" s="1"/>
  <c r="AF414" i="1" s="1"/>
  <c r="N414" i="1"/>
  <c r="T414" i="1" s="1"/>
  <c r="Z414" i="1" s="1"/>
  <c r="AH414" i="1" s="1"/>
  <c r="M414" i="1"/>
  <c r="S414" i="1" s="1"/>
  <c r="Y414" i="1" s="1"/>
  <c r="AG414" i="1" s="1"/>
  <c r="L414" i="1"/>
  <c r="AI413" i="1"/>
  <c r="AI412" i="1" s="1"/>
  <c r="AC413" i="1"/>
  <c r="AC412" i="1" s="1"/>
  <c r="AB413" i="1"/>
  <c r="AB412" i="1" s="1"/>
  <c r="AA413" i="1"/>
  <c r="W413" i="1"/>
  <c r="W412" i="1" s="1"/>
  <c r="V413" i="1"/>
  <c r="V412" i="1" s="1"/>
  <c r="U413" i="1"/>
  <c r="U412" i="1" s="1"/>
  <c r="Q413" i="1"/>
  <c r="P413" i="1"/>
  <c r="P412" i="1" s="1"/>
  <c r="O413" i="1"/>
  <c r="O412" i="1" s="1"/>
  <c r="K413" i="1"/>
  <c r="J413" i="1"/>
  <c r="I413" i="1"/>
  <c r="I412" i="1" s="1"/>
  <c r="H413" i="1"/>
  <c r="G413" i="1"/>
  <c r="G412" i="1" s="1"/>
  <c r="F413" i="1"/>
  <c r="F412" i="1" s="1"/>
  <c r="AA412" i="1"/>
  <c r="Q412" i="1"/>
  <c r="K412" i="1"/>
  <c r="H411" i="1"/>
  <c r="H409" i="1" s="1"/>
  <c r="G411" i="1"/>
  <c r="M411" i="1" s="1"/>
  <c r="S411" i="1" s="1"/>
  <c r="Y411" i="1" s="1"/>
  <c r="AG411" i="1" s="1"/>
  <c r="F411" i="1"/>
  <c r="L411" i="1" s="1"/>
  <c r="R411" i="1" s="1"/>
  <c r="X411" i="1" s="1"/>
  <c r="AD411" i="1" s="1"/>
  <c r="AF411" i="1" s="1"/>
  <c r="N410" i="1"/>
  <c r="T410" i="1" s="1"/>
  <c r="Z410" i="1" s="1"/>
  <c r="AH410" i="1" s="1"/>
  <c r="H410" i="1"/>
  <c r="G410" i="1"/>
  <c r="M410" i="1" s="1"/>
  <c r="S410" i="1" s="1"/>
  <c r="Y410" i="1" s="1"/>
  <c r="AG410" i="1" s="1"/>
  <c r="F410" i="1"/>
  <c r="L410" i="1" s="1"/>
  <c r="R410" i="1" s="1"/>
  <c r="X410" i="1" s="1"/>
  <c r="AD410" i="1" s="1"/>
  <c r="AF410" i="1" s="1"/>
  <c r="AI409" i="1"/>
  <c r="AI408" i="1" s="1"/>
  <c r="AC409" i="1"/>
  <c r="AC408" i="1" s="1"/>
  <c r="AB409" i="1"/>
  <c r="AB408" i="1" s="1"/>
  <c r="AA409" i="1"/>
  <c r="AA408" i="1" s="1"/>
  <c r="W409" i="1"/>
  <c r="W408" i="1" s="1"/>
  <c r="V409" i="1"/>
  <c r="V408" i="1" s="1"/>
  <c r="U409" i="1"/>
  <c r="U408" i="1" s="1"/>
  <c r="Q409" i="1"/>
  <c r="Q408" i="1" s="1"/>
  <c r="P409" i="1"/>
  <c r="P408" i="1" s="1"/>
  <c r="O409" i="1"/>
  <c r="O408" i="1" s="1"/>
  <c r="K409" i="1"/>
  <c r="K408" i="1" s="1"/>
  <c r="J409" i="1"/>
  <c r="J408" i="1" s="1"/>
  <c r="I409" i="1"/>
  <c r="I408" i="1" s="1"/>
  <c r="G409" i="1"/>
  <c r="F409" i="1"/>
  <c r="G408" i="1"/>
  <c r="F408" i="1"/>
  <c r="N406" i="1"/>
  <c r="T406" i="1" s="1"/>
  <c r="Z406" i="1" s="1"/>
  <c r="AH406" i="1" s="1"/>
  <c r="M406" i="1"/>
  <c r="S406" i="1" s="1"/>
  <c r="Y406" i="1" s="1"/>
  <c r="AG406" i="1" s="1"/>
  <c r="L406" i="1"/>
  <c r="R406" i="1" s="1"/>
  <c r="X406" i="1" s="1"/>
  <c r="AD406" i="1" s="1"/>
  <c r="AF406" i="1" s="1"/>
  <c r="AI405" i="1"/>
  <c r="AC405" i="1"/>
  <c r="AB405" i="1"/>
  <c r="AA405" i="1"/>
  <c r="W405" i="1"/>
  <c r="V405" i="1"/>
  <c r="U405" i="1"/>
  <c r="Q405" i="1"/>
  <c r="P405" i="1"/>
  <c r="O405" i="1"/>
  <c r="K405" i="1"/>
  <c r="J405" i="1"/>
  <c r="I405" i="1"/>
  <c r="H405" i="1"/>
  <c r="G405" i="1"/>
  <c r="F405" i="1"/>
  <c r="AI404" i="1"/>
  <c r="AC404" i="1"/>
  <c r="AB404" i="1"/>
  <c r="AA404" i="1"/>
  <c r="W404" i="1"/>
  <c r="V404" i="1"/>
  <c r="U404" i="1"/>
  <c r="Q404" i="1"/>
  <c r="P404" i="1"/>
  <c r="O404" i="1"/>
  <c r="K404" i="1"/>
  <c r="J404" i="1"/>
  <c r="I404" i="1"/>
  <c r="H404" i="1"/>
  <c r="G404" i="1"/>
  <c r="F404" i="1"/>
  <c r="N403" i="1"/>
  <c r="T403" i="1" s="1"/>
  <c r="Z403" i="1" s="1"/>
  <c r="AH403" i="1" s="1"/>
  <c r="M403" i="1"/>
  <c r="S403" i="1" s="1"/>
  <c r="Y403" i="1" s="1"/>
  <c r="AG403" i="1" s="1"/>
  <c r="L403" i="1"/>
  <c r="R403" i="1" s="1"/>
  <c r="X403" i="1" s="1"/>
  <c r="AD403" i="1" s="1"/>
  <c r="AF403" i="1" s="1"/>
  <c r="AI402" i="1"/>
  <c r="AC402" i="1"/>
  <c r="AB402" i="1"/>
  <c r="AA402" i="1"/>
  <c r="W402" i="1"/>
  <c r="V402" i="1"/>
  <c r="U402" i="1"/>
  <c r="Q402" i="1"/>
  <c r="P402" i="1"/>
  <c r="O402" i="1"/>
  <c r="K402" i="1"/>
  <c r="J402" i="1"/>
  <c r="I402" i="1"/>
  <c r="H402" i="1"/>
  <c r="G402" i="1"/>
  <c r="F402" i="1"/>
  <c r="AI401" i="1"/>
  <c r="AC401" i="1"/>
  <c r="AB401" i="1"/>
  <c r="AA401" i="1"/>
  <c r="W401" i="1"/>
  <c r="V401" i="1"/>
  <c r="U401" i="1"/>
  <c r="Q401" i="1"/>
  <c r="P401" i="1"/>
  <c r="O401" i="1"/>
  <c r="K401" i="1"/>
  <c r="J401" i="1"/>
  <c r="I401" i="1"/>
  <c r="H401" i="1"/>
  <c r="G401" i="1"/>
  <c r="F401" i="1"/>
  <c r="AH400" i="1"/>
  <c r="AG400" i="1"/>
  <c r="AD400" i="1"/>
  <c r="AF400" i="1" s="1"/>
  <c r="AI399" i="1"/>
  <c r="AI398" i="1" s="1"/>
  <c r="AC399" i="1"/>
  <c r="AB399" i="1"/>
  <c r="AA399" i="1"/>
  <c r="AD399" i="1" s="1"/>
  <c r="AF399" i="1" s="1"/>
  <c r="N397" i="1"/>
  <c r="T397" i="1" s="1"/>
  <c r="Z397" i="1" s="1"/>
  <c r="AH397" i="1" s="1"/>
  <c r="M397" i="1"/>
  <c r="S397" i="1" s="1"/>
  <c r="Y397" i="1" s="1"/>
  <c r="AG397" i="1" s="1"/>
  <c r="L397" i="1"/>
  <c r="R397" i="1" s="1"/>
  <c r="X397" i="1" s="1"/>
  <c r="AD397" i="1" s="1"/>
  <c r="AF397" i="1" s="1"/>
  <c r="AI396" i="1"/>
  <c r="AI395" i="1" s="1"/>
  <c r="AC396" i="1"/>
  <c r="AC395" i="1" s="1"/>
  <c r="AB396" i="1"/>
  <c r="AB395" i="1" s="1"/>
  <c r="AA396" i="1"/>
  <c r="AA395" i="1" s="1"/>
  <c r="W396" i="1"/>
  <c r="W395" i="1" s="1"/>
  <c r="V396" i="1"/>
  <c r="V395" i="1" s="1"/>
  <c r="U396" i="1"/>
  <c r="U395" i="1" s="1"/>
  <c r="Q396" i="1"/>
  <c r="Q395" i="1" s="1"/>
  <c r="P396" i="1"/>
  <c r="P395" i="1" s="1"/>
  <c r="O396" i="1"/>
  <c r="K396" i="1"/>
  <c r="K395" i="1" s="1"/>
  <c r="J396" i="1"/>
  <c r="J395" i="1" s="1"/>
  <c r="I396" i="1"/>
  <c r="I395" i="1" s="1"/>
  <c r="H396" i="1"/>
  <c r="G396" i="1"/>
  <c r="F396" i="1"/>
  <c r="F395" i="1" s="1"/>
  <c r="O395" i="1"/>
  <c r="N394" i="1"/>
  <c r="T394" i="1" s="1"/>
  <c r="Z394" i="1" s="1"/>
  <c r="AH394" i="1" s="1"/>
  <c r="M394" i="1"/>
  <c r="S394" i="1" s="1"/>
  <c r="Y394" i="1" s="1"/>
  <c r="AG394" i="1" s="1"/>
  <c r="L394" i="1"/>
  <c r="R394" i="1" s="1"/>
  <c r="X394" i="1" s="1"/>
  <c r="AD394" i="1" s="1"/>
  <c r="AF394" i="1" s="1"/>
  <c r="AI393" i="1"/>
  <c r="AC393" i="1"/>
  <c r="AB393" i="1"/>
  <c r="AA393" i="1"/>
  <c r="W393" i="1"/>
  <c r="V393" i="1"/>
  <c r="U393" i="1"/>
  <c r="Q393" i="1"/>
  <c r="P393" i="1"/>
  <c r="O393" i="1"/>
  <c r="K393" i="1"/>
  <c r="J393" i="1"/>
  <c r="I393" i="1"/>
  <c r="H393" i="1"/>
  <c r="G393" i="1"/>
  <c r="F393" i="1"/>
  <c r="N392" i="1"/>
  <c r="T392" i="1" s="1"/>
  <c r="Z392" i="1" s="1"/>
  <c r="AH392" i="1" s="1"/>
  <c r="M392" i="1"/>
  <c r="S392" i="1" s="1"/>
  <c r="Y392" i="1" s="1"/>
  <c r="AG392" i="1" s="1"/>
  <c r="L392" i="1"/>
  <c r="R392" i="1" s="1"/>
  <c r="X392" i="1" s="1"/>
  <c r="AD392" i="1" s="1"/>
  <c r="AF392" i="1" s="1"/>
  <c r="AI391" i="1"/>
  <c r="AC391" i="1"/>
  <c r="AB391" i="1"/>
  <c r="AA391" i="1"/>
  <c r="W391" i="1"/>
  <c r="V391" i="1"/>
  <c r="U391" i="1"/>
  <c r="Q391" i="1"/>
  <c r="P391" i="1"/>
  <c r="O391" i="1"/>
  <c r="K391" i="1"/>
  <c r="J391" i="1"/>
  <c r="I391" i="1"/>
  <c r="H391" i="1"/>
  <c r="G391" i="1"/>
  <c r="F391" i="1"/>
  <c r="N390" i="1"/>
  <c r="T390" i="1" s="1"/>
  <c r="Z390" i="1" s="1"/>
  <c r="AH390" i="1" s="1"/>
  <c r="M390" i="1"/>
  <c r="S390" i="1" s="1"/>
  <c r="Y390" i="1" s="1"/>
  <c r="AG390" i="1" s="1"/>
  <c r="L390" i="1"/>
  <c r="R390" i="1" s="1"/>
  <c r="X390" i="1" s="1"/>
  <c r="AD390" i="1" s="1"/>
  <c r="AF390" i="1" s="1"/>
  <c r="N389" i="1"/>
  <c r="T389" i="1" s="1"/>
  <c r="Z389" i="1" s="1"/>
  <c r="AH389" i="1" s="1"/>
  <c r="M389" i="1"/>
  <c r="S389" i="1" s="1"/>
  <c r="Y389" i="1" s="1"/>
  <c r="AG389" i="1" s="1"/>
  <c r="L389" i="1"/>
  <c r="R389" i="1" s="1"/>
  <c r="X389" i="1" s="1"/>
  <c r="AD389" i="1" s="1"/>
  <c r="AF389" i="1" s="1"/>
  <c r="AI388" i="1"/>
  <c r="AC388" i="1"/>
  <c r="AB388" i="1"/>
  <c r="AA388" i="1"/>
  <c r="W388" i="1"/>
  <c r="V388" i="1"/>
  <c r="U388" i="1"/>
  <c r="Q388" i="1"/>
  <c r="P388" i="1"/>
  <c r="O388" i="1"/>
  <c r="K388" i="1"/>
  <c r="J388" i="1"/>
  <c r="I388" i="1"/>
  <c r="H388" i="1"/>
  <c r="G388" i="1"/>
  <c r="F388" i="1"/>
  <c r="L388" i="1" s="1"/>
  <c r="O386" i="1"/>
  <c r="O385" i="1" s="1"/>
  <c r="O384" i="1" s="1"/>
  <c r="N386" i="1"/>
  <c r="T386" i="1" s="1"/>
  <c r="Z386" i="1" s="1"/>
  <c r="AH386" i="1" s="1"/>
  <c r="M386" i="1"/>
  <c r="S386" i="1" s="1"/>
  <c r="Y386" i="1" s="1"/>
  <c r="AG386" i="1" s="1"/>
  <c r="L386" i="1"/>
  <c r="R386" i="1" s="1"/>
  <c r="X386" i="1" s="1"/>
  <c r="AD386" i="1" s="1"/>
  <c r="AF386" i="1" s="1"/>
  <c r="AI385" i="1"/>
  <c r="AC385" i="1"/>
  <c r="AC384" i="1" s="1"/>
  <c r="AB385" i="1"/>
  <c r="AB384" i="1" s="1"/>
  <c r="AA385" i="1"/>
  <c r="AA384" i="1" s="1"/>
  <c r="W385" i="1"/>
  <c r="V385" i="1"/>
  <c r="V384" i="1" s="1"/>
  <c r="U385" i="1"/>
  <c r="Q385" i="1"/>
  <c r="Q384" i="1" s="1"/>
  <c r="P385" i="1"/>
  <c r="K385" i="1"/>
  <c r="K384" i="1" s="1"/>
  <c r="J385" i="1"/>
  <c r="J384" i="1" s="1"/>
  <c r="I385" i="1"/>
  <c r="H385" i="1"/>
  <c r="G385" i="1"/>
  <c r="M385" i="1" s="1"/>
  <c r="F385" i="1"/>
  <c r="AI384" i="1"/>
  <c r="W384" i="1"/>
  <c r="U384" i="1"/>
  <c r="P384" i="1"/>
  <c r="H384" i="1"/>
  <c r="F384" i="1"/>
  <c r="N383" i="1"/>
  <c r="T383" i="1" s="1"/>
  <c r="Z383" i="1" s="1"/>
  <c r="AH383" i="1" s="1"/>
  <c r="M383" i="1"/>
  <c r="S383" i="1" s="1"/>
  <c r="Y383" i="1" s="1"/>
  <c r="AG383" i="1" s="1"/>
  <c r="L383" i="1"/>
  <c r="R383" i="1" s="1"/>
  <c r="X383" i="1" s="1"/>
  <c r="AD383" i="1" s="1"/>
  <c r="AF383" i="1" s="1"/>
  <c r="AI382" i="1"/>
  <c r="AI381" i="1" s="1"/>
  <c r="AC382" i="1"/>
  <c r="AC381" i="1" s="1"/>
  <c r="AB382" i="1"/>
  <c r="AB381" i="1" s="1"/>
  <c r="AA382" i="1"/>
  <c r="AA381" i="1" s="1"/>
  <c r="W382" i="1"/>
  <c r="W381" i="1" s="1"/>
  <c r="V382" i="1"/>
  <c r="V381" i="1" s="1"/>
  <c r="U382" i="1"/>
  <c r="U381" i="1" s="1"/>
  <c r="Q382" i="1"/>
  <c r="Q381" i="1" s="1"/>
  <c r="P382" i="1"/>
  <c r="P381" i="1" s="1"/>
  <c r="O382" i="1"/>
  <c r="O381" i="1" s="1"/>
  <c r="K382" i="1"/>
  <c r="J382" i="1"/>
  <c r="I382" i="1"/>
  <c r="I381" i="1" s="1"/>
  <c r="H382" i="1"/>
  <c r="G382" i="1"/>
  <c r="G381" i="1" s="1"/>
  <c r="F382" i="1"/>
  <c r="F381" i="1" s="1"/>
  <c r="K381" i="1"/>
  <c r="N379" i="1"/>
  <c r="T379" i="1" s="1"/>
  <c r="Z379" i="1" s="1"/>
  <c r="AH379" i="1" s="1"/>
  <c r="M379" i="1"/>
  <c r="S379" i="1" s="1"/>
  <c r="Y379" i="1" s="1"/>
  <c r="AG379" i="1" s="1"/>
  <c r="L379" i="1"/>
  <c r="R379" i="1" s="1"/>
  <c r="X379" i="1" s="1"/>
  <c r="AD379" i="1" s="1"/>
  <c r="AF379" i="1" s="1"/>
  <c r="N378" i="1"/>
  <c r="T378" i="1" s="1"/>
  <c r="Z378" i="1" s="1"/>
  <c r="AH378" i="1" s="1"/>
  <c r="M378" i="1"/>
  <c r="S378" i="1" s="1"/>
  <c r="Y378" i="1" s="1"/>
  <c r="AG378" i="1" s="1"/>
  <c r="L378" i="1"/>
  <c r="R378" i="1" s="1"/>
  <c r="X378" i="1" s="1"/>
  <c r="AD378" i="1" s="1"/>
  <c r="AF378" i="1" s="1"/>
  <c r="AI377" i="1"/>
  <c r="AI376" i="1" s="1"/>
  <c r="AC377" i="1"/>
  <c r="AC376" i="1" s="1"/>
  <c r="AB377" i="1"/>
  <c r="AB376" i="1" s="1"/>
  <c r="AA377" i="1"/>
  <c r="AA376" i="1" s="1"/>
  <c r="W377" i="1"/>
  <c r="W376" i="1" s="1"/>
  <c r="V377" i="1"/>
  <c r="U377" i="1"/>
  <c r="U376" i="1" s="1"/>
  <c r="Q377" i="1"/>
  <c r="Q376" i="1" s="1"/>
  <c r="P377" i="1"/>
  <c r="P376" i="1" s="1"/>
  <c r="O377" i="1"/>
  <c r="O376" i="1" s="1"/>
  <c r="K377" i="1"/>
  <c r="K376" i="1" s="1"/>
  <c r="J377" i="1"/>
  <c r="I377" i="1"/>
  <c r="I376" i="1" s="1"/>
  <c r="L376" i="1" s="1"/>
  <c r="H377" i="1"/>
  <c r="G377" i="1"/>
  <c r="G376" i="1" s="1"/>
  <c r="F377" i="1"/>
  <c r="F376" i="1" s="1"/>
  <c r="V376" i="1"/>
  <c r="O375" i="1"/>
  <c r="N375" i="1"/>
  <c r="T375" i="1" s="1"/>
  <c r="Z375" i="1" s="1"/>
  <c r="AH375" i="1" s="1"/>
  <c r="M375" i="1"/>
  <c r="S375" i="1" s="1"/>
  <c r="Y375" i="1" s="1"/>
  <c r="AG375" i="1" s="1"/>
  <c r="L375" i="1"/>
  <c r="R375" i="1" s="1"/>
  <c r="X375" i="1" s="1"/>
  <c r="AD375" i="1" s="1"/>
  <c r="AF375" i="1" s="1"/>
  <c r="F375" i="1"/>
  <c r="F373" i="1" s="1"/>
  <c r="T374" i="1"/>
  <c r="Z374" i="1" s="1"/>
  <c r="AH374" i="1" s="1"/>
  <c r="S374" i="1"/>
  <c r="Y374" i="1" s="1"/>
  <c r="AG374" i="1" s="1"/>
  <c r="R374" i="1"/>
  <c r="X374" i="1" s="1"/>
  <c r="AD374" i="1" s="1"/>
  <c r="AF374" i="1" s="1"/>
  <c r="AI373" i="1"/>
  <c r="AI372" i="1" s="1"/>
  <c r="AC373" i="1"/>
  <c r="AC372" i="1" s="1"/>
  <c r="AB373" i="1"/>
  <c r="AB372" i="1" s="1"/>
  <c r="AA373" i="1"/>
  <c r="W373" i="1"/>
  <c r="W372" i="1" s="1"/>
  <c r="V373" i="1"/>
  <c r="V372" i="1" s="1"/>
  <c r="U373" i="1"/>
  <c r="U372" i="1" s="1"/>
  <c r="Q373" i="1"/>
  <c r="Q372" i="1" s="1"/>
  <c r="P373" i="1"/>
  <c r="P372" i="1" s="1"/>
  <c r="O373" i="1"/>
  <c r="O372" i="1" s="1"/>
  <c r="K373" i="1"/>
  <c r="K372" i="1" s="1"/>
  <c r="J373" i="1"/>
  <c r="I373" i="1"/>
  <c r="I372" i="1" s="1"/>
  <c r="H373" i="1"/>
  <c r="G373" i="1"/>
  <c r="G372" i="1" s="1"/>
  <c r="AA372" i="1"/>
  <c r="J372" i="1"/>
  <c r="T371" i="1"/>
  <c r="Z371" i="1" s="1"/>
  <c r="AH371" i="1" s="1"/>
  <c r="S371" i="1"/>
  <c r="Y371" i="1" s="1"/>
  <c r="AG371" i="1" s="1"/>
  <c r="R371" i="1"/>
  <c r="X371" i="1" s="1"/>
  <c r="AD371" i="1" s="1"/>
  <c r="AF371" i="1" s="1"/>
  <c r="N370" i="1"/>
  <c r="T370" i="1" s="1"/>
  <c r="Z370" i="1" s="1"/>
  <c r="AH370" i="1" s="1"/>
  <c r="M370" i="1"/>
  <c r="S370" i="1" s="1"/>
  <c r="Y370" i="1" s="1"/>
  <c r="AG370" i="1" s="1"/>
  <c r="L370" i="1"/>
  <c r="R370" i="1" s="1"/>
  <c r="X370" i="1" s="1"/>
  <c r="AD370" i="1" s="1"/>
  <c r="AF370" i="1" s="1"/>
  <c r="AI369" i="1"/>
  <c r="AI368" i="1" s="1"/>
  <c r="AC369" i="1"/>
  <c r="AB369" i="1"/>
  <c r="AB368" i="1" s="1"/>
  <c r="AA369" i="1"/>
  <c r="AA368" i="1" s="1"/>
  <c r="W369" i="1"/>
  <c r="W368" i="1" s="1"/>
  <c r="V369" i="1"/>
  <c r="V368" i="1" s="1"/>
  <c r="U369" i="1"/>
  <c r="U368" i="1" s="1"/>
  <c r="Q369" i="1"/>
  <c r="Q368" i="1" s="1"/>
  <c r="P369" i="1"/>
  <c r="P368" i="1" s="1"/>
  <c r="O369" i="1"/>
  <c r="O368" i="1" s="1"/>
  <c r="K369" i="1"/>
  <c r="K368" i="1" s="1"/>
  <c r="J369" i="1"/>
  <c r="J368" i="1" s="1"/>
  <c r="I369" i="1"/>
  <c r="I368" i="1" s="1"/>
  <c r="L368" i="1" s="1"/>
  <c r="H369" i="1"/>
  <c r="G369" i="1"/>
  <c r="G368" i="1" s="1"/>
  <c r="F369" i="1"/>
  <c r="F368" i="1" s="1"/>
  <c r="AC368" i="1"/>
  <c r="AA367" i="1"/>
  <c r="O367" i="1"/>
  <c r="N367" i="1"/>
  <c r="T367" i="1" s="1"/>
  <c r="Z367" i="1" s="1"/>
  <c r="AH367" i="1" s="1"/>
  <c r="M367" i="1"/>
  <c r="S367" i="1" s="1"/>
  <c r="Y367" i="1" s="1"/>
  <c r="AG367" i="1" s="1"/>
  <c r="L367" i="1"/>
  <c r="R367" i="1" s="1"/>
  <c r="X367" i="1" s="1"/>
  <c r="AD367" i="1" s="1"/>
  <c r="AF367" i="1" s="1"/>
  <c r="N366" i="1"/>
  <c r="T366" i="1" s="1"/>
  <c r="Z366" i="1" s="1"/>
  <c r="AH366" i="1" s="1"/>
  <c r="M366" i="1"/>
  <c r="S366" i="1" s="1"/>
  <c r="Y366" i="1" s="1"/>
  <c r="AG366" i="1" s="1"/>
  <c r="L366" i="1"/>
  <c r="R366" i="1" s="1"/>
  <c r="X366" i="1" s="1"/>
  <c r="AD366" i="1" s="1"/>
  <c r="AF366" i="1" s="1"/>
  <c r="AI365" i="1"/>
  <c r="AC365" i="1"/>
  <c r="AB365" i="1"/>
  <c r="AA365" i="1"/>
  <c r="W365" i="1"/>
  <c r="V365" i="1"/>
  <c r="U365" i="1"/>
  <c r="Q365" i="1"/>
  <c r="P365" i="1"/>
  <c r="O365" i="1"/>
  <c r="K365" i="1"/>
  <c r="J365" i="1"/>
  <c r="I365" i="1"/>
  <c r="H365" i="1"/>
  <c r="G365" i="1"/>
  <c r="F365" i="1"/>
  <c r="L365" i="1" s="1"/>
  <c r="AI364" i="1"/>
  <c r="AC364" i="1"/>
  <c r="AB364" i="1"/>
  <c r="AA364" i="1"/>
  <c r="W364" i="1"/>
  <c r="V364" i="1"/>
  <c r="U364" i="1"/>
  <c r="Q364" i="1"/>
  <c r="P364" i="1"/>
  <c r="O364" i="1"/>
  <c r="K364" i="1"/>
  <c r="J364" i="1"/>
  <c r="I364" i="1"/>
  <c r="H364" i="1"/>
  <c r="G364" i="1"/>
  <c r="F364" i="1"/>
  <c r="L364" i="1" s="1"/>
  <c r="N363" i="1"/>
  <c r="T363" i="1" s="1"/>
  <c r="Z363" i="1" s="1"/>
  <c r="AH363" i="1" s="1"/>
  <c r="M363" i="1"/>
  <c r="S363" i="1" s="1"/>
  <c r="Y363" i="1" s="1"/>
  <c r="AG363" i="1" s="1"/>
  <c r="L363" i="1"/>
  <c r="R363" i="1" s="1"/>
  <c r="X363" i="1" s="1"/>
  <c r="AD363" i="1" s="1"/>
  <c r="AF363" i="1" s="1"/>
  <c r="N362" i="1"/>
  <c r="T362" i="1" s="1"/>
  <c r="Z362" i="1" s="1"/>
  <c r="AH362" i="1" s="1"/>
  <c r="M362" i="1"/>
  <c r="S362" i="1" s="1"/>
  <c r="Y362" i="1" s="1"/>
  <c r="AG362" i="1" s="1"/>
  <c r="L362" i="1"/>
  <c r="R362" i="1" s="1"/>
  <c r="X362" i="1" s="1"/>
  <c r="AD362" i="1" s="1"/>
  <c r="AF362" i="1" s="1"/>
  <c r="AI361" i="1"/>
  <c r="AC361" i="1"/>
  <c r="AB361" i="1"/>
  <c r="AA361" i="1"/>
  <c r="W361" i="1"/>
  <c r="V361" i="1"/>
  <c r="U361" i="1"/>
  <c r="Q361" i="1"/>
  <c r="P361" i="1"/>
  <c r="O361" i="1"/>
  <c r="K361" i="1"/>
  <c r="J361" i="1"/>
  <c r="I361" i="1"/>
  <c r="H361" i="1"/>
  <c r="G361" i="1"/>
  <c r="F361" i="1"/>
  <c r="L361" i="1" s="1"/>
  <c r="AI360" i="1"/>
  <c r="AC360" i="1"/>
  <c r="AB360" i="1"/>
  <c r="AA360" i="1"/>
  <c r="W360" i="1"/>
  <c r="V360" i="1"/>
  <c r="U360" i="1"/>
  <c r="Q360" i="1"/>
  <c r="P360" i="1"/>
  <c r="O360" i="1"/>
  <c r="K360" i="1"/>
  <c r="J360" i="1"/>
  <c r="I360" i="1"/>
  <c r="H360" i="1"/>
  <c r="G360" i="1"/>
  <c r="F360" i="1"/>
  <c r="L360" i="1" s="1"/>
  <c r="T357" i="1"/>
  <c r="Z357" i="1" s="1"/>
  <c r="AH357" i="1" s="1"/>
  <c r="S357" i="1"/>
  <c r="Y357" i="1" s="1"/>
  <c r="AG357" i="1" s="1"/>
  <c r="R357" i="1"/>
  <c r="X357" i="1" s="1"/>
  <c r="AD357" i="1" s="1"/>
  <c r="AF357" i="1" s="1"/>
  <c r="AI356" i="1"/>
  <c r="AI355" i="1" s="1"/>
  <c r="AC356" i="1"/>
  <c r="AB356" i="1"/>
  <c r="AB355" i="1" s="1"/>
  <c r="AA356" i="1"/>
  <c r="AA355" i="1" s="1"/>
  <c r="W356" i="1"/>
  <c r="W355" i="1" s="1"/>
  <c r="V356" i="1"/>
  <c r="V355" i="1" s="1"/>
  <c r="U356" i="1"/>
  <c r="U355" i="1" s="1"/>
  <c r="Q356" i="1"/>
  <c r="P356" i="1"/>
  <c r="O356" i="1"/>
  <c r="R356" i="1" s="1"/>
  <c r="AC355" i="1"/>
  <c r="N354" i="1"/>
  <c r="T354" i="1" s="1"/>
  <c r="Z354" i="1" s="1"/>
  <c r="AH354" i="1" s="1"/>
  <c r="M354" i="1"/>
  <c r="S354" i="1" s="1"/>
  <c r="Y354" i="1" s="1"/>
  <c r="AG354" i="1" s="1"/>
  <c r="L354" i="1"/>
  <c r="R354" i="1" s="1"/>
  <c r="X354" i="1" s="1"/>
  <c r="AD354" i="1" s="1"/>
  <c r="AI353" i="1"/>
  <c r="AI352" i="1" s="1"/>
  <c r="AC353" i="1"/>
  <c r="AC352" i="1" s="1"/>
  <c r="AB353" i="1"/>
  <c r="AB352" i="1" s="1"/>
  <c r="AA353" i="1"/>
  <c r="AA352" i="1" s="1"/>
  <c r="W353" i="1"/>
  <c r="W352" i="1" s="1"/>
  <c r="V353" i="1"/>
  <c r="V352" i="1" s="1"/>
  <c r="U353" i="1"/>
  <c r="U352" i="1" s="1"/>
  <c r="Q353" i="1"/>
  <c r="Q352" i="1" s="1"/>
  <c r="P353" i="1"/>
  <c r="O353" i="1"/>
  <c r="O352" i="1" s="1"/>
  <c r="K353" i="1"/>
  <c r="K352" i="1" s="1"/>
  <c r="J353" i="1"/>
  <c r="I353" i="1"/>
  <c r="I352" i="1" s="1"/>
  <c r="H353" i="1"/>
  <c r="H352" i="1" s="1"/>
  <c r="G353" i="1"/>
  <c r="G352" i="1" s="1"/>
  <c r="G345" i="1" s="1"/>
  <c r="G344" i="1" s="1"/>
  <c r="F353" i="1"/>
  <c r="F352" i="1" s="1"/>
  <c r="P352" i="1"/>
  <c r="J352" i="1"/>
  <c r="N351" i="1"/>
  <c r="T351" i="1" s="1"/>
  <c r="Z351" i="1" s="1"/>
  <c r="AH351" i="1" s="1"/>
  <c r="M351" i="1"/>
  <c r="S351" i="1" s="1"/>
  <c r="Y351" i="1" s="1"/>
  <c r="AG351" i="1" s="1"/>
  <c r="L351" i="1"/>
  <c r="R351" i="1" s="1"/>
  <c r="X351" i="1" s="1"/>
  <c r="AD351" i="1" s="1"/>
  <c r="AI350" i="1"/>
  <c r="AI349" i="1" s="1"/>
  <c r="AC350" i="1"/>
  <c r="AC349" i="1" s="1"/>
  <c r="AB350" i="1"/>
  <c r="AB349" i="1" s="1"/>
  <c r="AA350" i="1"/>
  <c r="AA349" i="1" s="1"/>
  <c r="W350" i="1"/>
  <c r="W349" i="1" s="1"/>
  <c r="V350" i="1"/>
  <c r="V349" i="1" s="1"/>
  <c r="U350" i="1"/>
  <c r="U349" i="1" s="1"/>
  <c r="Q350" i="1"/>
  <c r="Q349" i="1" s="1"/>
  <c r="P350" i="1"/>
  <c r="P349" i="1" s="1"/>
  <c r="O350" i="1"/>
  <c r="O349" i="1" s="1"/>
  <c r="K350" i="1"/>
  <c r="K349" i="1" s="1"/>
  <c r="J350" i="1"/>
  <c r="J349" i="1" s="1"/>
  <c r="I350" i="1"/>
  <c r="H350" i="1"/>
  <c r="H349" i="1" s="1"/>
  <c r="G350" i="1"/>
  <c r="G349" i="1" s="1"/>
  <c r="F350" i="1"/>
  <c r="L350" i="1" s="1"/>
  <c r="I349" i="1"/>
  <c r="T348" i="1"/>
  <c r="Z348" i="1" s="1"/>
  <c r="AH348" i="1" s="1"/>
  <c r="S348" i="1"/>
  <c r="Y348" i="1" s="1"/>
  <c r="AG348" i="1" s="1"/>
  <c r="R348" i="1"/>
  <c r="X348" i="1" s="1"/>
  <c r="AD348" i="1" s="1"/>
  <c r="AF348" i="1" s="1"/>
  <c r="AI347" i="1"/>
  <c r="AI346" i="1" s="1"/>
  <c r="AC347" i="1"/>
  <c r="AC346" i="1" s="1"/>
  <c r="AB347" i="1"/>
  <c r="AB346" i="1" s="1"/>
  <c r="AA347" i="1"/>
  <c r="AA346" i="1" s="1"/>
  <c r="W347" i="1"/>
  <c r="W346" i="1" s="1"/>
  <c r="V347" i="1"/>
  <c r="V346" i="1" s="1"/>
  <c r="U347" i="1"/>
  <c r="U346" i="1" s="1"/>
  <c r="Q347" i="1"/>
  <c r="T347" i="1" s="1"/>
  <c r="Z347" i="1" s="1"/>
  <c r="P347" i="1"/>
  <c r="P346" i="1" s="1"/>
  <c r="S346" i="1" s="1"/>
  <c r="O347" i="1"/>
  <c r="O343" i="1"/>
  <c r="N343" i="1"/>
  <c r="T343" i="1" s="1"/>
  <c r="Z343" i="1" s="1"/>
  <c r="AH343" i="1" s="1"/>
  <c r="M343" i="1"/>
  <c r="S343" i="1" s="1"/>
  <c r="Y343" i="1" s="1"/>
  <c r="AG343" i="1" s="1"/>
  <c r="L343" i="1"/>
  <c r="R343" i="1" s="1"/>
  <c r="X343" i="1" s="1"/>
  <c r="AD343" i="1" s="1"/>
  <c r="AF343" i="1" s="1"/>
  <c r="AI342" i="1"/>
  <c r="AI341" i="1" s="1"/>
  <c r="AC342" i="1"/>
  <c r="AC341" i="1" s="1"/>
  <c r="AB342" i="1"/>
  <c r="AB341" i="1" s="1"/>
  <c r="AA342" i="1"/>
  <c r="AA341" i="1" s="1"/>
  <c r="W342" i="1"/>
  <c r="V342" i="1"/>
  <c r="V341" i="1" s="1"/>
  <c r="U342" i="1"/>
  <c r="U341" i="1" s="1"/>
  <c r="Q342" i="1"/>
  <c r="Q341" i="1" s="1"/>
  <c r="P342" i="1"/>
  <c r="P341" i="1" s="1"/>
  <c r="O342" i="1"/>
  <c r="O341" i="1" s="1"/>
  <c r="K342" i="1"/>
  <c r="N342" i="1" s="1"/>
  <c r="J342" i="1"/>
  <c r="I342" i="1"/>
  <c r="L342" i="1" s="1"/>
  <c r="W341" i="1"/>
  <c r="I341" i="1"/>
  <c r="L341" i="1" s="1"/>
  <c r="N340" i="1"/>
  <c r="T340" i="1" s="1"/>
  <c r="Z340" i="1" s="1"/>
  <c r="AH340" i="1" s="1"/>
  <c r="M340" i="1"/>
  <c r="S340" i="1" s="1"/>
  <c r="Y340" i="1" s="1"/>
  <c r="AG340" i="1" s="1"/>
  <c r="L340" i="1"/>
  <c r="R340" i="1" s="1"/>
  <c r="X340" i="1" s="1"/>
  <c r="AD340" i="1" s="1"/>
  <c r="AI339" i="1"/>
  <c r="AI338" i="1" s="1"/>
  <c r="AC339" i="1"/>
  <c r="AB339" i="1"/>
  <c r="AB338" i="1" s="1"/>
  <c r="AA339" i="1"/>
  <c r="AA338" i="1" s="1"/>
  <c r="W339" i="1"/>
  <c r="W338" i="1" s="1"/>
  <c r="V339" i="1"/>
  <c r="V338" i="1" s="1"/>
  <c r="U339" i="1"/>
  <c r="U338" i="1" s="1"/>
  <c r="Q339" i="1"/>
  <c r="Q338" i="1" s="1"/>
  <c r="P339" i="1"/>
  <c r="P338" i="1" s="1"/>
  <c r="O339" i="1"/>
  <c r="O338" i="1" s="1"/>
  <c r="K339" i="1"/>
  <c r="J339" i="1"/>
  <c r="M339" i="1" s="1"/>
  <c r="I339" i="1"/>
  <c r="L339" i="1" s="1"/>
  <c r="AC338" i="1"/>
  <c r="N334" i="1"/>
  <c r="T334" i="1" s="1"/>
  <c r="Z334" i="1" s="1"/>
  <c r="AH334" i="1" s="1"/>
  <c r="M334" i="1"/>
  <c r="S334" i="1" s="1"/>
  <c r="Y334" i="1" s="1"/>
  <c r="AG334" i="1" s="1"/>
  <c r="L334" i="1"/>
  <c r="R334" i="1" s="1"/>
  <c r="X334" i="1" s="1"/>
  <c r="AD334" i="1" s="1"/>
  <c r="AF334" i="1" s="1"/>
  <c r="AI333" i="1"/>
  <c r="AC333" i="1"/>
  <c r="AB333" i="1"/>
  <c r="AA333" i="1"/>
  <c r="W333" i="1"/>
  <c r="V333" i="1"/>
  <c r="U333" i="1"/>
  <c r="Q333" i="1"/>
  <c r="P333" i="1"/>
  <c r="O333" i="1"/>
  <c r="K333" i="1"/>
  <c r="J333" i="1"/>
  <c r="I333" i="1"/>
  <c r="H333" i="1"/>
  <c r="G333" i="1"/>
  <c r="F333" i="1"/>
  <c r="O332" i="1"/>
  <c r="O331" i="1" s="1"/>
  <c r="N332" i="1"/>
  <c r="T332" i="1" s="1"/>
  <c r="Z332" i="1" s="1"/>
  <c r="AH332" i="1" s="1"/>
  <c r="M332" i="1"/>
  <c r="S332" i="1" s="1"/>
  <c r="Y332" i="1" s="1"/>
  <c r="AG332" i="1" s="1"/>
  <c r="L332" i="1"/>
  <c r="R332" i="1" s="1"/>
  <c r="X332" i="1" s="1"/>
  <c r="AD332" i="1" s="1"/>
  <c r="AF332" i="1" s="1"/>
  <c r="AI331" i="1"/>
  <c r="AC331" i="1"/>
  <c r="AB331" i="1"/>
  <c r="AA331" i="1"/>
  <c r="W331" i="1"/>
  <c r="V331" i="1"/>
  <c r="U331" i="1"/>
  <c r="Q331" i="1"/>
  <c r="P331" i="1"/>
  <c r="K331" i="1"/>
  <c r="J331" i="1"/>
  <c r="I331" i="1"/>
  <c r="H331" i="1"/>
  <c r="G331" i="1"/>
  <c r="F331" i="1"/>
  <c r="N330" i="1"/>
  <c r="T330" i="1" s="1"/>
  <c r="Z330" i="1" s="1"/>
  <c r="AH330" i="1" s="1"/>
  <c r="M330" i="1"/>
  <c r="S330" i="1" s="1"/>
  <c r="Y330" i="1" s="1"/>
  <c r="AG330" i="1" s="1"/>
  <c r="L330" i="1"/>
  <c r="R330" i="1" s="1"/>
  <c r="X330" i="1" s="1"/>
  <c r="AD330" i="1" s="1"/>
  <c r="AF330" i="1" s="1"/>
  <c r="AI329" i="1"/>
  <c r="AC329" i="1"/>
  <c r="AB329" i="1"/>
  <c r="AA329" i="1"/>
  <c r="AA328" i="1" s="1"/>
  <c r="W329" i="1"/>
  <c r="V329" i="1"/>
  <c r="U329" i="1"/>
  <c r="Q329" i="1"/>
  <c r="P329" i="1"/>
  <c r="O329" i="1"/>
  <c r="K329" i="1"/>
  <c r="J329" i="1"/>
  <c r="I329" i="1"/>
  <c r="H329" i="1"/>
  <c r="G329" i="1"/>
  <c r="F329" i="1"/>
  <c r="N327" i="1"/>
  <c r="T327" i="1" s="1"/>
  <c r="Z327" i="1" s="1"/>
  <c r="AH327" i="1" s="1"/>
  <c r="M327" i="1"/>
  <c r="S327" i="1" s="1"/>
  <c r="Y327" i="1" s="1"/>
  <c r="AG327" i="1" s="1"/>
  <c r="L327" i="1"/>
  <c r="R327" i="1" s="1"/>
  <c r="X327" i="1" s="1"/>
  <c r="AD327" i="1" s="1"/>
  <c r="AF327" i="1" s="1"/>
  <c r="AI326" i="1"/>
  <c r="AC326" i="1"/>
  <c r="AB326" i="1"/>
  <c r="AA326" i="1"/>
  <c r="W326" i="1"/>
  <c r="V326" i="1"/>
  <c r="U326" i="1"/>
  <c r="Q326" i="1"/>
  <c r="P326" i="1"/>
  <c r="O326" i="1"/>
  <c r="K326" i="1"/>
  <c r="J326" i="1"/>
  <c r="I326" i="1"/>
  <c r="H326" i="1"/>
  <c r="G326" i="1"/>
  <c r="F326" i="1"/>
  <c r="N325" i="1"/>
  <c r="T325" i="1" s="1"/>
  <c r="Z325" i="1" s="1"/>
  <c r="AH325" i="1" s="1"/>
  <c r="M325" i="1"/>
  <c r="S325" i="1" s="1"/>
  <c r="Y325" i="1" s="1"/>
  <c r="AG325" i="1" s="1"/>
  <c r="L325" i="1"/>
  <c r="R325" i="1" s="1"/>
  <c r="X325" i="1" s="1"/>
  <c r="AD325" i="1" s="1"/>
  <c r="AF325" i="1" s="1"/>
  <c r="AI324" i="1"/>
  <c r="AC324" i="1"/>
  <c r="AB324" i="1"/>
  <c r="AA324" i="1"/>
  <c r="W324" i="1"/>
  <c r="V324" i="1"/>
  <c r="U324" i="1"/>
  <c r="Q324" i="1"/>
  <c r="P324" i="1"/>
  <c r="O324" i="1"/>
  <c r="K324" i="1"/>
  <c r="J324" i="1"/>
  <c r="I324" i="1"/>
  <c r="H324" i="1"/>
  <c r="G324" i="1"/>
  <c r="F324" i="1"/>
  <c r="AA321" i="1"/>
  <c r="N321" i="1"/>
  <c r="T321" i="1" s="1"/>
  <c r="Z321" i="1" s="1"/>
  <c r="AH321" i="1" s="1"/>
  <c r="M321" i="1"/>
  <c r="S321" i="1" s="1"/>
  <c r="Y321" i="1" s="1"/>
  <c r="AG321" i="1" s="1"/>
  <c r="L321" i="1"/>
  <c r="R321" i="1" s="1"/>
  <c r="X321" i="1" s="1"/>
  <c r="AD321" i="1" s="1"/>
  <c r="AF321" i="1" s="1"/>
  <c r="AI320" i="1"/>
  <c r="AC320" i="1"/>
  <c r="AB320" i="1"/>
  <c r="AB319" i="1" s="1"/>
  <c r="AA320" i="1"/>
  <c r="AA319" i="1" s="1"/>
  <c r="W320" i="1"/>
  <c r="W319" i="1" s="1"/>
  <c r="V320" i="1"/>
  <c r="V319" i="1" s="1"/>
  <c r="U320" i="1"/>
  <c r="U319" i="1" s="1"/>
  <c r="Q320" i="1"/>
  <c r="Q319" i="1" s="1"/>
  <c r="P320" i="1"/>
  <c r="P319" i="1" s="1"/>
  <c r="O320" i="1"/>
  <c r="O319" i="1" s="1"/>
  <c r="K320" i="1"/>
  <c r="K319" i="1" s="1"/>
  <c r="J320" i="1"/>
  <c r="J319" i="1" s="1"/>
  <c r="I320" i="1"/>
  <c r="I319" i="1" s="1"/>
  <c r="H320" i="1"/>
  <c r="H319" i="1" s="1"/>
  <c r="G320" i="1"/>
  <c r="F320" i="1"/>
  <c r="F319" i="1" s="1"/>
  <c r="AI319" i="1"/>
  <c r="AC319" i="1"/>
  <c r="O318" i="1"/>
  <c r="N318" i="1"/>
  <c r="T318" i="1" s="1"/>
  <c r="Z318" i="1" s="1"/>
  <c r="AH318" i="1" s="1"/>
  <c r="M318" i="1"/>
  <c r="S318" i="1" s="1"/>
  <c r="Y318" i="1" s="1"/>
  <c r="AG318" i="1" s="1"/>
  <c r="L318" i="1"/>
  <c r="R318" i="1" s="1"/>
  <c r="X318" i="1" s="1"/>
  <c r="AD318" i="1" s="1"/>
  <c r="AF318" i="1" s="1"/>
  <c r="AI317" i="1"/>
  <c r="AI316" i="1" s="1"/>
  <c r="AC317" i="1"/>
  <c r="AC316" i="1" s="1"/>
  <c r="AB317" i="1"/>
  <c r="AB316" i="1" s="1"/>
  <c r="AA317" i="1"/>
  <c r="AA316" i="1" s="1"/>
  <c r="W317" i="1"/>
  <c r="W316" i="1" s="1"/>
  <c r="V317" i="1"/>
  <c r="V316" i="1" s="1"/>
  <c r="U317" i="1"/>
  <c r="U316" i="1" s="1"/>
  <c r="Q317" i="1"/>
  <c r="Q316" i="1" s="1"/>
  <c r="P317" i="1"/>
  <c r="P316" i="1" s="1"/>
  <c r="O317" i="1"/>
  <c r="O316" i="1" s="1"/>
  <c r="K317" i="1"/>
  <c r="K316" i="1" s="1"/>
  <c r="J317" i="1"/>
  <c r="J316" i="1" s="1"/>
  <c r="I317" i="1"/>
  <c r="I316" i="1" s="1"/>
  <c r="H317" i="1"/>
  <c r="H316" i="1" s="1"/>
  <c r="G317" i="1"/>
  <c r="F317" i="1"/>
  <c r="N315" i="1"/>
  <c r="T315" i="1" s="1"/>
  <c r="Z315" i="1" s="1"/>
  <c r="AH315" i="1" s="1"/>
  <c r="M315" i="1"/>
  <c r="S315" i="1" s="1"/>
  <c r="Y315" i="1" s="1"/>
  <c r="AG315" i="1" s="1"/>
  <c r="L315" i="1"/>
  <c r="R315" i="1" s="1"/>
  <c r="X315" i="1" s="1"/>
  <c r="AD315" i="1" s="1"/>
  <c r="AF315" i="1" s="1"/>
  <c r="AI314" i="1"/>
  <c r="AC314" i="1"/>
  <c r="AB314" i="1"/>
  <c r="AA314" i="1"/>
  <c r="W314" i="1"/>
  <c r="V314" i="1"/>
  <c r="U314" i="1"/>
  <c r="Q314" i="1"/>
  <c r="P314" i="1"/>
  <c r="O314" i="1"/>
  <c r="K314" i="1"/>
  <c r="J314" i="1"/>
  <c r="I314" i="1"/>
  <c r="H314" i="1"/>
  <c r="G314" i="1"/>
  <c r="F314" i="1"/>
  <c r="N313" i="1"/>
  <c r="T313" i="1" s="1"/>
  <c r="Z313" i="1" s="1"/>
  <c r="AH313" i="1" s="1"/>
  <c r="M313" i="1"/>
  <c r="S313" i="1" s="1"/>
  <c r="Y313" i="1" s="1"/>
  <c r="AG313" i="1" s="1"/>
  <c r="L313" i="1"/>
  <c r="R313" i="1" s="1"/>
  <c r="X313" i="1" s="1"/>
  <c r="AD313" i="1" s="1"/>
  <c r="AF313" i="1" s="1"/>
  <c r="AI312" i="1"/>
  <c r="AI311" i="1" s="1"/>
  <c r="AC312" i="1"/>
  <c r="AB312" i="1"/>
  <c r="AB311" i="1" s="1"/>
  <c r="AA312" i="1"/>
  <c r="W312" i="1"/>
  <c r="W311" i="1" s="1"/>
  <c r="V312" i="1"/>
  <c r="U312" i="1"/>
  <c r="U311" i="1" s="1"/>
  <c r="Q312" i="1"/>
  <c r="P312" i="1"/>
  <c r="P311" i="1" s="1"/>
  <c r="O312" i="1"/>
  <c r="K312" i="1"/>
  <c r="J312" i="1"/>
  <c r="I312" i="1"/>
  <c r="L312" i="1" s="1"/>
  <c r="R312" i="1" s="1"/>
  <c r="X312" i="1" s="1"/>
  <c r="H312" i="1"/>
  <c r="G312" i="1"/>
  <c r="F312" i="1"/>
  <c r="O311" i="1"/>
  <c r="N307" i="1"/>
  <c r="T307" i="1" s="1"/>
  <c r="Z307" i="1" s="1"/>
  <c r="AH307" i="1" s="1"/>
  <c r="M307" i="1"/>
  <c r="S307" i="1" s="1"/>
  <c r="Y307" i="1" s="1"/>
  <c r="AG307" i="1" s="1"/>
  <c r="L307" i="1"/>
  <c r="R307" i="1" s="1"/>
  <c r="X307" i="1" s="1"/>
  <c r="AD307" i="1" s="1"/>
  <c r="AF307" i="1" s="1"/>
  <c r="AI306" i="1"/>
  <c r="AC306" i="1"/>
  <c r="AB306" i="1"/>
  <c r="AA306" i="1"/>
  <c r="W306" i="1"/>
  <c r="V306" i="1"/>
  <c r="U306" i="1"/>
  <c r="Q306" i="1"/>
  <c r="P306" i="1"/>
  <c r="O306" i="1"/>
  <c r="K306" i="1"/>
  <c r="J306" i="1"/>
  <c r="I306" i="1"/>
  <c r="H306" i="1"/>
  <c r="G306" i="1"/>
  <c r="F306" i="1"/>
  <c r="N305" i="1"/>
  <c r="T305" i="1" s="1"/>
  <c r="Z305" i="1" s="1"/>
  <c r="AH305" i="1" s="1"/>
  <c r="M305" i="1"/>
  <c r="S305" i="1" s="1"/>
  <c r="Y305" i="1" s="1"/>
  <c r="AG305" i="1" s="1"/>
  <c r="L305" i="1"/>
  <c r="R305" i="1" s="1"/>
  <c r="X305" i="1" s="1"/>
  <c r="AD305" i="1" s="1"/>
  <c r="AF305" i="1" s="1"/>
  <c r="AI304" i="1"/>
  <c r="AC304" i="1"/>
  <c r="AB304" i="1"/>
  <c r="AA304" i="1"/>
  <c r="W304" i="1"/>
  <c r="V304" i="1"/>
  <c r="U304" i="1"/>
  <c r="Q304" i="1"/>
  <c r="Q303" i="1" s="1"/>
  <c r="P304" i="1"/>
  <c r="O304" i="1"/>
  <c r="K304" i="1"/>
  <c r="J304" i="1"/>
  <c r="I304" i="1"/>
  <c r="H304" i="1"/>
  <c r="G304" i="1"/>
  <c r="F304" i="1"/>
  <c r="N302" i="1"/>
  <c r="T302" i="1" s="1"/>
  <c r="Z302" i="1" s="1"/>
  <c r="AH302" i="1" s="1"/>
  <c r="M302" i="1"/>
  <c r="S302" i="1" s="1"/>
  <c r="Y302" i="1" s="1"/>
  <c r="AG302" i="1" s="1"/>
  <c r="L302" i="1"/>
  <c r="R302" i="1" s="1"/>
  <c r="X302" i="1" s="1"/>
  <c r="AD302" i="1" s="1"/>
  <c r="AF302" i="1" s="1"/>
  <c r="AI301" i="1"/>
  <c r="AC301" i="1"/>
  <c r="AB301" i="1"/>
  <c r="AA301" i="1"/>
  <c r="W301" i="1"/>
  <c r="V301" i="1"/>
  <c r="U301" i="1"/>
  <c r="Q301" i="1"/>
  <c r="P301" i="1"/>
  <c r="O301" i="1"/>
  <c r="K301" i="1"/>
  <c r="J301" i="1"/>
  <c r="I301" i="1"/>
  <c r="H301" i="1"/>
  <c r="G301" i="1"/>
  <c r="F301" i="1"/>
  <c r="N300" i="1"/>
  <c r="T300" i="1" s="1"/>
  <c r="Z300" i="1" s="1"/>
  <c r="AH300" i="1" s="1"/>
  <c r="M300" i="1"/>
  <c r="S300" i="1" s="1"/>
  <c r="Y300" i="1" s="1"/>
  <c r="AG300" i="1" s="1"/>
  <c r="L300" i="1"/>
  <c r="R300" i="1" s="1"/>
  <c r="X300" i="1" s="1"/>
  <c r="AD300" i="1" s="1"/>
  <c r="AF300" i="1" s="1"/>
  <c r="AI299" i="1"/>
  <c r="AI298" i="1" s="1"/>
  <c r="AC299" i="1"/>
  <c r="AB299" i="1"/>
  <c r="AB298" i="1" s="1"/>
  <c r="AA299" i="1"/>
  <c r="W299" i="1"/>
  <c r="W298" i="1" s="1"/>
  <c r="V299" i="1"/>
  <c r="U299" i="1"/>
  <c r="U298" i="1" s="1"/>
  <c r="Q299" i="1"/>
  <c r="P299" i="1"/>
  <c r="P298" i="1" s="1"/>
  <c r="O299" i="1"/>
  <c r="K299" i="1"/>
  <c r="K298" i="1" s="1"/>
  <c r="J299" i="1"/>
  <c r="I299" i="1"/>
  <c r="I298" i="1" s="1"/>
  <c r="H299" i="1"/>
  <c r="G299" i="1"/>
  <c r="F299" i="1"/>
  <c r="N296" i="1"/>
  <c r="T296" i="1" s="1"/>
  <c r="Z296" i="1" s="1"/>
  <c r="AH296" i="1" s="1"/>
  <c r="M296" i="1"/>
  <c r="S296" i="1" s="1"/>
  <c r="Y296" i="1" s="1"/>
  <c r="AG296" i="1" s="1"/>
  <c r="L296" i="1"/>
  <c r="R296" i="1" s="1"/>
  <c r="X296" i="1" s="1"/>
  <c r="AD296" i="1" s="1"/>
  <c r="AF296" i="1" s="1"/>
  <c r="AI295" i="1"/>
  <c r="AC295" i="1"/>
  <c r="AC294" i="1" s="1"/>
  <c r="AB295" i="1"/>
  <c r="AB294" i="1" s="1"/>
  <c r="AA295" i="1"/>
  <c r="AA294" i="1" s="1"/>
  <c r="W295" i="1"/>
  <c r="W294" i="1" s="1"/>
  <c r="V295" i="1"/>
  <c r="V294" i="1" s="1"/>
  <c r="U295" i="1"/>
  <c r="U294" i="1" s="1"/>
  <c r="Q295" i="1"/>
  <c r="Q294" i="1" s="1"/>
  <c r="P295" i="1"/>
  <c r="P294" i="1" s="1"/>
  <c r="O295" i="1"/>
  <c r="O294" i="1" s="1"/>
  <c r="K295" i="1"/>
  <c r="K294" i="1" s="1"/>
  <c r="J295" i="1"/>
  <c r="I295" i="1"/>
  <c r="I294" i="1" s="1"/>
  <c r="H295" i="1"/>
  <c r="G295" i="1"/>
  <c r="F295" i="1"/>
  <c r="F294" i="1" s="1"/>
  <c r="AI294" i="1"/>
  <c r="J294" i="1"/>
  <c r="N293" i="1"/>
  <c r="T293" i="1" s="1"/>
  <c r="Z293" i="1" s="1"/>
  <c r="AH293" i="1" s="1"/>
  <c r="M293" i="1"/>
  <c r="S293" i="1" s="1"/>
  <c r="Y293" i="1" s="1"/>
  <c r="AG293" i="1" s="1"/>
  <c r="L293" i="1"/>
  <c r="R293" i="1" s="1"/>
  <c r="X293" i="1" s="1"/>
  <c r="AD293" i="1" s="1"/>
  <c r="AF293" i="1" s="1"/>
  <c r="AI292" i="1"/>
  <c r="AC292" i="1"/>
  <c r="AC291" i="1" s="1"/>
  <c r="AB292" i="1"/>
  <c r="AB291" i="1" s="1"/>
  <c r="AA292" i="1"/>
  <c r="AA291" i="1" s="1"/>
  <c r="W292" i="1"/>
  <c r="W291" i="1" s="1"/>
  <c r="V292" i="1"/>
  <c r="V291" i="1" s="1"/>
  <c r="U292" i="1"/>
  <c r="U291" i="1" s="1"/>
  <c r="Q292" i="1"/>
  <c r="Q291" i="1" s="1"/>
  <c r="P292" i="1"/>
  <c r="P291" i="1" s="1"/>
  <c r="O292" i="1"/>
  <c r="O291" i="1" s="1"/>
  <c r="K292" i="1"/>
  <c r="K291" i="1" s="1"/>
  <c r="J292" i="1"/>
  <c r="J291" i="1" s="1"/>
  <c r="I292" i="1"/>
  <c r="I291" i="1" s="1"/>
  <c r="H292" i="1"/>
  <c r="G292" i="1"/>
  <c r="G291" i="1" s="1"/>
  <c r="F292" i="1"/>
  <c r="AI291" i="1"/>
  <c r="F291" i="1"/>
  <c r="N290" i="1"/>
  <c r="T290" i="1" s="1"/>
  <c r="Z290" i="1" s="1"/>
  <c r="AH290" i="1" s="1"/>
  <c r="M290" i="1"/>
  <c r="S290" i="1" s="1"/>
  <c r="Y290" i="1" s="1"/>
  <c r="AG290" i="1" s="1"/>
  <c r="L290" i="1"/>
  <c r="R290" i="1" s="1"/>
  <c r="X290" i="1" s="1"/>
  <c r="AD290" i="1" s="1"/>
  <c r="AF290" i="1" s="1"/>
  <c r="AI289" i="1"/>
  <c r="AC289" i="1"/>
  <c r="AB289" i="1"/>
  <c r="AA289" i="1"/>
  <c r="W289" i="1"/>
  <c r="V289" i="1"/>
  <c r="U289" i="1"/>
  <c r="Q289" i="1"/>
  <c r="P289" i="1"/>
  <c r="O289" i="1"/>
  <c r="K289" i="1"/>
  <c r="J289" i="1"/>
  <c r="I289" i="1"/>
  <c r="H289" i="1"/>
  <c r="G289" i="1"/>
  <c r="F289" i="1"/>
  <c r="N288" i="1"/>
  <c r="T288" i="1" s="1"/>
  <c r="Z288" i="1" s="1"/>
  <c r="AH288" i="1" s="1"/>
  <c r="M288" i="1"/>
  <c r="S288" i="1" s="1"/>
  <c r="Y288" i="1" s="1"/>
  <c r="AG288" i="1" s="1"/>
  <c r="L288" i="1"/>
  <c r="R288" i="1" s="1"/>
  <c r="X288" i="1" s="1"/>
  <c r="AD288" i="1" s="1"/>
  <c r="AF288" i="1" s="1"/>
  <c r="AI287" i="1"/>
  <c r="AC287" i="1"/>
  <c r="AB287" i="1"/>
  <c r="AA287" i="1"/>
  <c r="W287" i="1"/>
  <c r="V287" i="1"/>
  <c r="U287" i="1"/>
  <c r="Q287" i="1"/>
  <c r="Q284" i="1" s="1"/>
  <c r="P287" i="1"/>
  <c r="O287" i="1"/>
  <c r="K287" i="1"/>
  <c r="J287" i="1"/>
  <c r="I287" i="1"/>
  <c r="H287" i="1"/>
  <c r="G287" i="1"/>
  <c r="F287" i="1"/>
  <c r="L287" i="1" s="1"/>
  <c r="N286" i="1"/>
  <c r="T286" i="1" s="1"/>
  <c r="Z286" i="1" s="1"/>
  <c r="AH286" i="1" s="1"/>
  <c r="M286" i="1"/>
  <c r="S286" i="1" s="1"/>
  <c r="Y286" i="1" s="1"/>
  <c r="AG286" i="1" s="1"/>
  <c r="L286" i="1"/>
  <c r="R286" i="1" s="1"/>
  <c r="X286" i="1" s="1"/>
  <c r="AD286" i="1" s="1"/>
  <c r="AF286" i="1" s="1"/>
  <c r="AI285" i="1"/>
  <c r="AC285" i="1"/>
  <c r="AB285" i="1"/>
  <c r="AA285" i="1"/>
  <c r="W285" i="1"/>
  <c r="V285" i="1"/>
  <c r="U285" i="1"/>
  <c r="Q285" i="1"/>
  <c r="P285" i="1"/>
  <c r="O285" i="1"/>
  <c r="K285" i="1"/>
  <c r="J285" i="1"/>
  <c r="I285" i="1"/>
  <c r="H285" i="1"/>
  <c r="G285" i="1"/>
  <c r="F285" i="1"/>
  <c r="N283" i="1"/>
  <c r="T283" i="1" s="1"/>
  <c r="Z283" i="1" s="1"/>
  <c r="AH283" i="1" s="1"/>
  <c r="M283" i="1"/>
  <c r="S283" i="1" s="1"/>
  <c r="Y283" i="1" s="1"/>
  <c r="AG283" i="1" s="1"/>
  <c r="L283" i="1"/>
  <c r="R283" i="1" s="1"/>
  <c r="X283" i="1" s="1"/>
  <c r="AD283" i="1" s="1"/>
  <c r="AF283" i="1" s="1"/>
  <c r="AI282" i="1"/>
  <c r="AC282" i="1"/>
  <c r="AC281" i="1" s="1"/>
  <c r="AB282" i="1"/>
  <c r="AA282" i="1"/>
  <c r="AA281" i="1" s="1"/>
  <c r="W282" i="1"/>
  <c r="W281" i="1" s="1"/>
  <c r="V282" i="1"/>
  <c r="V281" i="1" s="1"/>
  <c r="U282" i="1"/>
  <c r="Q282" i="1"/>
  <c r="Q281" i="1" s="1"/>
  <c r="P282" i="1"/>
  <c r="O282" i="1"/>
  <c r="O281" i="1" s="1"/>
  <c r="K282" i="1"/>
  <c r="K281" i="1" s="1"/>
  <c r="J282" i="1"/>
  <c r="J281" i="1" s="1"/>
  <c r="I282" i="1"/>
  <c r="I281" i="1" s="1"/>
  <c r="H282" i="1"/>
  <c r="H281" i="1" s="1"/>
  <c r="G282" i="1"/>
  <c r="F282" i="1"/>
  <c r="L282" i="1" s="1"/>
  <c r="AI281" i="1"/>
  <c r="AB281" i="1"/>
  <c r="U281" i="1"/>
  <c r="P281" i="1"/>
  <c r="N280" i="1"/>
  <c r="T280" i="1" s="1"/>
  <c r="Z280" i="1" s="1"/>
  <c r="AH280" i="1" s="1"/>
  <c r="M280" i="1"/>
  <c r="S280" i="1" s="1"/>
  <c r="Y280" i="1" s="1"/>
  <c r="AG280" i="1" s="1"/>
  <c r="L280" i="1"/>
  <c r="R280" i="1" s="1"/>
  <c r="X280" i="1" s="1"/>
  <c r="AD280" i="1" s="1"/>
  <c r="AF280" i="1" s="1"/>
  <c r="AI279" i="1"/>
  <c r="AI278" i="1" s="1"/>
  <c r="AC279" i="1"/>
  <c r="AC278" i="1" s="1"/>
  <c r="AB279" i="1"/>
  <c r="AB278" i="1" s="1"/>
  <c r="AA279" i="1"/>
  <c r="AA278" i="1" s="1"/>
  <c r="W279" i="1"/>
  <c r="W278" i="1" s="1"/>
  <c r="V279" i="1"/>
  <c r="V278" i="1" s="1"/>
  <c r="U279" i="1"/>
  <c r="U278" i="1" s="1"/>
  <c r="Q279" i="1"/>
  <c r="Q278" i="1" s="1"/>
  <c r="P279" i="1"/>
  <c r="P278" i="1" s="1"/>
  <c r="O279" i="1"/>
  <c r="K279" i="1"/>
  <c r="K278" i="1" s="1"/>
  <c r="J279" i="1"/>
  <c r="J278" i="1" s="1"/>
  <c r="I279" i="1"/>
  <c r="I278" i="1" s="1"/>
  <c r="H279" i="1"/>
  <c r="G279" i="1"/>
  <c r="G278" i="1" s="1"/>
  <c r="F279" i="1"/>
  <c r="O278" i="1"/>
  <c r="N277" i="1"/>
  <c r="T277" i="1" s="1"/>
  <c r="Z277" i="1" s="1"/>
  <c r="AH277" i="1" s="1"/>
  <c r="M277" i="1"/>
  <c r="S277" i="1" s="1"/>
  <c r="Y277" i="1" s="1"/>
  <c r="AG277" i="1" s="1"/>
  <c r="L277" i="1"/>
  <c r="R277" i="1" s="1"/>
  <c r="X277" i="1" s="1"/>
  <c r="AD277" i="1" s="1"/>
  <c r="AF277" i="1" s="1"/>
  <c r="AI276" i="1"/>
  <c r="AC276" i="1"/>
  <c r="AC275" i="1" s="1"/>
  <c r="AB276" i="1"/>
  <c r="AB275" i="1" s="1"/>
  <c r="AA276" i="1"/>
  <c r="W276" i="1"/>
  <c r="W275" i="1" s="1"/>
  <c r="V276" i="1"/>
  <c r="V275" i="1" s="1"/>
  <c r="U276" i="1"/>
  <c r="U275" i="1" s="1"/>
  <c r="Q276" i="1"/>
  <c r="Q275" i="1" s="1"/>
  <c r="P276" i="1"/>
  <c r="P275" i="1" s="1"/>
  <c r="O276" i="1"/>
  <c r="O275" i="1" s="1"/>
  <c r="K276" i="1"/>
  <c r="K275" i="1" s="1"/>
  <c r="J276" i="1"/>
  <c r="I276" i="1"/>
  <c r="I275" i="1" s="1"/>
  <c r="H276" i="1"/>
  <c r="H275" i="1" s="1"/>
  <c r="G276" i="1"/>
  <c r="G275" i="1" s="1"/>
  <c r="F276" i="1"/>
  <c r="AI275" i="1"/>
  <c r="AA275" i="1"/>
  <c r="J275" i="1"/>
  <c r="N273" i="1"/>
  <c r="T273" i="1" s="1"/>
  <c r="Z273" i="1" s="1"/>
  <c r="AH273" i="1" s="1"/>
  <c r="M273" i="1"/>
  <c r="S273" i="1" s="1"/>
  <c r="Y273" i="1" s="1"/>
  <c r="AG273" i="1" s="1"/>
  <c r="L273" i="1"/>
  <c r="R273" i="1" s="1"/>
  <c r="X273" i="1" s="1"/>
  <c r="AD273" i="1" s="1"/>
  <c r="AF273" i="1" s="1"/>
  <c r="AI272" i="1"/>
  <c r="AC272" i="1"/>
  <c r="AC271" i="1" s="1"/>
  <c r="AB272" i="1"/>
  <c r="AB271" i="1" s="1"/>
  <c r="AA272" i="1"/>
  <c r="AA271" i="1" s="1"/>
  <c r="W272" i="1"/>
  <c r="W271" i="1" s="1"/>
  <c r="V272" i="1"/>
  <c r="V271" i="1" s="1"/>
  <c r="U272" i="1"/>
  <c r="Q272" i="1"/>
  <c r="Q271" i="1" s="1"/>
  <c r="P272" i="1"/>
  <c r="P271" i="1" s="1"/>
  <c r="O272" i="1"/>
  <c r="O271" i="1" s="1"/>
  <c r="K272" i="1"/>
  <c r="K271" i="1" s="1"/>
  <c r="J272" i="1"/>
  <c r="J271" i="1" s="1"/>
  <c r="I272" i="1"/>
  <c r="H272" i="1"/>
  <c r="H271" i="1" s="1"/>
  <c r="G272" i="1"/>
  <c r="F272" i="1"/>
  <c r="F271" i="1" s="1"/>
  <c r="AI271" i="1"/>
  <c r="U271" i="1"/>
  <c r="N270" i="1"/>
  <c r="T270" i="1" s="1"/>
  <c r="Z270" i="1" s="1"/>
  <c r="AH270" i="1" s="1"/>
  <c r="M270" i="1"/>
  <c r="S270" i="1" s="1"/>
  <c r="Y270" i="1" s="1"/>
  <c r="AG270" i="1" s="1"/>
  <c r="L270" i="1"/>
  <c r="R270" i="1" s="1"/>
  <c r="X270" i="1" s="1"/>
  <c r="AD270" i="1" s="1"/>
  <c r="AF270" i="1" s="1"/>
  <c r="N269" i="1"/>
  <c r="T269" i="1" s="1"/>
  <c r="Z269" i="1" s="1"/>
  <c r="AH269" i="1" s="1"/>
  <c r="M269" i="1"/>
  <c r="S269" i="1" s="1"/>
  <c r="Y269" i="1" s="1"/>
  <c r="AG269" i="1" s="1"/>
  <c r="L269" i="1"/>
  <c r="R269" i="1" s="1"/>
  <c r="X269" i="1" s="1"/>
  <c r="AD269" i="1" s="1"/>
  <c r="AF269" i="1" s="1"/>
  <c r="AI268" i="1"/>
  <c r="AI267" i="1" s="1"/>
  <c r="AC268" i="1"/>
  <c r="AC267" i="1" s="1"/>
  <c r="AB268" i="1"/>
  <c r="AB267" i="1" s="1"/>
  <c r="AA268" i="1"/>
  <c r="AA267" i="1" s="1"/>
  <c r="W268" i="1"/>
  <c r="W267" i="1" s="1"/>
  <c r="V268" i="1"/>
  <c r="U268" i="1"/>
  <c r="U267" i="1" s="1"/>
  <c r="Q268" i="1"/>
  <c r="Q267" i="1" s="1"/>
  <c r="P268" i="1"/>
  <c r="P267" i="1" s="1"/>
  <c r="O268" i="1"/>
  <c r="O267" i="1" s="1"/>
  <c r="K268" i="1"/>
  <c r="K267" i="1" s="1"/>
  <c r="J268" i="1"/>
  <c r="J267" i="1" s="1"/>
  <c r="I268" i="1"/>
  <c r="I267" i="1" s="1"/>
  <c r="H268" i="1"/>
  <c r="H267" i="1" s="1"/>
  <c r="G268" i="1"/>
  <c r="F268" i="1"/>
  <c r="V267" i="1"/>
  <c r="N266" i="1"/>
  <c r="T266" i="1" s="1"/>
  <c r="Z266" i="1" s="1"/>
  <c r="AH266" i="1" s="1"/>
  <c r="M266" i="1"/>
  <c r="S266" i="1" s="1"/>
  <c r="Y266" i="1" s="1"/>
  <c r="AG266" i="1" s="1"/>
  <c r="L266" i="1"/>
  <c r="R266" i="1" s="1"/>
  <c r="X266" i="1" s="1"/>
  <c r="AD266" i="1" s="1"/>
  <c r="AF266" i="1" s="1"/>
  <c r="AI265" i="1"/>
  <c r="AC265" i="1"/>
  <c r="AC264" i="1" s="1"/>
  <c r="AB265" i="1"/>
  <c r="AB264" i="1" s="1"/>
  <c r="AA265" i="1"/>
  <c r="AA264" i="1" s="1"/>
  <c r="W265" i="1"/>
  <c r="W264" i="1" s="1"/>
  <c r="V265" i="1"/>
  <c r="V264" i="1" s="1"/>
  <c r="U265" i="1"/>
  <c r="U264" i="1" s="1"/>
  <c r="Q265" i="1"/>
  <c r="Q264" i="1" s="1"/>
  <c r="P265" i="1"/>
  <c r="P264" i="1" s="1"/>
  <c r="O265" i="1"/>
  <c r="O264" i="1" s="1"/>
  <c r="K265" i="1"/>
  <c r="K264" i="1" s="1"/>
  <c r="J265" i="1"/>
  <c r="J264" i="1" s="1"/>
  <c r="I265" i="1"/>
  <c r="H265" i="1"/>
  <c r="G265" i="1"/>
  <c r="F265" i="1"/>
  <c r="F264" i="1" s="1"/>
  <c r="AI264" i="1"/>
  <c r="N263" i="1"/>
  <c r="T263" i="1" s="1"/>
  <c r="Z263" i="1" s="1"/>
  <c r="AH263" i="1" s="1"/>
  <c r="M263" i="1"/>
  <c r="S263" i="1" s="1"/>
  <c r="Y263" i="1" s="1"/>
  <c r="AG263" i="1" s="1"/>
  <c r="L263" i="1"/>
  <c r="R263" i="1" s="1"/>
  <c r="X263" i="1" s="1"/>
  <c r="AD263" i="1" s="1"/>
  <c r="AF263" i="1" s="1"/>
  <c r="N262" i="1"/>
  <c r="T262" i="1" s="1"/>
  <c r="Z262" i="1" s="1"/>
  <c r="AH262" i="1" s="1"/>
  <c r="M262" i="1"/>
  <c r="S262" i="1" s="1"/>
  <c r="Y262" i="1" s="1"/>
  <c r="AG262" i="1" s="1"/>
  <c r="L262" i="1"/>
  <c r="R262" i="1" s="1"/>
  <c r="X262" i="1" s="1"/>
  <c r="AD262" i="1" s="1"/>
  <c r="AF262" i="1" s="1"/>
  <c r="AI261" i="1"/>
  <c r="AC261" i="1"/>
  <c r="AB261" i="1"/>
  <c r="AA261" i="1"/>
  <c r="W261" i="1"/>
  <c r="V261" i="1"/>
  <c r="U261" i="1"/>
  <c r="Q261" i="1"/>
  <c r="P261" i="1"/>
  <c r="O261" i="1"/>
  <c r="K261" i="1"/>
  <c r="J261" i="1"/>
  <c r="I261" i="1"/>
  <c r="H261" i="1"/>
  <c r="G261" i="1"/>
  <c r="F261" i="1"/>
  <c r="N260" i="1"/>
  <c r="T260" i="1" s="1"/>
  <c r="Z260" i="1" s="1"/>
  <c r="AH260" i="1" s="1"/>
  <c r="M260" i="1"/>
  <c r="S260" i="1" s="1"/>
  <c r="Y260" i="1" s="1"/>
  <c r="AG260" i="1" s="1"/>
  <c r="L260" i="1"/>
  <c r="R260" i="1" s="1"/>
  <c r="X260" i="1" s="1"/>
  <c r="AD260" i="1" s="1"/>
  <c r="AF260" i="1" s="1"/>
  <c r="AI259" i="1"/>
  <c r="AC259" i="1"/>
  <c r="AB259" i="1"/>
  <c r="AA259" i="1"/>
  <c r="W259" i="1"/>
  <c r="V259" i="1"/>
  <c r="U259" i="1"/>
  <c r="Q259" i="1"/>
  <c r="P259" i="1"/>
  <c r="O259" i="1"/>
  <c r="K259" i="1"/>
  <c r="J259" i="1"/>
  <c r="I259" i="1"/>
  <c r="H259" i="1"/>
  <c r="G259" i="1"/>
  <c r="F259" i="1"/>
  <c r="N258" i="1"/>
  <c r="T258" i="1" s="1"/>
  <c r="Z258" i="1" s="1"/>
  <c r="AH258" i="1" s="1"/>
  <c r="M258" i="1"/>
  <c r="S258" i="1" s="1"/>
  <c r="Y258" i="1" s="1"/>
  <c r="AG258" i="1" s="1"/>
  <c r="L258" i="1"/>
  <c r="R258" i="1" s="1"/>
  <c r="X258" i="1" s="1"/>
  <c r="AD258" i="1" s="1"/>
  <c r="AF258" i="1" s="1"/>
  <c r="AI257" i="1"/>
  <c r="AC257" i="1"/>
  <c r="AB257" i="1"/>
  <c r="AA257" i="1"/>
  <c r="W257" i="1"/>
  <c r="V257" i="1"/>
  <c r="U257" i="1"/>
  <c r="Q257" i="1"/>
  <c r="P257" i="1"/>
  <c r="O257" i="1"/>
  <c r="K257" i="1"/>
  <c r="J257" i="1"/>
  <c r="I257" i="1"/>
  <c r="H257" i="1"/>
  <c r="G257" i="1"/>
  <c r="F257" i="1"/>
  <c r="N255" i="1"/>
  <c r="T255" i="1" s="1"/>
  <c r="Z255" i="1" s="1"/>
  <c r="AH255" i="1" s="1"/>
  <c r="M255" i="1"/>
  <c r="S255" i="1" s="1"/>
  <c r="Y255" i="1" s="1"/>
  <c r="AG255" i="1" s="1"/>
  <c r="L255" i="1"/>
  <c r="R255" i="1" s="1"/>
  <c r="X255" i="1" s="1"/>
  <c r="AD255" i="1" s="1"/>
  <c r="AF255" i="1" s="1"/>
  <c r="AI254" i="1"/>
  <c r="AC254" i="1"/>
  <c r="AC253" i="1" s="1"/>
  <c r="AB254" i="1"/>
  <c r="AB253" i="1" s="1"/>
  <c r="AA254" i="1"/>
  <c r="AA253" i="1" s="1"/>
  <c r="W254" i="1"/>
  <c r="W253" i="1" s="1"/>
  <c r="V254" i="1"/>
  <c r="V253" i="1" s="1"/>
  <c r="U254" i="1"/>
  <c r="U253" i="1" s="1"/>
  <c r="Q254" i="1"/>
  <c r="Q253" i="1" s="1"/>
  <c r="P254" i="1"/>
  <c r="P253" i="1" s="1"/>
  <c r="O254" i="1"/>
  <c r="O253" i="1" s="1"/>
  <c r="K254" i="1"/>
  <c r="K253" i="1" s="1"/>
  <c r="J254" i="1"/>
  <c r="J253" i="1" s="1"/>
  <c r="I254" i="1"/>
  <c r="I253" i="1" s="1"/>
  <c r="H254" i="1"/>
  <c r="G254" i="1"/>
  <c r="G253" i="1" s="1"/>
  <c r="F254" i="1"/>
  <c r="F253" i="1" s="1"/>
  <c r="AI253" i="1"/>
  <c r="T251" i="1"/>
  <c r="Z251" i="1" s="1"/>
  <c r="AH251" i="1" s="1"/>
  <c r="N251" i="1"/>
  <c r="M251" i="1"/>
  <c r="S251" i="1" s="1"/>
  <c r="Y251" i="1" s="1"/>
  <c r="AG251" i="1" s="1"/>
  <c r="L251" i="1"/>
  <c r="R251" i="1" s="1"/>
  <c r="X251" i="1" s="1"/>
  <c r="AD251" i="1" s="1"/>
  <c r="AF251" i="1" s="1"/>
  <c r="N250" i="1"/>
  <c r="T250" i="1" s="1"/>
  <c r="Z250" i="1" s="1"/>
  <c r="AH250" i="1" s="1"/>
  <c r="M250" i="1"/>
  <c r="S250" i="1" s="1"/>
  <c r="Y250" i="1" s="1"/>
  <c r="AG250" i="1" s="1"/>
  <c r="L250" i="1"/>
  <c r="R250" i="1" s="1"/>
  <c r="X250" i="1" s="1"/>
  <c r="AD250" i="1" s="1"/>
  <c r="AF250" i="1" s="1"/>
  <c r="AI249" i="1"/>
  <c r="AC249" i="1"/>
  <c r="AC248" i="1" s="1"/>
  <c r="AB249" i="1"/>
  <c r="AA249" i="1"/>
  <c r="AA248" i="1" s="1"/>
  <c r="W249" i="1"/>
  <c r="W248" i="1" s="1"/>
  <c r="V249" i="1"/>
  <c r="V248" i="1" s="1"/>
  <c r="U249" i="1"/>
  <c r="Q249" i="1"/>
  <c r="Q248" i="1" s="1"/>
  <c r="P249" i="1"/>
  <c r="O249" i="1"/>
  <c r="O248" i="1" s="1"/>
  <c r="K249" i="1"/>
  <c r="J249" i="1"/>
  <c r="J248" i="1" s="1"/>
  <c r="I249" i="1"/>
  <c r="I248" i="1" s="1"/>
  <c r="H249" i="1"/>
  <c r="H248" i="1" s="1"/>
  <c r="G249" i="1"/>
  <c r="F249" i="1"/>
  <c r="L249" i="1" s="1"/>
  <c r="AI248" i="1"/>
  <c r="AB248" i="1"/>
  <c r="U248" i="1"/>
  <c r="P248" i="1"/>
  <c r="K248" i="1"/>
  <c r="G248" i="1"/>
  <c r="N247" i="1"/>
  <c r="T247" i="1" s="1"/>
  <c r="Z247" i="1" s="1"/>
  <c r="AH247" i="1" s="1"/>
  <c r="M247" i="1"/>
  <c r="S247" i="1" s="1"/>
  <c r="Y247" i="1" s="1"/>
  <c r="AG247" i="1" s="1"/>
  <c r="L247" i="1"/>
  <c r="R247" i="1" s="1"/>
  <c r="X247" i="1" s="1"/>
  <c r="AD247" i="1" s="1"/>
  <c r="AF247" i="1" s="1"/>
  <c r="N246" i="1"/>
  <c r="T246" i="1" s="1"/>
  <c r="Z246" i="1" s="1"/>
  <c r="AH246" i="1" s="1"/>
  <c r="M246" i="1"/>
  <c r="S246" i="1" s="1"/>
  <c r="Y246" i="1" s="1"/>
  <c r="AG246" i="1" s="1"/>
  <c r="L246" i="1"/>
  <c r="R246" i="1" s="1"/>
  <c r="X246" i="1" s="1"/>
  <c r="AD246" i="1" s="1"/>
  <c r="AF246" i="1" s="1"/>
  <c r="AI245" i="1"/>
  <c r="AI244" i="1" s="1"/>
  <c r="AC245" i="1"/>
  <c r="AC244" i="1" s="1"/>
  <c r="AB245" i="1"/>
  <c r="AB244" i="1" s="1"/>
  <c r="AA245" i="1"/>
  <c r="AA244" i="1" s="1"/>
  <c r="W245" i="1"/>
  <c r="W244" i="1" s="1"/>
  <c r="V245" i="1"/>
  <c r="V244" i="1" s="1"/>
  <c r="U245" i="1"/>
  <c r="U244" i="1" s="1"/>
  <c r="Q245" i="1"/>
  <c r="Q244" i="1" s="1"/>
  <c r="P245" i="1"/>
  <c r="P244" i="1" s="1"/>
  <c r="O245" i="1"/>
  <c r="O244" i="1" s="1"/>
  <c r="K245" i="1"/>
  <c r="K244" i="1" s="1"/>
  <c r="J245" i="1"/>
  <c r="J244" i="1" s="1"/>
  <c r="I245" i="1"/>
  <c r="H245" i="1"/>
  <c r="N245" i="1" s="1"/>
  <c r="G245" i="1"/>
  <c r="F245" i="1"/>
  <c r="F244" i="1" s="1"/>
  <c r="L244" i="1" s="1"/>
  <c r="I244" i="1"/>
  <c r="G244" i="1"/>
  <c r="N243" i="1"/>
  <c r="T243" i="1" s="1"/>
  <c r="Z243" i="1" s="1"/>
  <c r="AH243" i="1" s="1"/>
  <c r="M243" i="1"/>
  <c r="S243" i="1" s="1"/>
  <c r="Y243" i="1" s="1"/>
  <c r="AG243" i="1" s="1"/>
  <c r="L243" i="1"/>
  <c r="R243" i="1" s="1"/>
  <c r="X243" i="1" s="1"/>
  <c r="AD243" i="1" s="1"/>
  <c r="AF243" i="1" s="1"/>
  <c r="AI242" i="1"/>
  <c r="AC242" i="1"/>
  <c r="AC241" i="1" s="1"/>
  <c r="AB242" i="1"/>
  <c r="AB241" i="1" s="1"/>
  <c r="AA242" i="1"/>
  <c r="AA241" i="1" s="1"/>
  <c r="W242" i="1"/>
  <c r="W241" i="1" s="1"/>
  <c r="V242" i="1"/>
  <c r="V241" i="1" s="1"/>
  <c r="U242" i="1"/>
  <c r="U241" i="1" s="1"/>
  <c r="Q242" i="1"/>
  <c r="Q241" i="1" s="1"/>
  <c r="P242" i="1"/>
  <c r="P241" i="1" s="1"/>
  <c r="O242" i="1"/>
  <c r="O241" i="1" s="1"/>
  <c r="K242" i="1"/>
  <c r="K241" i="1" s="1"/>
  <c r="J242" i="1"/>
  <c r="J241" i="1" s="1"/>
  <c r="I242" i="1"/>
  <c r="I241" i="1" s="1"/>
  <c r="H242" i="1"/>
  <c r="H241" i="1" s="1"/>
  <c r="G242" i="1"/>
  <c r="F242" i="1"/>
  <c r="AI241" i="1"/>
  <c r="AI240" i="1" s="1"/>
  <c r="N239" i="1"/>
  <c r="T239" i="1" s="1"/>
  <c r="Z239" i="1" s="1"/>
  <c r="AH239" i="1" s="1"/>
  <c r="M239" i="1"/>
  <c r="S239" i="1" s="1"/>
  <c r="Y239" i="1" s="1"/>
  <c r="AG239" i="1" s="1"/>
  <c r="L239" i="1"/>
  <c r="R239" i="1" s="1"/>
  <c r="X239" i="1" s="1"/>
  <c r="AD239" i="1" s="1"/>
  <c r="AF239" i="1" s="1"/>
  <c r="AI238" i="1"/>
  <c r="AC238" i="1"/>
  <c r="AC237" i="1" s="1"/>
  <c r="AB238" i="1"/>
  <c r="AB237" i="1" s="1"/>
  <c r="AA238" i="1"/>
  <c r="AA237" i="1" s="1"/>
  <c r="W238" i="1"/>
  <c r="W237" i="1" s="1"/>
  <c r="V238" i="1"/>
  <c r="V237" i="1" s="1"/>
  <c r="U238" i="1"/>
  <c r="U237" i="1" s="1"/>
  <c r="Q238" i="1"/>
  <c r="Q237" i="1" s="1"/>
  <c r="P238" i="1"/>
  <c r="O238" i="1"/>
  <c r="O237" i="1" s="1"/>
  <c r="K238" i="1"/>
  <c r="K237" i="1" s="1"/>
  <c r="J238" i="1"/>
  <c r="J237" i="1" s="1"/>
  <c r="I238" i="1"/>
  <c r="H238" i="1"/>
  <c r="H237" i="1" s="1"/>
  <c r="G238" i="1"/>
  <c r="F238" i="1"/>
  <c r="F237" i="1" s="1"/>
  <c r="AI237" i="1"/>
  <c r="P237" i="1"/>
  <c r="N236" i="1"/>
  <c r="T236" i="1" s="1"/>
  <c r="Z236" i="1" s="1"/>
  <c r="AH236" i="1" s="1"/>
  <c r="M236" i="1"/>
  <c r="S236" i="1" s="1"/>
  <c r="Y236" i="1" s="1"/>
  <c r="AG236" i="1" s="1"/>
  <c r="L236" i="1"/>
  <c r="R236" i="1" s="1"/>
  <c r="X236" i="1" s="1"/>
  <c r="AD236" i="1" s="1"/>
  <c r="AF236" i="1" s="1"/>
  <c r="AI235" i="1"/>
  <c r="AI234" i="1" s="1"/>
  <c r="AC235" i="1"/>
  <c r="AC234" i="1" s="1"/>
  <c r="AB235" i="1"/>
  <c r="AB234" i="1" s="1"/>
  <c r="AA235" i="1"/>
  <c r="AA234" i="1" s="1"/>
  <c r="W235" i="1"/>
  <c r="W234" i="1" s="1"/>
  <c r="V235" i="1"/>
  <c r="U235" i="1"/>
  <c r="U234" i="1" s="1"/>
  <c r="Q235" i="1"/>
  <c r="Q234" i="1" s="1"/>
  <c r="P235" i="1"/>
  <c r="P234" i="1" s="1"/>
  <c r="O235" i="1"/>
  <c r="K235" i="1"/>
  <c r="K234" i="1" s="1"/>
  <c r="J235" i="1"/>
  <c r="J234" i="1" s="1"/>
  <c r="I235" i="1"/>
  <c r="I234" i="1" s="1"/>
  <c r="H235" i="1"/>
  <c r="G235" i="1"/>
  <c r="G234" i="1" s="1"/>
  <c r="F235" i="1"/>
  <c r="F234" i="1" s="1"/>
  <c r="V234" i="1"/>
  <c r="O234" i="1"/>
  <c r="T233" i="1"/>
  <c r="Z233" i="1" s="1"/>
  <c r="AH233" i="1" s="1"/>
  <c r="S233" i="1"/>
  <c r="Y233" i="1" s="1"/>
  <c r="AG233" i="1" s="1"/>
  <c r="R233" i="1"/>
  <c r="X233" i="1" s="1"/>
  <c r="AD233" i="1" s="1"/>
  <c r="AF233" i="1" s="1"/>
  <c r="AI232" i="1"/>
  <c r="AI231" i="1" s="1"/>
  <c r="AC232" i="1"/>
  <c r="AC231" i="1" s="1"/>
  <c r="AB232" i="1"/>
  <c r="AB231" i="1" s="1"/>
  <c r="AA232" i="1"/>
  <c r="AA231" i="1" s="1"/>
  <c r="W232" i="1"/>
  <c r="W231" i="1" s="1"/>
  <c r="V232" i="1"/>
  <c r="V231" i="1" s="1"/>
  <c r="U232" i="1"/>
  <c r="U231" i="1" s="1"/>
  <c r="Q232" i="1"/>
  <c r="Q231" i="1" s="1"/>
  <c r="P232" i="1"/>
  <c r="S232" i="1" s="1"/>
  <c r="O232" i="1"/>
  <c r="R232" i="1" s="1"/>
  <c r="X232" i="1" s="1"/>
  <c r="AD232" i="1" s="1"/>
  <c r="AF232" i="1" s="1"/>
  <c r="N230" i="1"/>
  <c r="T230" i="1" s="1"/>
  <c r="Z230" i="1" s="1"/>
  <c r="AH230" i="1" s="1"/>
  <c r="M230" i="1"/>
  <c r="S230" i="1" s="1"/>
  <c r="Y230" i="1" s="1"/>
  <c r="AG230" i="1" s="1"/>
  <c r="L230" i="1"/>
  <c r="R230" i="1" s="1"/>
  <c r="X230" i="1" s="1"/>
  <c r="AD230" i="1" s="1"/>
  <c r="AF230" i="1" s="1"/>
  <c r="AI229" i="1"/>
  <c r="AC229" i="1"/>
  <c r="AC228" i="1" s="1"/>
  <c r="AB229" i="1"/>
  <c r="AB228" i="1" s="1"/>
  <c r="AA229" i="1"/>
  <c r="AA228" i="1" s="1"/>
  <c r="W229" i="1"/>
  <c r="W228" i="1" s="1"/>
  <c r="V229" i="1"/>
  <c r="V228" i="1" s="1"/>
  <c r="U229" i="1"/>
  <c r="U228" i="1" s="1"/>
  <c r="Q229" i="1"/>
  <c r="Q228" i="1" s="1"/>
  <c r="P229" i="1"/>
  <c r="P228" i="1" s="1"/>
  <c r="O229" i="1"/>
  <c r="O228" i="1" s="1"/>
  <c r="K229" i="1"/>
  <c r="K228" i="1" s="1"/>
  <c r="J229" i="1"/>
  <c r="I229" i="1"/>
  <c r="I228" i="1" s="1"/>
  <c r="H229" i="1"/>
  <c r="H228" i="1" s="1"/>
  <c r="G229" i="1"/>
  <c r="F229" i="1"/>
  <c r="AI228" i="1"/>
  <c r="J228" i="1"/>
  <c r="F228" i="1"/>
  <c r="N227" i="1"/>
  <c r="T227" i="1" s="1"/>
  <c r="Z227" i="1" s="1"/>
  <c r="AH227" i="1" s="1"/>
  <c r="M227" i="1"/>
  <c r="S227" i="1" s="1"/>
  <c r="Y227" i="1" s="1"/>
  <c r="AG227" i="1" s="1"/>
  <c r="L227" i="1"/>
  <c r="R227" i="1" s="1"/>
  <c r="X227" i="1" s="1"/>
  <c r="AD227" i="1" s="1"/>
  <c r="AF227" i="1" s="1"/>
  <c r="AI226" i="1"/>
  <c r="AC226" i="1"/>
  <c r="AC225" i="1" s="1"/>
  <c r="AB226" i="1"/>
  <c r="AB225" i="1" s="1"/>
  <c r="AA226" i="1"/>
  <c r="AA225" i="1" s="1"/>
  <c r="W226" i="1"/>
  <c r="W225" i="1" s="1"/>
  <c r="V226" i="1"/>
  <c r="V225" i="1" s="1"/>
  <c r="U226" i="1"/>
  <c r="U225" i="1" s="1"/>
  <c r="Q226" i="1"/>
  <c r="Q225" i="1" s="1"/>
  <c r="P226" i="1"/>
  <c r="P225" i="1" s="1"/>
  <c r="O226" i="1"/>
  <c r="O225" i="1" s="1"/>
  <c r="K226" i="1"/>
  <c r="K225" i="1" s="1"/>
  <c r="J226" i="1"/>
  <c r="J225" i="1" s="1"/>
  <c r="I226" i="1"/>
  <c r="I225" i="1" s="1"/>
  <c r="H226" i="1"/>
  <c r="G226" i="1"/>
  <c r="F226" i="1"/>
  <c r="F225" i="1" s="1"/>
  <c r="AI225" i="1"/>
  <c r="N223" i="1"/>
  <c r="T223" i="1" s="1"/>
  <c r="Z223" i="1" s="1"/>
  <c r="AH223" i="1" s="1"/>
  <c r="M223" i="1"/>
  <c r="S223" i="1" s="1"/>
  <c r="Y223" i="1" s="1"/>
  <c r="AG223" i="1" s="1"/>
  <c r="L223" i="1"/>
  <c r="R223" i="1" s="1"/>
  <c r="X223" i="1" s="1"/>
  <c r="AD223" i="1" s="1"/>
  <c r="AF223" i="1" s="1"/>
  <c r="AI222" i="1"/>
  <c r="AI221" i="1" s="1"/>
  <c r="AC222" i="1"/>
  <c r="AC221" i="1" s="1"/>
  <c r="AB222" i="1"/>
  <c r="AB221" i="1" s="1"/>
  <c r="AA222" i="1"/>
  <c r="W222" i="1"/>
  <c r="W221" i="1" s="1"/>
  <c r="V222" i="1"/>
  <c r="V221" i="1" s="1"/>
  <c r="U222" i="1"/>
  <c r="U221" i="1" s="1"/>
  <c r="Q222" i="1"/>
  <c r="P222" i="1"/>
  <c r="P221" i="1" s="1"/>
  <c r="O222" i="1"/>
  <c r="O221" i="1" s="1"/>
  <c r="K222" i="1"/>
  <c r="K221" i="1" s="1"/>
  <c r="J222" i="1"/>
  <c r="J221" i="1" s="1"/>
  <c r="I222" i="1"/>
  <c r="I221" i="1" s="1"/>
  <c r="H222" i="1"/>
  <c r="H221" i="1" s="1"/>
  <c r="G222" i="1"/>
  <c r="G221" i="1" s="1"/>
  <c r="F222" i="1"/>
  <c r="AA221" i="1"/>
  <c r="Q221" i="1"/>
  <c r="AA220" i="1"/>
  <c r="N220" i="1"/>
  <c r="T220" i="1" s="1"/>
  <c r="Z220" i="1" s="1"/>
  <c r="AH220" i="1" s="1"/>
  <c r="M220" i="1"/>
  <c r="S220" i="1" s="1"/>
  <c r="Y220" i="1" s="1"/>
  <c r="AG220" i="1" s="1"/>
  <c r="L220" i="1"/>
  <c r="R220" i="1" s="1"/>
  <c r="X220" i="1" s="1"/>
  <c r="AD220" i="1" s="1"/>
  <c r="AF220" i="1" s="1"/>
  <c r="AI219" i="1"/>
  <c r="AC219" i="1"/>
  <c r="AB219" i="1"/>
  <c r="AA219" i="1"/>
  <c r="W219" i="1"/>
  <c r="V219" i="1"/>
  <c r="U219" i="1"/>
  <c r="Q219" i="1"/>
  <c r="P219" i="1"/>
  <c r="O219" i="1"/>
  <c r="K219" i="1"/>
  <c r="J219" i="1"/>
  <c r="I219" i="1"/>
  <c r="H219" i="1"/>
  <c r="G219" i="1"/>
  <c r="M219" i="1" s="1"/>
  <c r="F219" i="1"/>
  <c r="T218" i="1"/>
  <c r="Z218" i="1" s="1"/>
  <c r="AH218" i="1" s="1"/>
  <c r="N218" i="1"/>
  <c r="M218" i="1"/>
  <c r="S218" i="1" s="1"/>
  <c r="Y218" i="1" s="1"/>
  <c r="AG218" i="1" s="1"/>
  <c r="L218" i="1"/>
  <c r="R218" i="1" s="1"/>
  <c r="X218" i="1" s="1"/>
  <c r="AD218" i="1" s="1"/>
  <c r="AF218" i="1" s="1"/>
  <c r="AI217" i="1"/>
  <c r="AC217" i="1"/>
  <c r="AB217" i="1"/>
  <c r="AA217" i="1"/>
  <c r="W217" i="1"/>
  <c r="V217" i="1"/>
  <c r="U217" i="1"/>
  <c r="Q217" i="1"/>
  <c r="P217" i="1"/>
  <c r="O217" i="1"/>
  <c r="K217" i="1"/>
  <c r="J217" i="1"/>
  <c r="I217" i="1"/>
  <c r="H217" i="1"/>
  <c r="G217" i="1"/>
  <c r="F217" i="1"/>
  <c r="O216" i="1"/>
  <c r="O215" i="1" s="1"/>
  <c r="N216" i="1"/>
  <c r="T216" i="1" s="1"/>
  <c r="Z216" i="1" s="1"/>
  <c r="AH216" i="1" s="1"/>
  <c r="M216" i="1"/>
  <c r="S216" i="1" s="1"/>
  <c r="Y216" i="1" s="1"/>
  <c r="AG216" i="1" s="1"/>
  <c r="L216" i="1"/>
  <c r="R216" i="1" s="1"/>
  <c r="X216" i="1" s="1"/>
  <c r="AD216" i="1" s="1"/>
  <c r="AF216" i="1" s="1"/>
  <c r="AI215" i="1"/>
  <c r="AC215" i="1"/>
  <c r="AC214" i="1" s="1"/>
  <c r="AB215" i="1"/>
  <c r="AA215" i="1"/>
  <c r="W215" i="1"/>
  <c r="V215" i="1"/>
  <c r="V214" i="1" s="1"/>
  <c r="U215" i="1"/>
  <c r="Q215" i="1"/>
  <c r="Q214" i="1" s="1"/>
  <c r="P215" i="1"/>
  <c r="K215" i="1"/>
  <c r="J215" i="1"/>
  <c r="I215" i="1"/>
  <c r="H215" i="1"/>
  <c r="G215" i="1"/>
  <c r="F215" i="1"/>
  <c r="L215" i="1" s="1"/>
  <c r="N213" i="1"/>
  <c r="T213" i="1" s="1"/>
  <c r="Z213" i="1" s="1"/>
  <c r="AH213" i="1" s="1"/>
  <c r="M213" i="1"/>
  <c r="S213" i="1" s="1"/>
  <c r="Y213" i="1" s="1"/>
  <c r="AG213" i="1" s="1"/>
  <c r="L213" i="1"/>
  <c r="R213" i="1" s="1"/>
  <c r="X213" i="1" s="1"/>
  <c r="AD213" i="1" s="1"/>
  <c r="AF213" i="1" s="1"/>
  <c r="AI212" i="1"/>
  <c r="AI211" i="1" s="1"/>
  <c r="AC212" i="1"/>
  <c r="AC211" i="1" s="1"/>
  <c r="AB212" i="1"/>
  <c r="AB211" i="1" s="1"/>
  <c r="AA212" i="1"/>
  <c r="AA211" i="1" s="1"/>
  <c r="W212" i="1"/>
  <c r="W211" i="1" s="1"/>
  <c r="V212" i="1"/>
  <c r="U212" i="1"/>
  <c r="U211" i="1" s="1"/>
  <c r="Q212" i="1"/>
  <c r="Q211" i="1" s="1"/>
  <c r="P212" i="1"/>
  <c r="P211" i="1" s="1"/>
  <c r="O212" i="1"/>
  <c r="K212" i="1"/>
  <c r="K211" i="1" s="1"/>
  <c r="J212" i="1"/>
  <c r="I212" i="1"/>
  <c r="H212" i="1"/>
  <c r="H211" i="1" s="1"/>
  <c r="G212" i="1"/>
  <c r="G211" i="1" s="1"/>
  <c r="F212" i="1"/>
  <c r="V211" i="1"/>
  <c r="O211" i="1"/>
  <c r="I211" i="1"/>
  <c r="N208" i="1"/>
  <c r="T208" i="1" s="1"/>
  <c r="Z208" i="1" s="1"/>
  <c r="AH208" i="1" s="1"/>
  <c r="M208" i="1"/>
  <c r="S208" i="1" s="1"/>
  <c r="Y208" i="1" s="1"/>
  <c r="AG208" i="1" s="1"/>
  <c r="L208" i="1"/>
  <c r="R208" i="1" s="1"/>
  <c r="X208" i="1" s="1"/>
  <c r="AD208" i="1" s="1"/>
  <c r="AF208" i="1" s="1"/>
  <c r="AI207" i="1"/>
  <c r="AI206" i="1" s="1"/>
  <c r="AC207" i="1"/>
  <c r="AC206" i="1" s="1"/>
  <c r="AB207" i="1"/>
  <c r="AB206" i="1" s="1"/>
  <c r="AA207" i="1"/>
  <c r="AA206" i="1" s="1"/>
  <c r="W207" i="1"/>
  <c r="W206" i="1" s="1"/>
  <c r="W202" i="1" s="1"/>
  <c r="W201" i="1" s="1"/>
  <c r="V207" i="1"/>
  <c r="V206" i="1" s="1"/>
  <c r="V202" i="1" s="1"/>
  <c r="V201" i="1" s="1"/>
  <c r="U207" i="1"/>
  <c r="U206" i="1" s="1"/>
  <c r="U202" i="1" s="1"/>
  <c r="U201" i="1" s="1"/>
  <c r="Q207" i="1"/>
  <c r="Q206" i="1" s="1"/>
  <c r="P207" i="1"/>
  <c r="P206" i="1" s="1"/>
  <c r="O207" i="1"/>
  <c r="O206" i="1" s="1"/>
  <c r="K207" i="1"/>
  <c r="J207" i="1"/>
  <c r="I207" i="1"/>
  <c r="I206" i="1" s="1"/>
  <c r="I202" i="1" s="1"/>
  <c r="I201" i="1" s="1"/>
  <c r="H207" i="1"/>
  <c r="H206" i="1" s="1"/>
  <c r="G207" i="1"/>
  <c r="G206" i="1" s="1"/>
  <c r="G202" i="1" s="1"/>
  <c r="G201" i="1" s="1"/>
  <c r="F207" i="1"/>
  <c r="K206" i="1"/>
  <c r="K202" i="1" s="1"/>
  <c r="K201" i="1" s="1"/>
  <c r="T205" i="1"/>
  <c r="Z205" i="1" s="1"/>
  <c r="AH205" i="1" s="1"/>
  <c r="S205" i="1"/>
  <c r="Y205" i="1" s="1"/>
  <c r="AG205" i="1" s="1"/>
  <c r="R205" i="1"/>
  <c r="X205" i="1" s="1"/>
  <c r="AD205" i="1" s="1"/>
  <c r="AI204" i="1"/>
  <c r="AI203" i="1" s="1"/>
  <c r="AC204" i="1"/>
  <c r="AC203" i="1" s="1"/>
  <c r="AB204" i="1"/>
  <c r="AA204" i="1"/>
  <c r="AA203" i="1" s="1"/>
  <c r="Q204" i="1"/>
  <c r="T204" i="1" s="1"/>
  <c r="Z204" i="1" s="1"/>
  <c r="P204" i="1"/>
  <c r="S204" i="1" s="1"/>
  <c r="Y204" i="1" s="1"/>
  <c r="O204" i="1"/>
  <c r="R204" i="1" s="1"/>
  <c r="X204" i="1" s="1"/>
  <c r="AB203" i="1"/>
  <c r="N199" i="1"/>
  <c r="T199" i="1" s="1"/>
  <c r="Z199" i="1" s="1"/>
  <c r="AH199" i="1" s="1"/>
  <c r="M199" i="1"/>
  <c r="S199" i="1" s="1"/>
  <c r="Y199" i="1" s="1"/>
  <c r="AG199" i="1" s="1"/>
  <c r="L199" i="1"/>
  <c r="R199" i="1" s="1"/>
  <c r="X199" i="1" s="1"/>
  <c r="AD199" i="1" s="1"/>
  <c r="AF199" i="1" s="1"/>
  <c r="AI198" i="1"/>
  <c r="AI195" i="1" s="1"/>
  <c r="AI194" i="1" s="1"/>
  <c r="AC198" i="1"/>
  <c r="AB198" i="1"/>
  <c r="AA198" i="1"/>
  <c r="W198" i="1"/>
  <c r="V198" i="1"/>
  <c r="U198" i="1"/>
  <c r="Q198" i="1"/>
  <c r="P198" i="1"/>
  <c r="O198" i="1"/>
  <c r="K198" i="1"/>
  <c r="J198" i="1"/>
  <c r="I198" i="1"/>
  <c r="H198" i="1"/>
  <c r="G198" i="1"/>
  <c r="F198" i="1"/>
  <c r="N197" i="1"/>
  <c r="T197" i="1" s="1"/>
  <c r="Z197" i="1" s="1"/>
  <c r="AH197" i="1" s="1"/>
  <c r="M197" i="1"/>
  <c r="S197" i="1" s="1"/>
  <c r="Y197" i="1" s="1"/>
  <c r="AG197" i="1" s="1"/>
  <c r="L197" i="1"/>
  <c r="R197" i="1" s="1"/>
  <c r="X197" i="1" s="1"/>
  <c r="AD197" i="1" s="1"/>
  <c r="AF197" i="1" s="1"/>
  <c r="AI196" i="1"/>
  <c r="AC196" i="1"/>
  <c r="AB196" i="1"/>
  <c r="AA196" i="1"/>
  <c r="W196" i="1"/>
  <c r="V196" i="1"/>
  <c r="U196" i="1"/>
  <c r="Q196" i="1"/>
  <c r="P196" i="1"/>
  <c r="O196" i="1"/>
  <c r="K196" i="1"/>
  <c r="J196" i="1"/>
  <c r="I196" i="1"/>
  <c r="H196" i="1"/>
  <c r="G196" i="1"/>
  <c r="F196" i="1"/>
  <c r="N193" i="1"/>
  <c r="T193" i="1" s="1"/>
  <c r="Z193" i="1" s="1"/>
  <c r="AH193" i="1" s="1"/>
  <c r="M193" i="1"/>
  <c r="S193" i="1" s="1"/>
  <c r="Y193" i="1" s="1"/>
  <c r="AG193" i="1" s="1"/>
  <c r="L193" i="1"/>
  <c r="R193" i="1" s="1"/>
  <c r="X193" i="1" s="1"/>
  <c r="AD193" i="1" s="1"/>
  <c r="AF193" i="1" s="1"/>
  <c r="AI192" i="1"/>
  <c r="AC192" i="1"/>
  <c r="AB192" i="1"/>
  <c r="AA192" i="1"/>
  <c r="W192" i="1"/>
  <c r="V192" i="1"/>
  <c r="U192" i="1"/>
  <c r="Q192" i="1"/>
  <c r="P192" i="1"/>
  <c r="O192" i="1"/>
  <c r="K192" i="1"/>
  <c r="J192" i="1"/>
  <c r="I192" i="1"/>
  <c r="H192" i="1"/>
  <c r="G192" i="1"/>
  <c r="F192" i="1"/>
  <c r="AI191" i="1"/>
  <c r="AC191" i="1"/>
  <c r="AB191" i="1"/>
  <c r="AA191" i="1"/>
  <c r="W191" i="1"/>
  <c r="V191" i="1"/>
  <c r="U191" i="1"/>
  <c r="Q191" i="1"/>
  <c r="P191" i="1"/>
  <c r="O191" i="1"/>
  <c r="K191" i="1"/>
  <c r="J191" i="1"/>
  <c r="I191" i="1"/>
  <c r="H191" i="1"/>
  <c r="G191" i="1"/>
  <c r="F191" i="1"/>
  <c r="N190" i="1"/>
  <c r="T190" i="1" s="1"/>
  <c r="Z190" i="1" s="1"/>
  <c r="AH190" i="1" s="1"/>
  <c r="M190" i="1"/>
  <c r="S190" i="1" s="1"/>
  <c r="Y190" i="1" s="1"/>
  <c r="AG190" i="1" s="1"/>
  <c r="L190" i="1"/>
  <c r="R190" i="1" s="1"/>
  <c r="X190" i="1" s="1"/>
  <c r="AD190" i="1" s="1"/>
  <c r="AF190" i="1" s="1"/>
  <c r="AI189" i="1"/>
  <c r="AC189" i="1"/>
  <c r="AB189" i="1"/>
  <c r="AA189" i="1"/>
  <c r="W189" i="1"/>
  <c r="V189" i="1"/>
  <c r="U189" i="1"/>
  <c r="Q189" i="1"/>
  <c r="P189" i="1"/>
  <c r="O189" i="1"/>
  <c r="K189" i="1"/>
  <c r="J189" i="1"/>
  <c r="I189" i="1"/>
  <c r="H189" i="1"/>
  <c r="G189" i="1"/>
  <c r="F189" i="1"/>
  <c r="AI188" i="1"/>
  <c r="AC188" i="1"/>
  <c r="AB188" i="1"/>
  <c r="AA188" i="1"/>
  <c r="W188" i="1"/>
  <c r="V188" i="1"/>
  <c r="U188" i="1"/>
  <c r="Q188" i="1"/>
  <c r="P188" i="1"/>
  <c r="O188" i="1"/>
  <c r="K188" i="1"/>
  <c r="J188" i="1"/>
  <c r="I188" i="1"/>
  <c r="H188" i="1"/>
  <c r="G188" i="1"/>
  <c r="F188" i="1"/>
  <c r="N187" i="1"/>
  <c r="T187" i="1" s="1"/>
  <c r="Z187" i="1" s="1"/>
  <c r="AH187" i="1" s="1"/>
  <c r="M187" i="1"/>
  <c r="S187" i="1" s="1"/>
  <c r="Y187" i="1" s="1"/>
  <c r="AG187" i="1" s="1"/>
  <c r="L187" i="1"/>
  <c r="R187" i="1" s="1"/>
  <c r="X187" i="1" s="1"/>
  <c r="AD187" i="1" s="1"/>
  <c r="AF187" i="1" s="1"/>
  <c r="N186" i="1"/>
  <c r="T186" i="1" s="1"/>
  <c r="Z186" i="1" s="1"/>
  <c r="AH186" i="1" s="1"/>
  <c r="M186" i="1"/>
  <c r="S186" i="1" s="1"/>
  <c r="Y186" i="1" s="1"/>
  <c r="AG186" i="1" s="1"/>
  <c r="L186" i="1"/>
  <c r="R186" i="1" s="1"/>
  <c r="X186" i="1" s="1"/>
  <c r="AD186" i="1" s="1"/>
  <c r="AF186" i="1" s="1"/>
  <c r="AI185" i="1"/>
  <c r="AC185" i="1"/>
  <c r="AB185" i="1"/>
  <c r="AA185" i="1"/>
  <c r="W185" i="1"/>
  <c r="V185" i="1"/>
  <c r="U185" i="1"/>
  <c r="Q185" i="1"/>
  <c r="P185" i="1"/>
  <c r="O185" i="1"/>
  <c r="K185" i="1"/>
  <c r="J185" i="1"/>
  <c r="I185" i="1"/>
  <c r="H185" i="1"/>
  <c r="G185" i="1"/>
  <c r="F185" i="1"/>
  <c r="AI184" i="1"/>
  <c r="AC184" i="1"/>
  <c r="AB184" i="1"/>
  <c r="AA184" i="1"/>
  <c r="W184" i="1"/>
  <c r="V184" i="1"/>
  <c r="U184" i="1"/>
  <c r="Q184" i="1"/>
  <c r="P184" i="1"/>
  <c r="O184" i="1"/>
  <c r="K184" i="1"/>
  <c r="J184" i="1"/>
  <c r="I184" i="1"/>
  <c r="H184" i="1"/>
  <c r="G184" i="1"/>
  <c r="F184" i="1"/>
  <c r="N182" i="1"/>
  <c r="T182" i="1" s="1"/>
  <c r="Z182" i="1" s="1"/>
  <c r="AH182" i="1" s="1"/>
  <c r="M182" i="1"/>
  <c r="S182" i="1" s="1"/>
  <c r="Y182" i="1" s="1"/>
  <c r="AG182" i="1" s="1"/>
  <c r="L182" i="1"/>
  <c r="R182" i="1" s="1"/>
  <c r="X182" i="1" s="1"/>
  <c r="AD182" i="1" s="1"/>
  <c r="AF182" i="1" s="1"/>
  <c r="AI181" i="1"/>
  <c r="AC181" i="1"/>
  <c r="AB181" i="1"/>
  <c r="AA181" i="1"/>
  <c r="W181" i="1"/>
  <c r="V181" i="1"/>
  <c r="U181" i="1"/>
  <c r="Q181" i="1"/>
  <c r="P181" i="1"/>
  <c r="O181" i="1"/>
  <c r="K181" i="1"/>
  <c r="J181" i="1"/>
  <c r="I181" i="1"/>
  <c r="H181" i="1"/>
  <c r="G181" i="1"/>
  <c r="F181" i="1"/>
  <c r="AI180" i="1"/>
  <c r="AC180" i="1"/>
  <c r="AB180" i="1"/>
  <c r="AA180" i="1"/>
  <c r="W180" i="1"/>
  <c r="V180" i="1"/>
  <c r="U180" i="1"/>
  <c r="Q180" i="1"/>
  <c r="P180" i="1"/>
  <c r="O180" i="1"/>
  <c r="K180" i="1"/>
  <c r="J180" i="1"/>
  <c r="I180" i="1"/>
  <c r="H180" i="1"/>
  <c r="G180" i="1"/>
  <c r="F180" i="1"/>
  <c r="N179" i="1"/>
  <c r="T179" i="1" s="1"/>
  <c r="Z179" i="1" s="1"/>
  <c r="AH179" i="1" s="1"/>
  <c r="M179" i="1"/>
  <c r="S179" i="1" s="1"/>
  <c r="Y179" i="1" s="1"/>
  <c r="AG179" i="1" s="1"/>
  <c r="L179" i="1"/>
  <c r="R179" i="1" s="1"/>
  <c r="X179" i="1" s="1"/>
  <c r="AD179" i="1" s="1"/>
  <c r="AF179" i="1" s="1"/>
  <c r="AI178" i="1"/>
  <c r="AC178" i="1"/>
  <c r="AB178" i="1"/>
  <c r="AA178" i="1"/>
  <c r="W178" i="1"/>
  <c r="V178" i="1"/>
  <c r="U178" i="1"/>
  <c r="Q178" i="1"/>
  <c r="P178" i="1"/>
  <c r="O178" i="1"/>
  <c r="K178" i="1"/>
  <c r="J178" i="1"/>
  <c r="I178" i="1"/>
  <c r="H178" i="1"/>
  <c r="G178" i="1"/>
  <c r="F178" i="1"/>
  <c r="AI177" i="1"/>
  <c r="AC177" i="1"/>
  <c r="AB177" i="1"/>
  <c r="AA177" i="1"/>
  <c r="W177" i="1"/>
  <c r="V177" i="1"/>
  <c r="U177" i="1"/>
  <c r="Q177" i="1"/>
  <c r="P177" i="1"/>
  <c r="O177" i="1"/>
  <c r="K177" i="1"/>
  <c r="J177" i="1"/>
  <c r="I177" i="1"/>
  <c r="H177" i="1"/>
  <c r="G177" i="1"/>
  <c r="F177" i="1"/>
  <c r="N176" i="1"/>
  <c r="T176" i="1" s="1"/>
  <c r="Z176" i="1" s="1"/>
  <c r="AH176" i="1" s="1"/>
  <c r="M176" i="1"/>
  <c r="S176" i="1" s="1"/>
  <c r="Y176" i="1" s="1"/>
  <c r="AG176" i="1" s="1"/>
  <c r="L176" i="1"/>
  <c r="R176" i="1" s="1"/>
  <c r="X176" i="1" s="1"/>
  <c r="AD176" i="1" s="1"/>
  <c r="AF176" i="1" s="1"/>
  <c r="AI175" i="1"/>
  <c r="AC175" i="1"/>
  <c r="AB175" i="1"/>
  <c r="AA175" i="1"/>
  <c r="W175" i="1"/>
  <c r="V175" i="1"/>
  <c r="U175" i="1"/>
  <c r="Q175" i="1"/>
  <c r="P175" i="1"/>
  <c r="O175" i="1"/>
  <c r="K175" i="1"/>
  <c r="J175" i="1"/>
  <c r="I175" i="1"/>
  <c r="H175" i="1"/>
  <c r="G175" i="1"/>
  <c r="F175" i="1"/>
  <c r="AA174" i="1"/>
  <c r="N174" i="1"/>
  <c r="T174" i="1" s="1"/>
  <c r="Z174" i="1" s="1"/>
  <c r="AH174" i="1" s="1"/>
  <c r="M174" i="1"/>
  <c r="S174" i="1" s="1"/>
  <c r="Y174" i="1" s="1"/>
  <c r="AG174" i="1" s="1"/>
  <c r="L174" i="1"/>
  <c r="R174" i="1" s="1"/>
  <c r="X174" i="1" s="1"/>
  <c r="AD174" i="1" s="1"/>
  <c r="AF174" i="1" s="1"/>
  <c r="AI173" i="1"/>
  <c r="AC173" i="1"/>
  <c r="AB173" i="1"/>
  <c r="AB172" i="1" s="1"/>
  <c r="AA173" i="1"/>
  <c r="W173" i="1"/>
  <c r="V173" i="1"/>
  <c r="V172" i="1" s="1"/>
  <c r="U173" i="1"/>
  <c r="Q173" i="1"/>
  <c r="P173" i="1"/>
  <c r="P172" i="1" s="1"/>
  <c r="O173" i="1"/>
  <c r="K173" i="1"/>
  <c r="J173" i="1"/>
  <c r="I173" i="1"/>
  <c r="H173" i="1"/>
  <c r="G173" i="1"/>
  <c r="F173" i="1"/>
  <c r="N171" i="1"/>
  <c r="T171" i="1" s="1"/>
  <c r="Z171" i="1" s="1"/>
  <c r="AH171" i="1" s="1"/>
  <c r="M171" i="1"/>
  <c r="S171" i="1" s="1"/>
  <c r="Y171" i="1" s="1"/>
  <c r="AG171" i="1" s="1"/>
  <c r="L171" i="1"/>
  <c r="R171" i="1" s="1"/>
  <c r="X171" i="1" s="1"/>
  <c r="AD171" i="1" s="1"/>
  <c r="AF171" i="1" s="1"/>
  <c r="AI170" i="1"/>
  <c r="AC170" i="1"/>
  <c r="AC169" i="1" s="1"/>
  <c r="AB170" i="1"/>
  <c r="AB169" i="1" s="1"/>
  <c r="AA170" i="1"/>
  <c r="AA169" i="1" s="1"/>
  <c r="W170" i="1"/>
  <c r="W169" i="1" s="1"/>
  <c r="V170" i="1"/>
  <c r="V169" i="1" s="1"/>
  <c r="U170" i="1"/>
  <c r="Q170" i="1"/>
  <c r="Q169" i="1" s="1"/>
  <c r="P170" i="1"/>
  <c r="P169" i="1" s="1"/>
  <c r="O170" i="1"/>
  <c r="O169" i="1" s="1"/>
  <c r="K170" i="1"/>
  <c r="K169" i="1" s="1"/>
  <c r="J170" i="1"/>
  <c r="J169" i="1" s="1"/>
  <c r="I170" i="1"/>
  <c r="I169" i="1" s="1"/>
  <c r="H170" i="1"/>
  <c r="H169" i="1" s="1"/>
  <c r="G170" i="1"/>
  <c r="F170" i="1"/>
  <c r="AI169" i="1"/>
  <c r="U169" i="1"/>
  <c r="N168" i="1"/>
  <c r="T168" i="1" s="1"/>
  <c r="Z168" i="1" s="1"/>
  <c r="AH168" i="1" s="1"/>
  <c r="M168" i="1"/>
  <c r="S168" i="1" s="1"/>
  <c r="Y168" i="1" s="1"/>
  <c r="AG168" i="1" s="1"/>
  <c r="L168" i="1"/>
  <c r="R168" i="1" s="1"/>
  <c r="X168" i="1" s="1"/>
  <c r="AD168" i="1" s="1"/>
  <c r="AF168" i="1" s="1"/>
  <c r="AI167" i="1"/>
  <c r="AC167" i="1"/>
  <c r="AB167" i="1"/>
  <c r="AA167" i="1"/>
  <c r="W167" i="1"/>
  <c r="V167" i="1"/>
  <c r="U167" i="1"/>
  <c r="Q167" i="1"/>
  <c r="P167" i="1"/>
  <c r="O167" i="1"/>
  <c r="K167" i="1"/>
  <c r="J167" i="1"/>
  <c r="I167" i="1"/>
  <c r="H167" i="1"/>
  <c r="G167" i="1"/>
  <c r="F167" i="1"/>
  <c r="N166" i="1"/>
  <c r="T166" i="1" s="1"/>
  <c r="Z166" i="1" s="1"/>
  <c r="AH166" i="1" s="1"/>
  <c r="M166" i="1"/>
  <c r="S166" i="1" s="1"/>
  <c r="Y166" i="1" s="1"/>
  <c r="AG166" i="1" s="1"/>
  <c r="L166" i="1"/>
  <c r="R166" i="1" s="1"/>
  <c r="X166" i="1" s="1"/>
  <c r="AD166" i="1" s="1"/>
  <c r="AF166" i="1" s="1"/>
  <c r="AI165" i="1"/>
  <c r="AC165" i="1"/>
  <c r="AB165" i="1"/>
  <c r="AB164" i="1" s="1"/>
  <c r="AA165" i="1"/>
  <c r="AA164" i="1" s="1"/>
  <c r="W165" i="1"/>
  <c r="V165" i="1"/>
  <c r="U165" i="1"/>
  <c r="U164" i="1" s="1"/>
  <c r="Q165" i="1"/>
  <c r="Q164" i="1" s="1"/>
  <c r="P165" i="1"/>
  <c r="O165" i="1"/>
  <c r="K165" i="1"/>
  <c r="J165" i="1"/>
  <c r="J164" i="1" s="1"/>
  <c r="I165" i="1"/>
  <c r="H165" i="1"/>
  <c r="G165" i="1"/>
  <c r="G164" i="1" s="1"/>
  <c r="F165" i="1"/>
  <c r="F164" i="1" s="1"/>
  <c r="K164" i="1"/>
  <c r="N163" i="1"/>
  <c r="T163" i="1" s="1"/>
  <c r="Z163" i="1" s="1"/>
  <c r="AH163" i="1" s="1"/>
  <c r="M163" i="1"/>
  <c r="S163" i="1" s="1"/>
  <c r="Y163" i="1" s="1"/>
  <c r="AG163" i="1" s="1"/>
  <c r="L163" i="1"/>
  <c r="R163" i="1" s="1"/>
  <c r="X163" i="1" s="1"/>
  <c r="AD163" i="1" s="1"/>
  <c r="AF163" i="1" s="1"/>
  <c r="AI162" i="1"/>
  <c r="AI161" i="1" s="1"/>
  <c r="AC162" i="1"/>
  <c r="AC161" i="1" s="1"/>
  <c r="AB162" i="1"/>
  <c r="AB161" i="1" s="1"/>
  <c r="AA162" i="1"/>
  <c r="AA161" i="1" s="1"/>
  <c r="W162" i="1"/>
  <c r="W161" i="1" s="1"/>
  <c r="V162" i="1"/>
  <c r="V161" i="1" s="1"/>
  <c r="U162" i="1"/>
  <c r="U161" i="1" s="1"/>
  <c r="Q162" i="1"/>
  <c r="Q161" i="1" s="1"/>
  <c r="P162" i="1"/>
  <c r="P161" i="1" s="1"/>
  <c r="O162" i="1"/>
  <c r="K162" i="1"/>
  <c r="K161" i="1" s="1"/>
  <c r="J162" i="1"/>
  <c r="J161" i="1" s="1"/>
  <c r="I162" i="1"/>
  <c r="H162" i="1"/>
  <c r="G162" i="1"/>
  <c r="G161" i="1" s="1"/>
  <c r="F162" i="1"/>
  <c r="F161" i="1" s="1"/>
  <c r="O161" i="1"/>
  <c r="N160" i="1"/>
  <c r="T160" i="1" s="1"/>
  <c r="Z160" i="1" s="1"/>
  <c r="AH160" i="1" s="1"/>
  <c r="M160" i="1"/>
  <c r="S160" i="1" s="1"/>
  <c r="Y160" i="1" s="1"/>
  <c r="AG160" i="1" s="1"/>
  <c r="L160" i="1"/>
  <c r="R160" i="1" s="1"/>
  <c r="X160" i="1" s="1"/>
  <c r="AD160" i="1" s="1"/>
  <c r="AF160" i="1" s="1"/>
  <c r="N159" i="1"/>
  <c r="T159" i="1" s="1"/>
  <c r="Z159" i="1" s="1"/>
  <c r="AH159" i="1" s="1"/>
  <c r="M159" i="1"/>
  <c r="S159" i="1" s="1"/>
  <c r="Y159" i="1" s="1"/>
  <c r="AG159" i="1" s="1"/>
  <c r="L159" i="1"/>
  <c r="R159" i="1" s="1"/>
  <c r="X159" i="1" s="1"/>
  <c r="AD159" i="1" s="1"/>
  <c r="AF159" i="1" s="1"/>
  <c r="AI158" i="1"/>
  <c r="AC158" i="1"/>
  <c r="AB158" i="1"/>
  <c r="AA158" i="1"/>
  <c r="W158" i="1"/>
  <c r="V158" i="1"/>
  <c r="U158" i="1"/>
  <c r="Q158" i="1"/>
  <c r="P158" i="1"/>
  <c r="O158" i="1"/>
  <c r="K158" i="1"/>
  <c r="J158" i="1"/>
  <c r="I158" i="1"/>
  <c r="H158" i="1"/>
  <c r="G158" i="1"/>
  <c r="F158" i="1"/>
  <c r="N157" i="1"/>
  <c r="T157" i="1" s="1"/>
  <c r="Z157" i="1" s="1"/>
  <c r="AH157" i="1" s="1"/>
  <c r="L157" i="1"/>
  <c r="R157" i="1" s="1"/>
  <c r="X157" i="1" s="1"/>
  <c r="AD157" i="1" s="1"/>
  <c r="AF157" i="1" s="1"/>
  <c r="H157" i="1"/>
  <c r="G157" i="1"/>
  <c r="M157" i="1" s="1"/>
  <c r="S157" i="1" s="1"/>
  <c r="Y157" i="1" s="1"/>
  <c r="AG157" i="1" s="1"/>
  <c r="F157" i="1"/>
  <c r="N156" i="1"/>
  <c r="T156" i="1" s="1"/>
  <c r="Z156" i="1" s="1"/>
  <c r="AH156" i="1" s="1"/>
  <c r="M156" i="1"/>
  <c r="S156" i="1" s="1"/>
  <c r="Y156" i="1" s="1"/>
  <c r="AG156" i="1" s="1"/>
  <c r="L156" i="1"/>
  <c r="R156" i="1" s="1"/>
  <c r="X156" i="1" s="1"/>
  <c r="AD156" i="1" s="1"/>
  <c r="AF156" i="1" s="1"/>
  <c r="AI155" i="1"/>
  <c r="AC155" i="1"/>
  <c r="AB155" i="1"/>
  <c r="AA155" i="1"/>
  <c r="W155" i="1"/>
  <c r="V155" i="1"/>
  <c r="U155" i="1"/>
  <c r="Q155" i="1"/>
  <c r="P155" i="1"/>
  <c r="O155" i="1"/>
  <c r="K155" i="1"/>
  <c r="J155" i="1"/>
  <c r="I155" i="1"/>
  <c r="H155" i="1"/>
  <c r="G155" i="1"/>
  <c r="F155" i="1"/>
  <c r="Q154" i="1"/>
  <c r="P154" i="1"/>
  <c r="P152" i="1" s="1"/>
  <c r="O154" i="1"/>
  <c r="N154" i="1"/>
  <c r="T154" i="1" s="1"/>
  <c r="Z154" i="1" s="1"/>
  <c r="AH154" i="1" s="1"/>
  <c r="L154" i="1"/>
  <c r="R154" i="1" s="1"/>
  <c r="X154" i="1" s="1"/>
  <c r="AD154" i="1" s="1"/>
  <c r="AF154" i="1" s="1"/>
  <c r="H154" i="1"/>
  <c r="G154" i="1"/>
  <c r="M154" i="1" s="1"/>
  <c r="S154" i="1" s="1"/>
  <c r="Y154" i="1" s="1"/>
  <c r="AG154" i="1" s="1"/>
  <c r="F154" i="1"/>
  <c r="N153" i="1"/>
  <c r="T153" i="1" s="1"/>
  <c r="Z153" i="1" s="1"/>
  <c r="AH153" i="1" s="1"/>
  <c r="M153" i="1"/>
  <c r="S153" i="1" s="1"/>
  <c r="Y153" i="1" s="1"/>
  <c r="AG153" i="1" s="1"/>
  <c r="L153" i="1"/>
  <c r="R153" i="1" s="1"/>
  <c r="X153" i="1" s="1"/>
  <c r="AD153" i="1" s="1"/>
  <c r="AF153" i="1" s="1"/>
  <c r="AI152" i="1"/>
  <c r="AC152" i="1"/>
  <c r="AB152" i="1"/>
  <c r="AA152" i="1"/>
  <c r="W152" i="1"/>
  <c r="V152" i="1"/>
  <c r="U152" i="1"/>
  <c r="U151" i="1" s="1"/>
  <c r="Q152" i="1"/>
  <c r="O152" i="1"/>
  <c r="K152" i="1"/>
  <c r="J152" i="1"/>
  <c r="I152" i="1"/>
  <c r="H152" i="1"/>
  <c r="G152" i="1"/>
  <c r="F152" i="1"/>
  <c r="Q151" i="1"/>
  <c r="N148" i="1"/>
  <c r="T148" i="1" s="1"/>
  <c r="Z148" i="1" s="1"/>
  <c r="AH148" i="1" s="1"/>
  <c r="M148" i="1"/>
  <c r="S148" i="1" s="1"/>
  <c r="Y148" i="1" s="1"/>
  <c r="AG148" i="1" s="1"/>
  <c r="L148" i="1"/>
  <c r="R148" i="1" s="1"/>
  <c r="X148" i="1" s="1"/>
  <c r="AD148" i="1" s="1"/>
  <c r="AF148" i="1" s="1"/>
  <c r="AI147" i="1"/>
  <c r="AC147" i="1"/>
  <c r="AC146" i="1" s="1"/>
  <c r="AC145" i="1" s="1"/>
  <c r="AB147" i="1"/>
  <c r="AB146" i="1" s="1"/>
  <c r="AB145" i="1" s="1"/>
  <c r="AA147" i="1"/>
  <c r="AA146" i="1" s="1"/>
  <c r="AA145" i="1" s="1"/>
  <c r="W147" i="1"/>
  <c r="W146" i="1" s="1"/>
  <c r="W145" i="1" s="1"/>
  <c r="V147" i="1"/>
  <c r="V146" i="1" s="1"/>
  <c r="V145" i="1" s="1"/>
  <c r="U147" i="1"/>
  <c r="Q147" i="1"/>
  <c r="Q146" i="1" s="1"/>
  <c r="Q145" i="1" s="1"/>
  <c r="P147" i="1"/>
  <c r="O147" i="1"/>
  <c r="O146" i="1" s="1"/>
  <c r="O145" i="1" s="1"/>
  <c r="K147" i="1"/>
  <c r="K146" i="1" s="1"/>
  <c r="K145" i="1" s="1"/>
  <c r="J147" i="1"/>
  <c r="J146" i="1" s="1"/>
  <c r="J145" i="1" s="1"/>
  <c r="I147" i="1"/>
  <c r="H147" i="1"/>
  <c r="H146" i="1" s="1"/>
  <c r="H145" i="1" s="1"/>
  <c r="G147" i="1"/>
  <c r="F147" i="1"/>
  <c r="F146" i="1" s="1"/>
  <c r="F145" i="1" s="1"/>
  <c r="AI146" i="1"/>
  <c r="AI145" i="1" s="1"/>
  <c r="U146" i="1"/>
  <c r="U145" i="1" s="1"/>
  <c r="P146" i="1"/>
  <c r="P145" i="1" s="1"/>
  <c r="N144" i="1"/>
  <c r="T144" i="1" s="1"/>
  <c r="Z144" i="1" s="1"/>
  <c r="AH144" i="1" s="1"/>
  <c r="M144" i="1"/>
  <c r="S144" i="1" s="1"/>
  <c r="Y144" i="1" s="1"/>
  <c r="AG144" i="1" s="1"/>
  <c r="L144" i="1"/>
  <c r="R144" i="1" s="1"/>
  <c r="X144" i="1" s="1"/>
  <c r="AD144" i="1" s="1"/>
  <c r="AF144" i="1" s="1"/>
  <c r="AI143" i="1"/>
  <c r="AC143" i="1"/>
  <c r="AC142" i="1" s="1"/>
  <c r="AB143" i="1"/>
  <c r="AB142" i="1" s="1"/>
  <c r="AA143" i="1"/>
  <c r="AA142" i="1" s="1"/>
  <c r="W143" i="1"/>
  <c r="W142" i="1" s="1"/>
  <c r="V143" i="1"/>
  <c r="V142" i="1" s="1"/>
  <c r="U143" i="1"/>
  <c r="U142" i="1" s="1"/>
  <c r="Q143" i="1"/>
  <c r="Q142" i="1" s="1"/>
  <c r="P143" i="1"/>
  <c r="P142" i="1" s="1"/>
  <c r="O143" i="1"/>
  <c r="O142" i="1" s="1"/>
  <c r="K143" i="1"/>
  <c r="K142" i="1" s="1"/>
  <c r="J143" i="1"/>
  <c r="J142" i="1" s="1"/>
  <c r="I143" i="1"/>
  <c r="H143" i="1"/>
  <c r="H142" i="1" s="1"/>
  <c r="G143" i="1"/>
  <c r="F143" i="1"/>
  <c r="F142" i="1" s="1"/>
  <c r="AI142" i="1"/>
  <c r="N141" i="1"/>
  <c r="T141" i="1" s="1"/>
  <c r="Z141" i="1" s="1"/>
  <c r="AH141" i="1" s="1"/>
  <c r="M141" i="1"/>
  <c r="S141" i="1" s="1"/>
  <c r="Y141" i="1" s="1"/>
  <c r="AG141" i="1" s="1"/>
  <c r="L141" i="1"/>
  <c r="R141" i="1" s="1"/>
  <c r="X141" i="1" s="1"/>
  <c r="AD141" i="1" s="1"/>
  <c r="AF141" i="1" s="1"/>
  <c r="AI140" i="1"/>
  <c r="AI139" i="1" s="1"/>
  <c r="AC140" i="1"/>
  <c r="AB140" i="1"/>
  <c r="AB139" i="1" s="1"/>
  <c r="AA140" i="1"/>
  <c r="W140" i="1"/>
  <c r="W139" i="1" s="1"/>
  <c r="V140" i="1"/>
  <c r="V139" i="1" s="1"/>
  <c r="U140" i="1"/>
  <c r="U139" i="1" s="1"/>
  <c r="Q140" i="1"/>
  <c r="P140" i="1"/>
  <c r="P139" i="1" s="1"/>
  <c r="O140" i="1"/>
  <c r="K140" i="1"/>
  <c r="K139" i="1" s="1"/>
  <c r="J140" i="1"/>
  <c r="I140" i="1"/>
  <c r="I139" i="1" s="1"/>
  <c r="H140" i="1"/>
  <c r="G140" i="1"/>
  <c r="G139" i="1" s="1"/>
  <c r="F140" i="1"/>
  <c r="F139" i="1" s="1"/>
  <c r="AC139" i="1"/>
  <c r="AA139" i="1"/>
  <c r="Q139" i="1"/>
  <c r="O139" i="1"/>
  <c r="N138" i="1"/>
  <c r="T138" i="1" s="1"/>
  <c r="Z138" i="1" s="1"/>
  <c r="AH138" i="1" s="1"/>
  <c r="M138" i="1"/>
  <c r="S138" i="1" s="1"/>
  <c r="Y138" i="1" s="1"/>
  <c r="AG138" i="1" s="1"/>
  <c r="L138" i="1"/>
  <c r="R138" i="1" s="1"/>
  <c r="X138" i="1" s="1"/>
  <c r="AD138" i="1" s="1"/>
  <c r="AF138" i="1" s="1"/>
  <c r="AI137" i="1"/>
  <c r="AC137" i="1"/>
  <c r="AC136" i="1" s="1"/>
  <c r="AB137" i="1"/>
  <c r="AB136" i="1" s="1"/>
  <c r="AA137" i="1"/>
  <c r="AA136" i="1" s="1"/>
  <c r="W137" i="1"/>
  <c r="V137" i="1"/>
  <c r="V136" i="1" s="1"/>
  <c r="U137" i="1"/>
  <c r="U136" i="1" s="1"/>
  <c r="Q137" i="1"/>
  <c r="Q136" i="1" s="1"/>
  <c r="P137" i="1"/>
  <c r="P136" i="1" s="1"/>
  <c r="O137" i="1"/>
  <c r="O136" i="1" s="1"/>
  <c r="K137" i="1"/>
  <c r="K136" i="1" s="1"/>
  <c r="J137" i="1"/>
  <c r="J136" i="1" s="1"/>
  <c r="I137" i="1"/>
  <c r="I136" i="1" s="1"/>
  <c r="H137" i="1"/>
  <c r="H136" i="1" s="1"/>
  <c r="G137" i="1"/>
  <c r="G136" i="1" s="1"/>
  <c r="F137" i="1"/>
  <c r="F136" i="1" s="1"/>
  <c r="AI136" i="1"/>
  <c r="W136" i="1"/>
  <c r="T135" i="1"/>
  <c r="Z135" i="1" s="1"/>
  <c r="AH135" i="1" s="1"/>
  <c r="S135" i="1"/>
  <c r="Y135" i="1" s="1"/>
  <c r="AG135" i="1" s="1"/>
  <c r="R135" i="1"/>
  <c r="X135" i="1" s="1"/>
  <c r="AD135" i="1" s="1"/>
  <c r="AF135" i="1" s="1"/>
  <c r="AI134" i="1"/>
  <c r="AI133" i="1" s="1"/>
  <c r="AC134" i="1"/>
  <c r="AC133" i="1" s="1"/>
  <c r="AB134" i="1"/>
  <c r="AB133" i="1" s="1"/>
  <c r="AA134" i="1"/>
  <c r="AA133" i="1" s="1"/>
  <c r="W134" i="1"/>
  <c r="W133" i="1" s="1"/>
  <c r="V134" i="1"/>
  <c r="V133" i="1" s="1"/>
  <c r="U134" i="1"/>
  <c r="Q134" i="1"/>
  <c r="P134" i="1"/>
  <c r="S134" i="1" s="1"/>
  <c r="O134" i="1"/>
  <c r="R134" i="1" s="1"/>
  <c r="U133" i="1"/>
  <c r="O133" i="1"/>
  <c r="R133" i="1" s="1"/>
  <c r="T132" i="1"/>
  <c r="Z132" i="1" s="1"/>
  <c r="AH132" i="1" s="1"/>
  <c r="S132" i="1"/>
  <c r="Y132" i="1" s="1"/>
  <c r="AG132" i="1" s="1"/>
  <c r="R132" i="1"/>
  <c r="X132" i="1" s="1"/>
  <c r="AD132" i="1" s="1"/>
  <c r="AF132" i="1" s="1"/>
  <c r="AI131" i="1"/>
  <c r="AI130" i="1" s="1"/>
  <c r="AC131" i="1"/>
  <c r="AC130" i="1" s="1"/>
  <c r="AB131" i="1"/>
  <c r="AB130" i="1" s="1"/>
  <c r="AA131" i="1"/>
  <c r="AA130" i="1" s="1"/>
  <c r="W131" i="1"/>
  <c r="W130" i="1" s="1"/>
  <c r="V131" i="1"/>
  <c r="V130" i="1" s="1"/>
  <c r="U131" i="1"/>
  <c r="U130" i="1" s="1"/>
  <c r="Q131" i="1"/>
  <c r="Q130" i="1" s="1"/>
  <c r="T130" i="1" s="1"/>
  <c r="P131" i="1"/>
  <c r="S131" i="1" s="1"/>
  <c r="Y131" i="1" s="1"/>
  <c r="O131" i="1"/>
  <c r="R131" i="1" s="1"/>
  <c r="T129" i="1"/>
  <c r="Z129" i="1" s="1"/>
  <c r="AH129" i="1" s="1"/>
  <c r="S129" i="1"/>
  <c r="Y129" i="1" s="1"/>
  <c r="AG129" i="1" s="1"/>
  <c r="R129" i="1"/>
  <c r="X129" i="1" s="1"/>
  <c r="AD129" i="1" s="1"/>
  <c r="AF129" i="1" s="1"/>
  <c r="AI128" i="1"/>
  <c r="AI127" i="1" s="1"/>
  <c r="AC128" i="1"/>
  <c r="AC127" i="1" s="1"/>
  <c r="AB128" i="1"/>
  <c r="AB127" i="1" s="1"/>
  <c r="AA128" i="1"/>
  <c r="W128" i="1"/>
  <c r="W127" i="1" s="1"/>
  <c r="V128" i="1"/>
  <c r="V127" i="1" s="1"/>
  <c r="U128" i="1"/>
  <c r="U127" i="1" s="1"/>
  <c r="Q128" i="1"/>
  <c r="T128" i="1" s="1"/>
  <c r="P128" i="1"/>
  <c r="P127" i="1" s="1"/>
  <c r="O128" i="1"/>
  <c r="AA127" i="1"/>
  <c r="Q127" i="1"/>
  <c r="T127" i="1" s="1"/>
  <c r="N126" i="1"/>
  <c r="T126" i="1" s="1"/>
  <c r="Z126" i="1" s="1"/>
  <c r="AH126" i="1" s="1"/>
  <c r="M126" i="1"/>
  <c r="S126" i="1" s="1"/>
  <c r="Y126" i="1" s="1"/>
  <c r="AG126" i="1" s="1"/>
  <c r="L126" i="1"/>
  <c r="R126" i="1" s="1"/>
  <c r="X126" i="1" s="1"/>
  <c r="AD126" i="1" s="1"/>
  <c r="AF126" i="1" s="1"/>
  <c r="AI125" i="1"/>
  <c r="AC125" i="1"/>
  <c r="AC124" i="1" s="1"/>
  <c r="AB125" i="1"/>
  <c r="AB124" i="1" s="1"/>
  <c r="AA125" i="1"/>
  <c r="AA124" i="1" s="1"/>
  <c r="W125" i="1"/>
  <c r="V125" i="1"/>
  <c r="V124" i="1" s="1"/>
  <c r="U125" i="1"/>
  <c r="U124" i="1" s="1"/>
  <c r="Q125" i="1"/>
  <c r="Q124" i="1" s="1"/>
  <c r="P125" i="1"/>
  <c r="O125" i="1"/>
  <c r="O124" i="1" s="1"/>
  <c r="K125" i="1"/>
  <c r="K124" i="1" s="1"/>
  <c r="J125" i="1"/>
  <c r="I125" i="1"/>
  <c r="I124" i="1" s="1"/>
  <c r="H125" i="1"/>
  <c r="N125" i="1" s="1"/>
  <c r="G125" i="1"/>
  <c r="G124" i="1" s="1"/>
  <c r="F125" i="1"/>
  <c r="F124" i="1" s="1"/>
  <c r="AI124" i="1"/>
  <c r="W124" i="1"/>
  <c r="P124" i="1"/>
  <c r="J124" i="1"/>
  <c r="N123" i="1"/>
  <c r="T123" i="1" s="1"/>
  <c r="Z123" i="1" s="1"/>
  <c r="AH123" i="1" s="1"/>
  <c r="M123" i="1"/>
  <c r="S123" i="1" s="1"/>
  <c r="Y123" i="1" s="1"/>
  <c r="AG123" i="1" s="1"/>
  <c r="L123" i="1"/>
  <c r="R123" i="1" s="1"/>
  <c r="X123" i="1" s="1"/>
  <c r="AD123" i="1" s="1"/>
  <c r="AF123" i="1" s="1"/>
  <c r="AI122" i="1"/>
  <c r="AI121" i="1" s="1"/>
  <c r="AC122" i="1"/>
  <c r="AC121" i="1" s="1"/>
  <c r="AB122" i="1"/>
  <c r="AB121" i="1" s="1"/>
  <c r="AA122" i="1"/>
  <c r="AA121" i="1" s="1"/>
  <c r="W122" i="1"/>
  <c r="W121" i="1" s="1"/>
  <c r="V122" i="1"/>
  <c r="V121" i="1" s="1"/>
  <c r="U122" i="1"/>
  <c r="U121" i="1" s="1"/>
  <c r="Q122" i="1"/>
  <c r="Q121" i="1" s="1"/>
  <c r="P122" i="1"/>
  <c r="P121" i="1" s="1"/>
  <c r="O122" i="1"/>
  <c r="O121" i="1" s="1"/>
  <c r="K122" i="1"/>
  <c r="K121" i="1" s="1"/>
  <c r="J122" i="1"/>
  <c r="J121" i="1" s="1"/>
  <c r="I122" i="1"/>
  <c r="I121" i="1" s="1"/>
  <c r="H122" i="1"/>
  <c r="G122" i="1"/>
  <c r="G121" i="1" s="1"/>
  <c r="F122" i="1"/>
  <c r="H121" i="1"/>
  <c r="N121" i="1" s="1"/>
  <c r="N120" i="1"/>
  <c r="T120" i="1" s="1"/>
  <c r="Z120" i="1" s="1"/>
  <c r="AH120" i="1" s="1"/>
  <c r="M120" i="1"/>
  <c r="S120" i="1" s="1"/>
  <c r="Y120" i="1" s="1"/>
  <c r="AG120" i="1" s="1"/>
  <c r="L120" i="1"/>
  <c r="R120" i="1" s="1"/>
  <c r="X120" i="1" s="1"/>
  <c r="AD120" i="1" s="1"/>
  <c r="AF120" i="1" s="1"/>
  <c r="AI119" i="1"/>
  <c r="AC119" i="1"/>
  <c r="AC118" i="1" s="1"/>
  <c r="AB119" i="1"/>
  <c r="AB118" i="1" s="1"/>
  <c r="AA119" i="1"/>
  <c r="AA118" i="1" s="1"/>
  <c r="W119" i="1"/>
  <c r="W118" i="1" s="1"/>
  <c r="V119" i="1"/>
  <c r="V118" i="1" s="1"/>
  <c r="U119" i="1"/>
  <c r="U118" i="1" s="1"/>
  <c r="Q119" i="1"/>
  <c r="Q118" i="1" s="1"/>
  <c r="P119" i="1"/>
  <c r="P118" i="1" s="1"/>
  <c r="O119" i="1"/>
  <c r="O118" i="1" s="1"/>
  <c r="K119" i="1"/>
  <c r="K118" i="1" s="1"/>
  <c r="J119" i="1"/>
  <c r="I119" i="1"/>
  <c r="I118" i="1" s="1"/>
  <c r="H119" i="1"/>
  <c r="G119" i="1"/>
  <c r="G118" i="1" s="1"/>
  <c r="F119" i="1"/>
  <c r="AI118" i="1"/>
  <c r="J118" i="1"/>
  <c r="F118" i="1"/>
  <c r="N117" i="1"/>
  <c r="T117" i="1" s="1"/>
  <c r="Z117" i="1" s="1"/>
  <c r="AH117" i="1" s="1"/>
  <c r="M117" i="1"/>
  <c r="S117" i="1" s="1"/>
  <c r="Y117" i="1" s="1"/>
  <c r="AG117" i="1" s="1"/>
  <c r="L117" i="1"/>
  <c r="R117" i="1" s="1"/>
  <c r="X117" i="1" s="1"/>
  <c r="AD117" i="1" s="1"/>
  <c r="AF117" i="1" s="1"/>
  <c r="AI116" i="1"/>
  <c r="AI115" i="1" s="1"/>
  <c r="AC116" i="1"/>
  <c r="AC115" i="1" s="1"/>
  <c r="AB116" i="1"/>
  <c r="AB115" i="1" s="1"/>
  <c r="AA116" i="1"/>
  <c r="AA115" i="1" s="1"/>
  <c r="W116" i="1"/>
  <c r="W115" i="1" s="1"/>
  <c r="V116" i="1"/>
  <c r="V115" i="1" s="1"/>
  <c r="U116" i="1"/>
  <c r="U115" i="1" s="1"/>
  <c r="Q116" i="1"/>
  <c r="Q115" i="1" s="1"/>
  <c r="P116" i="1"/>
  <c r="P115" i="1" s="1"/>
  <c r="O116" i="1"/>
  <c r="O115" i="1" s="1"/>
  <c r="K116" i="1"/>
  <c r="K115" i="1" s="1"/>
  <c r="J116" i="1"/>
  <c r="J115" i="1" s="1"/>
  <c r="I116" i="1"/>
  <c r="I115" i="1" s="1"/>
  <c r="H116" i="1"/>
  <c r="G116" i="1"/>
  <c r="G115" i="1" s="1"/>
  <c r="F116" i="1"/>
  <c r="N114" i="1"/>
  <c r="T114" i="1" s="1"/>
  <c r="Z114" i="1" s="1"/>
  <c r="AH114" i="1" s="1"/>
  <c r="M114" i="1"/>
  <c r="S114" i="1" s="1"/>
  <c r="Y114" i="1" s="1"/>
  <c r="AG114" i="1" s="1"/>
  <c r="L114" i="1"/>
  <c r="R114" i="1" s="1"/>
  <c r="X114" i="1" s="1"/>
  <c r="AD114" i="1" s="1"/>
  <c r="AF114" i="1" s="1"/>
  <c r="AI113" i="1"/>
  <c r="AC113" i="1"/>
  <c r="AC112" i="1" s="1"/>
  <c r="AB113" i="1"/>
  <c r="AB112" i="1" s="1"/>
  <c r="AA113" i="1"/>
  <c r="AA112" i="1" s="1"/>
  <c r="W113" i="1"/>
  <c r="W112" i="1" s="1"/>
  <c r="V113" i="1"/>
  <c r="V112" i="1" s="1"/>
  <c r="U113" i="1"/>
  <c r="U112" i="1" s="1"/>
  <c r="Q113" i="1"/>
  <c r="Q112" i="1" s="1"/>
  <c r="P113" i="1"/>
  <c r="O113" i="1"/>
  <c r="O112" i="1" s="1"/>
  <c r="K113" i="1"/>
  <c r="K112" i="1" s="1"/>
  <c r="J113" i="1"/>
  <c r="I113" i="1"/>
  <c r="I112" i="1" s="1"/>
  <c r="H113" i="1"/>
  <c r="G113" i="1"/>
  <c r="G112" i="1" s="1"/>
  <c r="F113" i="1"/>
  <c r="F112" i="1" s="1"/>
  <c r="AI112" i="1"/>
  <c r="P112" i="1"/>
  <c r="N111" i="1"/>
  <c r="T111" i="1" s="1"/>
  <c r="Z111" i="1" s="1"/>
  <c r="AH111" i="1" s="1"/>
  <c r="M111" i="1"/>
  <c r="S111" i="1" s="1"/>
  <c r="Y111" i="1" s="1"/>
  <c r="AG111" i="1" s="1"/>
  <c r="L111" i="1"/>
  <c r="R111" i="1" s="1"/>
  <c r="X111" i="1" s="1"/>
  <c r="AD111" i="1" s="1"/>
  <c r="AF111" i="1" s="1"/>
  <c r="AI110" i="1"/>
  <c r="AI109" i="1" s="1"/>
  <c r="AC110" i="1"/>
  <c r="AC109" i="1" s="1"/>
  <c r="AB110" i="1"/>
  <c r="AB109" i="1" s="1"/>
  <c r="AA110" i="1"/>
  <c r="AA109" i="1" s="1"/>
  <c r="W110" i="1"/>
  <c r="W109" i="1" s="1"/>
  <c r="V110" i="1"/>
  <c r="V109" i="1" s="1"/>
  <c r="U110" i="1"/>
  <c r="U109" i="1" s="1"/>
  <c r="Q110" i="1"/>
  <c r="Q109" i="1" s="1"/>
  <c r="P110" i="1"/>
  <c r="P109" i="1" s="1"/>
  <c r="O110" i="1"/>
  <c r="O109" i="1" s="1"/>
  <c r="K110" i="1"/>
  <c r="K109" i="1" s="1"/>
  <c r="J110" i="1"/>
  <c r="J109" i="1" s="1"/>
  <c r="I110" i="1"/>
  <c r="H110" i="1"/>
  <c r="G110" i="1"/>
  <c r="G109" i="1" s="1"/>
  <c r="F110" i="1"/>
  <c r="I109" i="1"/>
  <c r="N108" i="1"/>
  <c r="T108" i="1" s="1"/>
  <c r="Z108" i="1" s="1"/>
  <c r="AH108" i="1" s="1"/>
  <c r="M108" i="1"/>
  <c r="S108" i="1" s="1"/>
  <c r="Y108" i="1" s="1"/>
  <c r="AG108" i="1" s="1"/>
  <c r="L108" i="1"/>
  <c r="R108" i="1" s="1"/>
  <c r="X108" i="1" s="1"/>
  <c r="AD108" i="1" s="1"/>
  <c r="AF108" i="1" s="1"/>
  <c r="AI107" i="1"/>
  <c r="AC107" i="1"/>
  <c r="AC106" i="1" s="1"/>
  <c r="AB107" i="1"/>
  <c r="AB106" i="1" s="1"/>
  <c r="AA107" i="1"/>
  <c r="AA106" i="1" s="1"/>
  <c r="W107" i="1"/>
  <c r="W106" i="1" s="1"/>
  <c r="V107" i="1"/>
  <c r="V106" i="1" s="1"/>
  <c r="U107" i="1"/>
  <c r="U106" i="1" s="1"/>
  <c r="Q107" i="1"/>
  <c r="P107" i="1"/>
  <c r="P106" i="1" s="1"/>
  <c r="O107" i="1"/>
  <c r="O106" i="1" s="1"/>
  <c r="K107" i="1"/>
  <c r="K106" i="1" s="1"/>
  <c r="J107" i="1"/>
  <c r="J106" i="1" s="1"/>
  <c r="I107" i="1"/>
  <c r="I106" i="1" s="1"/>
  <c r="H107" i="1"/>
  <c r="G107" i="1"/>
  <c r="G106" i="1" s="1"/>
  <c r="F107" i="1"/>
  <c r="F106" i="1" s="1"/>
  <c r="AI106" i="1"/>
  <c r="Q106" i="1"/>
  <c r="N105" i="1"/>
  <c r="T105" i="1" s="1"/>
  <c r="Z105" i="1" s="1"/>
  <c r="AH105" i="1" s="1"/>
  <c r="M105" i="1"/>
  <c r="S105" i="1" s="1"/>
  <c r="Y105" i="1" s="1"/>
  <c r="AG105" i="1" s="1"/>
  <c r="L105" i="1"/>
  <c r="R105" i="1" s="1"/>
  <c r="X105" i="1" s="1"/>
  <c r="AD105" i="1" s="1"/>
  <c r="AF105" i="1" s="1"/>
  <c r="AI104" i="1"/>
  <c r="AC104" i="1"/>
  <c r="AB104" i="1"/>
  <c r="AA104" i="1"/>
  <c r="AA103" i="1" s="1"/>
  <c r="W104" i="1"/>
  <c r="W103" i="1" s="1"/>
  <c r="V104" i="1"/>
  <c r="U104" i="1"/>
  <c r="U103" i="1" s="1"/>
  <c r="Q104" i="1"/>
  <c r="Q103" i="1" s="1"/>
  <c r="P104" i="1"/>
  <c r="O104" i="1"/>
  <c r="K104" i="1"/>
  <c r="K103" i="1" s="1"/>
  <c r="J104" i="1"/>
  <c r="J103" i="1" s="1"/>
  <c r="I104" i="1"/>
  <c r="I103" i="1" s="1"/>
  <c r="H104" i="1"/>
  <c r="G104" i="1"/>
  <c r="G103" i="1" s="1"/>
  <c r="F104" i="1"/>
  <c r="F103" i="1" s="1"/>
  <c r="AI103" i="1"/>
  <c r="AC103" i="1"/>
  <c r="AB103" i="1"/>
  <c r="V103" i="1"/>
  <c r="P103" i="1"/>
  <c r="O103" i="1"/>
  <c r="H103" i="1"/>
  <c r="N103" i="1" s="1"/>
  <c r="N102" i="1"/>
  <c r="T102" i="1" s="1"/>
  <c r="Z102" i="1" s="1"/>
  <c r="AH102" i="1" s="1"/>
  <c r="M102" i="1"/>
  <c r="S102" i="1" s="1"/>
  <c r="Y102" i="1" s="1"/>
  <c r="AG102" i="1" s="1"/>
  <c r="L102" i="1"/>
  <c r="R102" i="1" s="1"/>
  <c r="X102" i="1" s="1"/>
  <c r="AD102" i="1" s="1"/>
  <c r="AF102" i="1" s="1"/>
  <c r="AI101" i="1"/>
  <c r="AC101" i="1"/>
  <c r="AC100" i="1" s="1"/>
  <c r="AB101" i="1"/>
  <c r="AB100" i="1" s="1"/>
  <c r="AA101" i="1"/>
  <c r="AA100" i="1" s="1"/>
  <c r="W101" i="1"/>
  <c r="W100" i="1" s="1"/>
  <c r="V101" i="1"/>
  <c r="V100" i="1" s="1"/>
  <c r="U101" i="1"/>
  <c r="U100" i="1" s="1"/>
  <c r="Q101" i="1"/>
  <c r="Q100" i="1" s="1"/>
  <c r="P101" i="1"/>
  <c r="P100" i="1" s="1"/>
  <c r="O101" i="1"/>
  <c r="O100" i="1" s="1"/>
  <c r="K101" i="1"/>
  <c r="K100" i="1" s="1"/>
  <c r="J101" i="1"/>
  <c r="I101" i="1"/>
  <c r="I100" i="1" s="1"/>
  <c r="H101" i="1"/>
  <c r="H100" i="1" s="1"/>
  <c r="G101" i="1"/>
  <c r="G100" i="1" s="1"/>
  <c r="F101" i="1"/>
  <c r="F100" i="1" s="1"/>
  <c r="AI100" i="1"/>
  <c r="J100" i="1"/>
  <c r="N99" i="1"/>
  <c r="T99" i="1" s="1"/>
  <c r="Z99" i="1" s="1"/>
  <c r="AH99" i="1" s="1"/>
  <c r="M99" i="1"/>
  <c r="S99" i="1" s="1"/>
  <c r="Y99" i="1" s="1"/>
  <c r="AG99" i="1" s="1"/>
  <c r="L99" i="1"/>
  <c r="R99" i="1" s="1"/>
  <c r="X99" i="1" s="1"/>
  <c r="AD99" i="1" s="1"/>
  <c r="AF99" i="1" s="1"/>
  <c r="AI98" i="1"/>
  <c r="AC98" i="1"/>
  <c r="AB98" i="1"/>
  <c r="AA98" i="1"/>
  <c r="AA97" i="1" s="1"/>
  <c r="W98" i="1"/>
  <c r="W97" i="1" s="1"/>
  <c r="V98" i="1"/>
  <c r="V97" i="1" s="1"/>
  <c r="U98" i="1"/>
  <c r="U97" i="1" s="1"/>
  <c r="Q98" i="1"/>
  <c r="Q97" i="1" s="1"/>
  <c r="P98" i="1"/>
  <c r="O98" i="1"/>
  <c r="O97" i="1" s="1"/>
  <c r="K98" i="1"/>
  <c r="K97" i="1" s="1"/>
  <c r="J98" i="1"/>
  <c r="J97" i="1" s="1"/>
  <c r="I98" i="1"/>
  <c r="I97" i="1" s="1"/>
  <c r="H98" i="1"/>
  <c r="G98" i="1"/>
  <c r="G97" i="1" s="1"/>
  <c r="F98" i="1"/>
  <c r="AI97" i="1"/>
  <c r="AC97" i="1"/>
  <c r="AB97" i="1"/>
  <c r="P97" i="1"/>
  <c r="F97" i="1"/>
  <c r="N93" i="1"/>
  <c r="T93" i="1" s="1"/>
  <c r="Z93" i="1" s="1"/>
  <c r="AH93" i="1" s="1"/>
  <c r="M93" i="1"/>
  <c r="S93" i="1" s="1"/>
  <c r="Y93" i="1" s="1"/>
  <c r="AG93" i="1" s="1"/>
  <c r="L93" i="1"/>
  <c r="R93" i="1" s="1"/>
  <c r="X93" i="1" s="1"/>
  <c r="AD93" i="1" s="1"/>
  <c r="AF93" i="1" s="1"/>
  <c r="N92" i="1"/>
  <c r="T92" i="1" s="1"/>
  <c r="Z92" i="1" s="1"/>
  <c r="AH92" i="1" s="1"/>
  <c r="M92" i="1"/>
  <c r="S92" i="1" s="1"/>
  <c r="Y92" i="1" s="1"/>
  <c r="AG92" i="1" s="1"/>
  <c r="L92" i="1"/>
  <c r="R92" i="1" s="1"/>
  <c r="X92" i="1" s="1"/>
  <c r="AD92" i="1" s="1"/>
  <c r="AF92" i="1" s="1"/>
  <c r="N91" i="1"/>
  <c r="T91" i="1" s="1"/>
  <c r="Z91" i="1" s="1"/>
  <c r="AH91" i="1" s="1"/>
  <c r="M91" i="1"/>
  <c r="S91" i="1" s="1"/>
  <c r="Y91" i="1" s="1"/>
  <c r="AG91" i="1" s="1"/>
  <c r="L91" i="1"/>
  <c r="R91" i="1" s="1"/>
  <c r="X91" i="1" s="1"/>
  <c r="AD91" i="1" s="1"/>
  <c r="AF91" i="1" s="1"/>
  <c r="AI90" i="1"/>
  <c r="AC90" i="1"/>
  <c r="AC89" i="1" s="1"/>
  <c r="AB90" i="1"/>
  <c r="AB89" i="1" s="1"/>
  <c r="AA90" i="1"/>
  <c r="AA89" i="1" s="1"/>
  <c r="W90" i="1"/>
  <c r="W89" i="1" s="1"/>
  <c r="V90" i="1"/>
  <c r="V89" i="1" s="1"/>
  <c r="U90" i="1"/>
  <c r="U89" i="1" s="1"/>
  <c r="Q90" i="1"/>
  <c r="Q89" i="1" s="1"/>
  <c r="P90" i="1"/>
  <c r="P89" i="1" s="1"/>
  <c r="O90" i="1"/>
  <c r="O89" i="1" s="1"/>
  <c r="K90" i="1"/>
  <c r="K89" i="1" s="1"/>
  <c r="J90" i="1"/>
  <c r="J89" i="1" s="1"/>
  <c r="I90" i="1"/>
  <c r="I89" i="1" s="1"/>
  <c r="H90" i="1"/>
  <c r="H89" i="1" s="1"/>
  <c r="G90" i="1"/>
  <c r="G89" i="1" s="1"/>
  <c r="F90" i="1"/>
  <c r="F89" i="1" s="1"/>
  <c r="AI89" i="1"/>
  <c r="N88" i="1"/>
  <c r="T88" i="1" s="1"/>
  <c r="Z88" i="1" s="1"/>
  <c r="AH88" i="1" s="1"/>
  <c r="M88" i="1"/>
  <c r="S88" i="1" s="1"/>
  <c r="Y88" i="1" s="1"/>
  <c r="AG88" i="1" s="1"/>
  <c r="L88" i="1"/>
  <c r="R88" i="1" s="1"/>
  <c r="X88" i="1" s="1"/>
  <c r="AD88" i="1" s="1"/>
  <c r="AF88" i="1" s="1"/>
  <c r="AI87" i="1"/>
  <c r="AC87" i="1"/>
  <c r="AB87" i="1"/>
  <c r="AA87" i="1"/>
  <c r="AA86" i="1" s="1"/>
  <c r="W87" i="1"/>
  <c r="W86" i="1" s="1"/>
  <c r="V87" i="1"/>
  <c r="V86" i="1" s="1"/>
  <c r="U87" i="1"/>
  <c r="U86" i="1" s="1"/>
  <c r="Q87" i="1"/>
  <c r="Q86" i="1" s="1"/>
  <c r="P87" i="1"/>
  <c r="P86" i="1" s="1"/>
  <c r="O87" i="1"/>
  <c r="O86" i="1" s="1"/>
  <c r="K87" i="1"/>
  <c r="K86" i="1" s="1"/>
  <c r="J87" i="1"/>
  <c r="I87" i="1"/>
  <c r="I86" i="1" s="1"/>
  <c r="H87" i="1"/>
  <c r="G87" i="1"/>
  <c r="F87" i="1"/>
  <c r="AI86" i="1"/>
  <c r="AC86" i="1"/>
  <c r="AB86" i="1"/>
  <c r="J86" i="1"/>
  <c r="F86" i="1"/>
  <c r="N85" i="1"/>
  <c r="T85" i="1" s="1"/>
  <c r="Z85" i="1" s="1"/>
  <c r="AH85" i="1" s="1"/>
  <c r="M85" i="1"/>
  <c r="S85" i="1" s="1"/>
  <c r="Y85" i="1" s="1"/>
  <c r="AG85" i="1" s="1"/>
  <c r="L85" i="1"/>
  <c r="R85" i="1" s="1"/>
  <c r="X85" i="1" s="1"/>
  <c r="AD85" i="1" s="1"/>
  <c r="AF85" i="1" s="1"/>
  <c r="AI84" i="1"/>
  <c r="AC84" i="1"/>
  <c r="AC83" i="1" s="1"/>
  <c r="AB84" i="1"/>
  <c r="AB83" i="1" s="1"/>
  <c r="AA84" i="1"/>
  <c r="AA83" i="1" s="1"/>
  <c r="W84" i="1"/>
  <c r="W83" i="1" s="1"/>
  <c r="V84" i="1"/>
  <c r="V83" i="1" s="1"/>
  <c r="U84" i="1"/>
  <c r="U83" i="1" s="1"/>
  <c r="Q84" i="1"/>
  <c r="Q83" i="1" s="1"/>
  <c r="P84" i="1"/>
  <c r="P83" i="1" s="1"/>
  <c r="O84" i="1"/>
  <c r="O83" i="1" s="1"/>
  <c r="K84" i="1"/>
  <c r="K83" i="1" s="1"/>
  <c r="J84" i="1"/>
  <c r="J83" i="1" s="1"/>
  <c r="I84" i="1"/>
  <c r="I83" i="1" s="1"/>
  <c r="H84" i="1"/>
  <c r="G84" i="1"/>
  <c r="G83" i="1" s="1"/>
  <c r="F84" i="1"/>
  <c r="F83" i="1" s="1"/>
  <c r="AI83" i="1"/>
  <c r="H83" i="1"/>
  <c r="N82" i="1"/>
  <c r="T82" i="1" s="1"/>
  <c r="Z82" i="1" s="1"/>
  <c r="AH82" i="1" s="1"/>
  <c r="M82" i="1"/>
  <c r="S82" i="1" s="1"/>
  <c r="Y82" i="1" s="1"/>
  <c r="AG82" i="1" s="1"/>
  <c r="L82" i="1"/>
  <c r="R82" i="1" s="1"/>
  <c r="X82" i="1" s="1"/>
  <c r="AD82" i="1" s="1"/>
  <c r="AF82" i="1" s="1"/>
  <c r="AI81" i="1"/>
  <c r="AC81" i="1"/>
  <c r="AB81" i="1"/>
  <c r="AA81" i="1"/>
  <c r="AA80" i="1" s="1"/>
  <c r="W81" i="1"/>
  <c r="W80" i="1" s="1"/>
  <c r="V81" i="1"/>
  <c r="V80" i="1" s="1"/>
  <c r="U81" i="1"/>
  <c r="U80" i="1" s="1"/>
  <c r="Q81" i="1"/>
  <c r="Q80" i="1" s="1"/>
  <c r="P81" i="1"/>
  <c r="P80" i="1" s="1"/>
  <c r="O81" i="1"/>
  <c r="O80" i="1" s="1"/>
  <c r="K81" i="1"/>
  <c r="K80" i="1" s="1"/>
  <c r="J81" i="1"/>
  <c r="I81" i="1"/>
  <c r="I80" i="1" s="1"/>
  <c r="H81" i="1"/>
  <c r="G81" i="1"/>
  <c r="F81" i="1"/>
  <c r="F80" i="1" s="1"/>
  <c r="AI80" i="1"/>
  <c r="AC80" i="1"/>
  <c r="AB80" i="1"/>
  <c r="J80" i="1"/>
  <c r="N79" i="1"/>
  <c r="T79" i="1" s="1"/>
  <c r="Z79" i="1" s="1"/>
  <c r="AH79" i="1" s="1"/>
  <c r="M79" i="1"/>
  <c r="S79" i="1" s="1"/>
  <c r="Y79" i="1" s="1"/>
  <c r="AG79" i="1" s="1"/>
  <c r="L79" i="1"/>
  <c r="R79" i="1" s="1"/>
  <c r="X79" i="1" s="1"/>
  <c r="AD79" i="1" s="1"/>
  <c r="AF79" i="1" s="1"/>
  <c r="AI78" i="1"/>
  <c r="AC78" i="1"/>
  <c r="AC77" i="1" s="1"/>
  <c r="AB78" i="1"/>
  <c r="AA78" i="1"/>
  <c r="AA77" i="1" s="1"/>
  <c r="W78" i="1"/>
  <c r="W77" i="1" s="1"/>
  <c r="V78" i="1"/>
  <c r="V77" i="1" s="1"/>
  <c r="U78" i="1"/>
  <c r="Q78" i="1"/>
  <c r="Q77" i="1" s="1"/>
  <c r="P78" i="1"/>
  <c r="P77" i="1" s="1"/>
  <c r="O78" i="1"/>
  <c r="O77" i="1" s="1"/>
  <c r="K78" i="1"/>
  <c r="K77" i="1" s="1"/>
  <c r="J78" i="1"/>
  <c r="J77" i="1" s="1"/>
  <c r="I78" i="1"/>
  <c r="I77" i="1" s="1"/>
  <c r="H78" i="1"/>
  <c r="N78" i="1" s="1"/>
  <c r="G78" i="1"/>
  <c r="F78" i="1"/>
  <c r="F77" i="1" s="1"/>
  <c r="AI77" i="1"/>
  <c r="AB77" i="1"/>
  <c r="U77" i="1"/>
  <c r="G77" i="1"/>
  <c r="N76" i="1"/>
  <c r="T76" i="1" s="1"/>
  <c r="Z76" i="1" s="1"/>
  <c r="AH76" i="1" s="1"/>
  <c r="M76" i="1"/>
  <c r="S76" i="1" s="1"/>
  <c r="Y76" i="1" s="1"/>
  <c r="AG76" i="1" s="1"/>
  <c r="L76" i="1"/>
  <c r="R76" i="1" s="1"/>
  <c r="X76" i="1" s="1"/>
  <c r="AD76" i="1" s="1"/>
  <c r="AF76" i="1" s="1"/>
  <c r="AI75" i="1"/>
  <c r="AC75" i="1"/>
  <c r="AB75" i="1"/>
  <c r="AA75" i="1"/>
  <c r="AA74" i="1" s="1"/>
  <c r="W75" i="1"/>
  <c r="W74" i="1" s="1"/>
  <c r="V75" i="1"/>
  <c r="V74" i="1" s="1"/>
  <c r="U75" i="1"/>
  <c r="U74" i="1" s="1"/>
  <c r="Q75" i="1"/>
  <c r="Q74" i="1" s="1"/>
  <c r="P75" i="1"/>
  <c r="O75" i="1"/>
  <c r="O74" i="1" s="1"/>
  <c r="K75" i="1"/>
  <c r="K74" i="1" s="1"/>
  <c r="J75" i="1"/>
  <c r="J74" i="1" s="1"/>
  <c r="I75" i="1"/>
  <c r="I74" i="1" s="1"/>
  <c r="H75" i="1"/>
  <c r="H74" i="1" s="1"/>
  <c r="G75" i="1"/>
  <c r="G74" i="1" s="1"/>
  <c r="F75" i="1"/>
  <c r="AI74" i="1"/>
  <c r="AC74" i="1"/>
  <c r="AB74" i="1"/>
  <c r="P74" i="1"/>
  <c r="N73" i="1"/>
  <c r="T73" i="1" s="1"/>
  <c r="Z73" i="1" s="1"/>
  <c r="AH73" i="1" s="1"/>
  <c r="M73" i="1"/>
  <c r="S73" i="1" s="1"/>
  <c r="Y73" i="1" s="1"/>
  <c r="AG73" i="1" s="1"/>
  <c r="L73" i="1"/>
  <c r="R73" i="1" s="1"/>
  <c r="X73" i="1" s="1"/>
  <c r="AD73" i="1" s="1"/>
  <c r="AF73" i="1" s="1"/>
  <c r="AI72" i="1"/>
  <c r="AC72" i="1"/>
  <c r="AC71" i="1" s="1"/>
  <c r="AB72" i="1"/>
  <c r="AB71" i="1" s="1"/>
  <c r="AA72" i="1"/>
  <c r="W72" i="1"/>
  <c r="W71" i="1" s="1"/>
  <c r="V72" i="1"/>
  <c r="V71" i="1" s="1"/>
  <c r="U72" i="1"/>
  <c r="U71" i="1" s="1"/>
  <c r="Q72" i="1"/>
  <c r="Q71" i="1" s="1"/>
  <c r="P72" i="1"/>
  <c r="P71" i="1" s="1"/>
  <c r="O72" i="1"/>
  <c r="O71" i="1" s="1"/>
  <c r="K72" i="1"/>
  <c r="J72" i="1"/>
  <c r="I72" i="1"/>
  <c r="I71" i="1" s="1"/>
  <c r="H72" i="1"/>
  <c r="G72" i="1"/>
  <c r="G71" i="1" s="1"/>
  <c r="F72" i="1"/>
  <c r="AI71" i="1"/>
  <c r="AA71" i="1"/>
  <c r="K71" i="1"/>
  <c r="F71" i="1"/>
  <c r="N70" i="1"/>
  <c r="T70" i="1" s="1"/>
  <c r="Z70" i="1" s="1"/>
  <c r="AH70" i="1" s="1"/>
  <c r="M70" i="1"/>
  <c r="S70" i="1" s="1"/>
  <c r="Y70" i="1" s="1"/>
  <c r="AG70" i="1" s="1"/>
  <c r="L70" i="1"/>
  <c r="R70" i="1" s="1"/>
  <c r="X70" i="1" s="1"/>
  <c r="AD70" i="1" s="1"/>
  <c r="AF70" i="1" s="1"/>
  <c r="AI69" i="1"/>
  <c r="AC69" i="1"/>
  <c r="AB69" i="1"/>
  <c r="AA69" i="1"/>
  <c r="AA68" i="1" s="1"/>
  <c r="W69" i="1"/>
  <c r="W68" i="1" s="1"/>
  <c r="V69" i="1"/>
  <c r="U69" i="1"/>
  <c r="U68" i="1" s="1"/>
  <c r="Q69" i="1"/>
  <c r="Q68" i="1" s="1"/>
  <c r="P69" i="1"/>
  <c r="O69" i="1"/>
  <c r="K69" i="1"/>
  <c r="K68" i="1" s="1"/>
  <c r="J69" i="1"/>
  <c r="J68" i="1" s="1"/>
  <c r="I69" i="1"/>
  <c r="I68" i="1" s="1"/>
  <c r="H69" i="1"/>
  <c r="G69" i="1"/>
  <c r="G68" i="1" s="1"/>
  <c r="F69" i="1"/>
  <c r="F68" i="1" s="1"/>
  <c r="AI68" i="1"/>
  <c r="AC68" i="1"/>
  <c r="AB68" i="1"/>
  <c r="V68" i="1"/>
  <c r="P68" i="1"/>
  <c r="O68" i="1"/>
  <c r="H68" i="1"/>
  <c r="N68" i="1" s="1"/>
  <c r="N67" i="1"/>
  <c r="T67" i="1" s="1"/>
  <c r="Z67" i="1" s="1"/>
  <c r="AH67" i="1" s="1"/>
  <c r="M67" i="1"/>
  <c r="S67" i="1" s="1"/>
  <c r="Y67" i="1" s="1"/>
  <c r="AG67" i="1" s="1"/>
  <c r="L67" i="1"/>
  <c r="R67" i="1" s="1"/>
  <c r="X67" i="1" s="1"/>
  <c r="AD67" i="1" s="1"/>
  <c r="AF67" i="1" s="1"/>
  <c r="AI66" i="1"/>
  <c r="AC66" i="1"/>
  <c r="AC65" i="1" s="1"/>
  <c r="AB66" i="1"/>
  <c r="AB65" i="1" s="1"/>
  <c r="AA66" i="1"/>
  <c r="AA65" i="1" s="1"/>
  <c r="W66" i="1"/>
  <c r="W65" i="1" s="1"/>
  <c r="V66" i="1"/>
  <c r="V65" i="1" s="1"/>
  <c r="U66" i="1"/>
  <c r="Q66" i="1"/>
  <c r="Q65" i="1" s="1"/>
  <c r="P66" i="1"/>
  <c r="P65" i="1" s="1"/>
  <c r="O66" i="1"/>
  <c r="O65" i="1" s="1"/>
  <c r="K66" i="1"/>
  <c r="K65" i="1" s="1"/>
  <c r="J66" i="1"/>
  <c r="I66" i="1"/>
  <c r="I65" i="1" s="1"/>
  <c r="H66" i="1"/>
  <c r="H65" i="1" s="1"/>
  <c r="G66" i="1"/>
  <c r="G65" i="1" s="1"/>
  <c r="F66" i="1"/>
  <c r="F65" i="1" s="1"/>
  <c r="AI65" i="1"/>
  <c r="U65" i="1"/>
  <c r="N64" i="1"/>
  <c r="T64" i="1" s="1"/>
  <c r="Z64" i="1" s="1"/>
  <c r="AH64" i="1" s="1"/>
  <c r="L64" i="1"/>
  <c r="R64" i="1" s="1"/>
  <c r="X64" i="1" s="1"/>
  <c r="AD64" i="1" s="1"/>
  <c r="AF64" i="1" s="1"/>
  <c r="H64" i="1"/>
  <c r="G64" i="1"/>
  <c r="M64" i="1" s="1"/>
  <c r="S64" i="1" s="1"/>
  <c r="Y64" i="1" s="1"/>
  <c r="AG64" i="1" s="1"/>
  <c r="F64" i="1"/>
  <c r="AI63" i="1"/>
  <c r="AC63" i="1"/>
  <c r="AC62" i="1" s="1"/>
  <c r="AB63" i="1"/>
  <c r="AB62" i="1" s="1"/>
  <c r="AA63" i="1"/>
  <c r="AA62" i="1" s="1"/>
  <c r="W63" i="1"/>
  <c r="W62" i="1" s="1"/>
  <c r="V63" i="1"/>
  <c r="V62" i="1" s="1"/>
  <c r="U63" i="1"/>
  <c r="U62" i="1" s="1"/>
  <c r="Q63" i="1"/>
  <c r="Q62" i="1" s="1"/>
  <c r="P63" i="1"/>
  <c r="P62" i="1" s="1"/>
  <c r="O63" i="1"/>
  <c r="O62" i="1" s="1"/>
  <c r="K63" i="1"/>
  <c r="J63" i="1"/>
  <c r="J62" i="1" s="1"/>
  <c r="I63" i="1"/>
  <c r="H63" i="1"/>
  <c r="G63" i="1"/>
  <c r="G62" i="1" s="1"/>
  <c r="F63" i="1"/>
  <c r="F62" i="1" s="1"/>
  <c r="AI62" i="1"/>
  <c r="K62" i="1"/>
  <c r="N61" i="1"/>
  <c r="T61" i="1" s="1"/>
  <c r="Z61" i="1" s="1"/>
  <c r="AH61" i="1" s="1"/>
  <c r="M61" i="1"/>
  <c r="S61" i="1" s="1"/>
  <c r="Y61" i="1" s="1"/>
  <c r="AG61" i="1" s="1"/>
  <c r="L61" i="1"/>
  <c r="R61" i="1" s="1"/>
  <c r="X61" i="1" s="1"/>
  <c r="AD61" i="1" s="1"/>
  <c r="AF61" i="1" s="1"/>
  <c r="AI60" i="1"/>
  <c r="AC60" i="1"/>
  <c r="AB60" i="1"/>
  <c r="AA60" i="1"/>
  <c r="AA59" i="1" s="1"/>
  <c r="W60" i="1"/>
  <c r="W59" i="1" s="1"/>
  <c r="V60" i="1"/>
  <c r="V59" i="1" s="1"/>
  <c r="U60" i="1"/>
  <c r="Q60" i="1"/>
  <c r="Q59" i="1" s="1"/>
  <c r="P60" i="1"/>
  <c r="P59" i="1" s="1"/>
  <c r="O60" i="1"/>
  <c r="O59" i="1" s="1"/>
  <c r="K60" i="1"/>
  <c r="K59" i="1" s="1"/>
  <c r="J60" i="1"/>
  <c r="J59" i="1" s="1"/>
  <c r="I60" i="1"/>
  <c r="H60" i="1"/>
  <c r="H59" i="1" s="1"/>
  <c r="G60" i="1"/>
  <c r="G59" i="1" s="1"/>
  <c r="F60" i="1"/>
  <c r="F59" i="1" s="1"/>
  <c r="AI59" i="1"/>
  <c r="AC59" i="1"/>
  <c r="AB59" i="1"/>
  <c r="U59" i="1"/>
  <c r="I59" i="1"/>
  <c r="N58" i="1"/>
  <c r="T58" i="1" s="1"/>
  <c r="Z58" i="1" s="1"/>
  <c r="AH58" i="1" s="1"/>
  <c r="M58" i="1"/>
  <c r="S58" i="1" s="1"/>
  <c r="Y58" i="1" s="1"/>
  <c r="AG58" i="1" s="1"/>
  <c r="L58" i="1"/>
  <c r="R58" i="1" s="1"/>
  <c r="X58" i="1" s="1"/>
  <c r="AD58" i="1" s="1"/>
  <c r="AF58" i="1" s="1"/>
  <c r="N57" i="1"/>
  <c r="T57" i="1" s="1"/>
  <c r="Z57" i="1" s="1"/>
  <c r="AH57" i="1" s="1"/>
  <c r="M57" i="1"/>
  <c r="S57" i="1" s="1"/>
  <c r="Y57" i="1" s="1"/>
  <c r="AG57" i="1" s="1"/>
  <c r="L57" i="1"/>
  <c r="R57" i="1" s="1"/>
  <c r="X57" i="1" s="1"/>
  <c r="AD57" i="1" s="1"/>
  <c r="AF57" i="1" s="1"/>
  <c r="N56" i="1"/>
  <c r="T56" i="1" s="1"/>
  <c r="Z56" i="1" s="1"/>
  <c r="AH56" i="1" s="1"/>
  <c r="M56" i="1"/>
  <c r="S56" i="1" s="1"/>
  <c r="Y56" i="1" s="1"/>
  <c r="AG56" i="1" s="1"/>
  <c r="L56" i="1"/>
  <c r="R56" i="1" s="1"/>
  <c r="X56" i="1" s="1"/>
  <c r="AD56" i="1" s="1"/>
  <c r="AF56" i="1" s="1"/>
  <c r="N55" i="1"/>
  <c r="T55" i="1" s="1"/>
  <c r="Z55" i="1" s="1"/>
  <c r="AH55" i="1" s="1"/>
  <c r="M55" i="1"/>
  <c r="S55" i="1" s="1"/>
  <c r="Y55" i="1" s="1"/>
  <c r="AG55" i="1" s="1"/>
  <c r="L55" i="1"/>
  <c r="R55" i="1" s="1"/>
  <c r="X55" i="1" s="1"/>
  <c r="AD55" i="1" s="1"/>
  <c r="AF55" i="1" s="1"/>
  <c r="AI54" i="1"/>
  <c r="AC54" i="1"/>
  <c r="AB54" i="1"/>
  <c r="AA54" i="1"/>
  <c r="W54" i="1"/>
  <c r="V54" i="1"/>
  <c r="U54" i="1"/>
  <c r="Q54" i="1"/>
  <c r="P54" i="1"/>
  <c r="O54" i="1"/>
  <c r="K54" i="1"/>
  <c r="J54" i="1"/>
  <c r="M54" i="1" s="1"/>
  <c r="S54" i="1" s="1"/>
  <c r="I54" i="1"/>
  <c r="H54" i="1"/>
  <c r="N54" i="1" s="1"/>
  <c r="G54" i="1"/>
  <c r="F54" i="1"/>
  <c r="N53" i="1"/>
  <c r="T53" i="1" s="1"/>
  <c r="Z53" i="1" s="1"/>
  <c r="AH53" i="1" s="1"/>
  <c r="M53" i="1"/>
  <c r="S53" i="1" s="1"/>
  <c r="Y53" i="1" s="1"/>
  <c r="AG53" i="1" s="1"/>
  <c r="L53" i="1"/>
  <c r="R53" i="1" s="1"/>
  <c r="X53" i="1" s="1"/>
  <c r="AD53" i="1" s="1"/>
  <c r="AF53" i="1" s="1"/>
  <c r="AI52" i="1"/>
  <c r="AC52" i="1"/>
  <c r="AB52" i="1"/>
  <c r="AB51" i="1" s="1"/>
  <c r="AA52" i="1"/>
  <c r="W52" i="1"/>
  <c r="V52" i="1"/>
  <c r="U52" i="1"/>
  <c r="U51" i="1" s="1"/>
  <c r="Q52" i="1"/>
  <c r="P52" i="1"/>
  <c r="O52" i="1"/>
  <c r="K52" i="1"/>
  <c r="K51" i="1" s="1"/>
  <c r="J52" i="1"/>
  <c r="I52" i="1"/>
  <c r="H52" i="1"/>
  <c r="G52" i="1"/>
  <c r="G51" i="1" s="1"/>
  <c r="F52" i="1"/>
  <c r="N50" i="1"/>
  <c r="T50" i="1" s="1"/>
  <c r="Z50" i="1" s="1"/>
  <c r="AH50" i="1" s="1"/>
  <c r="M50" i="1"/>
  <c r="S50" i="1" s="1"/>
  <c r="Y50" i="1" s="1"/>
  <c r="AG50" i="1" s="1"/>
  <c r="L50" i="1"/>
  <c r="R50" i="1" s="1"/>
  <c r="X50" i="1" s="1"/>
  <c r="AD50" i="1" s="1"/>
  <c r="AF50" i="1" s="1"/>
  <c r="AI49" i="1"/>
  <c r="AC49" i="1"/>
  <c r="AB49" i="1"/>
  <c r="AA49" i="1"/>
  <c r="W49" i="1"/>
  <c r="V49" i="1"/>
  <c r="U49" i="1"/>
  <c r="Q49" i="1"/>
  <c r="P49" i="1"/>
  <c r="O49" i="1"/>
  <c r="K49" i="1"/>
  <c r="J49" i="1"/>
  <c r="I49" i="1"/>
  <c r="H49" i="1"/>
  <c r="G49" i="1"/>
  <c r="F49" i="1"/>
  <c r="AA48" i="1"/>
  <c r="N48" i="1"/>
  <c r="T48" i="1" s="1"/>
  <c r="Z48" i="1" s="1"/>
  <c r="AH48" i="1" s="1"/>
  <c r="M48" i="1"/>
  <c r="S48" i="1" s="1"/>
  <c r="Y48" i="1" s="1"/>
  <c r="AG48" i="1" s="1"/>
  <c r="L48" i="1"/>
  <c r="R48" i="1" s="1"/>
  <c r="X48" i="1" s="1"/>
  <c r="AD48" i="1" s="1"/>
  <c r="AF48" i="1" s="1"/>
  <c r="AI47" i="1"/>
  <c r="AC47" i="1"/>
  <c r="AB47" i="1"/>
  <c r="AB46" i="1" s="1"/>
  <c r="AA47" i="1"/>
  <c r="W47" i="1"/>
  <c r="V47" i="1"/>
  <c r="V46" i="1" s="1"/>
  <c r="U47" i="1"/>
  <c r="Q47" i="1"/>
  <c r="P47" i="1"/>
  <c r="O47" i="1"/>
  <c r="K47" i="1"/>
  <c r="J47" i="1"/>
  <c r="I47" i="1"/>
  <c r="H47" i="1"/>
  <c r="H46" i="1" s="1"/>
  <c r="G47" i="1"/>
  <c r="F47" i="1"/>
  <c r="N43" i="1"/>
  <c r="T43" i="1" s="1"/>
  <c r="Z43" i="1" s="1"/>
  <c r="AH43" i="1" s="1"/>
  <c r="M43" i="1"/>
  <c r="S43" i="1" s="1"/>
  <c r="Y43" i="1" s="1"/>
  <c r="AG43" i="1" s="1"/>
  <c r="L43" i="1"/>
  <c r="R43" i="1" s="1"/>
  <c r="X43" i="1" s="1"/>
  <c r="AD43" i="1" s="1"/>
  <c r="AF43" i="1" s="1"/>
  <c r="AI42" i="1"/>
  <c r="AC42" i="1"/>
  <c r="AB42" i="1"/>
  <c r="AA42" i="1"/>
  <c r="AA41" i="1" s="1"/>
  <c r="W42" i="1"/>
  <c r="W41" i="1" s="1"/>
  <c r="V42" i="1"/>
  <c r="V41" i="1" s="1"/>
  <c r="U42" i="1"/>
  <c r="U41" i="1" s="1"/>
  <c r="Q42" i="1"/>
  <c r="Q41" i="1" s="1"/>
  <c r="P42" i="1"/>
  <c r="O42" i="1"/>
  <c r="O41" i="1" s="1"/>
  <c r="K42" i="1"/>
  <c r="K41" i="1" s="1"/>
  <c r="J42" i="1"/>
  <c r="J41" i="1" s="1"/>
  <c r="I42" i="1"/>
  <c r="I41" i="1" s="1"/>
  <c r="H42" i="1"/>
  <c r="H41" i="1" s="1"/>
  <c r="G42" i="1"/>
  <c r="F42" i="1"/>
  <c r="AI41" i="1"/>
  <c r="AC41" i="1"/>
  <c r="AB41" i="1"/>
  <c r="P41" i="1"/>
  <c r="N40" i="1"/>
  <c r="T40" i="1" s="1"/>
  <c r="Z40" i="1" s="1"/>
  <c r="AH40" i="1" s="1"/>
  <c r="M40" i="1"/>
  <c r="S40" i="1" s="1"/>
  <c r="Y40" i="1" s="1"/>
  <c r="AG40" i="1" s="1"/>
  <c r="L40" i="1"/>
  <c r="R40" i="1" s="1"/>
  <c r="X40" i="1" s="1"/>
  <c r="AD40" i="1" s="1"/>
  <c r="AF40" i="1" s="1"/>
  <c r="AI39" i="1"/>
  <c r="AC39" i="1"/>
  <c r="AB39" i="1"/>
  <c r="AB38" i="1" s="1"/>
  <c r="AA39" i="1"/>
  <c r="AA38" i="1" s="1"/>
  <c r="W39" i="1"/>
  <c r="W38" i="1" s="1"/>
  <c r="V39" i="1"/>
  <c r="V38" i="1" s="1"/>
  <c r="U39" i="1"/>
  <c r="U38" i="1" s="1"/>
  <c r="Q39" i="1"/>
  <c r="Q38" i="1" s="1"/>
  <c r="P39" i="1"/>
  <c r="P38" i="1" s="1"/>
  <c r="O39" i="1"/>
  <c r="O38" i="1" s="1"/>
  <c r="K39" i="1"/>
  <c r="J39" i="1"/>
  <c r="J38" i="1" s="1"/>
  <c r="I39" i="1"/>
  <c r="I38" i="1" s="1"/>
  <c r="H39" i="1"/>
  <c r="H38" i="1" s="1"/>
  <c r="G39" i="1"/>
  <c r="G38" i="1" s="1"/>
  <c r="F39" i="1"/>
  <c r="F38" i="1" s="1"/>
  <c r="AI38" i="1"/>
  <c r="AC38" i="1"/>
  <c r="K38" i="1"/>
  <c r="N37" i="1"/>
  <c r="T37" i="1" s="1"/>
  <c r="Z37" i="1" s="1"/>
  <c r="AH37" i="1" s="1"/>
  <c r="M37" i="1"/>
  <c r="S37" i="1" s="1"/>
  <c r="Y37" i="1" s="1"/>
  <c r="AG37" i="1" s="1"/>
  <c r="L37" i="1"/>
  <c r="R37" i="1" s="1"/>
  <c r="X37" i="1" s="1"/>
  <c r="AD37" i="1" s="1"/>
  <c r="AF37" i="1" s="1"/>
  <c r="AI36" i="1"/>
  <c r="AC36" i="1"/>
  <c r="AB36" i="1"/>
  <c r="AA36" i="1"/>
  <c r="AA35" i="1" s="1"/>
  <c r="W36" i="1"/>
  <c r="W35" i="1" s="1"/>
  <c r="V36" i="1"/>
  <c r="V35" i="1" s="1"/>
  <c r="U36" i="1"/>
  <c r="U35" i="1" s="1"/>
  <c r="Q36" i="1"/>
  <c r="Q35" i="1" s="1"/>
  <c r="P36" i="1"/>
  <c r="P35" i="1" s="1"/>
  <c r="O36" i="1"/>
  <c r="O35" i="1" s="1"/>
  <c r="K36" i="1"/>
  <c r="J36" i="1"/>
  <c r="J35" i="1" s="1"/>
  <c r="I36" i="1"/>
  <c r="H36" i="1"/>
  <c r="H35" i="1" s="1"/>
  <c r="G36" i="1"/>
  <c r="F36" i="1"/>
  <c r="AI35" i="1"/>
  <c r="AC35" i="1"/>
  <c r="AB35" i="1"/>
  <c r="I35" i="1"/>
  <c r="N33" i="1"/>
  <c r="T33" i="1" s="1"/>
  <c r="Z33" i="1" s="1"/>
  <c r="AH33" i="1" s="1"/>
  <c r="M33" i="1"/>
  <c r="S33" i="1" s="1"/>
  <c r="Y33" i="1" s="1"/>
  <c r="AG33" i="1" s="1"/>
  <c r="L33" i="1"/>
  <c r="R33" i="1" s="1"/>
  <c r="X33" i="1" s="1"/>
  <c r="AD33" i="1" s="1"/>
  <c r="AF33" i="1" s="1"/>
  <c r="AI32" i="1"/>
  <c r="AC32" i="1"/>
  <c r="AB32" i="1"/>
  <c r="AB31" i="1" s="1"/>
  <c r="AA32" i="1"/>
  <c r="AA31" i="1" s="1"/>
  <c r="W32" i="1"/>
  <c r="W31" i="1" s="1"/>
  <c r="V32" i="1"/>
  <c r="V31" i="1" s="1"/>
  <c r="U32" i="1"/>
  <c r="Q32" i="1"/>
  <c r="P32" i="1"/>
  <c r="P31" i="1" s="1"/>
  <c r="O32" i="1"/>
  <c r="O31" i="1" s="1"/>
  <c r="K32" i="1"/>
  <c r="K31" i="1" s="1"/>
  <c r="J32" i="1"/>
  <c r="J31" i="1" s="1"/>
  <c r="I32" i="1"/>
  <c r="I31" i="1" s="1"/>
  <c r="H32" i="1"/>
  <c r="G32" i="1"/>
  <c r="F32" i="1"/>
  <c r="AI31" i="1"/>
  <c r="AC31" i="1"/>
  <c r="U31" i="1"/>
  <c r="Q31" i="1"/>
  <c r="F31" i="1"/>
  <c r="N30" i="1"/>
  <c r="T30" i="1" s="1"/>
  <c r="Z30" i="1" s="1"/>
  <c r="AH30" i="1" s="1"/>
  <c r="M30" i="1"/>
  <c r="S30" i="1" s="1"/>
  <c r="Y30" i="1" s="1"/>
  <c r="AG30" i="1" s="1"/>
  <c r="L30" i="1"/>
  <c r="R30" i="1" s="1"/>
  <c r="X30" i="1" s="1"/>
  <c r="AD30" i="1" s="1"/>
  <c r="AF30" i="1" s="1"/>
  <c r="AI29" i="1"/>
  <c r="AC29" i="1"/>
  <c r="AB29" i="1"/>
  <c r="AA29" i="1"/>
  <c r="AA28" i="1" s="1"/>
  <c r="W29" i="1"/>
  <c r="W28" i="1" s="1"/>
  <c r="V29" i="1"/>
  <c r="V28" i="1" s="1"/>
  <c r="U29" i="1"/>
  <c r="U28" i="1" s="1"/>
  <c r="Q29" i="1"/>
  <c r="P29" i="1"/>
  <c r="P28" i="1" s="1"/>
  <c r="O29" i="1"/>
  <c r="O28" i="1" s="1"/>
  <c r="K29" i="1"/>
  <c r="J29" i="1"/>
  <c r="J28" i="1" s="1"/>
  <c r="I29" i="1"/>
  <c r="I28" i="1" s="1"/>
  <c r="H29" i="1"/>
  <c r="H28" i="1" s="1"/>
  <c r="G29" i="1"/>
  <c r="F29" i="1"/>
  <c r="AI28" i="1"/>
  <c r="AC28" i="1"/>
  <c r="AB28" i="1"/>
  <c r="Q28" i="1"/>
  <c r="O27" i="1"/>
  <c r="N27" i="1"/>
  <c r="T27" i="1" s="1"/>
  <c r="Z27" i="1" s="1"/>
  <c r="AH27" i="1" s="1"/>
  <c r="M27" i="1"/>
  <c r="S27" i="1" s="1"/>
  <c r="Y27" i="1" s="1"/>
  <c r="AG27" i="1" s="1"/>
  <c r="L27" i="1"/>
  <c r="R27" i="1" s="1"/>
  <c r="X27" i="1" s="1"/>
  <c r="AD27" i="1" s="1"/>
  <c r="AF27" i="1" s="1"/>
  <c r="AI26" i="1"/>
  <c r="AC26" i="1"/>
  <c r="AC25" i="1" s="1"/>
  <c r="AB26" i="1"/>
  <c r="AB25" i="1" s="1"/>
  <c r="AA26" i="1"/>
  <c r="AA25" i="1" s="1"/>
  <c r="W26" i="1"/>
  <c r="W25" i="1" s="1"/>
  <c r="V26" i="1"/>
  <c r="V25" i="1" s="1"/>
  <c r="U26" i="1"/>
  <c r="U25" i="1" s="1"/>
  <c r="Q26" i="1"/>
  <c r="P26" i="1"/>
  <c r="P25" i="1" s="1"/>
  <c r="O26" i="1"/>
  <c r="O25" i="1" s="1"/>
  <c r="K26" i="1"/>
  <c r="K25" i="1" s="1"/>
  <c r="J26" i="1"/>
  <c r="J25" i="1" s="1"/>
  <c r="I26" i="1"/>
  <c r="I25" i="1" s="1"/>
  <c r="H26" i="1"/>
  <c r="H25" i="1" s="1"/>
  <c r="G26" i="1"/>
  <c r="F26" i="1"/>
  <c r="AI25" i="1"/>
  <c r="Q25" i="1"/>
  <c r="O24" i="1"/>
  <c r="O23" i="1" s="1"/>
  <c r="O22" i="1" s="1"/>
  <c r="N24" i="1"/>
  <c r="T24" i="1" s="1"/>
  <c r="Z24" i="1" s="1"/>
  <c r="AH24" i="1" s="1"/>
  <c r="M24" i="1"/>
  <c r="S24" i="1" s="1"/>
  <c r="Y24" i="1" s="1"/>
  <c r="AG24" i="1" s="1"/>
  <c r="F24" i="1"/>
  <c r="L24" i="1" s="1"/>
  <c r="AI23" i="1"/>
  <c r="AI22" i="1" s="1"/>
  <c r="AC23" i="1"/>
  <c r="AC22" i="1" s="1"/>
  <c r="AB23" i="1"/>
  <c r="AB22" i="1" s="1"/>
  <c r="AA23" i="1"/>
  <c r="AA22" i="1" s="1"/>
  <c r="W23" i="1"/>
  <c r="W22" i="1" s="1"/>
  <c r="V23" i="1"/>
  <c r="V22" i="1" s="1"/>
  <c r="U23" i="1"/>
  <c r="U22" i="1" s="1"/>
  <c r="Q23" i="1"/>
  <c r="Q22" i="1" s="1"/>
  <c r="P23" i="1"/>
  <c r="P22" i="1" s="1"/>
  <c r="K23" i="1"/>
  <c r="J23" i="1"/>
  <c r="J22" i="1" s="1"/>
  <c r="I23" i="1"/>
  <c r="I22" i="1" s="1"/>
  <c r="H23" i="1"/>
  <c r="N23" i="1" s="1"/>
  <c r="G23" i="1"/>
  <c r="F23" i="1"/>
  <c r="K22" i="1"/>
  <c r="G22" i="1"/>
  <c r="N21" i="1"/>
  <c r="T21" i="1" s="1"/>
  <c r="Z21" i="1" s="1"/>
  <c r="AH21" i="1" s="1"/>
  <c r="M21" i="1"/>
  <c r="S21" i="1" s="1"/>
  <c r="Y21" i="1" s="1"/>
  <c r="AG21" i="1" s="1"/>
  <c r="L21" i="1"/>
  <c r="R21" i="1" s="1"/>
  <c r="X21" i="1" s="1"/>
  <c r="AD21" i="1" s="1"/>
  <c r="AF21" i="1" s="1"/>
  <c r="F21" i="1"/>
  <c r="AI20" i="1"/>
  <c r="AC20" i="1"/>
  <c r="AB20" i="1"/>
  <c r="AA20" i="1"/>
  <c r="AA19" i="1" s="1"/>
  <c r="W20" i="1"/>
  <c r="W19" i="1" s="1"/>
  <c r="V20" i="1"/>
  <c r="V19" i="1" s="1"/>
  <c r="U20" i="1"/>
  <c r="U19" i="1" s="1"/>
  <c r="Q20" i="1"/>
  <c r="Q19" i="1" s="1"/>
  <c r="P20" i="1"/>
  <c r="P19" i="1" s="1"/>
  <c r="O20" i="1"/>
  <c r="O19" i="1" s="1"/>
  <c r="K20" i="1"/>
  <c r="J20" i="1"/>
  <c r="J19" i="1" s="1"/>
  <c r="I20" i="1"/>
  <c r="I19" i="1" s="1"/>
  <c r="H20" i="1"/>
  <c r="H19" i="1" s="1"/>
  <c r="G20" i="1"/>
  <c r="F20" i="1"/>
  <c r="AI19" i="1"/>
  <c r="AC19" i="1"/>
  <c r="AB19" i="1"/>
  <c r="L98" i="1" l="1"/>
  <c r="X134" i="1"/>
  <c r="N145" i="1"/>
  <c r="N152" i="1"/>
  <c r="I151" i="1"/>
  <c r="P164" i="1"/>
  <c r="W164" i="1"/>
  <c r="AI164" i="1"/>
  <c r="Y232" i="1"/>
  <c r="AI310" i="1"/>
  <c r="I323" i="1"/>
  <c r="L326" i="1"/>
  <c r="R326" i="1" s="1"/>
  <c r="X326" i="1" s="1"/>
  <c r="AD326" i="1" s="1"/>
  <c r="AF326" i="1" s="1"/>
  <c r="Q323" i="1"/>
  <c r="AA323" i="1"/>
  <c r="I338" i="1"/>
  <c r="AD859" i="1"/>
  <c r="AF859" i="1" s="1"/>
  <c r="AD877" i="1"/>
  <c r="AF877" i="1" s="1"/>
  <c r="F1214" i="1"/>
  <c r="L1215" i="1"/>
  <c r="R1215" i="1" s="1"/>
  <c r="X1215" i="1" s="1"/>
  <c r="AD1215" i="1" s="1"/>
  <c r="AF1215" i="1" s="1"/>
  <c r="Q1309" i="1"/>
  <c r="T1309" i="1" s="1"/>
  <c r="Z1309" i="1" s="1"/>
  <c r="AH1309" i="1" s="1"/>
  <c r="T1310" i="1"/>
  <c r="Z1310" i="1" s="1"/>
  <c r="M106" i="1"/>
  <c r="S106" i="1" s="1"/>
  <c r="K359" i="1"/>
  <c r="R388" i="1"/>
  <c r="X388" i="1" s="1"/>
  <c r="AD388" i="1" s="1"/>
  <c r="AF388" i="1" s="1"/>
  <c r="I806" i="1"/>
  <c r="M152" i="1"/>
  <c r="S152" i="1" s="1"/>
  <c r="Y152" i="1" s="1"/>
  <c r="AG152" i="1" s="1"/>
  <c r="K183" i="1"/>
  <c r="U183" i="1"/>
  <c r="AB183" i="1"/>
  <c r="AG204" i="1"/>
  <c r="M275" i="1"/>
  <c r="S275" i="1" s="1"/>
  <c r="M299" i="1"/>
  <c r="S299" i="1" s="1"/>
  <c r="Y299" i="1" s="1"/>
  <c r="AG299" i="1" s="1"/>
  <c r="U323" i="1"/>
  <c r="AB323" i="1"/>
  <c r="P809" i="1"/>
  <c r="R879" i="1"/>
  <c r="X879" i="1" s="1"/>
  <c r="AD879" i="1" s="1"/>
  <c r="AF879" i="1" s="1"/>
  <c r="O876" i="1"/>
  <c r="R876" i="1" s="1"/>
  <c r="I1325" i="1"/>
  <c r="I1324" i="1" s="1"/>
  <c r="L1326" i="1"/>
  <c r="N1580" i="1"/>
  <c r="T1580" i="1" s="1"/>
  <c r="Z1580" i="1" s="1"/>
  <c r="AH1580" i="1" s="1"/>
  <c r="Q1579" i="1"/>
  <c r="Q1578" i="1" s="1"/>
  <c r="AE1266" i="1"/>
  <c r="AE1265" i="1" s="1"/>
  <c r="P426" i="1"/>
  <c r="W426" i="1"/>
  <c r="W425" i="1" s="1"/>
  <c r="F426" i="1"/>
  <c r="J426" i="1"/>
  <c r="M459" i="1"/>
  <c r="M504" i="1"/>
  <c r="S504" i="1" s="1"/>
  <c r="Y504" i="1" s="1"/>
  <c r="AG504" i="1" s="1"/>
  <c r="N507" i="1"/>
  <c r="I511" i="1"/>
  <c r="F511" i="1"/>
  <c r="O571" i="1"/>
  <c r="R571" i="1" s="1"/>
  <c r="X571" i="1" s="1"/>
  <c r="AD571" i="1" s="1"/>
  <c r="AF571" i="1" s="1"/>
  <c r="H686" i="1"/>
  <c r="I738" i="1"/>
  <c r="P738" i="1"/>
  <c r="W738" i="1"/>
  <c r="F738" i="1"/>
  <c r="J738" i="1"/>
  <c r="Q738" i="1"/>
  <c r="AA738" i="1"/>
  <c r="AA798" i="1"/>
  <c r="AA797" i="1" s="1"/>
  <c r="S807" i="1"/>
  <c r="P823" i="1"/>
  <c r="AI823" i="1"/>
  <c r="M834" i="1"/>
  <c r="S834" i="1" s="1"/>
  <c r="Y834" i="1" s="1"/>
  <c r="AG834" i="1" s="1"/>
  <c r="L855" i="1"/>
  <c r="R855" i="1" s="1"/>
  <c r="AB876" i="1"/>
  <c r="AC876" i="1"/>
  <c r="I1008" i="1"/>
  <c r="P1008" i="1"/>
  <c r="W1008" i="1"/>
  <c r="AI1008" i="1"/>
  <c r="H1033" i="1"/>
  <c r="P1033" i="1"/>
  <c r="P1032" i="1" s="1"/>
  <c r="W1033" i="1"/>
  <c r="W1032" i="1" s="1"/>
  <c r="AI1033" i="1"/>
  <c r="AI1032" i="1" s="1"/>
  <c r="V1190" i="1"/>
  <c r="N1221" i="1"/>
  <c r="N1305" i="1"/>
  <c r="O1304" i="1"/>
  <c r="AC1304" i="1"/>
  <c r="W1304" i="1"/>
  <c r="AI1304" i="1"/>
  <c r="I1382" i="1"/>
  <c r="L1382" i="1" s="1"/>
  <c r="R1382" i="1" s="1"/>
  <c r="Q1396" i="1"/>
  <c r="Q1395" i="1" s="1"/>
  <c r="AA1396" i="1"/>
  <c r="AA1395" i="1" s="1"/>
  <c r="AE602" i="1"/>
  <c r="AE1579" i="1"/>
  <c r="AE1578" i="1" s="1"/>
  <c r="I517" i="1"/>
  <c r="X595" i="1"/>
  <c r="AD595" i="1" s="1"/>
  <c r="AF595" i="1" s="1"/>
  <c r="AI635" i="1"/>
  <c r="P743" i="1"/>
  <c r="T783" i="1"/>
  <c r="AA945" i="1"/>
  <c r="J1157" i="1"/>
  <c r="F1266" i="1"/>
  <c r="J1266" i="1"/>
  <c r="AA1266" i="1"/>
  <c r="K1280" i="1"/>
  <c r="Y1344" i="1"/>
  <c r="AG1344" i="1" s="1"/>
  <c r="M1364" i="1"/>
  <c r="K1425" i="1"/>
  <c r="U1466" i="1"/>
  <c r="AB1466" i="1"/>
  <c r="AE1353" i="1"/>
  <c r="U426" i="1"/>
  <c r="AB426" i="1"/>
  <c r="N429" i="1"/>
  <c r="T429" i="1" s="1"/>
  <c r="Z429" i="1" s="1"/>
  <c r="AH429" i="1" s="1"/>
  <c r="W444" i="1"/>
  <c r="K506" i="1"/>
  <c r="N514" i="1"/>
  <c r="O738" i="1"/>
  <c r="R738" i="1" s="1"/>
  <c r="X738" i="1" s="1"/>
  <c r="AD738" i="1" s="1"/>
  <c r="AF738" i="1" s="1"/>
  <c r="V738" i="1"/>
  <c r="AC738" i="1"/>
  <c r="H768" i="1"/>
  <c r="H767" i="1" s="1"/>
  <c r="N846" i="1"/>
  <c r="T846" i="1" s="1"/>
  <c r="Z846" i="1" s="1"/>
  <c r="AH846" i="1" s="1"/>
  <c r="N856" i="1"/>
  <c r="X861" i="1"/>
  <c r="Y869" i="1"/>
  <c r="AC1003" i="1"/>
  <c r="L1009" i="1"/>
  <c r="M1011" i="1"/>
  <c r="K1008" i="1"/>
  <c r="AB1008" i="1"/>
  <c r="L1034" i="1"/>
  <c r="U1033" i="1"/>
  <c r="U1032" i="1" s="1"/>
  <c r="AB1033" i="1"/>
  <c r="AB1032" i="1" s="1"/>
  <c r="N1125" i="1"/>
  <c r="T1125" i="1" s="1"/>
  <c r="Z1125" i="1" s="1"/>
  <c r="AH1125" i="1" s="1"/>
  <c r="Z1146" i="1"/>
  <c r="G1304" i="1"/>
  <c r="K1304" i="1"/>
  <c r="AI1466" i="1"/>
  <c r="L1525" i="1"/>
  <c r="N1528" i="1"/>
  <c r="M1555" i="1"/>
  <c r="S1555" i="1" s="1"/>
  <c r="AE172" i="1"/>
  <c r="AI214" i="1"/>
  <c r="AC833" i="1"/>
  <c r="H22" i="1"/>
  <c r="N22" i="1" s="1"/>
  <c r="T22" i="1" s="1"/>
  <c r="Z22" i="1" s="1"/>
  <c r="AH22" i="1" s="1"/>
  <c r="L26" i="1"/>
  <c r="R26" i="1" s="1"/>
  <c r="X26" i="1" s="1"/>
  <c r="AD26" i="1" s="1"/>
  <c r="AF26" i="1" s="1"/>
  <c r="L42" i="1"/>
  <c r="M66" i="1"/>
  <c r="S66" i="1" s="1"/>
  <c r="L75" i="1"/>
  <c r="R75" i="1" s="1"/>
  <c r="X75" i="1" s="1"/>
  <c r="AD75" i="1" s="1"/>
  <c r="AF75" i="1" s="1"/>
  <c r="M81" i="1"/>
  <c r="S81" i="1" s="1"/>
  <c r="Y81" i="1" s="1"/>
  <c r="AG81" i="1" s="1"/>
  <c r="N116" i="1"/>
  <c r="Z130" i="1"/>
  <c r="L170" i="1"/>
  <c r="R170" i="1" s="1"/>
  <c r="X170" i="1" s="1"/>
  <c r="AD170" i="1" s="1"/>
  <c r="AF170" i="1" s="1"/>
  <c r="G195" i="1"/>
  <c r="K195" i="1"/>
  <c r="K194" i="1" s="1"/>
  <c r="U195" i="1"/>
  <c r="U194" i="1" s="1"/>
  <c r="AB195" i="1"/>
  <c r="AB194" i="1" s="1"/>
  <c r="L207" i="1"/>
  <c r="R207" i="1" s="1"/>
  <c r="X207" i="1" s="1"/>
  <c r="AD207" i="1" s="1"/>
  <c r="AF207" i="1" s="1"/>
  <c r="M207" i="1"/>
  <c r="S207" i="1" s="1"/>
  <c r="Y207" i="1" s="1"/>
  <c r="AA202" i="1"/>
  <c r="AA201" i="1" s="1"/>
  <c r="L217" i="1"/>
  <c r="R217" i="1" s="1"/>
  <c r="X217" i="1" s="1"/>
  <c r="AD217" i="1" s="1"/>
  <c r="AF217" i="1" s="1"/>
  <c r="O231" i="1"/>
  <c r="L242" i="1"/>
  <c r="O256" i="1"/>
  <c r="V256" i="1"/>
  <c r="AC256" i="1"/>
  <c r="AC252" i="1" s="1"/>
  <c r="L259" i="1"/>
  <c r="R259" i="1" s="1"/>
  <c r="X259" i="1" s="1"/>
  <c r="AD259" i="1" s="1"/>
  <c r="AF259" i="1" s="1"/>
  <c r="P256" i="1"/>
  <c r="W256" i="1"/>
  <c r="AI256" i="1"/>
  <c r="AI252" i="1" s="1"/>
  <c r="J256" i="1"/>
  <c r="V284" i="1"/>
  <c r="F311" i="1"/>
  <c r="J311" i="1"/>
  <c r="J310" i="1" s="1"/>
  <c r="I311" i="1"/>
  <c r="M317" i="1"/>
  <c r="I328" i="1"/>
  <c r="I322" i="1" s="1"/>
  <c r="I345" i="1"/>
  <c r="I344" i="1" s="1"/>
  <c r="M352" i="1"/>
  <c r="L391" i="1"/>
  <c r="M432" i="1"/>
  <c r="S432" i="1" s="1"/>
  <c r="Y432" i="1" s="1"/>
  <c r="AG432" i="1" s="1"/>
  <c r="U431" i="1"/>
  <c r="U425" i="1" s="1"/>
  <c r="AB431" i="1"/>
  <c r="O431" i="1"/>
  <c r="P444" i="1"/>
  <c r="P438" i="1" s="1"/>
  <c r="L492" i="1"/>
  <c r="R492" i="1" s="1"/>
  <c r="L493" i="1"/>
  <c r="G517" i="1"/>
  <c r="K517" i="1"/>
  <c r="U517" i="1"/>
  <c r="U516" i="1" s="1"/>
  <c r="AB517" i="1"/>
  <c r="O517" i="1"/>
  <c r="V517" i="1"/>
  <c r="AC517" i="1"/>
  <c r="AC516" i="1" s="1"/>
  <c r="O618" i="1"/>
  <c r="AC618" i="1"/>
  <c r="L631" i="1"/>
  <c r="R631" i="1" s="1"/>
  <c r="X631" i="1" s="1"/>
  <c r="AD631" i="1" s="1"/>
  <c r="AF631" i="1" s="1"/>
  <c r="L632" i="1"/>
  <c r="R632" i="1" s="1"/>
  <c r="X632" i="1" s="1"/>
  <c r="AD632" i="1" s="1"/>
  <c r="AF632" i="1" s="1"/>
  <c r="M636" i="1"/>
  <c r="H635" i="1"/>
  <c r="O635" i="1"/>
  <c r="V635" i="1"/>
  <c r="AC635" i="1"/>
  <c r="M684" i="1"/>
  <c r="S684" i="1" s="1"/>
  <c r="Y684" i="1" s="1"/>
  <c r="AG684" i="1" s="1"/>
  <c r="O686" i="1"/>
  <c r="V686" i="1"/>
  <c r="AC686" i="1"/>
  <c r="K743" i="1"/>
  <c r="H743" i="1"/>
  <c r="I748" i="1"/>
  <c r="X1146" i="1"/>
  <c r="W214" i="1"/>
  <c r="P130" i="1"/>
  <c r="S130" i="1" s="1"/>
  <c r="Y130" i="1" s="1"/>
  <c r="AG130" i="1" s="1"/>
  <c r="R215" i="1"/>
  <c r="X215" i="1" s="1"/>
  <c r="AD215" i="1" s="1"/>
  <c r="AF215" i="1" s="1"/>
  <c r="U214" i="1"/>
  <c r="AB214" i="1"/>
  <c r="K284" i="1"/>
  <c r="K274" i="1" s="1"/>
  <c r="U284" i="1"/>
  <c r="U274" i="1" s="1"/>
  <c r="AI337" i="1"/>
  <c r="AI336" i="1" s="1"/>
  <c r="R350" i="1"/>
  <c r="R364" i="1"/>
  <c r="X364" i="1" s="1"/>
  <c r="AD364" i="1" s="1"/>
  <c r="AF364" i="1" s="1"/>
  <c r="R365" i="1"/>
  <c r="X365" i="1" s="1"/>
  <c r="AD365" i="1" s="1"/>
  <c r="AF365" i="1" s="1"/>
  <c r="AB425" i="1"/>
  <c r="R442" i="1"/>
  <c r="X442" i="1" s="1"/>
  <c r="AD442" i="1" s="1"/>
  <c r="AF442" i="1" s="1"/>
  <c r="K467" i="1"/>
  <c r="U467" i="1"/>
  <c r="AB467" i="1"/>
  <c r="R500" i="1"/>
  <c r="X500" i="1" s="1"/>
  <c r="AD500" i="1" s="1"/>
  <c r="AF500" i="1" s="1"/>
  <c r="Y523" i="1"/>
  <c r="AG523" i="1" s="1"/>
  <c r="F592" i="1"/>
  <c r="J592" i="1"/>
  <c r="Q592" i="1"/>
  <c r="AA592" i="1"/>
  <c r="AI657" i="1"/>
  <c r="S676" i="1"/>
  <c r="Y676" i="1" s="1"/>
  <c r="AG676" i="1" s="1"/>
  <c r="O755" i="1"/>
  <c r="L975" i="1"/>
  <c r="I974" i="1"/>
  <c r="L974" i="1" s="1"/>
  <c r="R974" i="1" s="1"/>
  <c r="X974" i="1" s="1"/>
  <c r="F1273" i="1"/>
  <c r="L1273" i="1" s="1"/>
  <c r="R1273" i="1" s="1"/>
  <c r="X1273" i="1" s="1"/>
  <c r="AD1273" i="1" s="1"/>
  <c r="AF1273" i="1" s="1"/>
  <c r="L1274" i="1"/>
  <c r="R1274" i="1" s="1"/>
  <c r="X1274" i="1" s="1"/>
  <c r="AD1274" i="1" s="1"/>
  <c r="AF1274" i="1" s="1"/>
  <c r="P214" i="1"/>
  <c r="I214" i="1"/>
  <c r="M100" i="1"/>
  <c r="S100" i="1" s="1"/>
  <c r="Y100" i="1" s="1"/>
  <c r="AG100" i="1" s="1"/>
  <c r="AD134" i="1"/>
  <c r="AF134" i="1" s="1"/>
  <c r="L116" i="1"/>
  <c r="M167" i="1"/>
  <c r="L173" i="1"/>
  <c r="I195" i="1"/>
  <c r="I194" i="1" s="1"/>
  <c r="P195" i="1"/>
  <c r="P194" i="1" s="1"/>
  <c r="W195" i="1"/>
  <c r="W194" i="1" s="1"/>
  <c r="L198" i="1"/>
  <c r="R198" i="1" s="1"/>
  <c r="X198" i="1" s="1"/>
  <c r="AD198" i="1" s="1"/>
  <c r="AF198" i="1" s="1"/>
  <c r="J195" i="1"/>
  <c r="J194" i="1" s="1"/>
  <c r="Q195" i="1"/>
  <c r="Q194" i="1" s="1"/>
  <c r="AA195" i="1"/>
  <c r="AA194" i="1" s="1"/>
  <c r="N217" i="1"/>
  <c r="T217" i="1" s="1"/>
  <c r="Z217" i="1" s="1"/>
  <c r="AH217" i="1" s="1"/>
  <c r="M229" i="1"/>
  <c r="S229" i="1" s="1"/>
  <c r="Y229" i="1" s="1"/>
  <c r="AG229" i="1" s="1"/>
  <c r="AG232" i="1"/>
  <c r="M259" i="1"/>
  <c r="N261" i="1"/>
  <c r="T261" i="1" s="1"/>
  <c r="Z261" i="1" s="1"/>
  <c r="AH261" i="1" s="1"/>
  <c r="H311" i="1"/>
  <c r="H310" i="1" s="1"/>
  <c r="M314" i="1"/>
  <c r="S314" i="1" s="1"/>
  <c r="Y314" i="1" s="1"/>
  <c r="AG314" i="1" s="1"/>
  <c r="M331" i="1"/>
  <c r="S331" i="1" s="1"/>
  <c r="Y331" i="1" s="1"/>
  <c r="L352" i="1"/>
  <c r="R352" i="1" s="1"/>
  <c r="M391" i="1"/>
  <c r="S391" i="1" s="1"/>
  <c r="Y391" i="1" s="1"/>
  <c r="AG391" i="1" s="1"/>
  <c r="N393" i="1"/>
  <c r="M396" i="1"/>
  <c r="S396" i="1" s="1"/>
  <c r="Y396" i="1" s="1"/>
  <c r="I431" i="1"/>
  <c r="P431" i="1"/>
  <c r="W431" i="1"/>
  <c r="AI431" i="1"/>
  <c r="L434" i="1"/>
  <c r="R434" i="1" s="1"/>
  <c r="X434" i="1" s="1"/>
  <c r="AD434" i="1" s="1"/>
  <c r="AF434" i="1" s="1"/>
  <c r="L455" i="1"/>
  <c r="R455" i="1" s="1"/>
  <c r="X455" i="1" s="1"/>
  <c r="AD455" i="1" s="1"/>
  <c r="AF455" i="1" s="1"/>
  <c r="M487" i="1"/>
  <c r="S487" i="1" s="1"/>
  <c r="P517" i="1"/>
  <c r="W517" i="1"/>
  <c r="AI517" i="1"/>
  <c r="AI516" i="1" s="1"/>
  <c r="P592" i="1"/>
  <c r="AI592" i="1"/>
  <c r="M629" i="1"/>
  <c r="S629" i="1" s="1"/>
  <c r="Y629" i="1" s="1"/>
  <c r="AG629" i="1" s="1"/>
  <c r="N631" i="1"/>
  <c r="T631" i="1" s="1"/>
  <c r="Z631" i="1" s="1"/>
  <c r="AH631" i="1" s="1"/>
  <c r="N632" i="1"/>
  <c r="I635" i="1"/>
  <c r="P635" i="1"/>
  <c r="W635" i="1"/>
  <c r="L638" i="1"/>
  <c r="J635" i="1"/>
  <c r="Q635" i="1"/>
  <c r="AA635" i="1"/>
  <c r="I665" i="1"/>
  <c r="W665" i="1"/>
  <c r="AI665" i="1"/>
  <c r="F686" i="1"/>
  <c r="J686" i="1"/>
  <c r="Q686" i="1"/>
  <c r="AA686" i="1"/>
  <c r="U707" i="1"/>
  <c r="AI716" i="1"/>
  <c r="AI703" i="1" s="1"/>
  <c r="G748" i="1"/>
  <c r="K748" i="1"/>
  <c r="K737" i="1" s="1"/>
  <c r="U748" i="1"/>
  <c r="AB748" i="1"/>
  <c r="P858" i="1"/>
  <c r="S858" i="1" s="1"/>
  <c r="S861" i="1"/>
  <c r="Y861" i="1" s="1"/>
  <c r="AG861" i="1" s="1"/>
  <c r="S921" i="1"/>
  <c r="Y921" i="1" s="1"/>
  <c r="N751" i="1"/>
  <c r="O748" i="1"/>
  <c r="V748" i="1"/>
  <c r="AC748" i="1"/>
  <c r="J768" i="1"/>
  <c r="J767" i="1" s="1"/>
  <c r="Q768" i="1"/>
  <c r="Q767" i="1" s="1"/>
  <c r="AA768" i="1"/>
  <c r="AA767" i="1" s="1"/>
  <c r="K768" i="1"/>
  <c r="U768" i="1"/>
  <c r="U767" i="1" s="1"/>
  <c r="AB768" i="1"/>
  <c r="AB767" i="1" s="1"/>
  <c r="O776" i="1"/>
  <c r="V776" i="1"/>
  <c r="V775" i="1" s="1"/>
  <c r="V774" i="1" s="1"/>
  <c r="V773" i="1" s="1"/>
  <c r="AC776" i="1"/>
  <c r="AC775" i="1" s="1"/>
  <c r="I776" i="1"/>
  <c r="I789" i="1"/>
  <c r="K798" i="1"/>
  <c r="N801" i="1"/>
  <c r="V798" i="1"/>
  <c r="V797" i="1" s="1"/>
  <c r="W809" i="1"/>
  <c r="W804" i="1" s="1"/>
  <c r="AI809" i="1"/>
  <c r="AI804" i="1" s="1"/>
  <c r="N814" i="1"/>
  <c r="M850" i="1"/>
  <c r="X866" i="1"/>
  <c r="AD866" i="1" s="1"/>
  <c r="AF866" i="1" s="1"/>
  <c r="Z868" i="1"/>
  <c r="AH868" i="1" s="1"/>
  <c r="Y872" i="1"/>
  <c r="X874" i="1"/>
  <c r="AC871" i="1"/>
  <c r="U876" i="1"/>
  <c r="AH882" i="1"/>
  <c r="M890" i="1"/>
  <c r="S890" i="1" s="1"/>
  <c r="Y890" i="1" s="1"/>
  <c r="AG890" i="1" s="1"/>
  <c r="I913" i="1"/>
  <c r="L916" i="1"/>
  <c r="R916" i="1" s="1"/>
  <c r="X916" i="1" s="1"/>
  <c r="AD916" i="1" s="1"/>
  <c r="AF916" i="1" s="1"/>
  <c r="W924" i="1"/>
  <c r="F924" i="1"/>
  <c r="J924" i="1"/>
  <c r="L953" i="1"/>
  <c r="R953" i="1" s="1"/>
  <c r="X953" i="1" s="1"/>
  <c r="AD953" i="1" s="1"/>
  <c r="AF953" i="1" s="1"/>
  <c r="M954" i="1"/>
  <c r="S954" i="1" s="1"/>
  <c r="Y954" i="1" s="1"/>
  <c r="AG954" i="1" s="1"/>
  <c r="M971" i="1"/>
  <c r="S975" i="1"/>
  <c r="Y975" i="1" s="1"/>
  <c r="AG975" i="1" s="1"/>
  <c r="N982" i="1"/>
  <c r="T982" i="1" s="1"/>
  <c r="Z982" i="1" s="1"/>
  <c r="AH982" i="1" s="1"/>
  <c r="L987" i="1"/>
  <c r="L988" i="1"/>
  <c r="M990" i="1"/>
  <c r="S990" i="1" s="1"/>
  <c r="Y990" i="1" s="1"/>
  <c r="AG990" i="1" s="1"/>
  <c r="M991" i="1"/>
  <c r="O1003" i="1"/>
  <c r="V1003" i="1"/>
  <c r="O1018" i="1"/>
  <c r="O1017" i="1" s="1"/>
  <c r="V1018" i="1"/>
  <c r="V1017" i="1" s="1"/>
  <c r="AC1018" i="1"/>
  <c r="W1018" i="1"/>
  <c r="AI1018" i="1"/>
  <c r="AI1017" i="1" s="1"/>
  <c r="N1024" i="1"/>
  <c r="T1024" i="1" s="1"/>
  <c r="AC1081" i="1"/>
  <c r="L1122" i="1"/>
  <c r="N1140" i="1"/>
  <c r="Y1143" i="1"/>
  <c r="AG1143" i="1" s="1"/>
  <c r="AG1145" i="1"/>
  <c r="F1161" i="1"/>
  <c r="Y1162" i="1"/>
  <c r="AG1162" i="1" s="1"/>
  <c r="I1168" i="1"/>
  <c r="P1168" i="1"/>
  <c r="W1168" i="1"/>
  <c r="L1302" i="1"/>
  <c r="R1302" i="1" s="1"/>
  <c r="X1302" i="1" s="1"/>
  <c r="AD1302" i="1" s="1"/>
  <c r="AF1302" i="1" s="1"/>
  <c r="I1301" i="1"/>
  <c r="L1301" i="1" s="1"/>
  <c r="R1301" i="1" s="1"/>
  <c r="X1301" i="1" s="1"/>
  <c r="AD1301" i="1" s="1"/>
  <c r="AF1301" i="1" s="1"/>
  <c r="AA1363" i="1"/>
  <c r="Q1008" i="1"/>
  <c r="R1034" i="1"/>
  <c r="X1034" i="1" s="1"/>
  <c r="AD1034" i="1" s="1"/>
  <c r="AF1034" i="1" s="1"/>
  <c r="W1057" i="1"/>
  <c r="W1050" i="1" s="1"/>
  <c r="W1086" i="1"/>
  <c r="R1164" i="1"/>
  <c r="X1164" i="1" s="1"/>
  <c r="T1195" i="1"/>
  <c r="AG1302" i="1"/>
  <c r="L751" i="1"/>
  <c r="J748" i="1"/>
  <c r="N769" i="1"/>
  <c r="T769" i="1" s="1"/>
  <c r="Z769" i="1" s="1"/>
  <c r="AH769" i="1" s="1"/>
  <c r="O768" i="1"/>
  <c r="O767" i="1" s="1"/>
  <c r="V768" i="1"/>
  <c r="V767" i="1" s="1"/>
  <c r="AC768" i="1"/>
  <c r="AC767" i="1" s="1"/>
  <c r="I768" i="1"/>
  <c r="I767" i="1" s="1"/>
  <c r="P768" i="1"/>
  <c r="P767" i="1" s="1"/>
  <c r="AI768" i="1"/>
  <c r="AI767" i="1" s="1"/>
  <c r="J776" i="1"/>
  <c r="J775" i="1" s="1"/>
  <c r="M779" i="1"/>
  <c r="S779" i="1" s="1"/>
  <c r="Y779" i="1" s="1"/>
  <c r="AG779" i="1" s="1"/>
  <c r="K776" i="1"/>
  <c r="M781" i="1"/>
  <c r="M783" i="1"/>
  <c r="I798" i="1"/>
  <c r="I797" i="1" s="1"/>
  <c r="L797" i="1" s="1"/>
  <c r="P798" i="1"/>
  <c r="P797" i="1" s="1"/>
  <c r="F798" i="1"/>
  <c r="F797" i="1" s="1"/>
  <c r="J798" i="1"/>
  <c r="J797" i="1" s="1"/>
  <c r="G809" i="1"/>
  <c r="L825" i="1"/>
  <c r="R825" i="1" s="1"/>
  <c r="AD864" i="1"/>
  <c r="AF864" i="1" s="1"/>
  <c r="X869" i="1"/>
  <c r="AD869" i="1" s="1"/>
  <c r="AF869" i="1" s="1"/>
  <c r="U871" i="1"/>
  <c r="AB871" i="1"/>
  <c r="AB899" i="1"/>
  <c r="M914" i="1"/>
  <c r="S914" i="1" s="1"/>
  <c r="Y914" i="1" s="1"/>
  <c r="AG914" i="1" s="1"/>
  <c r="L918" i="1"/>
  <c r="R918" i="1" s="1"/>
  <c r="X918" i="1" s="1"/>
  <c r="AD918" i="1" s="1"/>
  <c r="AF918" i="1" s="1"/>
  <c r="N922" i="1"/>
  <c r="M925" i="1"/>
  <c r="S925" i="1" s="1"/>
  <c r="U924" i="1"/>
  <c r="AB924" i="1"/>
  <c r="L982" i="1"/>
  <c r="M984" i="1"/>
  <c r="S984" i="1" s="1"/>
  <c r="M985" i="1"/>
  <c r="S985" i="1" s="1"/>
  <c r="Y985" i="1" s="1"/>
  <c r="AG985" i="1" s="1"/>
  <c r="L993" i="1"/>
  <c r="R993" i="1" s="1"/>
  <c r="X993" i="1" s="1"/>
  <c r="AD993" i="1" s="1"/>
  <c r="AF993" i="1" s="1"/>
  <c r="L994" i="1"/>
  <c r="F1003" i="1"/>
  <c r="Q1003" i="1"/>
  <c r="Q1002" i="1" s="1"/>
  <c r="Q1018" i="1"/>
  <c r="Q1017" i="1" s="1"/>
  <c r="N1067" i="1"/>
  <c r="T1067" i="1" s="1"/>
  <c r="Z1067" i="1" s="1"/>
  <c r="AH1067" i="1" s="1"/>
  <c r="Q1081" i="1"/>
  <c r="X1107" i="1"/>
  <c r="AD1107" i="1" s="1"/>
  <c r="AF1107" i="1" s="1"/>
  <c r="L1155" i="1"/>
  <c r="R1155" i="1" s="1"/>
  <c r="X1155" i="1" s="1"/>
  <c r="AD1155" i="1" s="1"/>
  <c r="AF1155" i="1" s="1"/>
  <c r="F1157" i="1"/>
  <c r="K1382" i="1"/>
  <c r="U1382" i="1"/>
  <c r="U1506" i="1"/>
  <c r="K1579" i="1"/>
  <c r="K1578" i="1" s="1"/>
  <c r="AB1579" i="1"/>
  <c r="AB1578" i="1" s="1"/>
  <c r="AB1589" i="1"/>
  <c r="AB1588" i="1" s="1"/>
  <c r="AI1168" i="1"/>
  <c r="G1175" i="1"/>
  <c r="K1175" i="1"/>
  <c r="AB1190" i="1"/>
  <c r="H1234" i="1"/>
  <c r="H1233" i="1" s="1"/>
  <c r="N1233" i="1" s="1"/>
  <c r="T1233" i="1" s="1"/>
  <c r="O1234" i="1"/>
  <c r="O1233" i="1" s="1"/>
  <c r="V1234" i="1"/>
  <c r="V1233" i="1" s="1"/>
  <c r="I1255" i="1"/>
  <c r="W1255" i="1"/>
  <c r="W1254" i="1" s="1"/>
  <c r="N1292" i="1"/>
  <c r="I1313" i="1"/>
  <c r="AI1313" i="1"/>
  <c r="AI1312" i="1" s="1"/>
  <c r="P1341" i="1"/>
  <c r="P1340" i="1" s="1"/>
  <c r="Z1344" i="1"/>
  <c r="F1353" i="1"/>
  <c r="J1353" i="1"/>
  <c r="J1346" i="1" s="1"/>
  <c r="J1339" i="1" s="1"/>
  <c r="Q1353" i="1"/>
  <c r="AA1353" i="1"/>
  <c r="N1379" i="1"/>
  <c r="O1396" i="1"/>
  <c r="O1395" i="1" s="1"/>
  <c r="V1396" i="1"/>
  <c r="V1395" i="1" s="1"/>
  <c r="AC1396" i="1"/>
  <c r="AC1395" i="1" s="1"/>
  <c r="I1396" i="1"/>
  <c r="I1395" i="1" s="1"/>
  <c r="P1396" i="1"/>
  <c r="P1395" i="1" s="1"/>
  <c r="W1396" i="1"/>
  <c r="W1395" i="1" s="1"/>
  <c r="AI1396" i="1"/>
  <c r="AI1395" i="1" s="1"/>
  <c r="L1407" i="1"/>
  <c r="R1407" i="1" s="1"/>
  <c r="X1407" i="1" s="1"/>
  <c r="AA1402" i="1"/>
  <c r="AA1401" i="1" s="1"/>
  <c r="U1410" i="1"/>
  <c r="U1409" i="1" s="1"/>
  <c r="I1466" i="1"/>
  <c r="P1466" i="1"/>
  <c r="M1489" i="1"/>
  <c r="S1489" i="1" s="1"/>
  <c r="M1501" i="1"/>
  <c r="S1501" i="1" s="1"/>
  <c r="Y1501" i="1" s="1"/>
  <c r="AG1501" i="1" s="1"/>
  <c r="Q1517" i="1"/>
  <c r="AA1517" i="1"/>
  <c r="I1547" i="1"/>
  <c r="I1546" i="1" s="1"/>
  <c r="W1547" i="1"/>
  <c r="W1546" i="1" s="1"/>
  <c r="O1558" i="1"/>
  <c r="O1557" i="1" s="1"/>
  <c r="V1558" i="1"/>
  <c r="V1557" i="1" s="1"/>
  <c r="V1552" i="1" s="1"/>
  <c r="AC1558" i="1"/>
  <c r="AC1557" i="1" s="1"/>
  <c r="AC1552" i="1" s="1"/>
  <c r="U1571" i="1"/>
  <c r="U1570" i="1" s="1"/>
  <c r="K1599" i="1"/>
  <c r="K1598" i="1" s="1"/>
  <c r="K1597" i="1" s="1"/>
  <c r="AB1599" i="1"/>
  <c r="AB1598" i="1" s="1"/>
  <c r="AB1597" i="1" s="1"/>
  <c r="AA1610" i="1"/>
  <c r="AA1609" i="1" s="1"/>
  <c r="AA1608" i="1" s="1"/>
  <c r="AE1234" i="1"/>
  <c r="AE1233" i="1" s="1"/>
  <c r="J1220" i="1"/>
  <c r="Q1220" i="1"/>
  <c r="P1280" i="1"/>
  <c r="P1279" i="1" s="1"/>
  <c r="W1280" i="1"/>
  <c r="AI1280" i="1"/>
  <c r="AA1279" i="1"/>
  <c r="S1285" i="1"/>
  <c r="Y1285" i="1" s="1"/>
  <c r="AG1285" i="1" s="1"/>
  <c r="R1305" i="1"/>
  <c r="P1402" i="1"/>
  <c r="P1401" i="1" s="1"/>
  <c r="W1402" i="1"/>
  <c r="W1401" i="1" s="1"/>
  <c r="AI1402" i="1"/>
  <c r="AI1401" i="1" s="1"/>
  <c r="H1410" i="1"/>
  <c r="J1410" i="1"/>
  <c r="I1506" i="1"/>
  <c r="P1506" i="1"/>
  <c r="AE1057" i="1"/>
  <c r="AE1330" i="1"/>
  <c r="AE1329" i="1" s="1"/>
  <c r="J1175" i="1"/>
  <c r="M1175" i="1" s="1"/>
  <c r="W1190" i="1"/>
  <c r="M1209" i="1"/>
  <c r="J1234" i="1"/>
  <c r="J1233" i="1" s="1"/>
  <c r="Q1234" i="1"/>
  <c r="Q1233" i="1" s="1"/>
  <c r="AA1234" i="1"/>
  <c r="AA1233" i="1" s="1"/>
  <c r="J1255" i="1"/>
  <c r="Q1255" i="1"/>
  <c r="Q1254" i="1" s="1"/>
  <c r="AA1255" i="1"/>
  <c r="AA1254" i="1" s="1"/>
  <c r="L1258" i="1"/>
  <c r="R1258" i="1" s="1"/>
  <c r="X1258" i="1" s="1"/>
  <c r="AD1258" i="1" s="1"/>
  <c r="AF1258" i="1" s="1"/>
  <c r="W1266" i="1"/>
  <c r="L1271" i="1"/>
  <c r="R1271" i="1" s="1"/>
  <c r="X1271" i="1" s="1"/>
  <c r="AD1271" i="1" s="1"/>
  <c r="AF1271" i="1" s="1"/>
  <c r="M1292" i="1"/>
  <c r="S1292" i="1" s="1"/>
  <c r="O1291" i="1"/>
  <c r="O1290" i="1" s="1"/>
  <c r="F1313" i="1"/>
  <c r="J1313" i="1"/>
  <c r="Q1313" i="1"/>
  <c r="AA1313" i="1"/>
  <c r="M1316" i="1"/>
  <c r="U1313" i="1"/>
  <c r="AB1313" i="1"/>
  <c r="AB1396" i="1"/>
  <c r="AB1395" i="1" s="1"/>
  <c r="N1520" i="1"/>
  <c r="AI1536" i="1"/>
  <c r="F1558" i="1"/>
  <c r="F1557" i="1" s="1"/>
  <c r="F1552" i="1" s="1"/>
  <c r="M1563" i="1"/>
  <c r="P1571" i="1"/>
  <c r="P1570" i="1" s="1"/>
  <c r="W1599" i="1"/>
  <c r="W1598" i="1" s="1"/>
  <c r="AB1610" i="1"/>
  <c r="AB1609" i="1" s="1"/>
  <c r="AB1608" i="1" s="1"/>
  <c r="AE51" i="1"/>
  <c r="AE45" i="1" s="1"/>
  <c r="AE44" i="1" s="1"/>
  <c r="AE323" i="1"/>
  <c r="AE863" i="1"/>
  <c r="AE1018" i="1"/>
  <c r="AE1291" i="1"/>
  <c r="AE1290" i="1" s="1"/>
  <c r="L777" i="1"/>
  <c r="F776" i="1"/>
  <c r="L776" i="1" s="1"/>
  <c r="T68" i="1"/>
  <c r="Z68" i="1" s="1"/>
  <c r="AH68" i="1" s="1"/>
  <c r="X131" i="1"/>
  <c r="AD131" i="1" s="1"/>
  <c r="AF131" i="1" s="1"/>
  <c r="J224" i="1"/>
  <c r="AA284" i="1"/>
  <c r="U310" i="1"/>
  <c r="AA322" i="1"/>
  <c r="J345" i="1"/>
  <c r="J344" i="1" s="1"/>
  <c r="J376" i="1"/>
  <c r="M377" i="1"/>
  <c r="S377" i="1" s="1"/>
  <c r="Y377" i="1" s="1"/>
  <c r="AG377" i="1" s="1"/>
  <c r="AG399" i="1"/>
  <c r="AB398" i="1"/>
  <c r="AG398" i="1" s="1"/>
  <c r="J444" i="1"/>
  <c r="Q506" i="1"/>
  <c r="AA506" i="1"/>
  <c r="M509" i="1"/>
  <c r="S509" i="1" s="1"/>
  <c r="G506" i="1"/>
  <c r="W823" i="1"/>
  <c r="N32" i="1"/>
  <c r="H31" i="1"/>
  <c r="H18" i="1" s="1"/>
  <c r="AH535" i="1"/>
  <c r="AC534" i="1"/>
  <c r="F278" i="1"/>
  <c r="L279" i="1"/>
  <c r="R279" i="1" s="1"/>
  <c r="X279" i="1" s="1"/>
  <c r="AD279" i="1" s="1"/>
  <c r="AF279" i="1" s="1"/>
  <c r="Y571" i="1"/>
  <c r="J824" i="1"/>
  <c r="M824" i="1" s="1"/>
  <c r="S824" i="1" s="1"/>
  <c r="Y824" i="1" s="1"/>
  <c r="AG824" i="1" s="1"/>
  <c r="M825" i="1"/>
  <c r="S825" i="1" s="1"/>
  <c r="Y825" i="1" s="1"/>
  <c r="AG825" i="1" s="1"/>
  <c r="AG131" i="1"/>
  <c r="T134" i="1"/>
  <c r="Z134" i="1" s="1"/>
  <c r="AH134" i="1" s="1"/>
  <c r="Q133" i="1"/>
  <c r="AC34" i="1"/>
  <c r="J214" i="1"/>
  <c r="M215" i="1"/>
  <c r="S215" i="1" s="1"/>
  <c r="Y215" i="1" s="1"/>
  <c r="AG215" i="1" s="1"/>
  <c r="L385" i="1"/>
  <c r="R385" i="1" s="1"/>
  <c r="X385" i="1" s="1"/>
  <c r="AD385" i="1" s="1"/>
  <c r="AF385" i="1" s="1"/>
  <c r="I384" i="1"/>
  <c r="L384" i="1" s="1"/>
  <c r="R384" i="1" s="1"/>
  <c r="X384" i="1" s="1"/>
  <c r="AD384" i="1" s="1"/>
  <c r="AF384" i="1" s="1"/>
  <c r="AI425" i="1"/>
  <c r="P425" i="1"/>
  <c r="L458" i="1"/>
  <c r="R458" i="1" s="1"/>
  <c r="X458" i="1" s="1"/>
  <c r="AD458" i="1" s="1"/>
  <c r="AF458" i="1" s="1"/>
  <c r="G495" i="1"/>
  <c r="F517" i="1"/>
  <c r="J517" i="1"/>
  <c r="M518" i="1"/>
  <c r="S518" i="1" s="1"/>
  <c r="Y518" i="1" s="1"/>
  <c r="AG518" i="1" s="1"/>
  <c r="AC675" i="1"/>
  <c r="AC674" i="1" s="1"/>
  <c r="L738" i="1"/>
  <c r="X855" i="1"/>
  <c r="AD855" i="1" s="1"/>
  <c r="AF855" i="1" s="1"/>
  <c r="N927" i="1"/>
  <c r="H924" i="1"/>
  <c r="W1363" i="1"/>
  <c r="L29" i="1"/>
  <c r="N47" i="1"/>
  <c r="T47" i="1" s="1"/>
  <c r="Z47" i="1" s="1"/>
  <c r="AH47" i="1" s="1"/>
  <c r="Q51" i="1"/>
  <c r="AA51" i="1"/>
  <c r="L60" i="1"/>
  <c r="R60" i="1" s="1"/>
  <c r="L63" i="1"/>
  <c r="R63" i="1" s="1"/>
  <c r="N74" i="1"/>
  <c r="T74" i="1" s="1"/>
  <c r="Z74" i="1" s="1"/>
  <c r="AH74" i="1" s="1"/>
  <c r="H77" i="1"/>
  <c r="N77" i="1" s="1"/>
  <c r="M83" i="1"/>
  <c r="S83" i="1" s="1"/>
  <c r="M113" i="1"/>
  <c r="S113" i="1" s="1"/>
  <c r="Y113" i="1" s="1"/>
  <c r="AG113" i="1" s="1"/>
  <c r="L143" i="1"/>
  <c r="R143" i="1" s="1"/>
  <c r="X143" i="1" s="1"/>
  <c r="AD143" i="1" s="1"/>
  <c r="AF143" i="1" s="1"/>
  <c r="L180" i="1"/>
  <c r="L181" i="1"/>
  <c r="AH204" i="1"/>
  <c r="N228" i="1"/>
  <c r="T228" i="1" s="1"/>
  <c r="Z228" i="1" s="1"/>
  <c r="AH228" i="1" s="1"/>
  <c r="L238" i="1"/>
  <c r="R238" i="1" s="1"/>
  <c r="X238" i="1" s="1"/>
  <c r="AD238" i="1" s="1"/>
  <c r="AF238" i="1" s="1"/>
  <c r="F281" i="1"/>
  <c r="L281" i="1" s="1"/>
  <c r="R281" i="1" s="1"/>
  <c r="X281" i="1" s="1"/>
  <c r="AD281" i="1" s="1"/>
  <c r="AF281" i="1" s="1"/>
  <c r="M285" i="1"/>
  <c r="S285" i="1" s="1"/>
  <c r="Y285" i="1" s="1"/>
  <c r="AG285" i="1" s="1"/>
  <c r="AB284" i="1"/>
  <c r="AB274" i="1" s="1"/>
  <c r="L301" i="1"/>
  <c r="Q298" i="1"/>
  <c r="AA298" i="1"/>
  <c r="AA297" i="1" s="1"/>
  <c r="L304" i="1"/>
  <c r="R304" i="1" s="1"/>
  <c r="X304" i="1" s="1"/>
  <c r="AD304" i="1" s="1"/>
  <c r="AF304" i="1" s="1"/>
  <c r="J303" i="1"/>
  <c r="AA303" i="1"/>
  <c r="G303" i="1"/>
  <c r="M303" i="1" s="1"/>
  <c r="K303" i="1"/>
  <c r="O310" i="1"/>
  <c r="V311" i="1"/>
  <c r="AC311" i="1"/>
  <c r="AC310" i="1" s="1"/>
  <c r="J328" i="1"/>
  <c r="Q328" i="1"/>
  <c r="M333" i="1"/>
  <c r="S333" i="1" s="1"/>
  <c r="Y333" i="1" s="1"/>
  <c r="AG333" i="1" s="1"/>
  <c r="T342" i="1"/>
  <c r="Z342" i="1" s="1"/>
  <c r="AH342" i="1" s="1"/>
  <c r="X356" i="1"/>
  <c r="AD356" i="1" s="1"/>
  <c r="AF356" i="1" s="1"/>
  <c r="L381" i="1"/>
  <c r="R381" i="1" s="1"/>
  <c r="O387" i="1"/>
  <c r="O380" i="1" s="1"/>
  <c r="L404" i="1"/>
  <c r="R404" i="1" s="1"/>
  <c r="X404" i="1" s="1"/>
  <c r="AD404" i="1" s="1"/>
  <c r="AF404" i="1" s="1"/>
  <c r="L405" i="1"/>
  <c r="L415" i="1"/>
  <c r="R415" i="1" s="1"/>
  <c r="X415" i="1" s="1"/>
  <c r="AD415" i="1" s="1"/>
  <c r="AF415" i="1" s="1"/>
  <c r="L422" i="1"/>
  <c r="R422" i="1" s="1"/>
  <c r="X422" i="1" s="1"/>
  <c r="AD422" i="1" s="1"/>
  <c r="AF422" i="1" s="1"/>
  <c r="F431" i="1"/>
  <c r="F425" i="1" s="1"/>
  <c r="J431" i="1"/>
  <c r="J425" i="1" s="1"/>
  <c r="M434" i="1"/>
  <c r="S434" i="1" s="1"/>
  <c r="Y434" i="1" s="1"/>
  <c r="F444" i="1"/>
  <c r="Q444" i="1"/>
  <c r="Q438" i="1" s="1"/>
  <c r="AA444" i="1"/>
  <c r="AA438" i="1" s="1"/>
  <c r="M447" i="1"/>
  <c r="S447" i="1" s="1"/>
  <c r="Y447" i="1" s="1"/>
  <c r="AG447" i="1" s="1"/>
  <c r="L450" i="1"/>
  <c r="R450" i="1" s="1"/>
  <c r="X450" i="1" s="1"/>
  <c r="AD450" i="1" s="1"/>
  <c r="AF450" i="1" s="1"/>
  <c r="L459" i="1"/>
  <c r="R459" i="1" s="1"/>
  <c r="X459" i="1" s="1"/>
  <c r="AD459" i="1" s="1"/>
  <c r="AF459" i="1" s="1"/>
  <c r="K462" i="1"/>
  <c r="U462" i="1"/>
  <c r="AB462" i="1"/>
  <c r="AB461" i="1" s="1"/>
  <c r="N465" i="1"/>
  <c r="T465" i="1" s="1"/>
  <c r="Z465" i="1" s="1"/>
  <c r="AH465" i="1" s="1"/>
  <c r="P467" i="1"/>
  <c r="AI467" i="1"/>
  <c r="L498" i="1"/>
  <c r="R498" i="1" s="1"/>
  <c r="X498" i="1" s="1"/>
  <c r="AD498" i="1" s="1"/>
  <c r="AF498" i="1" s="1"/>
  <c r="N509" i="1"/>
  <c r="T509" i="1" s="1"/>
  <c r="Z509" i="1" s="1"/>
  <c r="AH509" i="1" s="1"/>
  <c r="AI533" i="1"/>
  <c r="H541" i="1"/>
  <c r="H540" i="1" s="1"/>
  <c r="V541" i="1"/>
  <c r="V540" i="1" s="1"/>
  <c r="AC541" i="1"/>
  <c r="AC540" i="1" s="1"/>
  <c r="I541" i="1"/>
  <c r="I540" i="1" s="1"/>
  <c r="L551" i="1"/>
  <c r="L552" i="1"/>
  <c r="R552" i="1" s="1"/>
  <c r="X552" i="1" s="1"/>
  <c r="AD552" i="1" s="1"/>
  <c r="M554" i="1"/>
  <c r="S554" i="1" s="1"/>
  <c r="Y554" i="1" s="1"/>
  <c r="AG554" i="1" s="1"/>
  <c r="M555" i="1"/>
  <c r="S555" i="1" s="1"/>
  <c r="N557" i="1"/>
  <c r="T557" i="1" s="1"/>
  <c r="Z557" i="1" s="1"/>
  <c r="AH557" i="1" s="1"/>
  <c r="M566" i="1"/>
  <c r="S566" i="1" s="1"/>
  <c r="Y566" i="1" s="1"/>
  <c r="AG566" i="1" s="1"/>
  <c r="M593" i="1"/>
  <c r="S593" i="1" s="1"/>
  <c r="Y593" i="1" s="1"/>
  <c r="AG593" i="1" s="1"/>
  <c r="O592" i="1"/>
  <c r="V592" i="1"/>
  <c r="AC592" i="1"/>
  <c r="AC575" i="1" s="1"/>
  <c r="N603" i="1"/>
  <c r="O602" i="1"/>
  <c r="V602" i="1"/>
  <c r="AI602" i="1"/>
  <c r="AI575" i="1" s="1"/>
  <c r="L607" i="1"/>
  <c r="R607" i="1" s="1"/>
  <c r="X607" i="1" s="1"/>
  <c r="AD607" i="1" s="1"/>
  <c r="AF607" i="1" s="1"/>
  <c r="L608" i="1"/>
  <c r="M610" i="1"/>
  <c r="M611" i="1"/>
  <c r="S611" i="1" s="1"/>
  <c r="Y611" i="1" s="1"/>
  <c r="AG611" i="1" s="1"/>
  <c r="N613" i="1"/>
  <c r="N614" i="1"/>
  <c r="K618" i="1"/>
  <c r="U618" i="1"/>
  <c r="M644" i="1"/>
  <c r="S644" i="1" s="1"/>
  <c r="Y644" i="1" s="1"/>
  <c r="AG644" i="1" s="1"/>
  <c r="O643" i="1"/>
  <c r="V643" i="1"/>
  <c r="AC643" i="1"/>
  <c r="M651" i="1"/>
  <c r="S651" i="1" s="1"/>
  <c r="Y651" i="1" s="1"/>
  <c r="AG651" i="1" s="1"/>
  <c r="N653" i="1"/>
  <c r="N654" i="1"/>
  <c r="P665" i="1"/>
  <c r="L668" i="1"/>
  <c r="R668" i="1" s="1"/>
  <c r="X668" i="1" s="1"/>
  <c r="AD668" i="1" s="1"/>
  <c r="AF668" i="1" s="1"/>
  <c r="M670" i="1"/>
  <c r="S670" i="1" s="1"/>
  <c r="M671" i="1"/>
  <c r="S671" i="1" s="1"/>
  <c r="P675" i="1"/>
  <c r="W675" i="1"/>
  <c r="W674" i="1" s="1"/>
  <c r="AI675" i="1"/>
  <c r="N684" i="1"/>
  <c r="T684" i="1" s="1"/>
  <c r="Z684" i="1" s="1"/>
  <c r="AH684" i="1" s="1"/>
  <c r="I686" i="1"/>
  <c r="P686" i="1"/>
  <c r="W686" i="1"/>
  <c r="AI686" i="1"/>
  <c r="L691" i="1"/>
  <c r="R691" i="1" s="1"/>
  <c r="X691" i="1" s="1"/>
  <c r="AD691" i="1" s="1"/>
  <c r="AF691" i="1" s="1"/>
  <c r="L692" i="1"/>
  <c r="M694" i="1"/>
  <c r="M695" i="1"/>
  <c r="N697" i="1"/>
  <c r="T697" i="1" s="1"/>
  <c r="Z697" i="1" s="1"/>
  <c r="AH697" i="1" s="1"/>
  <c r="N698" i="1"/>
  <c r="T698" i="1" s="1"/>
  <c r="Z698" i="1" s="1"/>
  <c r="AH698" i="1" s="1"/>
  <c r="L704" i="1"/>
  <c r="L705" i="1"/>
  <c r="I716" i="1"/>
  <c r="L716" i="1" s="1"/>
  <c r="P716" i="1"/>
  <c r="W716" i="1"/>
  <c r="W703" i="1" s="1"/>
  <c r="L719" i="1"/>
  <c r="J716" i="1"/>
  <c r="Q716" i="1"/>
  <c r="AA716" i="1"/>
  <c r="L728" i="1"/>
  <c r="L729" i="1"/>
  <c r="R729" i="1" s="1"/>
  <c r="X729" i="1" s="1"/>
  <c r="AD729" i="1" s="1"/>
  <c r="AF729" i="1" s="1"/>
  <c r="L739" i="1"/>
  <c r="R739" i="1" s="1"/>
  <c r="X739" i="1" s="1"/>
  <c r="AD739" i="1" s="1"/>
  <c r="AF739" i="1" s="1"/>
  <c r="Q743" i="1"/>
  <c r="AA743" i="1"/>
  <c r="G743" i="1"/>
  <c r="AA789" i="1"/>
  <c r="N795" i="1"/>
  <c r="T795" i="1" s="1"/>
  <c r="H798" i="1"/>
  <c r="H797" i="1" s="1"/>
  <c r="Q798" i="1"/>
  <c r="Q797" i="1" s="1"/>
  <c r="K809" i="1"/>
  <c r="I818" i="1"/>
  <c r="I817" i="1" s="1"/>
  <c r="J818" i="1"/>
  <c r="J817" i="1" s="1"/>
  <c r="L827" i="1"/>
  <c r="R827" i="1" s="1"/>
  <c r="X827" i="1" s="1"/>
  <c r="AD827" i="1" s="1"/>
  <c r="AF827" i="1" s="1"/>
  <c r="N849" i="1"/>
  <c r="T849" i="1" s="1"/>
  <c r="Z849" i="1" s="1"/>
  <c r="AH849" i="1" s="1"/>
  <c r="AG859" i="1"/>
  <c r="AA858" i="1"/>
  <c r="AD861" i="1"/>
  <c r="AF861" i="1" s="1"/>
  <c r="O863" i="1"/>
  <c r="R863" i="1" s="1"/>
  <c r="X863" i="1" s="1"/>
  <c r="S866" i="1"/>
  <c r="Y866" i="1" s="1"/>
  <c r="AG866" i="1" s="1"/>
  <c r="P868" i="1"/>
  <c r="S868" i="1" s="1"/>
  <c r="M905" i="1"/>
  <c r="S905" i="1" s="1"/>
  <c r="Y905" i="1" s="1"/>
  <c r="AG905" i="1" s="1"/>
  <c r="S971" i="1"/>
  <c r="F1057" i="1"/>
  <c r="J1057" i="1"/>
  <c r="H1095" i="1"/>
  <c r="N1096" i="1"/>
  <c r="J1168" i="1"/>
  <c r="AA1265" i="1"/>
  <c r="S1364" i="1"/>
  <c r="Y1364" i="1" s="1"/>
  <c r="AG1364" i="1" s="1"/>
  <c r="F1435" i="1"/>
  <c r="L1483" i="1"/>
  <c r="R1483" i="1" s="1"/>
  <c r="X1483" i="1" s="1"/>
  <c r="AD1483" i="1" s="1"/>
  <c r="AF1483" i="1" s="1"/>
  <c r="F1482" i="1"/>
  <c r="AE809" i="1"/>
  <c r="S219" i="1"/>
  <c r="Y219" i="1" s="1"/>
  <c r="AG219" i="1" s="1"/>
  <c r="R242" i="1"/>
  <c r="X242" i="1" s="1"/>
  <c r="AD242" i="1" s="1"/>
  <c r="AF242" i="1" s="1"/>
  <c r="J240" i="1"/>
  <c r="R282" i="1"/>
  <c r="X282" i="1" s="1"/>
  <c r="H284" i="1"/>
  <c r="N284" i="1" s="1"/>
  <c r="T284" i="1" s="1"/>
  <c r="O284" i="1"/>
  <c r="AC284" i="1"/>
  <c r="W310" i="1"/>
  <c r="R360" i="1"/>
  <c r="X360" i="1" s="1"/>
  <c r="AD360" i="1" s="1"/>
  <c r="AF360" i="1" s="1"/>
  <c r="J359" i="1"/>
  <c r="AA359" i="1"/>
  <c r="R361" i="1"/>
  <c r="X361" i="1" s="1"/>
  <c r="AD361" i="1" s="1"/>
  <c r="AF361" i="1" s="1"/>
  <c r="O359" i="1"/>
  <c r="U387" i="1"/>
  <c r="AB387" i="1"/>
  <c r="S459" i="1"/>
  <c r="Y459" i="1" s="1"/>
  <c r="AG459" i="1" s="1"/>
  <c r="T507" i="1"/>
  <c r="Z507" i="1" s="1"/>
  <c r="AH507" i="1" s="1"/>
  <c r="S583" i="1"/>
  <c r="Y583" i="1" s="1"/>
  <c r="AG583" i="1" s="1"/>
  <c r="R638" i="1"/>
  <c r="I657" i="1"/>
  <c r="P657" i="1"/>
  <c r="W657" i="1"/>
  <c r="R660" i="1"/>
  <c r="X660" i="1" s="1"/>
  <c r="AD660" i="1" s="1"/>
  <c r="AF660" i="1" s="1"/>
  <c r="S662" i="1"/>
  <c r="J756" i="1"/>
  <c r="J755" i="1" s="1"/>
  <c r="J754" i="1" s="1"/>
  <c r="J753" i="1" s="1"/>
  <c r="S787" i="1"/>
  <c r="Y787" i="1" s="1"/>
  <c r="AG787" i="1" s="1"/>
  <c r="T801" i="1"/>
  <c r="Z801" i="1" s="1"/>
  <c r="AH801" i="1" s="1"/>
  <c r="AA823" i="1"/>
  <c r="U823" i="1"/>
  <c r="AB823" i="1"/>
  <c r="AB816" i="1" s="1"/>
  <c r="T852" i="1"/>
  <c r="Z852" i="1" s="1"/>
  <c r="AH852" i="1" s="1"/>
  <c r="AD874" i="1"/>
  <c r="S894" i="1"/>
  <c r="F1008" i="1"/>
  <c r="L1029" i="1"/>
  <c r="R1029" i="1" s="1"/>
  <c r="R1243" i="1"/>
  <c r="O1242" i="1"/>
  <c r="N1298" i="1"/>
  <c r="G1358" i="1"/>
  <c r="M1359" i="1"/>
  <c r="S1359" i="1" s="1"/>
  <c r="Y1359" i="1" s="1"/>
  <c r="AG1359" i="1" s="1"/>
  <c r="AA1466" i="1"/>
  <c r="I1554" i="1"/>
  <c r="L1555" i="1"/>
  <c r="R1555" i="1" s="1"/>
  <c r="X1555" i="1" s="1"/>
  <c r="AD1555" i="1" s="1"/>
  <c r="AF1555" i="1" s="1"/>
  <c r="AA1597" i="1"/>
  <c r="M1602" i="1"/>
  <c r="S1602" i="1" s="1"/>
  <c r="Y1602" i="1" s="1"/>
  <c r="AG1602" i="1" s="1"/>
  <c r="G1599" i="1"/>
  <c r="M1599" i="1" s="1"/>
  <c r="J1610" i="1"/>
  <c r="J1609" i="1" s="1"/>
  <c r="J1608" i="1" s="1"/>
  <c r="AE823" i="1"/>
  <c r="AE1017" i="1"/>
  <c r="L1188" i="1"/>
  <c r="R1188" i="1" s="1"/>
  <c r="X1188" i="1" s="1"/>
  <c r="I1187" i="1"/>
  <c r="L1187" i="1" s="1"/>
  <c r="R1187" i="1" s="1"/>
  <c r="T54" i="1"/>
  <c r="Z54" i="1" s="1"/>
  <c r="AH54" i="1" s="1"/>
  <c r="T78" i="1"/>
  <c r="R116" i="1"/>
  <c r="X116" i="1" s="1"/>
  <c r="F25" i="1"/>
  <c r="L25" i="1" s="1"/>
  <c r="R25" i="1" s="1"/>
  <c r="X25" i="1" s="1"/>
  <c r="AD25" i="1" s="1"/>
  <c r="AF25" i="1" s="1"/>
  <c r="I34" i="1"/>
  <c r="F41" i="1"/>
  <c r="M42" i="1"/>
  <c r="S42" i="1" s="1"/>
  <c r="Y42" i="1" s="1"/>
  <c r="AG42" i="1" s="1"/>
  <c r="M47" i="1"/>
  <c r="S47" i="1" s="1"/>
  <c r="Y47" i="1" s="1"/>
  <c r="AG47" i="1" s="1"/>
  <c r="H51" i="1"/>
  <c r="N51" i="1" s="1"/>
  <c r="M62" i="1"/>
  <c r="N83" i="1"/>
  <c r="N84" i="1"/>
  <c r="T84" i="1" s="1"/>
  <c r="Z84" i="1" s="1"/>
  <c r="AH84" i="1" s="1"/>
  <c r="L110" i="1"/>
  <c r="R110" i="1" s="1"/>
  <c r="X110" i="1" s="1"/>
  <c r="AD110" i="1" s="1"/>
  <c r="AF110" i="1" s="1"/>
  <c r="N113" i="1"/>
  <c r="T113" i="1" s="1"/>
  <c r="Z113" i="1" s="1"/>
  <c r="AH113" i="1" s="1"/>
  <c r="Z128" i="1"/>
  <c r="AH128" i="1" s="1"/>
  <c r="N140" i="1"/>
  <c r="T140" i="1" s="1"/>
  <c r="M143" i="1"/>
  <c r="S143" i="1" s="1"/>
  <c r="Y143" i="1" s="1"/>
  <c r="AG143" i="1" s="1"/>
  <c r="L175" i="1"/>
  <c r="J172" i="1"/>
  <c r="M184" i="1"/>
  <c r="S184" i="1" s="1"/>
  <c r="Y184" i="1" s="1"/>
  <c r="AG184" i="1" s="1"/>
  <c r="N184" i="1"/>
  <c r="T184" i="1" s="1"/>
  <c r="Z184" i="1" s="1"/>
  <c r="AH184" i="1" s="1"/>
  <c r="M185" i="1"/>
  <c r="N185" i="1"/>
  <c r="T185" i="1" s="1"/>
  <c r="M188" i="1"/>
  <c r="S188" i="1" s="1"/>
  <c r="Y188" i="1" s="1"/>
  <c r="AG188" i="1" s="1"/>
  <c r="N188" i="1"/>
  <c r="T188" i="1" s="1"/>
  <c r="Z188" i="1" s="1"/>
  <c r="AH188" i="1" s="1"/>
  <c r="M189" i="1"/>
  <c r="N189" i="1"/>
  <c r="T189" i="1" s="1"/>
  <c r="P210" i="1"/>
  <c r="AI210" i="1"/>
  <c r="M238" i="1"/>
  <c r="I284" i="1"/>
  <c r="P284" i="1"/>
  <c r="W284" i="1"/>
  <c r="W274" i="1" s="1"/>
  <c r="AI284" i="1"/>
  <c r="L289" i="1"/>
  <c r="H298" i="1"/>
  <c r="N298" i="1" s="1"/>
  <c r="T298" i="1" s="1"/>
  <c r="Z298" i="1" s="1"/>
  <c r="N304" i="1"/>
  <c r="T304" i="1" s="1"/>
  <c r="Z304" i="1" s="1"/>
  <c r="AH304" i="1" s="1"/>
  <c r="O303" i="1"/>
  <c r="V303" i="1"/>
  <c r="AC303" i="1"/>
  <c r="P303" i="1"/>
  <c r="P297" i="1" s="1"/>
  <c r="AI303" i="1"/>
  <c r="L314" i="1"/>
  <c r="R314" i="1" s="1"/>
  <c r="X314" i="1" s="1"/>
  <c r="N319" i="1"/>
  <c r="T319" i="1" s="1"/>
  <c r="Z319" i="1" s="1"/>
  <c r="AH319" i="1" s="1"/>
  <c r="N324" i="1"/>
  <c r="T324" i="1" s="1"/>
  <c r="Z324" i="1" s="1"/>
  <c r="AH324" i="1" s="1"/>
  <c r="V328" i="1"/>
  <c r="AC328" i="1"/>
  <c r="S339" i="1"/>
  <c r="Y339" i="1" s="1"/>
  <c r="AG339" i="1" s="1"/>
  <c r="AA337" i="1"/>
  <c r="AA336" i="1" s="1"/>
  <c r="S347" i="1"/>
  <c r="Y347" i="1" s="1"/>
  <c r="AG347" i="1" s="1"/>
  <c r="M372" i="1"/>
  <c r="G384" i="1"/>
  <c r="M384" i="1" s="1"/>
  <c r="S384" i="1" s="1"/>
  <c r="Y384" i="1" s="1"/>
  <c r="AG384" i="1" s="1"/>
  <c r="M401" i="1"/>
  <c r="S401" i="1" s="1"/>
  <c r="Y401" i="1" s="1"/>
  <c r="AG401" i="1" s="1"/>
  <c r="M402" i="1"/>
  <c r="V431" i="1"/>
  <c r="N445" i="1"/>
  <c r="T445" i="1" s="1"/>
  <c r="Z445" i="1" s="1"/>
  <c r="AH445" i="1" s="1"/>
  <c r="O444" i="1"/>
  <c r="O438" i="1" s="1"/>
  <c r="V444" i="1"/>
  <c r="AC444" i="1"/>
  <c r="AI444" i="1"/>
  <c r="AI438" i="1" s="1"/>
  <c r="N453" i="1"/>
  <c r="T453" i="1" s="1"/>
  <c r="Z453" i="1" s="1"/>
  <c r="AH453" i="1" s="1"/>
  <c r="L465" i="1"/>
  <c r="R465" i="1" s="1"/>
  <c r="X465" i="1" s="1"/>
  <c r="AD465" i="1" s="1"/>
  <c r="AF465" i="1" s="1"/>
  <c r="M471" i="1"/>
  <c r="W475" i="1"/>
  <c r="L489" i="1"/>
  <c r="L490" i="1"/>
  <c r="L502" i="1"/>
  <c r="N504" i="1"/>
  <c r="T504" i="1" s="1"/>
  <c r="Z504" i="1" s="1"/>
  <c r="AH504" i="1" s="1"/>
  <c r="I506" i="1"/>
  <c r="L506" i="1" s="1"/>
  <c r="H511" i="1"/>
  <c r="N511" i="1" s="1"/>
  <c r="L545" i="1"/>
  <c r="L546" i="1"/>
  <c r="R546" i="1" s="1"/>
  <c r="X546" i="1" s="1"/>
  <c r="AD546" i="1" s="1"/>
  <c r="AF546" i="1" s="1"/>
  <c r="M548" i="1"/>
  <c r="S548" i="1" s="1"/>
  <c r="Y548" i="1" s="1"/>
  <c r="AG548" i="1" s="1"/>
  <c r="M549" i="1"/>
  <c r="L558" i="1"/>
  <c r="P562" i="1"/>
  <c r="S562" i="1" s="1"/>
  <c r="Y562" i="1" s="1"/>
  <c r="AG562" i="1" s="1"/>
  <c r="L580" i="1"/>
  <c r="R580" i="1" s="1"/>
  <c r="X580" i="1" s="1"/>
  <c r="AD580" i="1" s="1"/>
  <c r="AF580" i="1" s="1"/>
  <c r="L586" i="1"/>
  <c r="R586" i="1" s="1"/>
  <c r="X586" i="1" s="1"/>
  <c r="AD586" i="1" s="1"/>
  <c r="AF586" i="1" s="1"/>
  <c r="I592" i="1"/>
  <c r="L592" i="1" s="1"/>
  <c r="R592" i="1" s="1"/>
  <c r="W592" i="1"/>
  <c r="L597" i="1"/>
  <c r="R597" i="1" s="1"/>
  <c r="X597" i="1" s="1"/>
  <c r="AD597" i="1" s="1"/>
  <c r="AF597" i="1" s="1"/>
  <c r="J602" i="1"/>
  <c r="Q602" i="1"/>
  <c r="AA602" i="1"/>
  <c r="K602" i="1"/>
  <c r="U602" i="1"/>
  <c r="AB602" i="1"/>
  <c r="N607" i="1"/>
  <c r="T607" i="1" s="1"/>
  <c r="Z607" i="1" s="1"/>
  <c r="AH607" i="1" s="1"/>
  <c r="N608" i="1"/>
  <c r="T608" i="1" s="1"/>
  <c r="Z608" i="1" s="1"/>
  <c r="AH608" i="1" s="1"/>
  <c r="L613" i="1"/>
  <c r="R613" i="1" s="1"/>
  <c r="X613" i="1" s="1"/>
  <c r="AD613" i="1" s="1"/>
  <c r="AF613" i="1" s="1"/>
  <c r="L614" i="1"/>
  <c r="R614" i="1" s="1"/>
  <c r="X614" i="1" s="1"/>
  <c r="AD614" i="1" s="1"/>
  <c r="AF614" i="1" s="1"/>
  <c r="M619" i="1"/>
  <c r="S619" i="1" s="1"/>
  <c r="Y619" i="1" s="1"/>
  <c r="AG619" i="1" s="1"/>
  <c r="N621" i="1"/>
  <c r="T621" i="1" s="1"/>
  <c r="Z621" i="1" s="1"/>
  <c r="AH621" i="1" s="1"/>
  <c r="M626" i="1"/>
  <c r="J643" i="1"/>
  <c r="Q643" i="1"/>
  <c r="M648" i="1"/>
  <c r="S648" i="1" s="1"/>
  <c r="Y648" i="1" s="1"/>
  <c r="AG648" i="1" s="1"/>
  <c r="L653" i="1"/>
  <c r="L654" i="1"/>
  <c r="H665" i="1"/>
  <c r="O665" i="1"/>
  <c r="O642" i="1" s="1"/>
  <c r="V665" i="1"/>
  <c r="AC665" i="1"/>
  <c r="Q675" i="1"/>
  <c r="Q674" i="1" s="1"/>
  <c r="AA675" i="1"/>
  <c r="M680" i="1"/>
  <c r="L684" i="1"/>
  <c r="R684" i="1" s="1"/>
  <c r="L687" i="1"/>
  <c r="R687" i="1" s="1"/>
  <c r="X687" i="1" s="1"/>
  <c r="AD687" i="1" s="1"/>
  <c r="AF687" i="1" s="1"/>
  <c r="M689" i="1"/>
  <c r="S689" i="1" s="1"/>
  <c r="Y689" i="1" s="1"/>
  <c r="AG689" i="1" s="1"/>
  <c r="K686" i="1"/>
  <c r="U686" i="1"/>
  <c r="AB686" i="1"/>
  <c r="N691" i="1"/>
  <c r="T691" i="1" s="1"/>
  <c r="Z691" i="1" s="1"/>
  <c r="AH691" i="1" s="1"/>
  <c r="N692" i="1"/>
  <c r="L698" i="1"/>
  <c r="M700" i="1"/>
  <c r="S700" i="1" s="1"/>
  <c r="Y700" i="1" s="1"/>
  <c r="AG700" i="1" s="1"/>
  <c r="N700" i="1"/>
  <c r="T700" i="1" s="1"/>
  <c r="Z700" i="1" s="1"/>
  <c r="AH700" i="1" s="1"/>
  <c r="M701" i="1"/>
  <c r="N704" i="1"/>
  <c r="T704" i="1" s="1"/>
  <c r="Z704" i="1" s="1"/>
  <c r="AH704" i="1" s="1"/>
  <c r="V703" i="1"/>
  <c r="N705" i="1"/>
  <c r="T705" i="1" s="1"/>
  <c r="Z705" i="1" s="1"/>
  <c r="AH705" i="1" s="1"/>
  <c r="M717" i="1"/>
  <c r="U716" i="1"/>
  <c r="AB716" i="1"/>
  <c r="AB703" i="1" s="1"/>
  <c r="O716" i="1"/>
  <c r="O703" i="1" s="1"/>
  <c r="V716" i="1"/>
  <c r="AC716" i="1"/>
  <c r="M725" i="1"/>
  <c r="S725" i="1" s="1"/>
  <c r="Y725" i="1" s="1"/>
  <c r="AG725" i="1" s="1"/>
  <c r="M726" i="1"/>
  <c r="S726" i="1" s="1"/>
  <c r="Y726" i="1" s="1"/>
  <c r="AG726" i="1" s="1"/>
  <c r="N728" i="1"/>
  <c r="N729" i="1"/>
  <c r="M731" i="1"/>
  <c r="S731" i="1" s="1"/>
  <c r="Y731" i="1" s="1"/>
  <c r="AG731" i="1" s="1"/>
  <c r="M732" i="1"/>
  <c r="S732" i="1" s="1"/>
  <c r="Y732" i="1" s="1"/>
  <c r="AG732" i="1" s="1"/>
  <c r="N732" i="1"/>
  <c r="T732" i="1" s="1"/>
  <c r="M734" i="1"/>
  <c r="N734" i="1"/>
  <c r="T734" i="1" s="1"/>
  <c r="Z734" i="1" s="1"/>
  <c r="AH734" i="1" s="1"/>
  <c r="M735" i="1"/>
  <c r="S735" i="1" s="1"/>
  <c r="Y735" i="1" s="1"/>
  <c r="AG735" i="1" s="1"/>
  <c r="N735" i="1"/>
  <c r="T735" i="1" s="1"/>
  <c r="N739" i="1"/>
  <c r="T739" i="1" s="1"/>
  <c r="Z739" i="1" s="1"/>
  <c r="AH739" i="1" s="1"/>
  <c r="N744" i="1"/>
  <c r="T744" i="1" s="1"/>
  <c r="Z744" i="1" s="1"/>
  <c r="AH744" i="1" s="1"/>
  <c r="O743" i="1"/>
  <c r="O737" i="1" s="1"/>
  <c r="V743" i="1"/>
  <c r="V737" i="1" s="1"/>
  <c r="AC743" i="1"/>
  <c r="W743" i="1"/>
  <c r="AI743" i="1"/>
  <c r="M757" i="1"/>
  <c r="S757" i="1" s="1"/>
  <c r="Y757" i="1" s="1"/>
  <c r="K755" i="1"/>
  <c r="N787" i="1"/>
  <c r="T787" i="1" s="1"/>
  <c r="Z787" i="1" s="1"/>
  <c r="AH787" i="1" s="1"/>
  <c r="O798" i="1"/>
  <c r="O797" i="1" s="1"/>
  <c r="AC798" i="1"/>
  <c r="AC797" i="1" s="1"/>
  <c r="AC774" i="1" s="1"/>
  <c r="AC773" i="1" s="1"/>
  <c r="W798" i="1"/>
  <c r="W797" i="1" s="1"/>
  <c r="AI798" i="1"/>
  <c r="AI797" i="1" s="1"/>
  <c r="R807" i="1"/>
  <c r="X807" i="1" s="1"/>
  <c r="AD807" i="1" s="1"/>
  <c r="AF807" i="1" s="1"/>
  <c r="I809" i="1"/>
  <c r="M813" i="1"/>
  <c r="S813" i="1" s="1"/>
  <c r="Y813" i="1" s="1"/>
  <c r="AG813" i="1" s="1"/>
  <c r="K818" i="1"/>
  <c r="K817" i="1" s="1"/>
  <c r="U818" i="1"/>
  <c r="U817" i="1" s="1"/>
  <c r="N821" i="1"/>
  <c r="W858" i="1"/>
  <c r="AI858" i="1"/>
  <c r="AI839" i="1" s="1"/>
  <c r="AI838" i="1" s="1"/>
  <c r="Z872" i="1"/>
  <c r="G889" i="1"/>
  <c r="M889" i="1" s="1"/>
  <c r="S889" i="1" s="1"/>
  <c r="AC945" i="1"/>
  <c r="AC944" i="1" s="1"/>
  <c r="J959" i="1"/>
  <c r="N996" i="1"/>
  <c r="M1181" i="1"/>
  <c r="S1181" i="1" s="1"/>
  <c r="Y1181" i="1" s="1"/>
  <c r="AG1181" i="1" s="1"/>
  <c r="J1180" i="1"/>
  <c r="M1180" i="1" s="1"/>
  <c r="S1180" i="1" s="1"/>
  <c r="Y1180" i="1" s="1"/>
  <c r="AG1180" i="1" s="1"/>
  <c r="K1279" i="1"/>
  <c r="O1353" i="1"/>
  <c r="V1353" i="1"/>
  <c r="V1346" i="1" s="1"/>
  <c r="AA1371" i="1"/>
  <c r="W1382" i="1"/>
  <c r="J1402" i="1"/>
  <c r="J1401" i="1" s="1"/>
  <c r="L1489" i="1"/>
  <c r="R1489" i="1" s="1"/>
  <c r="X1489" i="1" s="1"/>
  <c r="AD1489" i="1" s="1"/>
  <c r="AF1489" i="1" s="1"/>
  <c r="H1589" i="1"/>
  <c r="H1588" i="1" s="1"/>
  <c r="AE931" i="1"/>
  <c r="M929" i="1"/>
  <c r="S929" i="1" s="1"/>
  <c r="M939" i="1"/>
  <c r="S939" i="1" s="1"/>
  <c r="Y939" i="1" s="1"/>
  <c r="AG939" i="1" s="1"/>
  <c r="M942" i="1"/>
  <c r="S942" i="1" s="1"/>
  <c r="Y942" i="1" s="1"/>
  <c r="AG942" i="1" s="1"/>
  <c r="M948" i="1"/>
  <c r="S948" i="1" s="1"/>
  <c r="Y948" i="1" s="1"/>
  <c r="AG948" i="1" s="1"/>
  <c r="N977" i="1"/>
  <c r="N978" i="1"/>
  <c r="T978" i="1" s="1"/>
  <c r="Z978" i="1" s="1"/>
  <c r="AH978" i="1" s="1"/>
  <c r="L997" i="1"/>
  <c r="R997" i="1" s="1"/>
  <c r="X997" i="1" s="1"/>
  <c r="AD997" i="1" s="1"/>
  <c r="AF997" i="1" s="1"/>
  <c r="AA980" i="1"/>
  <c r="AB980" i="1"/>
  <c r="L1004" i="1"/>
  <c r="R1004" i="1" s="1"/>
  <c r="X1004" i="1" s="1"/>
  <c r="AD1004" i="1" s="1"/>
  <c r="AF1004" i="1" s="1"/>
  <c r="J1003" i="1"/>
  <c r="AA1003" i="1"/>
  <c r="K1003" i="1"/>
  <c r="U1003" i="1"/>
  <c r="AB1003" i="1"/>
  <c r="M1019" i="1"/>
  <c r="S1019" i="1" s="1"/>
  <c r="K1018" i="1"/>
  <c r="N1021" i="1"/>
  <c r="T1021" i="1" s="1"/>
  <c r="Z1021" i="1" s="1"/>
  <c r="AH1021" i="1" s="1"/>
  <c r="L1026" i="1"/>
  <c r="R1026" i="1" s="1"/>
  <c r="X1026" i="1" s="1"/>
  <c r="AD1026" i="1" s="1"/>
  <c r="AF1026" i="1" s="1"/>
  <c r="M1027" i="1"/>
  <c r="S1027" i="1" s="1"/>
  <c r="K1033" i="1"/>
  <c r="K1032" i="1" s="1"/>
  <c r="U1057" i="1"/>
  <c r="U1050" i="1" s="1"/>
  <c r="M1082" i="1"/>
  <c r="S1082" i="1" s="1"/>
  <c r="Y1082" i="1" s="1"/>
  <c r="AG1082" i="1" s="1"/>
  <c r="K1081" i="1"/>
  <c r="N1084" i="1"/>
  <c r="T1084" i="1" s="1"/>
  <c r="Z1084" i="1" s="1"/>
  <c r="AH1084" i="1" s="1"/>
  <c r="N1087" i="1"/>
  <c r="T1087" i="1" s="1"/>
  <c r="Z1087" i="1" s="1"/>
  <c r="AH1087" i="1" s="1"/>
  <c r="L1089" i="1"/>
  <c r="R1089" i="1" s="1"/>
  <c r="X1089" i="1" s="1"/>
  <c r="AD1089" i="1" s="1"/>
  <c r="AF1089" i="1" s="1"/>
  <c r="AI1086" i="1"/>
  <c r="L1091" i="1"/>
  <c r="I1095" i="1"/>
  <c r="I1094" i="1" s="1"/>
  <c r="Z1145" i="1"/>
  <c r="AH1145" i="1" s="1"/>
  <c r="I1154" i="1"/>
  <c r="O1161" i="1"/>
  <c r="AC1161" i="1"/>
  <c r="AC1157" i="1" s="1"/>
  <c r="AB1168" i="1"/>
  <c r="L1176" i="1"/>
  <c r="R1176" i="1" s="1"/>
  <c r="X1176" i="1" s="1"/>
  <c r="U1175" i="1"/>
  <c r="K1184" i="1"/>
  <c r="N1184" i="1" s="1"/>
  <c r="T1184" i="1" s="1"/>
  <c r="Z1184" i="1" s="1"/>
  <c r="AH1184" i="1" s="1"/>
  <c r="V1241" i="1"/>
  <c r="V1240" i="1" s="1"/>
  <c r="L1246" i="1"/>
  <c r="R1246" i="1" s="1"/>
  <c r="X1246" i="1" s="1"/>
  <c r="AD1246" i="1" s="1"/>
  <c r="AF1246" i="1" s="1"/>
  <c r="K1255" i="1"/>
  <c r="K1254" i="1" s="1"/>
  <c r="U1255" i="1"/>
  <c r="U1254" i="1" s="1"/>
  <c r="O1255" i="1"/>
  <c r="O1254" i="1" s="1"/>
  <c r="V1255" i="1"/>
  <c r="AC1255" i="1"/>
  <c r="O1266" i="1"/>
  <c r="O1265" i="1" s="1"/>
  <c r="M1273" i="1"/>
  <c r="S1273" i="1" s="1"/>
  <c r="Y1273" i="1" s="1"/>
  <c r="AG1273" i="1" s="1"/>
  <c r="F1280" i="1"/>
  <c r="M1281" i="1"/>
  <c r="S1281" i="1" s="1"/>
  <c r="Y1281" i="1" s="1"/>
  <c r="AG1281" i="1" s="1"/>
  <c r="G1280" i="1"/>
  <c r="G1279" i="1" s="1"/>
  <c r="N1288" i="1"/>
  <c r="T1288" i="1" s="1"/>
  <c r="Z1288" i="1" s="1"/>
  <c r="AH1288" i="1" s="1"/>
  <c r="G1291" i="1"/>
  <c r="U1291" i="1"/>
  <c r="AB1291" i="1"/>
  <c r="N1294" i="1"/>
  <c r="T1294" i="1" s="1"/>
  <c r="Z1294" i="1" s="1"/>
  <c r="AH1294" i="1" s="1"/>
  <c r="N1299" i="1"/>
  <c r="I1318" i="1"/>
  <c r="I1312" i="1" s="1"/>
  <c r="P1318" i="1"/>
  <c r="W1318" i="1"/>
  <c r="J1318" i="1"/>
  <c r="Q1318" i="1"/>
  <c r="AA1331" i="1"/>
  <c r="AA1330" i="1" s="1"/>
  <c r="AA1329" i="1" s="1"/>
  <c r="Y1334" i="1"/>
  <c r="AG1334" i="1" s="1"/>
  <c r="W1331" i="1"/>
  <c r="W1330" i="1" s="1"/>
  <c r="W1329" i="1" s="1"/>
  <c r="V1341" i="1"/>
  <c r="V1340" i="1" s="1"/>
  <c r="AC1341" i="1"/>
  <c r="AC1340" i="1" s="1"/>
  <c r="J1363" i="1"/>
  <c r="F1371" i="1"/>
  <c r="M1385" i="1"/>
  <c r="S1385" i="1" s="1"/>
  <c r="Y1385" i="1" s="1"/>
  <c r="AG1385" i="1" s="1"/>
  <c r="AA1387" i="1"/>
  <c r="AA1381" i="1" s="1"/>
  <c r="L1397" i="1"/>
  <c r="M1407" i="1"/>
  <c r="S1407" i="1" s="1"/>
  <c r="Y1407" i="1" s="1"/>
  <c r="AG1407" i="1" s="1"/>
  <c r="N1448" i="1"/>
  <c r="N1451" i="1"/>
  <c r="T1451" i="1" s="1"/>
  <c r="Z1451" i="1" s="1"/>
  <c r="AH1451" i="1" s="1"/>
  <c r="N1452" i="1"/>
  <c r="L1460" i="1"/>
  <c r="N1463" i="1"/>
  <c r="T1463" i="1" s="1"/>
  <c r="Z1463" i="1" s="1"/>
  <c r="AH1463" i="1" s="1"/>
  <c r="K1466" i="1"/>
  <c r="L1477" i="1"/>
  <c r="G1488" i="1"/>
  <c r="M1488" i="1" s="1"/>
  <c r="S1488" i="1" s="1"/>
  <c r="Y1488" i="1" s="1"/>
  <c r="AG1488" i="1" s="1"/>
  <c r="G1500" i="1"/>
  <c r="M1500" i="1" s="1"/>
  <c r="S1500" i="1" s="1"/>
  <c r="Y1500" i="1" s="1"/>
  <c r="AG1500" i="1" s="1"/>
  <c r="G1517" i="1"/>
  <c r="U1536" i="1"/>
  <c r="AB1536" i="1"/>
  <c r="L1563" i="1"/>
  <c r="R1563" i="1" s="1"/>
  <c r="X1563" i="1" s="1"/>
  <c r="AD1563" i="1" s="1"/>
  <c r="AF1563" i="1" s="1"/>
  <c r="W1571" i="1"/>
  <c r="W1570" i="1" s="1"/>
  <c r="M1576" i="1"/>
  <c r="S1576" i="1" s="1"/>
  <c r="Y1576" i="1" s="1"/>
  <c r="AG1576" i="1" s="1"/>
  <c r="H1579" i="1"/>
  <c r="N1579" i="1" s="1"/>
  <c r="T1579" i="1" s="1"/>
  <c r="N1583" i="1"/>
  <c r="T1583" i="1" s="1"/>
  <c r="Z1583" i="1" s="1"/>
  <c r="AH1583" i="1" s="1"/>
  <c r="V1579" i="1"/>
  <c r="V1578" i="1" s="1"/>
  <c r="AC1579" i="1"/>
  <c r="AC1578" i="1" s="1"/>
  <c r="M1606" i="1"/>
  <c r="S1606" i="1" s="1"/>
  <c r="Y1606" i="1" s="1"/>
  <c r="AG1606" i="1" s="1"/>
  <c r="L1611" i="1"/>
  <c r="R1611" i="1" s="1"/>
  <c r="X1611" i="1" s="1"/>
  <c r="AD1611" i="1" s="1"/>
  <c r="AF1611" i="1" s="1"/>
  <c r="AE284" i="1"/>
  <c r="AE426" i="1"/>
  <c r="AE506" i="1"/>
  <c r="AE517" i="1"/>
  <c r="AE665" i="1"/>
  <c r="AE756" i="1"/>
  <c r="AE755" i="1" s="1"/>
  <c r="AE754" i="1" s="1"/>
  <c r="AE753" i="1" s="1"/>
  <c r="AE876" i="1"/>
  <c r="AE945" i="1"/>
  <c r="AE944" i="1" s="1"/>
  <c r="AE1086" i="1"/>
  <c r="AE1175" i="1"/>
  <c r="AE1190" i="1"/>
  <c r="AE1313" i="1"/>
  <c r="AE1312" i="1" s="1"/>
  <c r="AE1382" i="1"/>
  <c r="AE1396" i="1"/>
  <c r="AE1395" i="1" s="1"/>
  <c r="AE1417" i="1"/>
  <c r="AE1435" i="1"/>
  <c r="AE1547" i="1"/>
  <c r="AE1546" i="1" s="1"/>
  <c r="N1054" i="1"/>
  <c r="T1054" i="1" s="1"/>
  <c r="Z1054" i="1" s="1"/>
  <c r="AH1054" i="1" s="1"/>
  <c r="Z1101" i="1"/>
  <c r="AH1101" i="1" s="1"/>
  <c r="R1122" i="1"/>
  <c r="X1122" i="1" s="1"/>
  <c r="AD1122" i="1" s="1"/>
  <c r="AF1122" i="1" s="1"/>
  <c r="W1157" i="1"/>
  <c r="P1198" i="1"/>
  <c r="AA1207" i="1"/>
  <c r="V1220" i="1"/>
  <c r="V1266" i="1"/>
  <c r="T1292" i="1"/>
  <c r="Z1292" i="1" s="1"/>
  <c r="AH1292" i="1" s="1"/>
  <c r="Q1291" i="1"/>
  <c r="AA1291" i="1"/>
  <c r="M1298" i="1"/>
  <c r="S1298" i="1" s="1"/>
  <c r="AH1310" i="1"/>
  <c r="U1312" i="1"/>
  <c r="AA1346" i="1"/>
  <c r="T1379" i="1"/>
  <c r="Z1379" i="1" s="1"/>
  <c r="AH1379" i="1" s="1"/>
  <c r="AB1382" i="1"/>
  <c r="AB1387" i="1"/>
  <c r="V1402" i="1"/>
  <c r="V1401" i="1" s="1"/>
  <c r="F1410" i="1"/>
  <c r="Q1410" i="1"/>
  <c r="Q1409" i="1" s="1"/>
  <c r="Y1489" i="1"/>
  <c r="AG1489" i="1" s="1"/>
  <c r="R1507" i="1"/>
  <c r="X1507" i="1" s="1"/>
  <c r="AD1507" i="1" s="1"/>
  <c r="AF1507" i="1" s="1"/>
  <c r="W1541" i="1"/>
  <c r="Y1555" i="1"/>
  <c r="AG1555" i="1" s="1"/>
  <c r="I1558" i="1"/>
  <c r="I1557" i="1" s="1"/>
  <c r="L1557" i="1" s="1"/>
  <c r="R1557" i="1" s="1"/>
  <c r="I1571" i="1"/>
  <c r="I1570" i="1" s="1"/>
  <c r="V1589" i="1"/>
  <c r="V1588" i="1" s="1"/>
  <c r="AC1589" i="1"/>
  <c r="AC1588" i="1" s="1"/>
  <c r="W1597" i="1"/>
  <c r="Q1610" i="1"/>
  <c r="Q1609" i="1" s="1"/>
  <c r="Q1608" i="1" s="1"/>
  <c r="AE310" i="1"/>
  <c r="AE561" i="1"/>
  <c r="AE560" i="1" s="1"/>
  <c r="AE643" i="1"/>
  <c r="AE1410" i="1"/>
  <c r="AE1589" i="1"/>
  <c r="AE1588" i="1" s="1"/>
  <c r="L929" i="1"/>
  <c r="R929" i="1" s="1"/>
  <c r="X929" i="1" s="1"/>
  <c r="AD929" i="1" s="1"/>
  <c r="AF929" i="1" s="1"/>
  <c r="N966" i="1"/>
  <c r="T966" i="1" s="1"/>
  <c r="L978" i="1"/>
  <c r="N997" i="1"/>
  <c r="Y1000" i="1"/>
  <c r="I1003" i="1"/>
  <c r="L1003" i="1" s="1"/>
  <c r="R1003" i="1" s="1"/>
  <c r="P1003" i="1"/>
  <c r="P1002" i="1" s="1"/>
  <c r="W1003" i="1"/>
  <c r="W1002" i="1" s="1"/>
  <c r="AI1003" i="1"/>
  <c r="U1008" i="1"/>
  <c r="I1018" i="1"/>
  <c r="I1017" i="1" s="1"/>
  <c r="I1016" i="1" s="1"/>
  <c r="I1015" i="1" s="1"/>
  <c r="I1057" i="1"/>
  <c r="L1062" i="1"/>
  <c r="R1062" i="1" s="1"/>
  <c r="X1062" i="1" s="1"/>
  <c r="AD1062" i="1" s="1"/>
  <c r="Q1057" i="1"/>
  <c r="L1082" i="1"/>
  <c r="R1082" i="1" s="1"/>
  <c r="X1082" i="1" s="1"/>
  <c r="AD1082" i="1" s="1"/>
  <c r="AF1082" i="1" s="1"/>
  <c r="P1081" i="1"/>
  <c r="W1081" i="1"/>
  <c r="AI1081" i="1"/>
  <c r="AI1080" i="1" s="1"/>
  <c r="F1086" i="1"/>
  <c r="Q1086" i="1"/>
  <c r="AA1086" i="1"/>
  <c r="AB1086" i="1"/>
  <c r="M1097" i="1"/>
  <c r="S1097" i="1" s="1"/>
  <c r="Y1097" i="1" s="1"/>
  <c r="AG1097" i="1" s="1"/>
  <c r="K1095" i="1"/>
  <c r="K1094" i="1" s="1"/>
  <c r="V1157" i="1"/>
  <c r="L1173" i="1"/>
  <c r="O1190" i="1"/>
  <c r="AC1190" i="1"/>
  <c r="AI1220" i="1"/>
  <c r="N1262" i="1"/>
  <c r="T1262" i="1" s="1"/>
  <c r="Z1262" i="1" s="1"/>
  <c r="M1274" i="1"/>
  <c r="S1274" i="1" s="1"/>
  <c r="Y1274" i="1" s="1"/>
  <c r="AG1274" i="1" s="1"/>
  <c r="H1280" i="1"/>
  <c r="M1287" i="1"/>
  <c r="S1287" i="1" s="1"/>
  <c r="Y1287" i="1" s="1"/>
  <c r="AG1287" i="1" s="1"/>
  <c r="H1291" i="1"/>
  <c r="P1291" i="1"/>
  <c r="W1291" i="1"/>
  <c r="AI1291" i="1"/>
  <c r="M1294" i="1"/>
  <c r="S1294" i="1" s="1"/>
  <c r="Y1294" i="1" s="1"/>
  <c r="K1291" i="1"/>
  <c r="N1291" i="1" s="1"/>
  <c r="M1299" i="1"/>
  <c r="S1299" i="1" s="1"/>
  <c r="Y1299" i="1" s="1"/>
  <c r="AG1299" i="1" s="1"/>
  <c r="P1304" i="1"/>
  <c r="M1319" i="1"/>
  <c r="AC1318" i="1"/>
  <c r="V1331" i="1"/>
  <c r="V1330" i="1" s="1"/>
  <c r="V1329" i="1" s="1"/>
  <c r="AC1331" i="1"/>
  <c r="AC1330" i="1" s="1"/>
  <c r="AC1329" i="1" s="1"/>
  <c r="L1342" i="1"/>
  <c r="R1342" i="1" s="1"/>
  <c r="X1342" i="1" s="1"/>
  <c r="U1341" i="1"/>
  <c r="U1340" i="1" s="1"/>
  <c r="AB1341" i="1"/>
  <c r="AB1340" i="1" s="1"/>
  <c r="M1356" i="1"/>
  <c r="S1356" i="1" s="1"/>
  <c r="Y1356" i="1" s="1"/>
  <c r="AG1356" i="1" s="1"/>
  <c r="AB1353" i="1"/>
  <c r="N1385" i="1"/>
  <c r="H1387" i="1"/>
  <c r="K1396" i="1"/>
  <c r="K1395" i="1" s="1"/>
  <c r="G1410" i="1"/>
  <c r="W1410" i="1"/>
  <c r="AI1410" i="1"/>
  <c r="AI1409" i="1" s="1"/>
  <c r="V1425" i="1"/>
  <c r="X1441" i="1"/>
  <c r="AD1441" i="1" s="1"/>
  <c r="AF1441" i="1" s="1"/>
  <c r="N1455" i="1"/>
  <c r="T1455" i="1" s="1"/>
  <c r="Z1455" i="1" s="1"/>
  <c r="AH1455" i="1" s="1"/>
  <c r="L1461" i="1"/>
  <c r="R1461" i="1" s="1"/>
  <c r="X1461" i="1" s="1"/>
  <c r="AD1461" i="1" s="1"/>
  <c r="AF1461" i="1" s="1"/>
  <c r="L1469" i="1"/>
  <c r="R1469" i="1" s="1"/>
  <c r="X1469" i="1" s="1"/>
  <c r="M1474" i="1"/>
  <c r="S1474" i="1" s="1"/>
  <c r="Y1474" i="1" s="1"/>
  <c r="AG1474" i="1" s="1"/>
  <c r="L1480" i="1"/>
  <c r="R1480" i="1" s="1"/>
  <c r="X1480" i="1" s="1"/>
  <c r="AD1480" i="1" s="1"/>
  <c r="AF1480" i="1" s="1"/>
  <c r="L1494" i="1"/>
  <c r="R1494" i="1" s="1"/>
  <c r="X1494" i="1" s="1"/>
  <c r="AD1494" i="1" s="1"/>
  <c r="AF1494" i="1" s="1"/>
  <c r="N1497" i="1"/>
  <c r="T1497" i="1" s="1"/>
  <c r="Z1497" i="1" s="1"/>
  <c r="AH1497" i="1" s="1"/>
  <c r="K1506" i="1"/>
  <c r="I1517" i="1"/>
  <c r="P1517" i="1"/>
  <c r="W1517" i="1"/>
  <c r="AI1517" i="1"/>
  <c r="L1522" i="1"/>
  <c r="R1522" i="1" s="1"/>
  <c r="X1522" i="1" s="1"/>
  <c r="AD1522" i="1" s="1"/>
  <c r="AF1522" i="1" s="1"/>
  <c r="M1522" i="1"/>
  <c r="S1522" i="1" s="1"/>
  <c r="Y1522" i="1" s="1"/>
  <c r="AG1522" i="1" s="1"/>
  <c r="J1558" i="1"/>
  <c r="J1557" i="1" s="1"/>
  <c r="AA1558" i="1"/>
  <c r="AA1557" i="1" s="1"/>
  <c r="AA1552" i="1" s="1"/>
  <c r="M1561" i="1"/>
  <c r="S1561" i="1" s="1"/>
  <c r="Y1561" i="1" s="1"/>
  <c r="AG1561" i="1" s="1"/>
  <c r="I1579" i="1"/>
  <c r="I1578" i="1" s="1"/>
  <c r="U1579" i="1"/>
  <c r="U1578" i="1" s="1"/>
  <c r="M1611" i="1"/>
  <c r="K1610" i="1"/>
  <c r="K1609" i="1" s="1"/>
  <c r="K1608" i="1" s="1"/>
  <c r="AE151" i="1"/>
  <c r="AE214" i="1"/>
  <c r="AE298" i="1"/>
  <c r="AE431" i="1"/>
  <c r="AE511" i="1"/>
  <c r="AE522" i="1"/>
  <c r="AE635" i="1"/>
  <c r="AE707" i="1"/>
  <c r="AE703" i="1" s="1"/>
  <c r="AE748" i="1"/>
  <c r="AE893" i="1"/>
  <c r="AE892" i="1" s="1"/>
  <c r="AE1003" i="1"/>
  <c r="AE1033" i="1"/>
  <c r="AE1032" i="1" s="1"/>
  <c r="AE1402" i="1"/>
  <c r="AE1401" i="1" s="1"/>
  <c r="AE1517" i="1"/>
  <c r="Q46" i="1"/>
  <c r="L59" i="1"/>
  <c r="R59" i="1" s="1"/>
  <c r="N98" i="1"/>
  <c r="T98" i="1" s="1"/>
  <c r="Z98" i="1" s="1"/>
  <c r="AH98" i="1" s="1"/>
  <c r="H97" i="1"/>
  <c r="N97" i="1" s="1"/>
  <c r="T97" i="1" s="1"/>
  <c r="Z97" i="1" s="1"/>
  <c r="AH97" i="1" s="1"/>
  <c r="N226" i="1"/>
  <c r="T226" i="1" s="1"/>
  <c r="Z226" i="1" s="1"/>
  <c r="AH226" i="1" s="1"/>
  <c r="H225" i="1"/>
  <c r="N225" i="1" s="1"/>
  <c r="T225" i="1" s="1"/>
  <c r="Z225" i="1" s="1"/>
  <c r="AH225" i="1" s="1"/>
  <c r="AH399" i="1"/>
  <c r="AC398" i="1"/>
  <c r="AH398" i="1" s="1"/>
  <c r="M478" i="1"/>
  <c r="S478" i="1" s="1"/>
  <c r="Y478" i="1" s="1"/>
  <c r="AG478" i="1" s="1"/>
  <c r="G475" i="1"/>
  <c r="M475" i="1" s="1"/>
  <c r="S475" i="1" s="1"/>
  <c r="Y475" i="1" s="1"/>
  <c r="AG475" i="1" s="1"/>
  <c r="M1021" i="1"/>
  <c r="S1021" i="1" s="1"/>
  <c r="Y1021" i="1" s="1"/>
  <c r="AG1021" i="1" s="1"/>
  <c r="J1018" i="1"/>
  <c r="V34" i="1"/>
  <c r="AC51" i="1"/>
  <c r="S62" i="1"/>
  <c r="Y62" i="1" s="1"/>
  <c r="AG62" i="1" s="1"/>
  <c r="J65" i="1"/>
  <c r="M65" i="1" s="1"/>
  <c r="S65" i="1" s="1"/>
  <c r="N72" i="1"/>
  <c r="T72" i="1" s="1"/>
  <c r="Z72" i="1" s="1"/>
  <c r="AH72" i="1" s="1"/>
  <c r="T77" i="1"/>
  <c r="Z77" i="1" s="1"/>
  <c r="AH77" i="1" s="1"/>
  <c r="N81" i="1"/>
  <c r="T81" i="1" s="1"/>
  <c r="Z81" i="1" s="1"/>
  <c r="AH81" i="1" s="1"/>
  <c r="W183" i="1"/>
  <c r="O203" i="1"/>
  <c r="R203" i="1" s="1"/>
  <c r="X203" i="1" s="1"/>
  <c r="AD203" i="1" s="1"/>
  <c r="W252" i="1"/>
  <c r="F267" i="1"/>
  <c r="L267" i="1" s="1"/>
  <c r="R267" i="1" s="1"/>
  <c r="X267" i="1" s="1"/>
  <c r="AD267" i="1" s="1"/>
  <c r="AF267" i="1" s="1"/>
  <c r="L268" i="1"/>
  <c r="R268" i="1" s="1"/>
  <c r="X268" i="1" s="1"/>
  <c r="R342" i="1"/>
  <c r="X352" i="1"/>
  <c r="AD352" i="1" s="1"/>
  <c r="N373" i="1"/>
  <c r="T373" i="1" s="1"/>
  <c r="H372" i="1"/>
  <c r="Q431" i="1"/>
  <c r="AA431" i="1"/>
  <c r="W438" i="1"/>
  <c r="P462" i="1"/>
  <c r="P461" i="1" s="1"/>
  <c r="W462" i="1"/>
  <c r="AI462" i="1"/>
  <c r="AI461" i="1" s="1"/>
  <c r="L603" i="1"/>
  <c r="R603" i="1" s="1"/>
  <c r="X603" i="1" s="1"/>
  <c r="AD603" i="1" s="1"/>
  <c r="AF603" i="1" s="1"/>
  <c r="F602" i="1"/>
  <c r="L602" i="1" s="1"/>
  <c r="R602" i="1" s="1"/>
  <c r="X602" i="1" s="1"/>
  <c r="N741" i="1"/>
  <c r="T741" i="1" s="1"/>
  <c r="Z741" i="1" s="1"/>
  <c r="AH741" i="1" s="1"/>
  <c r="H738" i="1"/>
  <c r="N738" i="1" s="1"/>
  <c r="T738" i="1" s="1"/>
  <c r="N807" i="1"/>
  <c r="T807" i="1" s="1"/>
  <c r="Z807" i="1" s="1"/>
  <c r="AH807" i="1" s="1"/>
  <c r="K806" i="1"/>
  <c r="N806" i="1" s="1"/>
  <c r="F46" i="1"/>
  <c r="AA46" i="1"/>
  <c r="AA45" i="1" s="1"/>
  <c r="AA44" i="1" s="1"/>
  <c r="N844" i="1"/>
  <c r="T844" i="1" s="1"/>
  <c r="Z844" i="1" s="1"/>
  <c r="AH844" i="1" s="1"/>
  <c r="H843" i="1"/>
  <c r="N843" i="1" s="1"/>
  <c r="T843" i="1" s="1"/>
  <c r="Z843" i="1" s="1"/>
  <c r="AH843" i="1" s="1"/>
  <c r="O34" i="1"/>
  <c r="I183" i="1"/>
  <c r="AI183" i="1"/>
  <c r="L272" i="1"/>
  <c r="R272" i="1" s="1"/>
  <c r="X272" i="1" s="1"/>
  <c r="I271" i="1"/>
  <c r="L271" i="1" s="1"/>
  <c r="R271" i="1" s="1"/>
  <c r="X271" i="1" s="1"/>
  <c r="AD271" i="1" s="1"/>
  <c r="AF271" i="1" s="1"/>
  <c r="M20" i="1"/>
  <c r="S20" i="1" s="1"/>
  <c r="Y20" i="1" s="1"/>
  <c r="AG20" i="1" s="1"/>
  <c r="N20" i="1"/>
  <c r="T20" i="1" s="1"/>
  <c r="Z20" i="1" s="1"/>
  <c r="AH20" i="1" s="1"/>
  <c r="M26" i="1"/>
  <c r="S26" i="1" s="1"/>
  <c r="Y26" i="1" s="1"/>
  <c r="AI34" i="1"/>
  <c r="P34" i="1"/>
  <c r="W34" i="1"/>
  <c r="U34" i="1"/>
  <c r="AB34" i="1"/>
  <c r="P51" i="1"/>
  <c r="W51" i="1"/>
  <c r="AI51" i="1"/>
  <c r="AI45" i="1" s="1"/>
  <c r="AI44" i="1" s="1"/>
  <c r="I62" i="1"/>
  <c r="L62" i="1" s="1"/>
  <c r="R62" i="1" s="1"/>
  <c r="X62" i="1" s="1"/>
  <c r="AD62" i="1" s="1"/>
  <c r="AF62" i="1" s="1"/>
  <c r="N63" i="1"/>
  <c r="T63" i="1" s="1"/>
  <c r="Z63" i="1" s="1"/>
  <c r="AH63" i="1" s="1"/>
  <c r="M63" i="1"/>
  <c r="S63" i="1" s="1"/>
  <c r="Y63" i="1" s="1"/>
  <c r="AG63" i="1" s="1"/>
  <c r="F74" i="1"/>
  <c r="L74" i="1" s="1"/>
  <c r="R74" i="1" s="1"/>
  <c r="X74" i="1" s="1"/>
  <c r="AD74" i="1" s="1"/>
  <c r="AF74" i="1" s="1"/>
  <c r="N75" i="1"/>
  <c r="T75" i="1" s="1"/>
  <c r="Z75" i="1" s="1"/>
  <c r="AH75" i="1" s="1"/>
  <c r="M77" i="1"/>
  <c r="S77" i="1" s="1"/>
  <c r="H80" i="1"/>
  <c r="N80" i="1" s="1"/>
  <c r="T80" i="1" s="1"/>
  <c r="Z80" i="1" s="1"/>
  <c r="AH80" i="1" s="1"/>
  <c r="L87" i="1"/>
  <c r="R87" i="1" s="1"/>
  <c r="X87" i="1" s="1"/>
  <c r="AD87" i="1" s="1"/>
  <c r="AF87" i="1" s="1"/>
  <c r="R98" i="1"/>
  <c r="X98" i="1" s="1"/>
  <c r="AD98" i="1" s="1"/>
  <c r="AF98" i="1" s="1"/>
  <c r="N110" i="1"/>
  <c r="T110" i="1" s="1"/>
  <c r="Z110" i="1" s="1"/>
  <c r="AH110" i="1" s="1"/>
  <c r="H109" i="1"/>
  <c r="N109" i="1" s="1"/>
  <c r="T109" i="1" s="1"/>
  <c r="Z109" i="1" s="1"/>
  <c r="AH109" i="1" s="1"/>
  <c r="R128" i="1"/>
  <c r="X128" i="1" s="1"/>
  <c r="AD128" i="1" s="1"/>
  <c r="AF128" i="1" s="1"/>
  <c r="O127" i="1"/>
  <c r="J139" i="1"/>
  <c r="M139" i="1" s="1"/>
  <c r="S139" i="1" s="1"/>
  <c r="Y139" i="1" s="1"/>
  <c r="AG139" i="1" s="1"/>
  <c r="M140" i="1"/>
  <c r="S140" i="1" s="1"/>
  <c r="Y140" i="1" s="1"/>
  <c r="AG140" i="1" s="1"/>
  <c r="T145" i="1"/>
  <c r="Z145" i="1" s="1"/>
  <c r="AH145" i="1" s="1"/>
  <c r="AI151" i="1"/>
  <c r="I164" i="1"/>
  <c r="L164" i="1" s="1"/>
  <c r="F169" i="1"/>
  <c r="R173" i="1"/>
  <c r="X173" i="1" s="1"/>
  <c r="AD173" i="1" s="1"/>
  <c r="AF173" i="1" s="1"/>
  <c r="U210" i="1"/>
  <c r="AB210" i="1"/>
  <c r="F241" i="1"/>
  <c r="P274" i="1"/>
  <c r="Q322" i="1"/>
  <c r="Q355" i="1"/>
  <c r="T355" i="1" s="1"/>
  <c r="Z355" i="1" s="1"/>
  <c r="AH355" i="1" s="1"/>
  <c r="T356" i="1"/>
  <c r="Z356" i="1" s="1"/>
  <c r="AH356" i="1" s="1"/>
  <c r="F419" i="1"/>
  <c r="L419" i="1" s="1"/>
  <c r="R419" i="1" s="1"/>
  <c r="X419" i="1" s="1"/>
  <c r="AD419" i="1" s="1"/>
  <c r="AF419" i="1" s="1"/>
  <c r="L420" i="1"/>
  <c r="R420" i="1" s="1"/>
  <c r="X420" i="1" s="1"/>
  <c r="AD420" i="1" s="1"/>
  <c r="AF420" i="1" s="1"/>
  <c r="K431" i="1"/>
  <c r="L463" i="1"/>
  <c r="R463" i="1" s="1"/>
  <c r="X463" i="1" s="1"/>
  <c r="AD463" i="1" s="1"/>
  <c r="AF463" i="1" s="1"/>
  <c r="F462" i="1"/>
  <c r="J462" i="1"/>
  <c r="L487" i="1"/>
  <c r="R487" i="1" s="1"/>
  <c r="X487" i="1" s="1"/>
  <c r="AD487" i="1" s="1"/>
  <c r="AF487" i="1" s="1"/>
  <c r="I486" i="1"/>
  <c r="L486" i="1" s="1"/>
  <c r="R486" i="1" s="1"/>
  <c r="X486" i="1" s="1"/>
  <c r="AD486" i="1" s="1"/>
  <c r="AF486" i="1" s="1"/>
  <c r="L496" i="1"/>
  <c r="R496" i="1" s="1"/>
  <c r="X496" i="1" s="1"/>
  <c r="AD496" i="1" s="1"/>
  <c r="AF496" i="1" s="1"/>
  <c r="F495" i="1"/>
  <c r="J495" i="1"/>
  <c r="M495" i="1" s="1"/>
  <c r="AA495" i="1"/>
  <c r="G568" i="1"/>
  <c r="M568" i="1" s="1"/>
  <c r="S568" i="1" s="1"/>
  <c r="Y568" i="1" s="1"/>
  <c r="AG568" i="1" s="1"/>
  <c r="M569" i="1"/>
  <c r="S569" i="1" s="1"/>
  <c r="Y569" i="1" s="1"/>
  <c r="AG569" i="1" s="1"/>
  <c r="AG571" i="1"/>
  <c r="L577" i="1"/>
  <c r="R577" i="1" s="1"/>
  <c r="X577" i="1" s="1"/>
  <c r="AD577" i="1" s="1"/>
  <c r="AF577" i="1" s="1"/>
  <c r="F576" i="1"/>
  <c r="L576" i="1" s="1"/>
  <c r="R576" i="1" s="1"/>
  <c r="AB618" i="1"/>
  <c r="P776" i="1"/>
  <c r="P775" i="1" s="1"/>
  <c r="W776" i="1"/>
  <c r="W775" i="1" s="1"/>
  <c r="AI776" i="1"/>
  <c r="AI775" i="1" s="1"/>
  <c r="M791" i="1"/>
  <c r="S791" i="1" s="1"/>
  <c r="Y791" i="1" s="1"/>
  <c r="G790" i="1"/>
  <c r="G789" i="1" s="1"/>
  <c r="M799" i="1"/>
  <c r="S799" i="1" s="1"/>
  <c r="Y799" i="1" s="1"/>
  <c r="AG799" i="1" s="1"/>
  <c r="G798" i="1"/>
  <c r="M798" i="1" s="1"/>
  <c r="S798" i="1" s="1"/>
  <c r="Y798" i="1" s="1"/>
  <c r="J46" i="1"/>
  <c r="T83" i="1"/>
  <c r="Z83" i="1" s="1"/>
  <c r="AH83" i="1" s="1"/>
  <c r="N87" i="1"/>
  <c r="T87" i="1" s="1"/>
  <c r="Z87" i="1" s="1"/>
  <c r="AH87" i="1" s="1"/>
  <c r="H86" i="1"/>
  <c r="N86" i="1" s="1"/>
  <c r="T86" i="1" s="1"/>
  <c r="Z86" i="1" s="1"/>
  <c r="AH86" i="1" s="1"/>
  <c r="L162" i="1"/>
  <c r="R162" i="1" s="1"/>
  <c r="X162" i="1" s="1"/>
  <c r="AD162" i="1" s="1"/>
  <c r="AF162" i="1" s="1"/>
  <c r="I161" i="1"/>
  <c r="Q240" i="1"/>
  <c r="L1021" i="1"/>
  <c r="R1021" i="1" s="1"/>
  <c r="X1021" i="1" s="1"/>
  <c r="AD1021" i="1" s="1"/>
  <c r="AF1021" i="1" s="1"/>
  <c r="F1018" i="1"/>
  <c r="F1017" i="1" s="1"/>
  <c r="M1089" i="1"/>
  <c r="S1089" i="1" s="1"/>
  <c r="Y1089" i="1" s="1"/>
  <c r="AG1089" i="1" s="1"/>
  <c r="G1086" i="1"/>
  <c r="L20" i="1"/>
  <c r="R20" i="1" s="1"/>
  <c r="X20" i="1" s="1"/>
  <c r="AD20" i="1" s="1"/>
  <c r="AF20" i="1" s="1"/>
  <c r="AA18" i="1"/>
  <c r="O51" i="1"/>
  <c r="V51" i="1"/>
  <c r="V45" i="1" s="1"/>
  <c r="V44" i="1" s="1"/>
  <c r="O172" i="1"/>
  <c r="AC172" i="1"/>
  <c r="P183" i="1"/>
  <c r="T23" i="1"/>
  <c r="Z23" i="1" s="1"/>
  <c r="AH23" i="1" s="1"/>
  <c r="AI18" i="1"/>
  <c r="AI17" i="1" s="1"/>
  <c r="T32" i="1"/>
  <c r="Z32" i="1" s="1"/>
  <c r="AH32" i="1" s="1"/>
  <c r="R42" i="1"/>
  <c r="X42" i="1" s="1"/>
  <c r="AD42" i="1" s="1"/>
  <c r="AF42" i="1" s="1"/>
  <c r="P46" i="1"/>
  <c r="P45" i="1" s="1"/>
  <c r="P44" i="1" s="1"/>
  <c r="W46" i="1"/>
  <c r="W45" i="1" s="1"/>
  <c r="W44" i="1" s="1"/>
  <c r="AI46" i="1"/>
  <c r="F51" i="1"/>
  <c r="Y54" i="1"/>
  <c r="AG54" i="1" s="1"/>
  <c r="H71" i="1"/>
  <c r="N71" i="1" s="1"/>
  <c r="T71" i="1" s="1"/>
  <c r="Z71" i="1" s="1"/>
  <c r="AH71" i="1" s="1"/>
  <c r="M72" i="1"/>
  <c r="S72" i="1" s="1"/>
  <c r="J71" i="1"/>
  <c r="M71" i="1" s="1"/>
  <c r="S71" i="1" s="1"/>
  <c r="Y71" i="1" s="1"/>
  <c r="AG71" i="1" s="1"/>
  <c r="Z78" i="1"/>
  <c r="AH78" i="1" s="1"/>
  <c r="V210" i="1"/>
  <c r="N215" i="1"/>
  <c r="T215" i="1" s="1"/>
  <c r="Z215" i="1" s="1"/>
  <c r="AH215" i="1" s="1"/>
  <c r="H214" i="1"/>
  <c r="R244" i="1"/>
  <c r="F256" i="1"/>
  <c r="V337" i="1"/>
  <c r="V336" i="1" s="1"/>
  <c r="AC359" i="1"/>
  <c r="AB541" i="1"/>
  <c r="AB540" i="1" s="1"/>
  <c r="U561" i="1"/>
  <c r="U560" i="1" s="1"/>
  <c r="AB561" i="1"/>
  <c r="AB560" i="1" s="1"/>
  <c r="N708" i="1"/>
  <c r="T708" i="1" s="1"/>
  <c r="Z708" i="1" s="1"/>
  <c r="AH708" i="1" s="1"/>
  <c r="H707" i="1"/>
  <c r="N707" i="1" s="1"/>
  <c r="AB45" i="1"/>
  <c r="AB44" i="1" s="1"/>
  <c r="G46" i="1"/>
  <c r="K46" i="1"/>
  <c r="N46" i="1" s="1"/>
  <c r="T46" i="1" s="1"/>
  <c r="M59" i="1"/>
  <c r="S59" i="1" s="1"/>
  <c r="Y59" i="1" s="1"/>
  <c r="AG59" i="1" s="1"/>
  <c r="N65" i="1"/>
  <c r="T65" i="1" s="1"/>
  <c r="Z65" i="1" s="1"/>
  <c r="AH65" i="1" s="1"/>
  <c r="N66" i="1"/>
  <c r="T66" i="1" s="1"/>
  <c r="Z66" i="1" s="1"/>
  <c r="AH66" i="1" s="1"/>
  <c r="N69" i="1"/>
  <c r="T69" i="1" s="1"/>
  <c r="Z69" i="1" s="1"/>
  <c r="AH69" i="1" s="1"/>
  <c r="M87" i="1"/>
  <c r="S87" i="1" s="1"/>
  <c r="Y87" i="1" s="1"/>
  <c r="AG87" i="1" s="1"/>
  <c r="N100" i="1"/>
  <c r="T100" i="1" s="1"/>
  <c r="Z100" i="1" s="1"/>
  <c r="AH100" i="1" s="1"/>
  <c r="N101" i="1"/>
  <c r="T101" i="1" s="1"/>
  <c r="Z101" i="1" s="1"/>
  <c r="AH101" i="1" s="1"/>
  <c r="N104" i="1"/>
  <c r="T104" i="1" s="1"/>
  <c r="Z104" i="1" s="1"/>
  <c r="AH104" i="1" s="1"/>
  <c r="N107" i="1"/>
  <c r="T107" i="1" s="1"/>
  <c r="Z107" i="1" s="1"/>
  <c r="AH107" i="1" s="1"/>
  <c r="H115" i="1"/>
  <c r="N115" i="1" s="1"/>
  <c r="T115" i="1" s="1"/>
  <c r="N122" i="1"/>
  <c r="T122" i="1" s="1"/>
  <c r="Z122" i="1" s="1"/>
  <c r="AH122" i="1" s="1"/>
  <c r="M136" i="1"/>
  <c r="S136" i="1" s="1"/>
  <c r="Y136" i="1" s="1"/>
  <c r="AG136" i="1" s="1"/>
  <c r="M147" i="1"/>
  <c r="S147" i="1" s="1"/>
  <c r="Y147" i="1" s="1"/>
  <c r="AG147" i="1" s="1"/>
  <c r="L155" i="1"/>
  <c r="L158" i="1"/>
  <c r="R158" i="1" s="1"/>
  <c r="X158" i="1" s="1"/>
  <c r="AD158" i="1" s="1"/>
  <c r="AF158" i="1" s="1"/>
  <c r="L167" i="1"/>
  <c r="R167" i="1" s="1"/>
  <c r="X167" i="1" s="1"/>
  <c r="AD167" i="1" s="1"/>
  <c r="AF167" i="1" s="1"/>
  <c r="M170" i="1"/>
  <c r="S170" i="1" s="1"/>
  <c r="Y170" i="1" s="1"/>
  <c r="AG170" i="1" s="1"/>
  <c r="G183" i="1"/>
  <c r="L191" i="1"/>
  <c r="J183" i="1"/>
  <c r="Q183" i="1"/>
  <c r="AA183" i="1"/>
  <c r="L192" i="1"/>
  <c r="M196" i="1"/>
  <c r="S196" i="1" s="1"/>
  <c r="Y196" i="1" s="1"/>
  <c r="AG196" i="1" s="1"/>
  <c r="N196" i="1"/>
  <c r="T196" i="1" s="1"/>
  <c r="Z196" i="1" s="1"/>
  <c r="AH196" i="1" s="1"/>
  <c r="Q203" i="1"/>
  <c r="T203" i="1" s="1"/>
  <c r="Z203" i="1" s="1"/>
  <c r="AH203" i="1" s="1"/>
  <c r="AB202" i="1"/>
  <c r="AB201" i="1" s="1"/>
  <c r="N221" i="1"/>
  <c r="T221" i="1" s="1"/>
  <c r="Z221" i="1" s="1"/>
  <c r="AH221" i="1" s="1"/>
  <c r="T232" i="1"/>
  <c r="Z232" i="1" s="1"/>
  <c r="AH232" i="1" s="1"/>
  <c r="L234" i="1"/>
  <c r="R234" i="1" s="1"/>
  <c r="X234" i="1" s="1"/>
  <c r="AD234" i="1" s="1"/>
  <c r="AF234" i="1" s="1"/>
  <c r="M242" i="1"/>
  <c r="S242" i="1" s="1"/>
  <c r="Y242" i="1" s="1"/>
  <c r="AG242" i="1" s="1"/>
  <c r="K240" i="1"/>
  <c r="L257" i="1"/>
  <c r="R257" i="1" s="1"/>
  <c r="X257" i="1" s="1"/>
  <c r="AD257" i="1" s="1"/>
  <c r="AF257" i="1" s="1"/>
  <c r="M261" i="1"/>
  <c r="S261" i="1" s="1"/>
  <c r="Y261" i="1" s="1"/>
  <c r="AG261" i="1" s="1"/>
  <c r="M265" i="1"/>
  <c r="S265" i="1" s="1"/>
  <c r="L276" i="1"/>
  <c r="R276" i="1" s="1"/>
  <c r="X276" i="1" s="1"/>
  <c r="AD276" i="1" s="1"/>
  <c r="AF276" i="1" s="1"/>
  <c r="N292" i="1"/>
  <c r="T292" i="1" s="1"/>
  <c r="M295" i="1"/>
  <c r="S295" i="1" s="1"/>
  <c r="Y295" i="1" s="1"/>
  <c r="AG295" i="1" s="1"/>
  <c r="W303" i="1"/>
  <c r="N306" i="1"/>
  <c r="T306" i="1" s="1"/>
  <c r="H323" i="1"/>
  <c r="N331" i="1"/>
  <c r="T331" i="1" s="1"/>
  <c r="Z331" i="1" s="1"/>
  <c r="AH331" i="1" s="1"/>
  <c r="K341" i="1"/>
  <c r="N341" i="1" s="1"/>
  <c r="K345" i="1"/>
  <c r="K344" i="1" s="1"/>
  <c r="L353" i="1"/>
  <c r="R353" i="1" s="1"/>
  <c r="X353" i="1" s="1"/>
  <c r="AD353" i="1" s="1"/>
  <c r="M393" i="1"/>
  <c r="S393" i="1" s="1"/>
  <c r="Y393" i="1" s="1"/>
  <c r="AG393" i="1" s="1"/>
  <c r="L396" i="1"/>
  <c r="R396" i="1" s="1"/>
  <c r="X396" i="1" s="1"/>
  <c r="AD396" i="1" s="1"/>
  <c r="AF396" i="1" s="1"/>
  <c r="L401" i="1"/>
  <c r="R401" i="1" s="1"/>
  <c r="X401" i="1" s="1"/>
  <c r="AD401" i="1" s="1"/>
  <c r="AF401" i="1" s="1"/>
  <c r="L402" i="1"/>
  <c r="R402" i="1" s="1"/>
  <c r="X402" i="1" s="1"/>
  <c r="AD402" i="1" s="1"/>
  <c r="AF402" i="1" s="1"/>
  <c r="M404" i="1"/>
  <c r="S404" i="1" s="1"/>
  <c r="Y404" i="1" s="1"/>
  <c r="AG404" i="1" s="1"/>
  <c r="M405" i="1"/>
  <c r="S405" i="1" s="1"/>
  <c r="M420" i="1"/>
  <c r="S420" i="1" s="1"/>
  <c r="Y420" i="1" s="1"/>
  <c r="AG420" i="1" s="1"/>
  <c r="Q426" i="1"/>
  <c r="AA426" i="1"/>
  <c r="M429" i="1"/>
  <c r="S429" i="1" s="1"/>
  <c r="Y429" i="1" s="1"/>
  <c r="AG429" i="1" s="1"/>
  <c r="L432" i="1"/>
  <c r="R432" i="1" s="1"/>
  <c r="X432" i="1" s="1"/>
  <c r="AD432" i="1" s="1"/>
  <c r="AF432" i="1" s="1"/>
  <c r="N434" i="1"/>
  <c r="T434" i="1" s="1"/>
  <c r="Z434" i="1" s="1"/>
  <c r="AH434" i="1" s="1"/>
  <c r="M445" i="1"/>
  <c r="S445" i="1" s="1"/>
  <c r="U444" i="1"/>
  <c r="U438" i="1" s="1"/>
  <c r="AB444" i="1"/>
  <c r="AB438" i="1" s="1"/>
  <c r="M463" i="1"/>
  <c r="S463" i="1" s="1"/>
  <c r="Y463" i="1" s="1"/>
  <c r="AG463" i="1" s="1"/>
  <c r="Q461" i="1"/>
  <c r="M465" i="1"/>
  <c r="S465" i="1" s="1"/>
  <c r="Y465" i="1" s="1"/>
  <c r="AG465" i="1" s="1"/>
  <c r="O467" i="1"/>
  <c r="O461" i="1" s="1"/>
  <c r="V467" i="1"/>
  <c r="V461" i="1" s="1"/>
  <c r="AC467" i="1"/>
  <c r="L471" i="1"/>
  <c r="R471" i="1" s="1"/>
  <c r="X471" i="1" s="1"/>
  <c r="AD471" i="1" s="1"/>
  <c r="AF471" i="1" s="1"/>
  <c r="M476" i="1"/>
  <c r="S476" i="1" s="1"/>
  <c r="Y476" i="1" s="1"/>
  <c r="AG476" i="1" s="1"/>
  <c r="N478" i="1"/>
  <c r="T478" i="1" s="1"/>
  <c r="Z478" i="1" s="1"/>
  <c r="AH478" i="1" s="1"/>
  <c r="M496" i="1"/>
  <c r="S496" i="1" s="1"/>
  <c r="Y496" i="1" s="1"/>
  <c r="AG496" i="1" s="1"/>
  <c r="M498" i="1"/>
  <c r="S498" i="1" s="1"/>
  <c r="Y498" i="1" s="1"/>
  <c r="AG498" i="1" s="1"/>
  <c r="N498" i="1"/>
  <c r="T498" i="1" s="1"/>
  <c r="Z498" i="1" s="1"/>
  <c r="AH498" i="1" s="1"/>
  <c r="M500" i="1"/>
  <c r="S500" i="1" s="1"/>
  <c r="Y500" i="1" s="1"/>
  <c r="AG500" i="1" s="1"/>
  <c r="N500" i="1"/>
  <c r="T500" i="1" s="1"/>
  <c r="Z500" i="1" s="1"/>
  <c r="AH500" i="1" s="1"/>
  <c r="M502" i="1"/>
  <c r="S502" i="1" s="1"/>
  <c r="Y502" i="1" s="1"/>
  <c r="AG502" i="1" s="1"/>
  <c r="O495" i="1"/>
  <c r="V495" i="1"/>
  <c r="P506" i="1"/>
  <c r="W506" i="1"/>
  <c r="AI506" i="1"/>
  <c r="L509" i="1"/>
  <c r="R509" i="1" s="1"/>
  <c r="X509" i="1" s="1"/>
  <c r="AD509" i="1" s="1"/>
  <c r="AF509" i="1" s="1"/>
  <c r="Q511" i="1"/>
  <c r="AA511" i="1"/>
  <c r="H522" i="1"/>
  <c r="M525" i="1"/>
  <c r="S525" i="1" s="1"/>
  <c r="Y525" i="1" s="1"/>
  <c r="AG525" i="1" s="1"/>
  <c r="M528" i="1"/>
  <c r="M529" i="1"/>
  <c r="S529" i="1" s="1"/>
  <c r="Y529" i="1" s="1"/>
  <c r="AG529" i="1" s="1"/>
  <c r="M530" i="1"/>
  <c r="S530" i="1" s="1"/>
  <c r="Y530" i="1" s="1"/>
  <c r="AG530" i="1" s="1"/>
  <c r="M531" i="1"/>
  <c r="S531" i="1" s="1"/>
  <c r="Y531" i="1" s="1"/>
  <c r="AG531" i="1" s="1"/>
  <c r="L548" i="1"/>
  <c r="L549" i="1"/>
  <c r="R549" i="1" s="1"/>
  <c r="X549" i="1" s="1"/>
  <c r="AD549" i="1" s="1"/>
  <c r="AF549" i="1" s="1"/>
  <c r="M551" i="1"/>
  <c r="S551" i="1" s="1"/>
  <c r="Y551" i="1" s="1"/>
  <c r="AG551" i="1" s="1"/>
  <c r="M552" i="1"/>
  <c r="S552" i="1" s="1"/>
  <c r="Y552" i="1" s="1"/>
  <c r="AG552" i="1" s="1"/>
  <c r="AI541" i="1"/>
  <c r="AI540" i="1" s="1"/>
  <c r="Q562" i="1"/>
  <c r="T562" i="1" s="1"/>
  <c r="Z562" i="1" s="1"/>
  <c r="AH562" i="1" s="1"/>
  <c r="X562" i="1"/>
  <c r="AD562" i="1" s="1"/>
  <c r="AF562" i="1" s="1"/>
  <c r="N577" i="1"/>
  <c r="T577" i="1" s="1"/>
  <c r="Z577" i="1" s="1"/>
  <c r="AH577" i="1" s="1"/>
  <c r="L589" i="1"/>
  <c r="R589" i="1" s="1"/>
  <c r="X589" i="1" s="1"/>
  <c r="AD589" i="1" s="1"/>
  <c r="AF589" i="1" s="1"/>
  <c r="L590" i="1"/>
  <c r="R590" i="1" s="1"/>
  <c r="X590" i="1" s="1"/>
  <c r="AD590" i="1" s="1"/>
  <c r="AF590" i="1" s="1"/>
  <c r="L619" i="1"/>
  <c r="R619" i="1" s="1"/>
  <c r="X619" i="1" s="1"/>
  <c r="AD619" i="1" s="1"/>
  <c r="AF619" i="1" s="1"/>
  <c r="M621" i="1"/>
  <c r="S621" i="1" s="1"/>
  <c r="Y621" i="1" s="1"/>
  <c r="AG621" i="1" s="1"/>
  <c r="N623" i="1"/>
  <c r="L626" i="1"/>
  <c r="R626" i="1" s="1"/>
  <c r="X626" i="1" s="1"/>
  <c r="AD626" i="1" s="1"/>
  <c r="AF626" i="1" s="1"/>
  <c r="M628" i="1"/>
  <c r="G643" i="1"/>
  <c r="M643" i="1" s="1"/>
  <c r="K643" i="1"/>
  <c r="U643" i="1"/>
  <c r="AB643" i="1"/>
  <c r="I643" i="1"/>
  <c r="I642" i="1" s="1"/>
  <c r="P643" i="1"/>
  <c r="W643" i="1"/>
  <c r="AI643" i="1"/>
  <c r="AI642" i="1" s="1"/>
  <c r="T653" i="1"/>
  <c r="Z653" i="1" s="1"/>
  <c r="AH653" i="1" s="1"/>
  <c r="T654" i="1"/>
  <c r="Z654" i="1" s="1"/>
  <c r="AH654" i="1" s="1"/>
  <c r="G756" i="1"/>
  <c r="M756" i="1" s="1"/>
  <c r="N791" i="1"/>
  <c r="T791" i="1" s="1"/>
  <c r="Z791" i="1" s="1"/>
  <c r="AH791" i="1" s="1"/>
  <c r="S794" i="1"/>
  <c r="Y794" i="1" s="1"/>
  <c r="AG794" i="1" s="1"/>
  <c r="N799" i="1"/>
  <c r="T799" i="1" s="1"/>
  <c r="Z799" i="1" s="1"/>
  <c r="AH799" i="1" s="1"/>
  <c r="I823" i="1"/>
  <c r="I816" i="1" s="1"/>
  <c r="V823" i="1"/>
  <c r="J839" i="1"/>
  <c r="J838" i="1" s="1"/>
  <c r="AG872" i="1"/>
  <c r="X882" i="1"/>
  <c r="AD882" i="1" s="1"/>
  <c r="AF882" i="1" s="1"/>
  <c r="U881" i="1"/>
  <c r="X881" i="1" s="1"/>
  <c r="L1008" i="1"/>
  <c r="T116" i="1"/>
  <c r="Z116" i="1" s="1"/>
  <c r="AH116" i="1" s="1"/>
  <c r="T125" i="1"/>
  <c r="Z125" i="1" s="1"/>
  <c r="AH125" i="1" s="1"/>
  <c r="Z140" i="1"/>
  <c r="AH140" i="1" s="1"/>
  <c r="AB151" i="1"/>
  <c r="AB150" i="1" s="1"/>
  <c r="AB149" i="1" s="1"/>
  <c r="S167" i="1"/>
  <c r="R175" i="1"/>
  <c r="X175" i="1" s="1"/>
  <c r="AD175" i="1" s="1"/>
  <c r="AF175" i="1" s="1"/>
  <c r="Q172" i="1"/>
  <c r="Q150" i="1" s="1"/>
  <c r="AA172" i="1"/>
  <c r="S185" i="1"/>
  <c r="Y185" i="1" s="1"/>
  <c r="AG185" i="1" s="1"/>
  <c r="Z185" i="1"/>
  <c r="AH185" i="1" s="1"/>
  <c r="H195" i="1"/>
  <c r="O195" i="1"/>
  <c r="O194" i="1" s="1"/>
  <c r="V195" i="1"/>
  <c r="V194" i="1" s="1"/>
  <c r="AC195" i="1"/>
  <c r="AC194" i="1" s="1"/>
  <c r="AC202" i="1"/>
  <c r="AC201" i="1" s="1"/>
  <c r="AC210" i="1"/>
  <c r="I210" i="1"/>
  <c r="S238" i="1"/>
  <c r="Y238" i="1" s="1"/>
  <c r="AG238" i="1" s="1"/>
  <c r="AB240" i="1"/>
  <c r="O240" i="1"/>
  <c r="V240" i="1"/>
  <c r="AC240" i="1"/>
  <c r="T245" i="1"/>
  <c r="Z245" i="1" s="1"/>
  <c r="AH245" i="1" s="1"/>
  <c r="J252" i="1"/>
  <c r="Q256" i="1"/>
  <c r="Q252" i="1" s="1"/>
  <c r="AA256" i="1"/>
  <c r="AA252" i="1" s="1"/>
  <c r="S259" i="1"/>
  <c r="Y259" i="1" s="1"/>
  <c r="AG259" i="1" s="1"/>
  <c r="AA274" i="1"/>
  <c r="R287" i="1"/>
  <c r="X287" i="1" s="1"/>
  <c r="AD287" i="1" s="1"/>
  <c r="AF287" i="1" s="1"/>
  <c r="R289" i="1"/>
  <c r="X289" i="1" s="1"/>
  <c r="AD289" i="1" s="1"/>
  <c r="AF289" i="1" s="1"/>
  <c r="K297" i="1"/>
  <c r="R301" i="1"/>
  <c r="X301" i="1" s="1"/>
  <c r="AD301" i="1" s="1"/>
  <c r="AF301" i="1" s="1"/>
  <c r="Q297" i="1"/>
  <c r="P328" i="1"/>
  <c r="AC337" i="1"/>
  <c r="AC336" i="1" s="1"/>
  <c r="O337" i="1"/>
  <c r="O336" i="1" s="1"/>
  <c r="M344" i="1"/>
  <c r="U380" i="1"/>
  <c r="F387" i="1"/>
  <c r="F380" i="1" s="1"/>
  <c r="J387" i="1"/>
  <c r="P387" i="1"/>
  <c r="P380" i="1" s="1"/>
  <c r="W387" i="1"/>
  <c r="AI387" i="1"/>
  <c r="AI380" i="1" s="1"/>
  <c r="T393" i="1"/>
  <c r="Z393" i="1" s="1"/>
  <c r="AH393" i="1" s="1"/>
  <c r="S402" i="1"/>
  <c r="Y402" i="1" s="1"/>
  <c r="AG402" i="1" s="1"/>
  <c r="S427" i="1"/>
  <c r="K425" i="1"/>
  <c r="T442" i="1"/>
  <c r="Z442" i="1" s="1"/>
  <c r="AH442" i="1" s="1"/>
  <c r="U461" i="1"/>
  <c r="I467" i="1"/>
  <c r="S471" i="1"/>
  <c r="Y471" i="1" s="1"/>
  <c r="AG471" i="1" s="1"/>
  <c r="T476" i="1"/>
  <c r="Z476" i="1" s="1"/>
  <c r="S484" i="1"/>
  <c r="Y484" i="1" s="1"/>
  <c r="AG484" i="1" s="1"/>
  <c r="Y487" i="1"/>
  <c r="R489" i="1"/>
  <c r="X489" i="1" s="1"/>
  <c r="AD489" i="1" s="1"/>
  <c r="AF489" i="1" s="1"/>
  <c r="R490" i="1"/>
  <c r="X490" i="1" s="1"/>
  <c r="AD490" i="1" s="1"/>
  <c r="AF490" i="1" s="1"/>
  <c r="R493" i="1"/>
  <c r="T511" i="1"/>
  <c r="T514" i="1"/>
  <c r="Z514" i="1" s="1"/>
  <c r="AH514" i="1" s="1"/>
  <c r="T523" i="1"/>
  <c r="Z523" i="1" s="1"/>
  <c r="AH523" i="1" s="1"/>
  <c r="Z542" i="1"/>
  <c r="AH542" i="1" s="1"/>
  <c r="S549" i="1"/>
  <c r="R558" i="1"/>
  <c r="X558" i="1" s="1"/>
  <c r="AD558" i="1" s="1"/>
  <c r="AF558" i="1" s="1"/>
  <c r="Q541" i="1"/>
  <c r="Q540" i="1" s="1"/>
  <c r="AG563" i="1"/>
  <c r="I561" i="1"/>
  <c r="I560" i="1" s="1"/>
  <c r="S626" i="1"/>
  <c r="Y626" i="1" s="1"/>
  <c r="AG626" i="1" s="1"/>
  <c r="S636" i="1"/>
  <c r="Y636" i="1" s="1"/>
  <c r="AG636" i="1" s="1"/>
  <c r="AC703" i="1"/>
  <c r="AA755" i="1"/>
  <c r="L769" i="1"/>
  <c r="R769" i="1" s="1"/>
  <c r="X769" i="1" s="1"/>
  <c r="AD769" i="1" s="1"/>
  <c r="AF769" i="1" s="1"/>
  <c r="F768" i="1"/>
  <c r="Z783" i="1"/>
  <c r="AH783" i="1" s="1"/>
  <c r="S783" i="1"/>
  <c r="Y783" i="1" s="1"/>
  <c r="AC809" i="1"/>
  <c r="AC804" i="1" s="1"/>
  <c r="X876" i="1"/>
  <c r="M1006" i="1"/>
  <c r="S1006" i="1" s="1"/>
  <c r="G1003" i="1"/>
  <c r="M101" i="1"/>
  <c r="S101" i="1" s="1"/>
  <c r="Y101" i="1" s="1"/>
  <c r="AG101" i="1" s="1"/>
  <c r="L104" i="1"/>
  <c r="R104" i="1" s="1"/>
  <c r="X104" i="1" s="1"/>
  <c r="AD104" i="1" s="1"/>
  <c r="AF104" i="1" s="1"/>
  <c r="M107" i="1"/>
  <c r="S107" i="1" s="1"/>
  <c r="J112" i="1"/>
  <c r="M112" i="1" s="1"/>
  <c r="S112" i="1" s="1"/>
  <c r="Y112" i="1" s="1"/>
  <c r="AG112" i="1" s="1"/>
  <c r="N119" i="1"/>
  <c r="T119" i="1" s="1"/>
  <c r="Z119" i="1" s="1"/>
  <c r="AH119" i="1" s="1"/>
  <c r="L122" i="1"/>
  <c r="R122" i="1" s="1"/>
  <c r="X122" i="1" s="1"/>
  <c r="AD122" i="1" s="1"/>
  <c r="AF122" i="1" s="1"/>
  <c r="M121" i="1"/>
  <c r="S121" i="1" s="1"/>
  <c r="Y121" i="1" s="1"/>
  <c r="AG121" i="1" s="1"/>
  <c r="AH130" i="1"/>
  <c r="L136" i="1"/>
  <c r="R136" i="1" s="1"/>
  <c r="X136" i="1" s="1"/>
  <c r="AD136" i="1" s="1"/>
  <c r="AF136" i="1" s="1"/>
  <c r="L147" i="1"/>
  <c r="R147" i="1" s="1"/>
  <c r="X147" i="1" s="1"/>
  <c r="AD147" i="1" s="1"/>
  <c r="AF147" i="1" s="1"/>
  <c r="O151" i="1"/>
  <c r="V151" i="1"/>
  <c r="AC151" i="1"/>
  <c r="N162" i="1"/>
  <c r="T162" i="1" s="1"/>
  <c r="Z162" i="1" s="1"/>
  <c r="AH162" i="1" s="1"/>
  <c r="N165" i="1"/>
  <c r="T165" i="1" s="1"/>
  <c r="Z165" i="1" s="1"/>
  <c r="AH165" i="1" s="1"/>
  <c r="O164" i="1"/>
  <c r="V164" i="1"/>
  <c r="V150" i="1" s="1"/>
  <c r="V149" i="1" s="1"/>
  <c r="AC164" i="1"/>
  <c r="L169" i="1"/>
  <c r="R169" i="1" s="1"/>
  <c r="X169" i="1" s="1"/>
  <c r="AD169" i="1" s="1"/>
  <c r="AF169" i="1" s="1"/>
  <c r="F172" i="1"/>
  <c r="N173" i="1"/>
  <c r="T173" i="1" s="1"/>
  <c r="Z173" i="1" s="1"/>
  <c r="AH173" i="1" s="1"/>
  <c r="M177" i="1"/>
  <c r="S177" i="1" s="1"/>
  <c r="Y177" i="1" s="1"/>
  <c r="AG177" i="1" s="1"/>
  <c r="N177" i="1"/>
  <c r="T177" i="1" s="1"/>
  <c r="Z177" i="1" s="1"/>
  <c r="AH177" i="1" s="1"/>
  <c r="M178" i="1"/>
  <c r="N178" i="1"/>
  <c r="T178" i="1" s="1"/>
  <c r="Z178" i="1" s="1"/>
  <c r="AH178" i="1" s="1"/>
  <c r="H183" i="1"/>
  <c r="N183" i="1" s="1"/>
  <c r="O183" i="1"/>
  <c r="V183" i="1"/>
  <c r="AC183" i="1"/>
  <c r="AI202" i="1"/>
  <c r="AI201" i="1" s="1"/>
  <c r="Q210" i="1"/>
  <c r="L212" i="1"/>
  <c r="R212" i="1" s="1"/>
  <c r="M212" i="1"/>
  <c r="S212" i="1" s="1"/>
  <c r="Y212" i="1" s="1"/>
  <c r="AG212" i="1" s="1"/>
  <c r="L219" i="1"/>
  <c r="R219" i="1" s="1"/>
  <c r="X219" i="1" s="1"/>
  <c r="AD219" i="1" s="1"/>
  <c r="AF219" i="1" s="1"/>
  <c r="L222" i="1"/>
  <c r="R222" i="1" s="1"/>
  <c r="X222" i="1" s="1"/>
  <c r="AD222" i="1" s="1"/>
  <c r="AF222" i="1" s="1"/>
  <c r="M226" i="1"/>
  <c r="S226" i="1" s="1"/>
  <c r="N229" i="1"/>
  <c r="T229" i="1" s="1"/>
  <c r="Z229" i="1" s="1"/>
  <c r="AH229" i="1" s="1"/>
  <c r="N235" i="1"/>
  <c r="T235" i="1" s="1"/>
  <c r="P240" i="1"/>
  <c r="N254" i="1"/>
  <c r="T254" i="1" s="1"/>
  <c r="M257" i="1"/>
  <c r="S257" i="1" s="1"/>
  <c r="Y257" i="1" s="1"/>
  <c r="AG257" i="1" s="1"/>
  <c r="K256" i="1"/>
  <c r="K252" i="1" s="1"/>
  <c r="U256" i="1"/>
  <c r="U252" i="1" s="1"/>
  <c r="AB256" i="1"/>
  <c r="AB252" i="1" s="1"/>
  <c r="N259" i="1"/>
  <c r="T259" i="1" s="1"/>
  <c r="Z259" i="1" s="1"/>
  <c r="AH259" i="1" s="1"/>
  <c r="L261" i="1"/>
  <c r="R261" i="1" s="1"/>
  <c r="X261" i="1" s="1"/>
  <c r="AD261" i="1" s="1"/>
  <c r="AF261" i="1" s="1"/>
  <c r="L265" i="1"/>
  <c r="R265" i="1" s="1"/>
  <c r="X265" i="1" s="1"/>
  <c r="AD265" i="1" s="1"/>
  <c r="AF265" i="1" s="1"/>
  <c r="N271" i="1"/>
  <c r="T271" i="1" s="1"/>
  <c r="Z271" i="1" s="1"/>
  <c r="AH271" i="1" s="1"/>
  <c r="N276" i="1"/>
  <c r="T276" i="1" s="1"/>
  <c r="Z276" i="1" s="1"/>
  <c r="AH276" i="1" s="1"/>
  <c r="M279" i="1"/>
  <c r="S279" i="1" s="1"/>
  <c r="Y279" i="1" s="1"/>
  <c r="AG279" i="1" s="1"/>
  <c r="M289" i="1"/>
  <c r="S289" i="1" s="1"/>
  <c r="Y289" i="1" s="1"/>
  <c r="AG289" i="1" s="1"/>
  <c r="L291" i="1"/>
  <c r="R291" i="1" s="1"/>
  <c r="X291" i="1" s="1"/>
  <c r="AD291" i="1" s="1"/>
  <c r="AF291" i="1" s="1"/>
  <c r="O298" i="1"/>
  <c r="O297" i="1" s="1"/>
  <c r="V298" i="1"/>
  <c r="V297" i="1" s="1"/>
  <c r="AC298" i="1"/>
  <c r="AC297" i="1" s="1"/>
  <c r="U303" i="1"/>
  <c r="U297" i="1" s="1"/>
  <c r="AB303" i="1"/>
  <c r="AB297" i="1" s="1"/>
  <c r="M320" i="1"/>
  <c r="S320" i="1" s="1"/>
  <c r="Y320" i="1" s="1"/>
  <c r="AG320" i="1" s="1"/>
  <c r="O323" i="1"/>
  <c r="V323" i="1"/>
  <c r="V322" i="1" s="1"/>
  <c r="AC323" i="1"/>
  <c r="AC322" i="1" s="1"/>
  <c r="P323" i="1"/>
  <c r="W323" i="1"/>
  <c r="AI323" i="1"/>
  <c r="L329" i="1"/>
  <c r="R329" i="1" s="1"/>
  <c r="X329" i="1" s="1"/>
  <c r="AD329" i="1" s="1"/>
  <c r="AF329" i="1" s="1"/>
  <c r="L331" i="1"/>
  <c r="R331" i="1" s="1"/>
  <c r="X331" i="1" s="1"/>
  <c r="AD331" i="1" s="1"/>
  <c r="AF331" i="1" s="1"/>
  <c r="L333" i="1"/>
  <c r="R333" i="1" s="1"/>
  <c r="X333" i="1" s="1"/>
  <c r="AD333" i="1" s="1"/>
  <c r="AF333" i="1" s="1"/>
  <c r="R339" i="1"/>
  <c r="X339" i="1" s="1"/>
  <c r="W337" i="1"/>
  <c r="W336" i="1" s="1"/>
  <c r="AH347" i="1"/>
  <c r="AI345" i="1"/>
  <c r="AI344" i="1" s="1"/>
  <c r="N352" i="1"/>
  <c r="T352" i="1" s="1"/>
  <c r="Z352" i="1" s="1"/>
  <c r="W359" i="1"/>
  <c r="M369" i="1"/>
  <c r="S369" i="1" s="1"/>
  <c r="Y369" i="1" s="1"/>
  <c r="AG369" i="1" s="1"/>
  <c r="M373" i="1"/>
  <c r="M376" i="1"/>
  <c r="S376" i="1" s="1"/>
  <c r="N382" i="1"/>
  <c r="T382" i="1" s="1"/>
  <c r="Z382" i="1" s="1"/>
  <c r="AH382" i="1" s="1"/>
  <c r="N384" i="1"/>
  <c r="T384" i="1" s="1"/>
  <c r="Z384" i="1" s="1"/>
  <c r="AH384" i="1" s="1"/>
  <c r="N385" i="1"/>
  <c r="T385" i="1" s="1"/>
  <c r="Z385" i="1" s="1"/>
  <c r="AH385" i="1" s="1"/>
  <c r="M388" i="1"/>
  <c r="S388" i="1" s="1"/>
  <c r="Y388" i="1" s="1"/>
  <c r="K387" i="1"/>
  <c r="K380" i="1" s="1"/>
  <c r="Q387" i="1"/>
  <c r="Q380" i="1" s="1"/>
  <c r="AA387" i="1"/>
  <c r="AA380" i="1" s="1"/>
  <c r="N391" i="1"/>
  <c r="T391" i="1" s="1"/>
  <c r="Z391" i="1" s="1"/>
  <c r="V387" i="1"/>
  <c r="V380" i="1" s="1"/>
  <c r="AC387" i="1"/>
  <c r="AC380" i="1" s="1"/>
  <c r="L393" i="1"/>
  <c r="R393" i="1" s="1"/>
  <c r="X393" i="1" s="1"/>
  <c r="AD393" i="1" s="1"/>
  <c r="AF393" i="1" s="1"/>
  <c r="AA398" i="1"/>
  <c r="AD398" i="1" s="1"/>
  <c r="AF398" i="1" s="1"/>
  <c r="W407" i="1"/>
  <c r="N413" i="1"/>
  <c r="T413" i="1" s="1"/>
  <c r="Z413" i="1" s="1"/>
  <c r="AH413" i="1" s="1"/>
  <c r="V407" i="1"/>
  <c r="M416" i="1"/>
  <c r="S416" i="1" s="1"/>
  <c r="Y416" i="1" s="1"/>
  <c r="AG416" i="1" s="1"/>
  <c r="N427" i="1"/>
  <c r="T427" i="1" s="1"/>
  <c r="Z427" i="1" s="1"/>
  <c r="AH427" i="1" s="1"/>
  <c r="L429" i="1"/>
  <c r="R429" i="1" s="1"/>
  <c r="X429" i="1" s="1"/>
  <c r="AD429" i="1" s="1"/>
  <c r="AF429" i="1" s="1"/>
  <c r="N440" i="1"/>
  <c r="T440" i="1" s="1"/>
  <c r="O439" i="1"/>
  <c r="V439" i="1"/>
  <c r="V438" i="1" s="1"/>
  <c r="AC439" i="1"/>
  <c r="AC438" i="1" s="1"/>
  <c r="L447" i="1"/>
  <c r="R447" i="1" s="1"/>
  <c r="X447" i="1" s="1"/>
  <c r="AD447" i="1" s="1"/>
  <c r="AF447" i="1" s="1"/>
  <c r="M450" i="1"/>
  <c r="S450" i="1" s="1"/>
  <c r="Y450" i="1" s="1"/>
  <c r="L456" i="1"/>
  <c r="R456" i="1" s="1"/>
  <c r="X456" i="1" s="1"/>
  <c r="AD456" i="1" s="1"/>
  <c r="AF456" i="1" s="1"/>
  <c r="AC461" i="1"/>
  <c r="L468" i="1"/>
  <c r="R468" i="1" s="1"/>
  <c r="X468" i="1" s="1"/>
  <c r="AD468" i="1" s="1"/>
  <c r="AF468" i="1" s="1"/>
  <c r="N471" i="1"/>
  <c r="T471" i="1" s="1"/>
  <c r="Z471" i="1" s="1"/>
  <c r="AH471" i="1" s="1"/>
  <c r="N484" i="1"/>
  <c r="T484" i="1" s="1"/>
  <c r="Z484" i="1" s="1"/>
  <c r="AH484" i="1" s="1"/>
  <c r="M489" i="1"/>
  <c r="S489" i="1" s="1"/>
  <c r="Y489" i="1" s="1"/>
  <c r="AG489" i="1" s="1"/>
  <c r="N489" i="1"/>
  <c r="T489" i="1" s="1"/>
  <c r="Z489" i="1" s="1"/>
  <c r="AH489" i="1" s="1"/>
  <c r="M490" i="1"/>
  <c r="S490" i="1" s="1"/>
  <c r="Y490" i="1" s="1"/>
  <c r="AG490" i="1" s="1"/>
  <c r="N490" i="1"/>
  <c r="T490" i="1" s="1"/>
  <c r="Z490" i="1" s="1"/>
  <c r="AH490" i="1" s="1"/>
  <c r="M492" i="1"/>
  <c r="S492" i="1" s="1"/>
  <c r="Y492" i="1" s="1"/>
  <c r="AG492" i="1" s="1"/>
  <c r="N492" i="1"/>
  <c r="T492" i="1" s="1"/>
  <c r="Z492" i="1" s="1"/>
  <c r="AH492" i="1" s="1"/>
  <c r="M493" i="1"/>
  <c r="S493" i="1" s="1"/>
  <c r="Y493" i="1" s="1"/>
  <c r="AG493" i="1" s="1"/>
  <c r="N493" i="1"/>
  <c r="T493" i="1" s="1"/>
  <c r="Z493" i="1" s="1"/>
  <c r="AH493" i="1" s="1"/>
  <c r="W495" i="1"/>
  <c r="U506" i="1"/>
  <c r="AB506" i="1"/>
  <c r="O511" i="1"/>
  <c r="V511" i="1"/>
  <c r="AC511" i="1"/>
  <c r="P511" i="1"/>
  <c r="W511" i="1"/>
  <c r="AI511" i="1"/>
  <c r="M517" i="1"/>
  <c r="S517" i="1" s="1"/>
  <c r="Q517" i="1"/>
  <c r="Q516" i="1" s="1"/>
  <c r="AA517" i="1"/>
  <c r="M520" i="1"/>
  <c r="S520" i="1" s="1"/>
  <c r="Y520" i="1" s="1"/>
  <c r="AG520" i="1" s="1"/>
  <c r="T543" i="1"/>
  <c r="Z543" i="1" s="1"/>
  <c r="AH543" i="1" s="1"/>
  <c r="M546" i="1"/>
  <c r="S546" i="1" s="1"/>
  <c r="L554" i="1"/>
  <c r="R554" i="1" s="1"/>
  <c r="X554" i="1" s="1"/>
  <c r="AD554" i="1" s="1"/>
  <c r="AF554" i="1" s="1"/>
  <c r="L555" i="1"/>
  <c r="R555" i="1" s="1"/>
  <c r="X555" i="1" s="1"/>
  <c r="AD555" i="1" s="1"/>
  <c r="AF555" i="1" s="1"/>
  <c r="Z563" i="1"/>
  <c r="AH563" i="1" s="1"/>
  <c r="L568" i="1"/>
  <c r="R568" i="1" s="1"/>
  <c r="X568" i="1" s="1"/>
  <c r="AD568" i="1" s="1"/>
  <c r="AF568" i="1" s="1"/>
  <c r="L569" i="1"/>
  <c r="R569" i="1" s="1"/>
  <c r="X569" i="1" s="1"/>
  <c r="AD569" i="1" s="1"/>
  <c r="AF569" i="1" s="1"/>
  <c r="X572" i="1"/>
  <c r="AD572" i="1" s="1"/>
  <c r="AF572" i="1" s="1"/>
  <c r="N584" i="1"/>
  <c r="T584" i="1" s="1"/>
  <c r="Z584" i="1" s="1"/>
  <c r="AH584" i="1" s="1"/>
  <c r="N589" i="1"/>
  <c r="N590" i="1"/>
  <c r="T590" i="1" s="1"/>
  <c r="Z590" i="1" s="1"/>
  <c r="AH590" i="1" s="1"/>
  <c r="L593" i="1"/>
  <c r="R593" i="1" s="1"/>
  <c r="X593" i="1" s="1"/>
  <c r="AD593" i="1" s="1"/>
  <c r="AF593" i="1" s="1"/>
  <c r="M595" i="1"/>
  <c r="S595" i="1" s="1"/>
  <c r="Y595" i="1" s="1"/>
  <c r="AG595" i="1" s="1"/>
  <c r="K592" i="1"/>
  <c r="U592" i="1"/>
  <c r="U575" i="1" s="1"/>
  <c r="AB592" i="1"/>
  <c r="AB575" i="1" s="1"/>
  <c r="H602" i="1"/>
  <c r="L605" i="1"/>
  <c r="R605" i="1" s="1"/>
  <c r="M607" i="1"/>
  <c r="S607" i="1" s="1"/>
  <c r="Y607" i="1" s="1"/>
  <c r="AG607" i="1" s="1"/>
  <c r="M608" i="1"/>
  <c r="S608" i="1" s="1"/>
  <c r="Y608" i="1" s="1"/>
  <c r="AG608" i="1" s="1"/>
  <c r="N610" i="1"/>
  <c r="T610" i="1" s="1"/>
  <c r="Z610" i="1" s="1"/>
  <c r="AH610" i="1" s="1"/>
  <c r="N611" i="1"/>
  <c r="T611" i="1" s="1"/>
  <c r="G618" i="1"/>
  <c r="N619" i="1"/>
  <c r="T619" i="1" s="1"/>
  <c r="Z619" i="1" s="1"/>
  <c r="AH619" i="1" s="1"/>
  <c r="V618" i="1"/>
  <c r="I618" i="1"/>
  <c r="P618" i="1"/>
  <c r="P617" i="1" s="1"/>
  <c r="W618" i="1"/>
  <c r="W617" i="1" s="1"/>
  <c r="AI618" i="1"/>
  <c r="AI617" i="1" s="1"/>
  <c r="J618" i="1"/>
  <c r="J617" i="1" s="1"/>
  <c r="Q618" i="1"/>
  <c r="Q617" i="1" s="1"/>
  <c r="AA618" i="1"/>
  <c r="AA617" i="1" s="1"/>
  <c r="N626" i="1"/>
  <c r="T626" i="1" s="1"/>
  <c r="Z626" i="1" s="1"/>
  <c r="AH626" i="1" s="1"/>
  <c r="L646" i="1"/>
  <c r="F643" i="1"/>
  <c r="I675" i="1"/>
  <c r="Z795" i="1"/>
  <c r="AH795" i="1" s="1"/>
  <c r="O809" i="1"/>
  <c r="O804" i="1" s="1"/>
  <c r="J809" i="1"/>
  <c r="AA809" i="1"/>
  <c r="AA804" i="1" s="1"/>
  <c r="G833" i="1"/>
  <c r="M833" i="1" s="1"/>
  <c r="S833" i="1" s="1"/>
  <c r="Y833" i="1" s="1"/>
  <c r="AG833" i="1" s="1"/>
  <c r="Z874" i="1"/>
  <c r="AH874" i="1" s="1"/>
  <c r="S879" i="1"/>
  <c r="Y879" i="1" s="1"/>
  <c r="AG879" i="1" s="1"/>
  <c r="P876" i="1"/>
  <c r="S876" i="1" s="1"/>
  <c r="M1102" i="1"/>
  <c r="S1102" i="1" s="1"/>
  <c r="Y1102" i="1" s="1"/>
  <c r="G1101" i="1"/>
  <c r="G1095" i="1" s="1"/>
  <c r="G1094" i="1" s="1"/>
  <c r="N636" i="1"/>
  <c r="T636" i="1" s="1"/>
  <c r="Z636" i="1" s="1"/>
  <c r="AH636" i="1" s="1"/>
  <c r="L644" i="1"/>
  <c r="R644" i="1" s="1"/>
  <c r="X644" i="1" s="1"/>
  <c r="AD644" i="1" s="1"/>
  <c r="AF644" i="1" s="1"/>
  <c r="M646" i="1"/>
  <c r="S646" i="1" s="1"/>
  <c r="Y646" i="1" s="1"/>
  <c r="AG646" i="1" s="1"/>
  <c r="N648" i="1"/>
  <c r="T648" i="1" s="1"/>
  <c r="Z648" i="1" s="1"/>
  <c r="AH648" i="1" s="1"/>
  <c r="N658" i="1"/>
  <c r="T658" i="1" s="1"/>
  <c r="Z658" i="1" s="1"/>
  <c r="AH658" i="1" s="1"/>
  <c r="L662" i="1"/>
  <c r="R662" i="1" s="1"/>
  <c r="X662" i="1" s="1"/>
  <c r="AD662" i="1" s="1"/>
  <c r="AF662" i="1" s="1"/>
  <c r="N666" i="1"/>
  <c r="T666" i="1" s="1"/>
  <c r="Z666" i="1" s="1"/>
  <c r="AH666" i="1" s="1"/>
  <c r="L670" i="1"/>
  <c r="R670" i="1" s="1"/>
  <c r="X670" i="1" s="1"/>
  <c r="AD670" i="1" s="1"/>
  <c r="AF670" i="1" s="1"/>
  <c r="L671" i="1"/>
  <c r="R671" i="1" s="1"/>
  <c r="X671" i="1" s="1"/>
  <c r="AD671" i="1" s="1"/>
  <c r="AF671" i="1" s="1"/>
  <c r="L676" i="1"/>
  <c r="R676" i="1" s="1"/>
  <c r="X676" i="1" s="1"/>
  <c r="AD676" i="1" s="1"/>
  <c r="AF676" i="1" s="1"/>
  <c r="L678" i="1"/>
  <c r="R678" i="1" s="1"/>
  <c r="X678" i="1" s="1"/>
  <c r="AD678" i="1" s="1"/>
  <c r="AF678" i="1" s="1"/>
  <c r="J675" i="1"/>
  <c r="L689" i="1"/>
  <c r="R689" i="1" s="1"/>
  <c r="X689" i="1" s="1"/>
  <c r="AD689" i="1" s="1"/>
  <c r="AF689" i="1" s="1"/>
  <c r="M691" i="1"/>
  <c r="S691" i="1" s="1"/>
  <c r="M692" i="1"/>
  <c r="S692" i="1" s="1"/>
  <c r="Y692" i="1" s="1"/>
  <c r="AG692" i="1" s="1"/>
  <c r="N694" i="1"/>
  <c r="T694" i="1" s="1"/>
  <c r="Z694" i="1" s="1"/>
  <c r="AH694" i="1" s="1"/>
  <c r="N695" i="1"/>
  <c r="T695" i="1" s="1"/>
  <c r="L700" i="1"/>
  <c r="R700" i="1" s="1"/>
  <c r="X700" i="1" s="1"/>
  <c r="AD700" i="1" s="1"/>
  <c r="AF700" i="1" s="1"/>
  <c r="L701" i="1"/>
  <c r="R701" i="1" s="1"/>
  <c r="X701" i="1" s="1"/>
  <c r="AD701" i="1" s="1"/>
  <c r="AF701" i="1" s="1"/>
  <c r="I707" i="1"/>
  <c r="P707" i="1"/>
  <c r="P703" i="1" s="1"/>
  <c r="J707" i="1"/>
  <c r="M707" i="1" s="1"/>
  <c r="Q707" i="1"/>
  <c r="AA707" i="1"/>
  <c r="AA703" i="1" s="1"/>
  <c r="L717" i="1"/>
  <c r="R717" i="1" s="1"/>
  <c r="X717" i="1" s="1"/>
  <c r="AD717" i="1" s="1"/>
  <c r="AF717" i="1" s="1"/>
  <c r="M719" i="1"/>
  <c r="S719" i="1" s="1"/>
  <c r="Y719" i="1" s="1"/>
  <c r="AG719" i="1" s="1"/>
  <c r="L725" i="1"/>
  <c r="R725" i="1" s="1"/>
  <c r="X725" i="1" s="1"/>
  <c r="AD725" i="1" s="1"/>
  <c r="AF725" i="1" s="1"/>
  <c r="L726" i="1"/>
  <c r="R726" i="1" s="1"/>
  <c r="X726" i="1" s="1"/>
  <c r="AD726" i="1" s="1"/>
  <c r="AF726" i="1" s="1"/>
  <c r="M728" i="1"/>
  <c r="S728" i="1" s="1"/>
  <c r="M729" i="1"/>
  <c r="S729" i="1" s="1"/>
  <c r="L731" i="1"/>
  <c r="R731" i="1" s="1"/>
  <c r="X731" i="1" s="1"/>
  <c r="AD731" i="1" s="1"/>
  <c r="AF731" i="1" s="1"/>
  <c r="L732" i="1"/>
  <c r="R732" i="1" s="1"/>
  <c r="L734" i="1"/>
  <c r="R734" i="1" s="1"/>
  <c r="X734" i="1" s="1"/>
  <c r="AD734" i="1" s="1"/>
  <c r="AF734" i="1" s="1"/>
  <c r="L735" i="1"/>
  <c r="R735" i="1" s="1"/>
  <c r="X735" i="1" s="1"/>
  <c r="AD735" i="1" s="1"/>
  <c r="AF735" i="1" s="1"/>
  <c r="M744" i="1"/>
  <c r="S744" i="1" s="1"/>
  <c r="Y744" i="1" s="1"/>
  <c r="AG744" i="1" s="1"/>
  <c r="U743" i="1"/>
  <c r="AB743" i="1"/>
  <c r="AB737" i="1" s="1"/>
  <c r="N746" i="1"/>
  <c r="T746" i="1" s="1"/>
  <c r="H748" i="1"/>
  <c r="P748" i="1"/>
  <c r="W748" i="1"/>
  <c r="AI748" i="1"/>
  <c r="H756" i="1"/>
  <c r="N756" i="1" s="1"/>
  <c r="N757" i="1"/>
  <c r="T757" i="1" s="1"/>
  <c r="Z757" i="1" s="1"/>
  <c r="AH757" i="1" s="1"/>
  <c r="AB755" i="1"/>
  <c r="AB754" i="1" s="1"/>
  <c r="AB753" i="1" s="1"/>
  <c r="M759" i="1"/>
  <c r="S759" i="1" s="1"/>
  <c r="Y759" i="1" s="1"/>
  <c r="AG759" i="1" s="1"/>
  <c r="L762" i="1"/>
  <c r="M764" i="1"/>
  <c r="S764" i="1" s="1"/>
  <c r="Y764" i="1" s="1"/>
  <c r="AG764" i="1" s="1"/>
  <c r="M765" i="1"/>
  <c r="G776" i="1"/>
  <c r="M776" i="1" s="1"/>
  <c r="L779" i="1"/>
  <c r="L781" i="1"/>
  <c r="R781" i="1" s="1"/>
  <c r="X781" i="1" s="1"/>
  <c r="AD781" i="1" s="1"/>
  <c r="AF781" i="1" s="1"/>
  <c r="Q776" i="1"/>
  <c r="Q775" i="1" s="1"/>
  <c r="AA776" i="1"/>
  <c r="AA775" i="1" s="1"/>
  <c r="L784" i="1"/>
  <c r="R784" i="1" s="1"/>
  <c r="X784" i="1" s="1"/>
  <c r="AD784" i="1" s="1"/>
  <c r="AF784" i="1" s="1"/>
  <c r="H786" i="1"/>
  <c r="N786" i="1" s="1"/>
  <c r="T786" i="1" s="1"/>
  <c r="Z786" i="1" s="1"/>
  <c r="AH786" i="1" s="1"/>
  <c r="H794" i="1"/>
  <c r="M795" i="1"/>
  <c r="S795" i="1" s="1"/>
  <c r="Y795" i="1" s="1"/>
  <c r="U798" i="1"/>
  <c r="U797" i="1" s="1"/>
  <c r="AB798" i="1"/>
  <c r="AB797" i="1" s="1"/>
  <c r="M801" i="1"/>
  <c r="S801" i="1" s="1"/>
  <c r="Y801" i="1" s="1"/>
  <c r="AG801" i="1" s="1"/>
  <c r="Q809" i="1"/>
  <c r="Q804" i="1" s="1"/>
  <c r="L811" i="1"/>
  <c r="R811" i="1" s="1"/>
  <c r="H818" i="1"/>
  <c r="Q818" i="1"/>
  <c r="Q817" i="1" s="1"/>
  <c r="AA818" i="1"/>
  <c r="AA817" i="1" s="1"/>
  <c r="AA816" i="1" s="1"/>
  <c r="M828" i="1"/>
  <c r="S828" i="1" s="1"/>
  <c r="Y828" i="1" s="1"/>
  <c r="AG828" i="1" s="1"/>
  <c r="K823" i="1"/>
  <c r="N831" i="1"/>
  <c r="T831" i="1" s="1"/>
  <c r="N833" i="1"/>
  <c r="T833" i="1" s="1"/>
  <c r="Z833" i="1" s="1"/>
  <c r="AH833" i="1" s="1"/>
  <c r="N834" i="1"/>
  <c r="T834" i="1" s="1"/>
  <c r="Z834" i="1" s="1"/>
  <c r="AH834" i="1" s="1"/>
  <c r="N841" i="1"/>
  <c r="T841" i="1" s="1"/>
  <c r="Z841" i="1" s="1"/>
  <c r="AH841" i="1" s="1"/>
  <c r="L849" i="1"/>
  <c r="R849" i="1" s="1"/>
  <c r="X849" i="1" s="1"/>
  <c r="AD849" i="1" s="1"/>
  <c r="AF849" i="1" s="1"/>
  <c r="H855" i="1"/>
  <c r="M856" i="1"/>
  <c r="S856" i="1" s="1"/>
  <c r="Y856" i="1" s="1"/>
  <c r="AG856" i="1" s="1"/>
  <c r="AG864" i="1"/>
  <c r="AA863" i="1"/>
  <c r="AG869" i="1"/>
  <c r="Q871" i="1"/>
  <c r="T871" i="1" s="1"/>
  <c r="L896" i="1"/>
  <c r="R896" i="1" s="1"/>
  <c r="X896" i="1" s="1"/>
  <c r="AD896" i="1" s="1"/>
  <c r="AF896" i="1" s="1"/>
  <c r="L907" i="1"/>
  <c r="R907" i="1" s="1"/>
  <c r="X907" i="1" s="1"/>
  <c r="AD907" i="1" s="1"/>
  <c r="AF907" i="1" s="1"/>
  <c r="L960" i="1"/>
  <c r="R960" i="1" s="1"/>
  <c r="X960" i="1" s="1"/>
  <c r="AD960" i="1" s="1"/>
  <c r="AF960" i="1" s="1"/>
  <c r="F959" i="1"/>
  <c r="L959" i="1" s="1"/>
  <c r="R959" i="1" s="1"/>
  <c r="S960" i="1"/>
  <c r="Y960" i="1" s="1"/>
  <c r="AG960" i="1" s="1"/>
  <c r="M963" i="1"/>
  <c r="S963" i="1" s="1"/>
  <c r="Y963" i="1" s="1"/>
  <c r="AG963" i="1" s="1"/>
  <c r="G962" i="1"/>
  <c r="M962" i="1" s="1"/>
  <c r="S962" i="1" s="1"/>
  <c r="Y962" i="1" s="1"/>
  <c r="AG962" i="1" s="1"/>
  <c r="Q968" i="1"/>
  <c r="T968" i="1" s="1"/>
  <c r="T969" i="1"/>
  <c r="Z969" i="1" s="1"/>
  <c r="AH969" i="1" s="1"/>
  <c r="Q980" i="1"/>
  <c r="T996" i="1"/>
  <c r="Z996" i="1" s="1"/>
  <c r="AH996" i="1" s="1"/>
  <c r="X1000" i="1"/>
  <c r="AD1000" i="1" s="1"/>
  <c r="AF1000" i="1" s="1"/>
  <c r="M1024" i="1"/>
  <c r="S1024" i="1" s="1"/>
  <c r="Y1024" i="1" s="1"/>
  <c r="AG1024" i="1" s="1"/>
  <c r="J1023" i="1"/>
  <c r="M1023" i="1" s="1"/>
  <c r="S1023" i="1" s="1"/>
  <c r="Y1023" i="1" s="1"/>
  <c r="AG1023" i="1" s="1"/>
  <c r="J1033" i="1"/>
  <c r="J1032" i="1" s="1"/>
  <c r="Q1033" i="1"/>
  <c r="Q1032" i="1" s="1"/>
  <c r="AA1033" i="1"/>
  <c r="AA1032" i="1" s="1"/>
  <c r="Q1080" i="1"/>
  <c r="L1125" i="1"/>
  <c r="R1125" i="1" s="1"/>
  <c r="X1125" i="1" s="1"/>
  <c r="AD1125" i="1" s="1"/>
  <c r="AF1125" i="1" s="1"/>
  <c r="F1124" i="1"/>
  <c r="L1124" i="1" s="1"/>
  <c r="R1124" i="1" s="1"/>
  <c r="X1124" i="1" s="1"/>
  <c r="AD1124" i="1" s="1"/>
  <c r="AF1124" i="1" s="1"/>
  <c r="L1134" i="1"/>
  <c r="R1134" i="1" s="1"/>
  <c r="X1134" i="1" s="1"/>
  <c r="AD1134" i="1" s="1"/>
  <c r="AF1134" i="1" s="1"/>
  <c r="I1133" i="1"/>
  <c r="L1133" i="1" s="1"/>
  <c r="R1133" i="1" s="1"/>
  <c r="X1133" i="1" s="1"/>
  <c r="AD1133" i="1" s="1"/>
  <c r="AF1133" i="1" s="1"/>
  <c r="I1184" i="1"/>
  <c r="L1184" i="1" s="1"/>
  <c r="R1184" i="1" s="1"/>
  <c r="L1185" i="1"/>
  <c r="R1185" i="1" s="1"/>
  <c r="X1185" i="1" s="1"/>
  <c r="AD1185" i="1" s="1"/>
  <c r="AF1185" i="1" s="1"/>
  <c r="K675" i="1"/>
  <c r="K674" i="1" s="1"/>
  <c r="S680" i="1"/>
  <c r="Y680" i="1" s="1"/>
  <c r="AG680" i="1" s="1"/>
  <c r="T692" i="1"/>
  <c r="Z692" i="1" s="1"/>
  <c r="AH692" i="1" s="1"/>
  <c r="R698" i="1"/>
  <c r="X698" i="1" s="1"/>
  <c r="AD698" i="1" s="1"/>
  <c r="AF698" i="1" s="1"/>
  <c r="S701" i="1"/>
  <c r="Y701" i="1" s="1"/>
  <c r="AG701" i="1" s="1"/>
  <c r="S717" i="1"/>
  <c r="Y717" i="1" s="1"/>
  <c r="AG717" i="1" s="1"/>
  <c r="U703" i="1"/>
  <c r="T728" i="1"/>
  <c r="Z728" i="1" s="1"/>
  <c r="AH728" i="1" s="1"/>
  <c r="T729" i="1"/>
  <c r="Z729" i="1" s="1"/>
  <c r="AH729" i="1" s="1"/>
  <c r="Z732" i="1"/>
  <c r="AH732" i="1" s="1"/>
  <c r="S734" i="1"/>
  <c r="Y734" i="1" s="1"/>
  <c r="AG734" i="1" s="1"/>
  <c r="Z735" i="1"/>
  <c r="AH735" i="1" s="1"/>
  <c r="N743" i="1"/>
  <c r="T743" i="1" s="1"/>
  <c r="R751" i="1"/>
  <c r="X751" i="1" s="1"/>
  <c r="AD751" i="1" s="1"/>
  <c r="AF751" i="1" s="1"/>
  <c r="M748" i="1"/>
  <c r="T759" i="1"/>
  <c r="V756" i="1"/>
  <c r="V755" i="1" s="1"/>
  <c r="V754" i="1" s="1"/>
  <c r="V753" i="1" s="1"/>
  <c r="AC756" i="1"/>
  <c r="AC755" i="1" s="1"/>
  <c r="AC754" i="1" s="1"/>
  <c r="AC753" i="1" s="1"/>
  <c r="S762" i="1"/>
  <c r="Y762" i="1" s="1"/>
  <c r="AG762" i="1" s="1"/>
  <c r="T764" i="1"/>
  <c r="T765" i="1"/>
  <c r="Z765" i="1" s="1"/>
  <c r="AH765" i="1" s="1"/>
  <c r="S781" i="1"/>
  <c r="Y781" i="1" s="1"/>
  <c r="AG781" i="1" s="1"/>
  <c r="U776" i="1"/>
  <c r="AB776" i="1"/>
  <c r="AB775" i="1" s="1"/>
  <c r="P789" i="1"/>
  <c r="AI789" i="1"/>
  <c r="V809" i="1"/>
  <c r="V804" i="1" s="1"/>
  <c r="T814" i="1"/>
  <c r="Z814" i="1" s="1"/>
  <c r="AH814" i="1" s="1"/>
  <c r="T821" i="1"/>
  <c r="Z821" i="1" s="1"/>
  <c r="AH821" i="1" s="1"/>
  <c r="I839" i="1"/>
  <c r="S850" i="1"/>
  <c r="T856" i="1"/>
  <c r="Z856" i="1" s="1"/>
  <c r="AH856" i="1" s="1"/>
  <c r="W871" i="1"/>
  <c r="AI871" i="1"/>
  <c r="M935" i="1"/>
  <c r="S935" i="1" s="1"/>
  <c r="Y935" i="1" s="1"/>
  <c r="AG935" i="1" s="1"/>
  <c r="I1002" i="1"/>
  <c r="J1008" i="1"/>
  <c r="AA1008" i="1"/>
  <c r="AA1002" i="1" s="1"/>
  <c r="G1046" i="1"/>
  <c r="G1045" i="1" s="1"/>
  <c r="M1047" i="1"/>
  <c r="S1047" i="1" s="1"/>
  <c r="S1243" i="1"/>
  <c r="P1242" i="1"/>
  <c r="S1242" i="1" s="1"/>
  <c r="Y1242" i="1" s="1"/>
  <c r="AG1242" i="1" s="1"/>
  <c r="N629" i="1"/>
  <c r="T629" i="1" s="1"/>
  <c r="L636" i="1"/>
  <c r="R636" i="1" s="1"/>
  <c r="X636" i="1" s="1"/>
  <c r="AD636" i="1" s="1"/>
  <c r="AF636" i="1" s="1"/>
  <c r="K635" i="1"/>
  <c r="N635" i="1" s="1"/>
  <c r="T635" i="1" s="1"/>
  <c r="U635" i="1"/>
  <c r="AB635" i="1"/>
  <c r="AB617" i="1" s="1"/>
  <c r="L658" i="1"/>
  <c r="R658" i="1" s="1"/>
  <c r="X658" i="1" s="1"/>
  <c r="AD658" i="1" s="1"/>
  <c r="AF658" i="1" s="1"/>
  <c r="J657" i="1"/>
  <c r="AA657" i="1"/>
  <c r="K657" i="1"/>
  <c r="U657" i="1"/>
  <c r="AB657" i="1"/>
  <c r="O657" i="1"/>
  <c r="V657" i="1"/>
  <c r="AC657" i="1"/>
  <c r="L666" i="1"/>
  <c r="R666" i="1" s="1"/>
  <c r="X666" i="1" s="1"/>
  <c r="AD666" i="1" s="1"/>
  <c r="AF666" i="1" s="1"/>
  <c r="J665" i="1"/>
  <c r="Q665" i="1"/>
  <c r="AA665" i="1"/>
  <c r="K665" i="1"/>
  <c r="U665" i="1"/>
  <c r="AB665" i="1"/>
  <c r="N670" i="1"/>
  <c r="T670" i="1" s="1"/>
  <c r="Z670" i="1" s="1"/>
  <c r="AH670" i="1" s="1"/>
  <c r="N671" i="1"/>
  <c r="T671" i="1" s="1"/>
  <c r="Z671" i="1" s="1"/>
  <c r="AH671" i="1" s="1"/>
  <c r="N676" i="1"/>
  <c r="T676" i="1" s="1"/>
  <c r="Z676" i="1" s="1"/>
  <c r="AH676" i="1" s="1"/>
  <c r="U675" i="1"/>
  <c r="U674" i="1" s="1"/>
  <c r="AB675" i="1"/>
  <c r="N680" i="1"/>
  <c r="T680" i="1" s="1"/>
  <c r="Z680" i="1" s="1"/>
  <c r="AH680" i="1" s="1"/>
  <c r="O675" i="1"/>
  <c r="V675" i="1"/>
  <c r="G686" i="1"/>
  <c r="M686" i="1" s="1"/>
  <c r="M687" i="1"/>
  <c r="S687" i="1" s="1"/>
  <c r="Y687" i="1" s="1"/>
  <c r="AG687" i="1" s="1"/>
  <c r="M704" i="1"/>
  <c r="S704" i="1" s="1"/>
  <c r="Y704" i="1" s="1"/>
  <c r="AG704" i="1" s="1"/>
  <c r="M705" i="1"/>
  <c r="S705" i="1" s="1"/>
  <c r="M708" i="1"/>
  <c r="M738" i="1"/>
  <c r="S738" i="1" s="1"/>
  <c r="Y738" i="1" s="1"/>
  <c r="AG738" i="1" s="1"/>
  <c r="M739" i="1"/>
  <c r="S739" i="1" s="1"/>
  <c r="Y739" i="1" s="1"/>
  <c r="AG739" i="1" s="1"/>
  <c r="M741" i="1"/>
  <c r="S741" i="1" s="1"/>
  <c r="I743" i="1"/>
  <c r="J743" i="1"/>
  <c r="J737" i="1" s="1"/>
  <c r="L749" i="1"/>
  <c r="R749" i="1" s="1"/>
  <c r="X749" i="1" s="1"/>
  <c r="AD749" i="1" s="1"/>
  <c r="AF749" i="1" s="1"/>
  <c r="M751" i="1"/>
  <c r="S751" i="1" s="1"/>
  <c r="Y751" i="1" s="1"/>
  <c r="AG751" i="1" s="1"/>
  <c r="L757" i="1"/>
  <c r="R757" i="1" s="1"/>
  <c r="I756" i="1"/>
  <c r="P756" i="1"/>
  <c r="P755" i="1" s="1"/>
  <c r="P754" i="1" s="1"/>
  <c r="P753" i="1" s="1"/>
  <c r="W756" i="1"/>
  <c r="W755" i="1" s="1"/>
  <c r="W754" i="1" s="1"/>
  <c r="W753" i="1" s="1"/>
  <c r="AI756" i="1"/>
  <c r="AI755" i="1" s="1"/>
  <c r="AI754" i="1" s="1"/>
  <c r="AI753" i="1" s="1"/>
  <c r="L771" i="1"/>
  <c r="R771" i="1" s="1"/>
  <c r="X771" i="1" s="1"/>
  <c r="AD771" i="1" s="1"/>
  <c r="AF771" i="1" s="1"/>
  <c r="M777" i="1"/>
  <c r="S777" i="1" s="1"/>
  <c r="Y777" i="1" s="1"/>
  <c r="AG777" i="1" s="1"/>
  <c r="N779" i="1"/>
  <c r="T779" i="1" s="1"/>
  <c r="Z779" i="1" s="1"/>
  <c r="AH779" i="1" s="1"/>
  <c r="N781" i="1"/>
  <c r="T781" i="1" s="1"/>
  <c r="Z781" i="1" s="1"/>
  <c r="AH781" i="1" s="1"/>
  <c r="N784" i="1"/>
  <c r="T784" i="1" s="1"/>
  <c r="Z784" i="1" s="1"/>
  <c r="AH784" i="1" s="1"/>
  <c r="J789" i="1"/>
  <c r="J774" i="1" s="1"/>
  <c r="J773" i="1" s="1"/>
  <c r="Y807" i="1"/>
  <c r="O818" i="1"/>
  <c r="O817" i="1" s="1"/>
  <c r="V818" i="1"/>
  <c r="V817" i="1" s="1"/>
  <c r="V816" i="1" s="1"/>
  <c r="AC818" i="1"/>
  <c r="AC817" i="1" s="1"/>
  <c r="P818" i="1"/>
  <c r="P817" i="1" s="1"/>
  <c r="P816" i="1" s="1"/>
  <c r="W818" i="1"/>
  <c r="W817" i="1" s="1"/>
  <c r="AI818" i="1"/>
  <c r="AI817" i="1" s="1"/>
  <c r="L834" i="1"/>
  <c r="M844" i="1"/>
  <c r="S844" i="1" s="1"/>
  <c r="N850" i="1"/>
  <c r="T850" i="1" s="1"/>
  <c r="Z850" i="1" s="1"/>
  <c r="AH850" i="1" s="1"/>
  <c r="O858" i="1"/>
  <c r="R858" i="1" s="1"/>
  <c r="W863" i="1"/>
  <c r="AA871" i="1"/>
  <c r="L886" i="1"/>
  <c r="R886" i="1" s="1"/>
  <c r="X886" i="1" s="1"/>
  <c r="AD886" i="1" s="1"/>
  <c r="AF886" i="1" s="1"/>
  <c r="Q893" i="1"/>
  <c r="Q892" i="1" s="1"/>
  <c r="AA893" i="1"/>
  <c r="AA892" i="1" s="1"/>
  <c r="M896" i="1"/>
  <c r="S896" i="1" s="1"/>
  <c r="AC899" i="1"/>
  <c r="O913" i="1"/>
  <c r="T922" i="1"/>
  <c r="Z922" i="1" s="1"/>
  <c r="AH922" i="1" s="1"/>
  <c r="J953" i="1"/>
  <c r="W1017" i="1"/>
  <c r="W1016" i="1" s="1"/>
  <c r="W1015" i="1" s="1"/>
  <c r="M1029" i="1"/>
  <c r="S1029" i="1" s="1"/>
  <c r="Y1029" i="1" s="1"/>
  <c r="AG1029" i="1" s="1"/>
  <c r="K1017" i="1"/>
  <c r="K1016" i="1" s="1"/>
  <c r="K1015" i="1" s="1"/>
  <c r="K1057" i="1"/>
  <c r="G1074" i="1"/>
  <c r="M1074" i="1" s="1"/>
  <c r="S1074" i="1" s="1"/>
  <c r="Y1074" i="1" s="1"/>
  <c r="AG1074" i="1" s="1"/>
  <c r="M1075" i="1"/>
  <c r="S1075" i="1" s="1"/>
  <c r="Y1075" i="1" s="1"/>
  <c r="AG1075" i="1" s="1"/>
  <c r="O1081" i="1"/>
  <c r="V1081" i="1"/>
  <c r="R1105" i="1"/>
  <c r="X1105" i="1" s="1"/>
  <c r="AD1105" i="1" s="1"/>
  <c r="AF1105" i="1" s="1"/>
  <c r="O1104" i="1"/>
  <c r="R1104" i="1" s="1"/>
  <c r="X1104" i="1" s="1"/>
  <c r="AD1104" i="1" s="1"/>
  <c r="AF1104" i="1" s="1"/>
  <c r="Y1107" i="1"/>
  <c r="AG1107" i="1" s="1"/>
  <c r="L1159" i="1"/>
  <c r="R1159" i="1" s="1"/>
  <c r="X1159" i="1" s="1"/>
  <c r="AD1159" i="1" s="1"/>
  <c r="AF1159" i="1" s="1"/>
  <c r="I1158" i="1"/>
  <c r="I1157" i="1" s="1"/>
  <c r="L1157" i="1" s="1"/>
  <c r="L908" i="1"/>
  <c r="R908" i="1" s="1"/>
  <c r="X908" i="1" s="1"/>
  <c r="AD908" i="1" s="1"/>
  <c r="AF908" i="1" s="1"/>
  <c r="L911" i="1"/>
  <c r="M911" i="1"/>
  <c r="S911" i="1" s="1"/>
  <c r="N914" i="1"/>
  <c r="T914" i="1" s="1"/>
  <c r="Z914" i="1" s="1"/>
  <c r="AH914" i="1" s="1"/>
  <c r="V913" i="1"/>
  <c r="AC913" i="1"/>
  <c r="N916" i="1"/>
  <c r="T916" i="1" s="1"/>
  <c r="Z916" i="1" s="1"/>
  <c r="AH916" i="1" s="1"/>
  <c r="U913" i="1"/>
  <c r="AB913" i="1"/>
  <c r="Q924" i="1"/>
  <c r="Q903" i="1" s="1"/>
  <c r="AA924" i="1"/>
  <c r="M927" i="1"/>
  <c r="S927" i="1" s="1"/>
  <c r="Y927" i="1" s="1"/>
  <c r="AG927" i="1" s="1"/>
  <c r="N929" i="1"/>
  <c r="T929" i="1" s="1"/>
  <c r="Z929" i="1" s="1"/>
  <c r="AH929" i="1" s="1"/>
  <c r="L932" i="1"/>
  <c r="R932" i="1" s="1"/>
  <c r="X932" i="1" s="1"/>
  <c r="AD932" i="1" s="1"/>
  <c r="AF932" i="1" s="1"/>
  <c r="K931" i="1"/>
  <c r="AB931" i="1"/>
  <c r="N942" i="1"/>
  <c r="T942" i="1" s="1"/>
  <c r="Z942" i="1" s="1"/>
  <c r="AH942" i="1" s="1"/>
  <c r="V931" i="1"/>
  <c r="N946" i="1"/>
  <c r="T946" i="1" s="1"/>
  <c r="O945" i="1"/>
  <c r="N948" i="1"/>
  <c r="T948" i="1" s="1"/>
  <c r="Z948" i="1" s="1"/>
  <c r="AH948" i="1" s="1"/>
  <c r="AB945" i="1"/>
  <c r="M953" i="1"/>
  <c r="M959" i="1"/>
  <c r="S959" i="1" s="1"/>
  <c r="Y959" i="1" s="1"/>
  <c r="AG959" i="1" s="1"/>
  <c r="L972" i="1"/>
  <c r="R972" i="1" s="1"/>
  <c r="X972" i="1" s="1"/>
  <c r="AD972" i="1" s="1"/>
  <c r="AF972" i="1" s="1"/>
  <c r="M977" i="1"/>
  <c r="S977" i="1" s="1"/>
  <c r="M978" i="1"/>
  <c r="S978" i="1" s="1"/>
  <c r="M981" i="1"/>
  <c r="S981" i="1" s="1"/>
  <c r="Y981" i="1" s="1"/>
  <c r="AG981" i="1" s="1"/>
  <c r="K980" i="1"/>
  <c r="M982" i="1"/>
  <c r="S982" i="1" s="1"/>
  <c r="Y982" i="1" s="1"/>
  <c r="AG982" i="1" s="1"/>
  <c r="N984" i="1"/>
  <c r="T984" i="1" s="1"/>
  <c r="Z984" i="1" s="1"/>
  <c r="AH984" i="1" s="1"/>
  <c r="L990" i="1"/>
  <c r="R990" i="1" s="1"/>
  <c r="X990" i="1" s="1"/>
  <c r="AD990" i="1" s="1"/>
  <c r="AF990" i="1" s="1"/>
  <c r="L991" i="1"/>
  <c r="R991" i="1" s="1"/>
  <c r="X991" i="1" s="1"/>
  <c r="AD991" i="1" s="1"/>
  <c r="AF991" i="1" s="1"/>
  <c r="M993" i="1"/>
  <c r="S993" i="1" s="1"/>
  <c r="Y993" i="1" s="1"/>
  <c r="AG993" i="1" s="1"/>
  <c r="M994" i="1"/>
  <c r="S994" i="1" s="1"/>
  <c r="G980" i="1"/>
  <c r="M1004" i="1"/>
  <c r="S1004" i="1" s="1"/>
  <c r="Y1004" i="1" s="1"/>
  <c r="AG1004" i="1" s="1"/>
  <c r="M1013" i="1"/>
  <c r="S1013" i="1" s="1"/>
  <c r="G1018" i="1"/>
  <c r="AA1018" i="1"/>
  <c r="AA1017" i="1" s="1"/>
  <c r="M1036" i="1"/>
  <c r="S1036" i="1" s="1"/>
  <c r="Y1036" i="1" s="1"/>
  <c r="AG1036" i="1" s="1"/>
  <c r="M1042" i="1"/>
  <c r="S1042" i="1" s="1"/>
  <c r="Y1042" i="1" s="1"/>
  <c r="AG1042" i="1" s="1"/>
  <c r="M1052" i="1"/>
  <c r="S1052" i="1" s="1"/>
  <c r="N1058" i="1"/>
  <c r="T1058" i="1" s="1"/>
  <c r="Z1058" i="1" s="1"/>
  <c r="AH1058" i="1" s="1"/>
  <c r="O1057" i="1"/>
  <c r="O1050" i="1" s="1"/>
  <c r="N1060" i="1"/>
  <c r="T1060" i="1" s="1"/>
  <c r="AC1057" i="1"/>
  <c r="G1081" i="1"/>
  <c r="W1080" i="1"/>
  <c r="I1081" i="1"/>
  <c r="I1080" i="1" s="1"/>
  <c r="I1086" i="1"/>
  <c r="N1089" i="1"/>
  <c r="T1089" i="1" s="1"/>
  <c r="Z1089" i="1" s="1"/>
  <c r="AH1089" i="1" s="1"/>
  <c r="O1086" i="1"/>
  <c r="V1086" i="1"/>
  <c r="AC1086" i="1"/>
  <c r="P1086" i="1"/>
  <c r="P1080" i="1" s="1"/>
  <c r="AC1095" i="1"/>
  <c r="J1117" i="1"/>
  <c r="J1116" i="1" s="1"/>
  <c r="M1131" i="1"/>
  <c r="L1136" i="1"/>
  <c r="R1136" i="1" s="1"/>
  <c r="X1136" i="1" s="1"/>
  <c r="AD1136" i="1" s="1"/>
  <c r="AF1136" i="1" s="1"/>
  <c r="L1137" i="1"/>
  <c r="R1137" i="1" s="1"/>
  <c r="X1137" i="1" s="1"/>
  <c r="AD1137" i="1" s="1"/>
  <c r="AF1137" i="1" s="1"/>
  <c r="O1145" i="1"/>
  <c r="R1145" i="1" s="1"/>
  <c r="X1145" i="1" s="1"/>
  <c r="AD1145" i="1" s="1"/>
  <c r="AF1145" i="1" s="1"/>
  <c r="M1151" i="1"/>
  <c r="AB1161" i="1"/>
  <c r="AB1157" i="1" s="1"/>
  <c r="L1203" i="1"/>
  <c r="R1203" i="1" s="1"/>
  <c r="X1203" i="1" s="1"/>
  <c r="AD1203" i="1" s="1"/>
  <c r="AF1203" i="1" s="1"/>
  <c r="J1198" i="1"/>
  <c r="AC1254" i="1"/>
  <c r="L1263" i="1"/>
  <c r="R1263" i="1" s="1"/>
  <c r="X1263" i="1" s="1"/>
  <c r="AD1263" i="1" s="1"/>
  <c r="AF1263" i="1" s="1"/>
  <c r="I1262" i="1"/>
  <c r="L1262" i="1" s="1"/>
  <c r="R1262" i="1" s="1"/>
  <c r="X1262" i="1" s="1"/>
  <c r="AD1262" i="1" s="1"/>
  <c r="AF1262" i="1" s="1"/>
  <c r="K924" i="1"/>
  <c r="T927" i="1"/>
  <c r="Z927" i="1" s="1"/>
  <c r="T936" i="1"/>
  <c r="Z936" i="1" s="1"/>
  <c r="AH936" i="1" s="1"/>
  <c r="AI944" i="1"/>
  <c r="AD974" i="1"/>
  <c r="AF974" i="1" s="1"/>
  <c r="T977" i="1"/>
  <c r="Z977" i="1" s="1"/>
  <c r="AH977" i="1" s="1"/>
  <c r="AC980" i="1"/>
  <c r="S991" i="1"/>
  <c r="Y991" i="1" s="1"/>
  <c r="AG991" i="1" s="1"/>
  <c r="T997" i="1"/>
  <c r="Z997" i="1" s="1"/>
  <c r="AH997" i="1" s="1"/>
  <c r="K1002" i="1"/>
  <c r="S1011" i="1"/>
  <c r="Y1011" i="1" s="1"/>
  <c r="AG1011" i="1" s="1"/>
  <c r="Z1024" i="1"/>
  <c r="AH1024" i="1" s="1"/>
  <c r="Y1027" i="1"/>
  <c r="AG1027" i="1" s="1"/>
  <c r="X1029" i="1"/>
  <c r="N1068" i="1"/>
  <c r="T1068" i="1" s="1"/>
  <c r="Z1068" i="1" s="1"/>
  <c r="AH1068" i="1" s="1"/>
  <c r="AA1081" i="1"/>
  <c r="AA1080" i="1" s="1"/>
  <c r="R1091" i="1"/>
  <c r="X1091" i="1" s="1"/>
  <c r="AD1091" i="1" s="1"/>
  <c r="AF1091" i="1" s="1"/>
  <c r="J1086" i="1"/>
  <c r="Z1109" i="1"/>
  <c r="AH1109" i="1" s="1"/>
  <c r="AH1146" i="1"/>
  <c r="N1181" i="1"/>
  <c r="T1181" i="1" s="1"/>
  <c r="Z1181" i="1" s="1"/>
  <c r="AH1181" i="1" s="1"/>
  <c r="H1180" i="1"/>
  <c r="N1180" i="1" s="1"/>
  <c r="T1180" i="1" s="1"/>
  <c r="Z1180" i="1" s="1"/>
  <c r="AH1180" i="1" s="1"/>
  <c r="X1187" i="1"/>
  <c r="L1193" i="1"/>
  <c r="R1193" i="1" s="1"/>
  <c r="X1193" i="1" s="1"/>
  <c r="AD1193" i="1" s="1"/>
  <c r="AF1193" i="1" s="1"/>
  <c r="F1190" i="1"/>
  <c r="L1190" i="1" s="1"/>
  <c r="R1190" i="1" s="1"/>
  <c r="G1199" i="1"/>
  <c r="M1200" i="1"/>
  <c r="S1200" i="1" s="1"/>
  <c r="Y1200" i="1" s="1"/>
  <c r="AG1200" i="1" s="1"/>
  <c r="K1198" i="1"/>
  <c r="L1321" i="1"/>
  <c r="R1321" i="1" s="1"/>
  <c r="X1321" i="1" s="1"/>
  <c r="AD1321" i="1" s="1"/>
  <c r="AF1321" i="1" s="1"/>
  <c r="F1318" i="1"/>
  <c r="F1312" i="1" s="1"/>
  <c r="L1312" i="1" s="1"/>
  <c r="M907" i="1"/>
  <c r="S907" i="1" s="1"/>
  <c r="Y907" i="1" s="1"/>
  <c r="AG907" i="1" s="1"/>
  <c r="M908" i="1"/>
  <c r="S908" i="1" s="1"/>
  <c r="N911" i="1"/>
  <c r="T911" i="1" s="1"/>
  <c r="Z911" i="1" s="1"/>
  <c r="AH911" i="1" s="1"/>
  <c r="Q913" i="1"/>
  <c r="P913" i="1"/>
  <c r="W913" i="1"/>
  <c r="AI913" i="1"/>
  <c r="AI903" i="1" s="1"/>
  <c r="L919" i="1"/>
  <c r="R919" i="1" s="1"/>
  <c r="X919" i="1" s="1"/>
  <c r="AD919" i="1" s="1"/>
  <c r="AF919" i="1" s="1"/>
  <c r="N925" i="1"/>
  <c r="T925" i="1" s="1"/>
  <c r="Z925" i="1" s="1"/>
  <c r="AH925" i="1" s="1"/>
  <c r="O924" i="1"/>
  <c r="V924" i="1"/>
  <c r="AC924" i="1"/>
  <c r="L927" i="1"/>
  <c r="R927" i="1" s="1"/>
  <c r="X927" i="1" s="1"/>
  <c r="AD927" i="1" s="1"/>
  <c r="AF927" i="1" s="1"/>
  <c r="N939" i="1"/>
  <c r="T939" i="1" s="1"/>
  <c r="Z939" i="1" s="1"/>
  <c r="H945" i="1"/>
  <c r="N945" i="1" s="1"/>
  <c r="L948" i="1"/>
  <c r="R948" i="1" s="1"/>
  <c r="X948" i="1" s="1"/>
  <c r="AD948" i="1" s="1"/>
  <c r="AF948" i="1" s="1"/>
  <c r="L951" i="1"/>
  <c r="R951" i="1" s="1"/>
  <c r="X951" i="1" s="1"/>
  <c r="L957" i="1"/>
  <c r="R957" i="1" s="1"/>
  <c r="X957" i="1" s="1"/>
  <c r="L963" i="1"/>
  <c r="R963" i="1" s="1"/>
  <c r="X963" i="1" s="1"/>
  <c r="AD963" i="1" s="1"/>
  <c r="AF963" i="1" s="1"/>
  <c r="M972" i="1"/>
  <c r="S972" i="1" s="1"/>
  <c r="Y972" i="1" s="1"/>
  <c r="AG972" i="1" s="1"/>
  <c r="R975" i="1"/>
  <c r="X975" i="1" s="1"/>
  <c r="AD975" i="1" s="1"/>
  <c r="AF975" i="1" s="1"/>
  <c r="L984" i="1"/>
  <c r="L985" i="1"/>
  <c r="R985" i="1" s="1"/>
  <c r="X985" i="1" s="1"/>
  <c r="AD985" i="1" s="1"/>
  <c r="AF985" i="1" s="1"/>
  <c r="M987" i="1"/>
  <c r="S987" i="1" s="1"/>
  <c r="M988" i="1"/>
  <c r="S988" i="1" s="1"/>
  <c r="Y988" i="1" s="1"/>
  <c r="AG988" i="1" s="1"/>
  <c r="I980" i="1"/>
  <c r="AI980" i="1"/>
  <c r="T1000" i="1"/>
  <c r="Z1000" i="1" s="1"/>
  <c r="AH1000" i="1" s="1"/>
  <c r="L1006" i="1"/>
  <c r="R1006" i="1" s="1"/>
  <c r="X1006" i="1" s="1"/>
  <c r="AD1006" i="1" s="1"/>
  <c r="AF1006" i="1" s="1"/>
  <c r="G1008" i="1"/>
  <c r="M1008" i="1" s="1"/>
  <c r="S1008" i="1" s="1"/>
  <c r="M1009" i="1"/>
  <c r="S1009" i="1" s="1"/>
  <c r="Y1009" i="1" s="1"/>
  <c r="AG1009" i="1" s="1"/>
  <c r="H1008" i="1"/>
  <c r="H1002" i="1" s="1"/>
  <c r="O1008" i="1"/>
  <c r="O1002" i="1" s="1"/>
  <c r="V1008" i="1"/>
  <c r="V1002" i="1" s="1"/>
  <c r="AC1008" i="1"/>
  <c r="P1018" i="1"/>
  <c r="P1017" i="1" s="1"/>
  <c r="P1016" i="1" s="1"/>
  <c r="P1015" i="1" s="1"/>
  <c r="L1052" i="1"/>
  <c r="R1052" i="1" s="1"/>
  <c r="X1052" i="1" s="1"/>
  <c r="AD1052" i="1" s="1"/>
  <c r="AF1052" i="1" s="1"/>
  <c r="N1055" i="1"/>
  <c r="T1055" i="1" s="1"/>
  <c r="Z1055" i="1" s="1"/>
  <c r="AH1055" i="1" s="1"/>
  <c r="L1058" i="1"/>
  <c r="R1058" i="1" s="1"/>
  <c r="X1058" i="1" s="1"/>
  <c r="AD1058" i="1" s="1"/>
  <c r="AF1058" i="1" s="1"/>
  <c r="AA1057" i="1"/>
  <c r="L1060" i="1"/>
  <c r="R1060" i="1" s="1"/>
  <c r="X1060" i="1" s="1"/>
  <c r="AD1060" i="1" s="1"/>
  <c r="AF1060" i="1" s="1"/>
  <c r="AI1057" i="1"/>
  <c r="L1075" i="1"/>
  <c r="R1075" i="1" s="1"/>
  <c r="X1075" i="1" s="1"/>
  <c r="AD1075" i="1" s="1"/>
  <c r="AF1075" i="1" s="1"/>
  <c r="AH1078" i="1"/>
  <c r="N1082" i="1"/>
  <c r="T1082" i="1" s="1"/>
  <c r="Z1082" i="1" s="1"/>
  <c r="AH1082" i="1" s="1"/>
  <c r="U1081" i="1"/>
  <c r="AB1081" i="1"/>
  <c r="M1087" i="1"/>
  <c r="S1087" i="1" s="1"/>
  <c r="Y1087" i="1" s="1"/>
  <c r="AG1087" i="1" s="1"/>
  <c r="U1086" i="1"/>
  <c r="M1091" i="1"/>
  <c r="N1097" i="1"/>
  <c r="T1097" i="1" s="1"/>
  <c r="Z1097" i="1" s="1"/>
  <c r="AH1097" i="1" s="1"/>
  <c r="L1102" i="1"/>
  <c r="R1102" i="1" s="1"/>
  <c r="X1102" i="1" s="1"/>
  <c r="AD1102" i="1" s="1"/>
  <c r="AF1102" i="1" s="1"/>
  <c r="T1110" i="1"/>
  <c r="Z1110" i="1" s="1"/>
  <c r="AH1110" i="1" s="1"/>
  <c r="AC1112" i="1"/>
  <c r="AH1112" i="1" s="1"/>
  <c r="N1119" i="1"/>
  <c r="T1119" i="1" s="1"/>
  <c r="X1142" i="1"/>
  <c r="AD1142" i="1" s="1"/>
  <c r="AF1142" i="1" s="1"/>
  <c r="AD1146" i="1"/>
  <c r="AF1146" i="1" s="1"/>
  <c r="P1161" i="1"/>
  <c r="P1157" i="1" s="1"/>
  <c r="R1173" i="1"/>
  <c r="X1173" i="1" s="1"/>
  <c r="AD1173" i="1" s="1"/>
  <c r="AF1173" i="1" s="1"/>
  <c r="M1218" i="1"/>
  <c r="S1218" i="1" s="1"/>
  <c r="Y1218" i="1" s="1"/>
  <c r="AG1218" i="1" s="1"/>
  <c r="J1217" i="1"/>
  <c r="M1217" i="1" s="1"/>
  <c r="I1220" i="1"/>
  <c r="AC1220" i="1"/>
  <c r="J1312" i="1"/>
  <c r="N1364" i="1"/>
  <c r="T1364" i="1" s="1"/>
  <c r="Z1364" i="1" s="1"/>
  <c r="AH1364" i="1" s="1"/>
  <c r="H1363" i="1"/>
  <c r="H1362" i="1" s="1"/>
  <c r="L1169" i="1"/>
  <c r="R1169" i="1" s="1"/>
  <c r="X1169" i="1" s="1"/>
  <c r="AD1169" i="1" s="1"/>
  <c r="AF1169" i="1" s="1"/>
  <c r="M1176" i="1"/>
  <c r="S1176" i="1" s="1"/>
  <c r="Y1176" i="1" s="1"/>
  <c r="AG1176" i="1" s="1"/>
  <c r="Q1175" i="1"/>
  <c r="AA1175" i="1"/>
  <c r="N1200" i="1"/>
  <c r="T1200" i="1" s="1"/>
  <c r="Z1200" i="1" s="1"/>
  <c r="AH1200" i="1" s="1"/>
  <c r="O1202" i="1"/>
  <c r="O1198" i="1" s="1"/>
  <c r="V1202" i="1"/>
  <c r="V1198" i="1" s="1"/>
  <c r="I1207" i="1"/>
  <c r="M1214" i="1"/>
  <c r="S1214" i="1" s="1"/>
  <c r="Y1214" i="1" s="1"/>
  <c r="AG1214" i="1" s="1"/>
  <c r="W1241" i="1"/>
  <c r="W1240" i="1" s="1"/>
  <c r="J1265" i="1"/>
  <c r="N1281" i="1"/>
  <c r="T1281" i="1" s="1"/>
  <c r="Z1281" i="1" s="1"/>
  <c r="N1285" i="1"/>
  <c r="T1285" i="1" s="1"/>
  <c r="Z1285" i="1" s="1"/>
  <c r="AH1285" i="1" s="1"/>
  <c r="M1348" i="1"/>
  <c r="S1348" i="1" s="1"/>
  <c r="Y1348" i="1" s="1"/>
  <c r="AG1348" i="1" s="1"/>
  <c r="G1347" i="1"/>
  <c r="M1347" i="1" s="1"/>
  <c r="S1347" i="1" s="1"/>
  <c r="Y1347" i="1" s="1"/>
  <c r="AG1347" i="1" s="1"/>
  <c r="AA1362" i="1"/>
  <c r="R1397" i="1"/>
  <c r="X1397" i="1" s="1"/>
  <c r="O1410" i="1"/>
  <c r="V1410" i="1"/>
  <c r="V1409" i="1" s="1"/>
  <c r="AC1410" i="1"/>
  <c r="AC1409" i="1" s="1"/>
  <c r="R1413" i="1"/>
  <c r="X1413" i="1" s="1"/>
  <c r="AD1413" i="1" s="1"/>
  <c r="AF1413" i="1" s="1"/>
  <c r="M1480" i="1"/>
  <c r="S1480" i="1" s="1"/>
  <c r="Y1480" i="1" s="1"/>
  <c r="AG1480" i="1" s="1"/>
  <c r="G1479" i="1"/>
  <c r="M1479" i="1" s="1"/>
  <c r="S1479" i="1" s="1"/>
  <c r="Y1479" i="1" s="1"/>
  <c r="AG1479" i="1" s="1"/>
  <c r="M1559" i="1"/>
  <c r="G1558" i="1"/>
  <c r="G1557" i="1" s="1"/>
  <c r="M1557" i="1" s="1"/>
  <c r="L1161" i="1"/>
  <c r="R1161" i="1" s="1"/>
  <c r="F1168" i="1"/>
  <c r="M1173" i="1"/>
  <c r="Q1168" i="1"/>
  <c r="AA1168" i="1"/>
  <c r="N1178" i="1"/>
  <c r="T1178" i="1" s="1"/>
  <c r="Z1178" i="1" s="1"/>
  <c r="AH1178" i="1" s="1"/>
  <c r="O1175" i="1"/>
  <c r="V1175" i="1"/>
  <c r="I1198" i="1"/>
  <c r="P1207" i="1"/>
  <c r="M1215" i="1"/>
  <c r="S1215" i="1" s="1"/>
  <c r="U1241" i="1"/>
  <c r="U1240" i="1" s="1"/>
  <c r="AA1241" i="1"/>
  <c r="AA1240" i="1" s="1"/>
  <c r="AI1255" i="1"/>
  <c r="AI1254" i="1" s="1"/>
  <c r="L1260" i="1"/>
  <c r="R1260" i="1" s="1"/>
  <c r="X1260" i="1" s="1"/>
  <c r="AD1260" i="1" s="1"/>
  <c r="AF1260" i="1" s="1"/>
  <c r="K1265" i="1"/>
  <c r="U1266" i="1"/>
  <c r="U1265" i="1" s="1"/>
  <c r="P1266" i="1"/>
  <c r="P1265" i="1" s="1"/>
  <c r="N1283" i="1"/>
  <c r="T1283" i="1" s="1"/>
  <c r="Z1283" i="1" s="1"/>
  <c r="N1296" i="1"/>
  <c r="T1296" i="1" s="1"/>
  <c r="Z1296" i="1" s="1"/>
  <c r="N1369" i="1"/>
  <c r="T1369" i="1" s="1"/>
  <c r="Z1369" i="1" s="1"/>
  <c r="AH1369" i="1" s="1"/>
  <c r="O1168" i="1"/>
  <c r="V1168" i="1"/>
  <c r="V1167" i="1" s="1"/>
  <c r="AC1168" i="1"/>
  <c r="I1175" i="1"/>
  <c r="P1175" i="1"/>
  <c r="W1175" i="1"/>
  <c r="AI1175" i="1"/>
  <c r="P1190" i="1"/>
  <c r="N1203" i="1"/>
  <c r="T1203" i="1" s="1"/>
  <c r="Z1203" i="1" s="1"/>
  <c r="AH1203" i="1" s="1"/>
  <c r="AB1202" i="1"/>
  <c r="AB1198" i="1" s="1"/>
  <c r="AA1202" i="1"/>
  <c r="AA1198" i="1" s="1"/>
  <c r="J1208" i="1"/>
  <c r="M1208" i="1" s="1"/>
  <c r="Q1207" i="1"/>
  <c r="AB1220" i="1"/>
  <c r="J1254" i="1"/>
  <c r="AH1262" i="1"/>
  <c r="M1276" i="1"/>
  <c r="S1276" i="1" s="1"/>
  <c r="Y1276" i="1" s="1"/>
  <c r="AG1276" i="1" s="1"/>
  <c r="W1279" i="1"/>
  <c r="AI1279" i="1"/>
  <c r="N1287" i="1"/>
  <c r="M1492" i="1"/>
  <c r="G1491" i="1"/>
  <c r="M1491" i="1" s="1"/>
  <c r="S1491" i="1" s="1"/>
  <c r="Y1491" i="1" s="1"/>
  <c r="AG1491" i="1" s="1"/>
  <c r="AC1266" i="1"/>
  <c r="M1271" i="1"/>
  <c r="I1280" i="1"/>
  <c r="O1280" i="1"/>
  <c r="O1279" i="1" s="1"/>
  <c r="V1280" i="1"/>
  <c r="V1279" i="1" s="1"/>
  <c r="AC1280" i="1"/>
  <c r="AC1279" i="1" s="1"/>
  <c r="V1291" i="1"/>
  <c r="U1304" i="1"/>
  <c r="U1290" i="1" s="1"/>
  <c r="AB1304" i="1"/>
  <c r="H1304" i="1"/>
  <c r="M1314" i="1"/>
  <c r="S1314" i="1" s="1"/>
  <c r="Y1314" i="1" s="1"/>
  <c r="AG1314" i="1" s="1"/>
  <c r="AC1313" i="1"/>
  <c r="M1321" i="1"/>
  <c r="S1321" i="1" s="1"/>
  <c r="AB1318" i="1"/>
  <c r="U1331" i="1"/>
  <c r="U1330" i="1" s="1"/>
  <c r="U1329" i="1" s="1"/>
  <c r="AB1331" i="1"/>
  <c r="AB1330" i="1" s="1"/>
  <c r="AB1329" i="1" s="1"/>
  <c r="N1337" i="1"/>
  <c r="T1337" i="1" s="1"/>
  <c r="N1348" i="1"/>
  <c r="T1348" i="1" s="1"/>
  <c r="K1353" i="1"/>
  <c r="K1346" i="1" s="1"/>
  <c r="K1339" i="1" s="1"/>
  <c r="O1363" i="1"/>
  <c r="O1362" i="1" s="1"/>
  <c r="V1363" i="1"/>
  <c r="V1362" i="1" s="1"/>
  <c r="AC1363" i="1"/>
  <c r="AC1362" i="1" s="1"/>
  <c r="N1368" i="1"/>
  <c r="T1368" i="1" s="1"/>
  <c r="Z1368" i="1" s="1"/>
  <c r="AH1368" i="1" s="1"/>
  <c r="AB1362" i="1"/>
  <c r="P1371" i="1"/>
  <c r="W1371" i="1"/>
  <c r="AI1371" i="1"/>
  <c r="H1378" i="1"/>
  <c r="N1378" i="1" s="1"/>
  <c r="T1378" i="1" s="1"/>
  <c r="Z1378" i="1" s="1"/>
  <c r="AH1378" i="1" s="1"/>
  <c r="J1387" i="1"/>
  <c r="J1381" i="1" s="1"/>
  <c r="Q1387" i="1"/>
  <c r="W1387" i="1"/>
  <c r="W1381" i="1" s="1"/>
  <c r="N1392" i="1"/>
  <c r="T1392" i="1" s="1"/>
  <c r="Z1392" i="1" s="1"/>
  <c r="AH1392" i="1" s="1"/>
  <c r="V1387" i="1"/>
  <c r="V1381" i="1" s="1"/>
  <c r="J1396" i="1"/>
  <c r="J1395" i="1" s="1"/>
  <c r="O1402" i="1"/>
  <c r="O1401" i="1" s="1"/>
  <c r="AB1402" i="1"/>
  <c r="AB1401" i="1" s="1"/>
  <c r="L1415" i="1"/>
  <c r="R1415" i="1" s="1"/>
  <c r="X1415" i="1" s="1"/>
  <c r="AD1415" i="1" s="1"/>
  <c r="AF1415" i="1" s="1"/>
  <c r="AA1410" i="1"/>
  <c r="AC1425" i="1"/>
  <c r="T1448" i="1"/>
  <c r="Z1448" i="1" s="1"/>
  <c r="AH1448" i="1" s="1"/>
  <c r="L1515" i="1"/>
  <c r="R1515" i="1" s="1"/>
  <c r="X1515" i="1" s="1"/>
  <c r="AD1515" i="1" s="1"/>
  <c r="AF1515" i="1" s="1"/>
  <c r="G1547" i="1"/>
  <c r="K1547" i="1"/>
  <c r="K1546" i="1" s="1"/>
  <c r="K1541" i="1" s="1"/>
  <c r="U1547" i="1"/>
  <c r="U1546" i="1" s="1"/>
  <c r="M1572" i="1"/>
  <c r="S1572" i="1" s="1"/>
  <c r="Y1572" i="1" s="1"/>
  <c r="AG1572" i="1" s="1"/>
  <c r="AG1294" i="1"/>
  <c r="T1305" i="1"/>
  <c r="Z1305" i="1" s="1"/>
  <c r="AH1305" i="1" s="1"/>
  <c r="AB1346" i="1"/>
  <c r="P1346" i="1"/>
  <c r="W1362" i="1"/>
  <c r="O1371" i="1"/>
  <c r="AB1371" i="1"/>
  <c r="K1387" i="1"/>
  <c r="K1381" i="1" s="1"/>
  <c r="I1402" i="1"/>
  <c r="I1401" i="1" s="1"/>
  <c r="K1417" i="1"/>
  <c r="K1409" i="1" s="1"/>
  <c r="U1417" i="1"/>
  <c r="AB1417" i="1"/>
  <c r="M1483" i="1"/>
  <c r="G1482" i="1"/>
  <c r="M1482" i="1" s="1"/>
  <c r="S1482" i="1" s="1"/>
  <c r="Y1482" i="1" s="1"/>
  <c r="AG1482" i="1" s="1"/>
  <c r="M1486" i="1"/>
  <c r="S1486" i="1" s="1"/>
  <c r="G1485" i="1"/>
  <c r="M1485" i="1" s="1"/>
  <c r="S1485" i="1" s="1"/>
  <c r="Y1485" i="1" s="1"/>
  <c r="AG1485" i="1" s="1"/>
  <c r="I1500" i="1"/>
  <c r="L1501" i="1"/>
  <c r="R1501" i="1" s="1"/>
  <c r="X1501" i="1" s="1"/>
  <c r="AD1501" i="1" s="1"/>
  <c r="AF1501" i="1" s="1"/>
  <c r="L1514" i="1"/>
  <c r="R1514" i="1" s="1"/>
  <c r="X1514" i="1" s="1"/>
  <c r="AD1514" i="1" s="1"/>
  <c r="AF1514" i="1" s="1"/>
  <c r="G1536" i="1"/>
  <c r="M1539" i="1"/>
  <c r="S1539" i="1" s="1"/>
  <c r="Y1539" i="1" s="1"/>
  <c r="K1558" i="1"/>
  <c r="M1283" i="1"/>
  <c r="S1283" i="1" s="1"/>
  <c r="J1291" i="1"/>
  <c r="M1291" i="1" s="1"/>
  <c r="S1291" i="1" s="1"/>
  <c r="M1296" i="1"/>
  <c r="S1296" i="1" s="1"/>
  <c r="I1304" i="1"/>
  <c r="Q1304" i="1"/>
  <c r="AA1304" i="1"/>
  <c r="AA1290" i="1" s="1"/>
  <c r="P1313" i="1"/>
  <c r="W1313" i="1"/>
  <c r="H1318" i="1"/>
  <c r="O1318" i="1"/>
  <c r="V1318" i="1"/>
  <c r="AI1331" i="1"/>
  <c r="AI1330" i="1" s="1"/>
  <c r="AI1329" i="1" s="1"/>
  <c r="L1337" i="1"/>
  <c r="R1337" i="1" s="1"/>
  <c r="X1337" i="1" s="1"/>
  <c r="AD1337" i="1" s="1"/>
  <c r="AF1337" i="1" s="1"/>
  <c r="AH1344" i="1"/>
  <c r="W1341" i="1"/>
  <c r="W1340" i="1" s="1"/>
  <c r="M1358" i="1"/>
  <c r="S1358" i="1" s="1"/>
  <c r="Y1358" i="1" s="1"/>
  <c r="AG1358" i="1" s="1"/>
  <c r="L1376" i="1"/>
  <c r="P1382" i="1"/>
  <c r="L1392" i="1"/>
  <c r="U1396" i="1"/>
  <c r="U1395" i="1" s="1"/>
  <c r="Q1402" i="1"/>
  <c r="Q1401" i="1" s="1"/>
  <c r="M1411" i="1"/>
  <c r="S1411" i="1" s="1"/>
  <c r="Y1411" i="1" s="1"/>
  <c r="AG1411" i="1" s="1"/>
  <c r="L1427" i="1"/>
  <c r="R1427" i="1" s="1"/>
  <c r="X1427" i="1" s="1"/>
  <c r="AD1427" i="1" s="1"/>
  <c r="AF1427" i="1" s="1"/>
  <c r="F1426" i="1"/>
  <c r="J1425" i="1"/>
  <c r="AA1425" i="1"/>
  <c r="O1466" i="1"/>
  <c r="V1466" i="1"/>
  <c r="AC1466" i="1"/>
  <c r="AD1469" i="1"/>
  <c r="AF1469" i="1" s="1"/>
  <c r="M1495" i="1"/>
  <c r="G1494" i="1"/>
  <c r="M1494" i="1" s="1"/>
  <c r="S1494" i="1" s="1"/>
  <c r="Y1494" i="1" s="1"/>
  <c r="AG1494" i="1" s="1"/>
  <c r="K1536" i="1"/>
  <c r="AA1571" i="1"/>
  <c r="AA1570" i="1" s="1"/>
  <c r="N1429" i="1"/>
  <c r="N1430" i="1"/>
  <c r="T1430" i="1" s="1"/>
  <c r="Z1430" i="1" s="1"/>
  <c r="AH1430" i="1" s="1"/>
  <c r="X1432" i="1"/>
  <c r="AD1432" i="1" s="1"/>
  <c r="AF1432" i="1" s="1"/>
  <c r="U1435" i="1"/>
  <c r="AB1435" i="1"/>
  <c r="H1454" i="1"/>
  <c r="N1454" i="1" s="1"/>
  <c r="T1454" i="1" s="1"/>
  <c r="Z1454" i="1" s="1"/>
  <c r="AH1454" i="1" s="1"/>
  <c r="N1458" i="1"/>
  <c r="T1458" i="1" s="1"/>
  <c r="Z1458" i="1" s="1"/>
  <c r="AH1458" i="1" s="1"/>
  <c r="N1480" i="1"/>
  <c r="T1480" i="1" s="1"/>
  <c r="Z1480" i="1" s="1"/>
  <c r="AH1480" i="1" s="1"/>
  <c r="L1488" i="1"/>
  <c r="R1488" i="1" s="1"/>
  <c r="J1506" i="1"/>
  <c r="N1518" i="1"/>
  <c r="T1518" i="1" s="1"/>
  <c r="Z1518" i="1" s="1"/>
  <c r="AH1518" i="1" s="1"/>
  <c r="U1517" i="1"/>
  <c r="U1447" i="1" s="1"/>
  <c r="O1552" i="1"/>
  <c r="G1554" i="1"/>
  <c r="G1553" i="1" s="1"/>
  <c r="N1559" i="1"/>
  <c r="T1559" i="1" s="1"/>
  <c r="Z1559" i="1" s="1"/>
  <c r="AH1559" i="1" s="1"/>
  <c r="U1558" i="1"/>
  <c r="U1557" i="1" s="1"/>
  <c r="U1552" i="1" s="1"/>
  <c r="M1574" i="1"/>
  <c r="S1574" i="1" s="1"/>
  <c r="Y1574" i="1" s="1"/>
  <c r="AG1574" i="1" s="1"/>
  <c r="K1571" i="1"/>
  <c r="K1570" i="1" s="1"/>
  <c r="W1579" i="1"/>
  <c r="W1578" i="1" s="1"/>
  <c r="L1586" i="1"/>
  <c r="R1586" i="1" s="1"/>
  <c r="O1589" i="1"/>
  <c r="O1588" i="1" s="1"/>
  <c r="AE297" i="1"/>
  <c r="AE359" i="1"/>
  <c r="AE1346" i="1"/>
  <c r="AE1362" i="1"/>
  <c r="AE1425" i="1"/>
  <c r="V1435" i="1"/>
  <c r="W1466" i="1"/>
  <c r="M1471" i="1"/>
  <c r="L1479" i="1"/>
  <c r="R1479" i="1" s="1"/>
  <c r="X1479" i="1" s="1"/>
  <c r="AD1479" i="1" s="1"/>
  <c r="AF1479" i="1" s="1"/>
  <c r="N1485" i="1"/>
  <c r="T1485" i="1" s="1"/>
  <c r="Z1485" i="1" s="1"/>
  <c r="AH1485" i="1" s="1"/>
  <c r="L1491" i="1"/>
  <c r="R1491" i="1" s="1"/>
  <c r="T1520" i="1"/>
  <c r="Z1520" i="1" s="1"/>
  <c r="AH1520" i="1" s="1"/>
  <c r="O1517" i="1"/>
  <c r="T1528" i="1"/>
  <c r="Z1528" i="1" s="1"/>
  <c r="AH1528" i="1" s="1"/>
  <c r="L1539" i="1"/>
  <c r="R1539" i="1" s="1"/>
  <c r="X1539" i="1" s="1"/>
  <c r="AD1539" i="1" s="1"/>
  <c r="AF1539" i="1" s="1"/>
  <c r="L1568" i="1"/>
  <c r="R1568" i="1" s="1"/>
  <c r="X1568" i="1" s="1"/>
  <c r="AD1568" i="1" s="1"/>
  <c r="AF1568" i="1" s="1"/>
  <c r="N1572" i="1"/>
  <c r="T1572" i="1" s="1"/>
  <c r="Z1572" i="1" s="1"/>
  <c r="AH1572" i="1" s="1"/>
  <c r="N1574" i="1"/>
  <c r="N1576" i="1"/>
  <c r="M1580" i="1"/>
  <c r="S1580" i="1" s="1"/>
  <c r="Y1580" i="1" s="1"/>
  <c r="AG1580" i="1" s="1"/>
  <c r="AI1579" i="1"/>
  <c r="AI1578" i="1" s="1"/>
  <c r="L1583" i="1"/>
  <c r="AE34" i="1"/>
  <c r="L1422" i="1"/>
  <c r="R1422" i="1" s="1"/>
  <c r="X1422" i="1" s="1"/>
  <c r="AD1422" i="1" s="1"/>
  <c r="AF1422" i="1" s="1"/>
  <c r="L1423" i="1"/>
  <c r="R1423" i="1" s="1"/>
  <c r="X1423" i="1" s="1"/>
  <c r="AD1423" i="1" s="1"/>
  <c r="AF1423" i="1" s="1"/>
  <c r="I1425" i="1"/>
  <c r="AB1425" i="1"/>
  <c r="Y1433" i="1"/>
  <c r="AG1433" i="1" s="1"/>
  <c r="Y1441" i="1"/>
  <c r="AG1441" i="1" s="1"/>
  <c r="Q1435" i="1"/>
  <c r="F1476" i="1"/>
  <c r="M1503" i="1"/>
  <c r="S1503" i="1" s="1"/>
  <c r="Y1503" i="1" s="1"/>
  <c r="AG1503" i="1" s="1"/>
  <c r="O1506" i="1"/>
  <c r="N1511" i="1"/>
  <c r="H1527" i="1"/>
  <c r="N1527" i="1" s="1"/>
  <c r="Q1536" i="1"/>
  <c r="AA1536" i="1"/>
  <c r="V1541" i="1"/>
  <c r="AC1541" i="1"/>
  <c r="J1547" i="1"/>
  <c r="J1546" i="1" s="1"/>
  <c r="J1541" i="1" s="1"/>
  <c r="Q1547" i="1"/>
  <c r="Q1546" i="1" s="1"/>
  <c r="AA1547" i="1"/>
  <c r="AA1546" i="1" s="1"/>
  <c r="AA1541" i="1" s="1"/>
  <c r="W1558" i="1"/>
  <c r="W1557" i="1" s="1"/>
  <c r="W1552" i="1" s="1"/>
  <c r="AB1565" i="1"/>
  <c r="AI1571" i="1"/>
  <c r="AI1570" i="1" s="1"/>
  <c r="Z1586" i="1"/>
  <c r="AH1586" i="1" s="1"/>
  <c r="AE1050" i="1"/>
  <c r="L1592" i="1"/>
  <c r="R1592" i="1" s="1"/>
  <c r="X1592" i="1" s="1"/>
  <c r="AD1592" i="1" s="1"/>
  <c r="AF1592" i="1" s="1"/>
  <c r="M1595" i="1"/>
  <c r="M1600" i="1"/>
  <c r="U1599" i="1"/>
  <c r="U1598" i="1" s="1"/>
  <c r="O1597" i="1"/>
  <c r="N1611" i="1"/>
  <c r="T1611" i="1" s="1"/>
  <c r="Z1611" i="1" s="1"/>
  <c r="AH1611" i="1" s="1"/>
  <c r="U1610" i="1"/>
  <c r="U1609" i="1" s="1"/>
  <c r="U1608" i="1" s="1"/>
  <c r="W1610" i="1"/>
  <c r="W1609" i="1" s="1"/>
  <c r="W1608" i="1" s="1"/>
  <c r="AE183" i="1"/>
  <c r="AE195" i="1"/>
  <c r="AE194" i="1" s="1"/>
  <c r="AE202" i="1"/>
  <c r="AE201" i="1" s="1"/>
  <c r="AE224" i="1"/>
  <c r="AE328" i="1"/>
  <c r="AE322" i="1" s="1"/>
  <c r="AE309" i="1" s="1"/>
  <c r="AE308" i="1" s="1"/>
  <c r="AE444" i="1"/>
  <c r="AE462" i="1"/>
  <c r="AE475" i="1"/>
  <c r="AE533" i="1"/>
  <c r="AE528" i="1" s="1"/>
  <c r="AE657" i="1"/>
  <c r="AE686" i="1"/>
  <c r="AE716" i="1"/>
  <c r="AE738" i="1"/>
  <c r="AE768" i="1"/>
  <c r="AE767" i="1" s="1"/>
  <c r="AE798" i="1"/>
  <c r="AE797" i="1" s="1"/>
  <c r="AE818" i="1"/>
  <c r="AE817" i="1" s="1"/>
  <c r="AE858" i="1"/>
  <c r="AE924" i="1"/>
  <c r="AE1008" i="1"/>
  <c r="AE1081" i="1"/>
  <c r="AE1080" i="1" s="1"/>
  <c r="AE1168" i="1"/>
  <c r="AE1202" i="1"/>
  <c r="AE1198" i="1" s="1"/>
  <c r="AE1255" i="1"/>
  <c r="AE1254" i="1" s="1"/>
  <c r="AE1341" i="1"/>
  <c r="AE1340" i="1" s="1"/>
  <c r="AE1339" i="1" s="1"/>
  <c r="AE1371" i="1"/>
  <c r="AE1387" i="1"/>
  <c r="AE1381" i="1" s="1"/>
  <c r="AE1506" i="1"/>
  <c r="AE1558" i="1"/>
  <c r="AE1557" i="1" s="1"/>
  <c r="AE1552" i="1" s="1"/>
  <c r="AE1571" i="1"/>
  <c r="AE1570" i="1" s="1"/>
  <c r="O1610" i="1"/>
  <c r="O1609" i="1" s="1"/>
  <c r="O1608" i="1" s="1"/>
  <c r="AE210" i="1"/>
  <c r="AE592" i="1"/>
  <c r="AE675" i="1"/>
  <c r="AE776" i="1"/>
  <c r="AE775" i="1" s="1"/>
  <c r="AE1280" i="1"/>
  <c r="AE1279" i="1" s="1"/>
  <c r="AE1610" i="1"/>
  <c r="AE1609" i="1" s="1"/>
  <c r="AE1608" i="1" s="1"/>
  <c r="I1589" i="1"/>
  <c r="I1588" i="1" s="1"/>
  <c r="W1589" i="1"/>
  <c r="W1588" i="1" s="1"/>
  <c r="N1592" i="1"/>
  <c r="T1592" i="1" s="1"/>
  <c r="Z1592" i="1" s="1"/>
  <c r="AH1592" i="1" s="1"/>
  <c r="P1599" i="1"/>
  <c r="P1598" i="1" s="1"/>
  <c r="P1597" i="1" s="1"/>
  <c r="G1605" i="1"/>
  <c r="AI1610" i="1"/>
  <c r="AI1609" i="1" s="1"/>
  <c r="AI1608" i="1" s="1"/>
  <c r="L1613" i="1"/>
  <c r="R1613" i="1" s="1"/>
  <c r="X1613" i="1" s="1"/>
  <c r="AD1613" i="1" s="1"/>
  <c r="AF1613" i="1" s="1"/>
  <c r="M1613" i="1"/>
  <c r="S1613" i="1" s="1"/>
  <c r="Y1613" i="1" s="1"/>
  <c r="AG1613" i="1" s="1"/>
  <c r="G1610" i="1"/>
  <c r="M1610" i="1" s="1"/>
  <c r="AE256" i="1"/>
  <c r="AE252" i="1" s="1"/>
  <c r="AE387" i="1"/>
  <c r="AE380" i="1" s="1"/>
  <c r="AE467" i="1"/>
  <c r="AE495" i="1"/>
  <c r="AE871" i="1"/>
  <c r="AE913" i="1"/>
  <c r="AE1161" i="1"/>
  <c r="AE1157" i="1" s="1"/>
  <c r="AE1466" i="1"/>
  <c r="AE1536" i="1"/>
  <c r="AE1599" i="1"/>
  <c r="AE1598" i="1" s="1"/>
  <c r="AE1597" i="1" s="1"/>
  <c r="L478" i="1"/>
  <c r="R478" i="1" s="1"/>
  <c r="X478" i="1" s="1"/>
  <c r="AD478" i="1" s="1"/>
  <c r="AF478" i="1" s="1"/>
  <c r="AE18" i="1"/>
  <c r="AE96" i="1"/>
  <c r="AE95" i="1" s="1"/>
  <c r="AE240" i="1"/>
  <c r="AE274" i="1"/>
  <c r="AE337" i="1"/>
  <c r="AE336" i="1" s="1"/>
  <c r="AE345" i="1"/>
  <c r="AE344" i="1" s="1"/>
  <c r="AE407" i="1"/>
  <c r="AE438" i="1"/>
  <c r="AE541" i="1"/>
  <c r="AE540" i="1" s="1"/>
  <c r="N89" i="1"/>
  <c r="T89" i="1" s="1"/>
  <c r="Z89" i="1" s="1"/>
  <c r="AH89" i="1" s="1"/>
  <c r="N90" i="1"/>
  <c r="T90" i="1" s="1"/>
  <c r="Z90" i="1" s="1"/>
  <c r="AH90" i="1" s="1"/>
  <c r="H467" i="1"/>
  <c r="N710" i="1"/>
  <c r="K716" i="1"/>
  <c r="K703" i="1" s="1"/>
  <c r="J1409" i="1"/>
  <c r="AE804" i="1"/>
  <c r="AE1117" i="1"/>
  <c r="AE1241" i="1"/>
  <c r="AE1240" i="1" s="1"/>
  <c r="H475" i="1"/>
  <c r="N475" i="1" s="1"/>
  <c r="T475" i="1" s="1"/>
  <c r="Z475" i="1" s="1"/>
  <c r="AH475" i="1" s="1"/>
  <c r="F1002" i="1"/>
  <c r="L1057" i="1"/>
  <c r="AE617" i="1"/>
  <c r="AE743" i="1"/>
  <c r="AE789" i="1"/>
  <c r="AE1095" i="1"/>
  <c r="AE1094" i="1" s="1"/>
  <c r="AE1207" i="1"/>
  <c r="AE1220" i="1"/>
  <c r="L54" i="1"/>
  <c r="R54" i="1" s="1"/>
  <c r="X54" i="1" s="1"/>
  <c r="AD54" i="1" s="1"/>
  <c r="AF54" i="1" s="1"/>
  <c r="L467" i="1"/>
  <c r="R467" i="1" s="1"/>
  <c r="X467" i="1" s="1"/>
  <c r="AD467" i="1" s="1"/>
  <c r="AF467" i="1" s="1"/>
  <c r="J461" i="1"/>
  <c r="I617" i="1"/>
  <c r="J674" i="1"/>
  <c r="G716" i="1"/>
  <c r="AE575" i="1"/>
  <c r="AE980" i="1"/>
  <c r="AE1002" i="1"/>
  <c r="AE1541" i="1"/>
  <c r="T103" i="1"/>
  <c r="Z103" i="1" s="1"/>
  <c r="AH103" i="1" s="1"/>
  <c r="M115" i="1"/>
  <c r="S115" i="1" s="1"/>
  <c r="Y115" i="1" s="1"/>
  <c r="AG115" i="1" s="1"/>
  <c r="T121" i="1"/>
  <c r="Z121" i="1" s="1"/>
  <c r="AH121" i="1" s="1"/>
  <c r="W224" i="1"/>
  <c r="U240" i="1"/>
  <c r="AA240" i="1"/>
  <c r="X244" i="1"/>
  <c r="AD244" i="1" s="1"/>
  <c r="AF244" i="1" s="1"/>
  <c r="Q274" i="1"/>
  <c r="N38" i="1"/>
  <c r="T38" i="1" s="1"/>
  <c r="Z38" i="1" s="1"/>
  <c r="AH38" i="1" s="1"/>
  <c r="H34" i="1"/>
  <c r="I240" i="1"/>
  <c r="L241" i="1"/>
  <c r="R241" i="1" s="1"/>
  <c r="X241" i="1" s="1"/>
  <c r="AD241" i="1" s="1"/>
  <c r="AF241" i="1" s="1"/>
  <c r="N41" i="1"/>
  <c r="T41" i="1" s="1"/>
  <c r="Z41" i="1" s="1"/>
  <c r="AH41" i="1" s="1"/>
  <c r="K96" i="1"/>
  <c r="K95" i="1" s="1"/>
  <c r="Z115" i="1"/>
  <c r="AH115" i="1" s="1"/>
  <c r="N211" i="1"/>
  <c r="T211" i="1" s="1"/>
  <c r="Z211" i="1" s="1"/>
  <c r="AH211" i="1" s="1"/>
  <c r="H210" i="1"/>
  <c r="W240" i="1"/>
  <c r="Q34" i="1"/>
  <c r="M109" i="1"/>
  <c r="S109" i="1" s="1"/>
  <c r="Y109" i="1" s="1"/>
  <c r="AG109" i="1" s="1"/>
  <c r="W96" i="1"/>
  <c r="W95" i="1" s="1"/>
  <c r="H202" i="1"/>
  <c r="N206" i="1"/>
  <c r="T206" i="1" s="1"/>
  <c r="Z206" i="1" s="1"/>
  <c r="AH206" i="1" s="1"/>
  <c r="N39" i="1"/>
  <c r="T39" i="1" s="1"/>
  <c r="Z39" i="1" s="1"/>
  <c r="AH39" i="1" s="1"/>
  <c r="Y65" i="1"/>
  <c r="AG65" i="1" s="1"/>
  <c r="Y106" i="1"/>
  <c r="AG106" i="1" s="1"/>
  <c r="L112" i="1"/>
  <c r="R112" i="1" s="1"/>
  <c r="X112" i="1" s="1"/>
  <c r="AD112" i="1" s="1"/>
  <c r="AF112" i="1" s="1"/>
  <c r="L124" i="1"/>
  <c r="R124" i="1" s="1"/>
  <c r="X124" i="1" s="1"/>
  <c r="AD124" i="1" s="1"/>
  <c r="AF124" i="1" s="1"/>
  <c r="N136" i="1"/>
  <c r="T136" i="1" s="1"/>
  <c r="Z136" i="1" s="1"/>
  <c r="AH136" i="1" s="1"/>
  <c r="N207" i="1"/>
  <c r="T207" i="1" s="1"/>
  <c r="Z207" i="1" s="1"/>
  <c r="AH207" i="1" s="1"/>
  <c r="N212" i="1"/>
  <c r="T212" i="1" s="1"/>
  <c r="Z212" i="1" s="1"/>
  <c r="AH212" i="1" s="1"/>
  <c r="L225" i="1"/>
  <c r="R225" i="1" s="1"/>
  <c r="X225" i="1" s="1"/>
  <c r="AD225" i="1" s="1"/>
  <c r="AF225" i="1" s="1"/>
  <c r="K224" i="1"/>
  <c r="AA224" i="1"/>
  <c r="M248" i="1"/>
  <c r="S248" i="1" s="1"/>
  <c r="Y248" i="1" s="1"/>
  <c r="AG248" i="1" s="1"/>
  <c r="Y275" i="1"/>
  <c r="AG275" i="1" s="1"/>
  <c r="O274" i="1"/>
  <c r="W297" i="1"/>
  <c r="J412" i="1"/>
  <c r="J407" i="1" s="1"/>
  <c r="M413" i="1"/>
  <c r="S413" i="1" s="1"/>
  <c r="Y413" i="1" s="1"/>
  <c r="AG413" i="1" s="1"/>
  <c r="J506" i="1"/>
  <c r="M507" i="1"/>
  <c r="S507" i="1" s="1"/>
  <c r="Y507" i="1" s="1"/>
  <c r="AG507" i="1" s="1"/>
  <c r="Q18" i="1"/>
  <c r="L23" i="1"/>
  <c r="R23" i="1" s="1"/>
  <c r="X23" i="1" s="1"/>
  <c r="AD23" i="1" s="1"/>
  <c r="AF23" i="1" s="1"/>
  <c r="M22" i="1"/>
  <c r="S22" i="1" s="1"/>
  <c r="L31" i="1"/>
  <c r="R31" i="1" s="1"/>
  <c r="X31" i="1" s="1"/>
  <c r="AD31" i="1" s="1"/>
  <c r="AF31" i="1" s="1"/>
  <c r="L32" i="1"/>
  <c r="R32" i="1" s="1"/>
  <c r="X32" i="1" s="1"/>
  <c r="AD32" i="1" s="1"/>
  <c r="AF32" i="1" s="1"/>
  <c r="L38" i="1"/>
  <c r="R38" i="1" s="1"/>
  <c r="X38" i="1" s="1"/>
  <c r="AD38" i="1" s="1"/>
  <c r="AF38" i="1" s="1"/>
  <c r="L41" i="1"/>
  <c r="R41" i="1" s="1"/>
  <c r="X41" i="1" s="1"/>
  <c r="AD41" i="1" s="1"/>
  <c r="AF41" i="1" s="1"/>
  <c r="N42" i="1"/>
  <c r="T42" i="1" s="1"/>
  <c r="Z42" i="1" s="1"/>
  <c r="AH42" i="1" s="1"/>
  <c r="Q45" i="1"/>
  <c r="Q44" i="1" s="1"/>
  <c r="I51" i="1"/>
  <c r="N52" i="1"/>
  <c r="T52" i="1" s="1"/>
  <c r="Z52" i="1" s="1"/>
  <c r="AH52" i="1" s="1"/>
  <c r="M52" i="1"/>
  <c r="S52" i="1" s="1"/>
  <c r="Y52" i="1" s="1"/>
  <c r="AG52" i="1" s="1"/>
  <c r="X59" i="1"/>
  <c r="AD59" i="1" s="1"/>
  <c r="AF59" i="1" s="1"/>
  <c r="N60" i="1"/>
  <c r="T60" i="1" s="1"/>
  <c r="Z60" i="1" s="1"/>
  <c r="AH60" i="1" s="1"/>
  <c r="M60" i="1"/>
  <c r="S60" i="1" s="1"/>
  <c r="Y60" i="1" s="1"/>
  <c r="AG60" i="1" s="1"/>
  <c r="X63" i="1"/>
  <c r="AD63" i="1" s="1"/>
  <c r="AF63" i="1" s="1"/>
  <c r="L66" i="1"/>
  <c r="R66" i="1" s="1"/>
  <c r="X66" i="1" s="1"/>
  <c r="AD66" i="1" s="1"/>
  <c r="AF66" i="1" s="1"/>
  <c r="Y66" i="1"/>
  <c r="AG66" i="1" s="1"/>
  <c r="L72" i="1"/>
  <c r="R72" i="1" s="1"/>
  <c r="X72" i="1" s="1"/>
  <c r="AD72" i="1" s="1"/>
  <c r="AF72" i="1" s="1"/>
  <c r="Y72" i="1"/>
  <c r="AG72" i="1" s="1"/>
  <c r="L78" i="1"/>
  <c r="R78" i="1" s="1"/>
  <c r="X78" i="1" s="1"/>
  <c r="AD78" i="1" s="1"/>
  <c r="AF78" i="1" s="1"/>
  <c r="L84" i="1"/>
  <c r="R84" i="1" s="1"/>
  <c r="X84" i="1" s="1"/>
  <c r="AD84" i="1" s="1"/>
  <c r="AF84" i="1" s="1"/>
  <c r="M89" i="1"/>
  <c r="S89" i="1" s="1"/>
  <c r="Y89" i="1" s="1"/>
  <c r="AG89" i="1" s="1"/>
  <c r="L90" i="1"/>
  <c r="R90" i="1" s="1"/>
  <c r="X90" i="1" s="1"/>
  <c r="AD90" i="1" s="1"/>
  <c r="AF90" i="1" s="1"/>
  <c r="L101" i="1"/>
  <c r="R101" i="1" s="1"/>
  <c r="X101" i="1" s="1"/>
  <c r="AD101" i="1" s="1"/>
  <c r="AF101" i="1" s="1"/>
  <c r="L107" i="1"/>
  <c r="R107" i="1" s="1"/>
  <c r="X107" i="1" s="1"/>
  <c r="AD107" i="1" s="1"/>
  <c r="AF107" i="1" s="1"/>
  <c r="Y107" i="1"/>
  <c r="AG107" i="1" s="1"/>
  <c r="L113" i="1"/>
  <c r="R113" i="1" s="1"/>
  <c r="X113" i="1" s="1"/>
  <c r="AD113" i="1" s="1"/>
  <c r="AF113" i="1" s="1"/>
  <c r="L119" i="1"/>
  <c r="R119" i="1" s="1"/>
  <c r="X119" i="1" s="1"/>
  <c r="AD119" i="1" s="1"/>
  <c r="AF119" i="1" s="1"/>
  <c r="M119" i="1"/>
  <c r="S119" i="1" s="1"/>
  <c r="Y119" i="1" s="1"/>
  <c r="AG119" i="1" s="1"/>
  <c r="L125" i="1"/>
  <c r="R125" i="1" s="1"/>
  <c r="X125" i="1" s="1"/>
  <c r="AD125" i="1" s="1"/>
  <c r="AF125" i="1" s="1"/>
  <c r="M125" i="1"/>
  <c r="S125" i="1" s="1"/>
  <c r="Y125" i="1" s="1"/>
  <c r="AG125" i="1" s="1"/>
  <c r="N137" i="1"/>
  <c r="T137" i="1" s="1"/>
  <c r="Z137" i="1" s="1"/>
  <c r="AH137" i="1" s="1"/>
  <c r="M137" i="1"/>
  <c r="S137" i="1" s="1"/>
  <c r="Y137" i="1" s="1"/>
  <c r="AG137" i="1" s="1"/>
  <c r="L140" i="1"/>
  <c r="R140" i="1" s="1"/>
  <c r="X140" i="1" s="1"/>
  <c r="AD140" i="1" s="1"/>
  <c r="AF140" i="1" s="1"/>
  <c r="G142" i="1"/>
  <c r="M142" i="1" s="1"/>
  <c r="S142" i="1" s="1"/>
  <c r="Y142" i="1" s="1"/>
  <c r="AG142" i="1" s="1"/>
  <c r="G146" i="1"/>
  <c r="W151" i="1"/>
  <c r="M158" i="1"/>
  <c r="S158" i="1" s="1"/>
  <c r="Y158" i="1" s="1"/>
  <c r="AG158" i="1" s="1"/>
  <c r="H164" i="1"/>
  <c r="N164" i="1" s="1"/>
  <c r="T164" i="1" s="1"/>
  <c r="Z164" i="1" s="1"/>
  <c r="M165" i="1"/>
  <c r="S165" i="1" s="1"/>
  <c r="Y165" i="1" s="1"/>
  <c r="AG165" i="1" s="1"/>
  <c r="N170" i="1"/>
  <c r="T170" i="1" s="1"/>
  <c r="Z170" i="1" s="1"/>
  <c r="AH170" i="1" s="1"/>
  <c r="H172" i="1"/>
  <c r="G172" i="1"/>
  <c r="M172" i="1" s="1"/>
  <c r="S172" i="1" s="1"/>
  <c r="Y172" i="1" s="1"/>
  <c r="AG172" i="1" s="1"/>
  <c r="N175" i="1"/>
  <c r="T175" i="1" s="1"/>
  <c r="Z175" i="1" s="1"/>
  <c r="AH175" i="1" s="1"/>
  <c r="U172" i="1"/>
  <c r="U150" i="1" s="1"/>
  <c r="L177" i="1"/>
  <c r="R177" i="1" s="1"/>
  <c r="X177" i="1" s="1"/>
  <c r="AD177" i="1" s="1"/>
  <c r="AF177" i="1" s="1"/>
  <c r="L178" i="1"/>
  <c r="R178" i="1" s="1"/>
  <c r="X178" i="1" s="1"/>
  <c r="AD178" i="1" s="1"/>
  <c r="AF178" i="1" s="1"/>
  <c r="L188" i="1"/>
  <c r="R188" i="1" s="1"/>
  <c r="X188" i="1" s="1"/>
  <c r="AD188" i="1" s="1"/>
  <c r="AF188" i="1" s="1"/>
  <c r="L189" i="1"/>
  <c r="R189" i="1" s="1"/>
  <c r="X189" i="1" s="1"/>
  <c r="AD189" i="1" s="1"/>
  <c r="AF189" i="1" s="1"/>
  <c r="M198" i="1"/>
  <c r="S198" i="1" s="1"/>
  <c r="Y198" i="1" s="1"/>
  <c r="AG198" i="1" s="1"/>
  <c r="N198" i="1"/>
  <c r="T198" i="1" s="1"/>
  <c r="Z198" i="1" s="1"/>
  <c r="AH198" i="1" s="1"/>
  <c r="F206" i="1"/>
  <c r="F202" i="1" s="1"/>
  <c r="F201" i="1" s="1"/>
  <c r="J206" i="1"/>
  <c r="M206" i="1" s="1"/>
  <c r="S206" i="1" s="1"/>
  <c r="Y206" i="1" s="1"/>
  <c r="AG206" i="1" s="1"/>
  <c r="F211" i="1"/>
  <c r="J211" i="1"/>
  <c r="O214" i="1"/>
  <c r="O210" i="1" s="1"/>
  <c r="N219" i="1"/>
  <c r="T219" i="1" s="1"/>
  <c r="Z219" i="1" s="1"/>
  <c r="AH219" i="1" s="1"/>
  <c r="F221" i="1"/>
  <c r="L221" i="1" s="1"/>
  <c r="R221" i="1" s="1"/>
  <c r="X221" i="1" s="1"/>
  <c r="AD221" i="1" s="1"/>
  <c r="AF221" i="1" s="1"/>
  <c r="F224" i="1"/>
  <c r="G225" i="1"/>
  <c r="M225" i="1" s="1"/>
  <c r="S225" i="1" s="1"/>
  <c r="Y225" i="1" s="1"/>
  <c r="AG225" i="1" s="1"/>
  <c r="L226" i="1"/>
  <c r="R226" i="1" s="1"/>
  <c r="X226" i="1" s="1"/>
  <c r="AD226" i="1" s="1"/>
  <c r="AF226" i="1" s="1"/>
  <c r="G228" i="1"/>
  <c r="M228" i="1" s="1"/>
  <c r="S228" i="1" s="1"/>
  <c r="Y228" i="1" s="1"/>
  <c r="AG228" i="1" s="1"/>
  <c r="L229" i="1"/>
  <c r="R229" i="1" s="1"/>
  <c r="X229" i="1" s="1"/>
  <c r="AD229" i="1" s="1"/>
  <c r="AF229" i="1" s="1"/>
  <c r="V224" i="1"/>
  <c r="H234" i="1"/>
  <c r="N234" i="1" s="1"/>
  <c r="T234" i="1" s="1"/>
  <c r="Z234" i="1" s="1"/>
  <c r="AH234" i="1" s="1"/>
  <c r="M235" i="1"/>
  <c r="S235" i="1" s="1"/>
  <c r="Y235" i="1" s="1"/>
  <c r="AG235" i="1" s="1"/>
  <c r="G237" i="1"/>
  <c r="M237" i="1" s="1"/>
  <c r="S237" i="1" s="1"/>
  <c r="Y237" i="1" s="1"/>
  <c r="AG237" i="1" s="1"/>
  <c r="N242" i="1"/>
  <c r="T242" i="1" s="1"/>
  <c r="Z242" i="1" s="1"/>
  <c r="AH242" i="1" s="1"/>
  <c r="H244" i="1"/>
  <c r="N244" i="1" s="1"/>
  <c r="T244" i="1" s="1"/>
  <c r="Z244" i="1" s="1"/>
  <c r="AH244" i="1" s="1"/>
  <c r="M245" i="1"/>
  <c r="S245" i="1" s="1"/>
  <c r="Y245" i="1" s="1"/>
  <c r="AG245" i="1" s="1"/>
  <c r="N248" i="1"/>
  <c r="T248" i="1" s="1"/>
  <c r="Z248" i="1" s="1"/>
  <c r="AH248" i="1" s="1"/>
  <c r="O252" i="1"/>
  <c r="V252" i="1"/>
  <c r="I256" i="1"/>
  <c r="I264" i="1"/>
  <c r="AI274" i="1"/>
  <c r="I274" i="1"/>
  <c r="N282" i="1"/>
  <c r="T282" i="1" s="1"/>
  <c r="Z282" i="1" s="1"/>
  <c r="AH282" i="1" s="1"/>
  <c r="AD282" i="1"/>
  <c r="AF282" i="1" s="1"/>
  <c r="G284" i="1"/>
  <c r="F284" i="1"/>
  <c r="L284" i="1" s="1"/>
  <c r="R284" i="1" s="1"/>
  <c r="L285" i="1"/>
  <c r="R285" i="1" s="1"/>
  <c r="X285" i="1" s="1"/>
  <c r="AD285" i="1" s="1"/>
  <c r="AF285" i="1" s="1"/>
  <c r="J284" i="1"/>
  <c r="J274" i="1" s="1"/>
  <c r="M291" i="1"/>
  <c r="S291" i="1" s="1"/>
  <c r="Y291" i="1" s="1"/>
  <c r="AG291" i="1" s="1"/>
  <c r="L292" i="1"/>
  <c r="R292" i="1" s="1"/>
  <c r="X292" i="1" s="1"/>
  <c r="AD292" i="1" s="1"/>
  <c r="AF292" i="1" s="1"/>
  <c r="N295" i="1"/>
  <c r="T295" i="1" s="1"/>
  <c r="Z295" i="1" s="1"/>
  <c r="AH295" i="1" s="1"/>
  <c r="H294" i="1"/>
  <c r="N294" i="1" s="1"/>
  <c r="T294" i="1" s="1"/>
  <c r="Z294" i="1" s="1"/>
  <c r="AH294" i="1" s="1"/>
  <c r="L295" i="1"/>
  <c r="R295" i="1" s="1"/>
  <c r="X295" i="1" s="1"/>
  <c r="AD295" i="1" s="1"/>
  <c r="AF295" i="1" s="1"/>
  <c r="G298" i="1"/>
  <c r="F298" i="1"/>
  <c r="L299" i="1"/>
  <c r="R299" i="1" s="1"/>
  <c r="X299" i="1" s="1"/>
  <c r="AD299" i="1" s="1"/>
  <c r="AF299" i="1" s="1"/>
  <c r="J298" i="1"/>
  <c r="J297" i="1" s="1"/>
  <c r="L306" i="1"/>
  <c r="R306" i="1" s="1"/>
  <c r="X306" i="1" s="1"/>
  <c r="AD306" i="1" s="1"/>
  <c r="AF306" i="1" s="1"/>
  <c r="P310" i="1"/>
  <c r="N314" i="1"/>
  <c r="T314" i="1" s="1"/>
  <c r="Z314" i="1" s="1"/>
  <c r="AH314" i="1" s="1"/>
  <c r="AD314" i="1"/>
  <c r="AF314" i="1" s="1"/>
  <c r="G316" i="1"/>
  <c r="M316" i="1" s="1"/>
  <c r="S316" i="1" s="1"/>
  <c r="Y316" i="1" s="1"/>
  <c r="AG316" i="1" s="1"/>
  <c r="F316" i="1"/>
  <c r="L316" i="1" s="1"/>
  <c r="R316" i="1" s="1"/>
  <c r="X316" i="1" s="1"/>
  <c r="AD316" i="1" s="1"/>
  <c r="AF316" i="1" s="1"/>
  <c r="L317" i="1"/>
  <c r="R317" i="1" s="1"/>
  <c r="X317" i="1" s="1"/>
  <c r="AD317" i="1" s="1"/>
  <c r="AF317" i="1" s="1"/>
  <c r="L324" i="1"/>
  <c r="R324" i="1" s="1"/>
  <c r="X324" i="1" s="1"/>
  <c r="AD324" i="1" s="1"/>
  <c r="AF324" i="1" s="1"/>
  <c r="F323" i="1"/>
  <c r="M324" i="1"/>
  <c r="S324" i="1" s="1"/>
  <c r="Y324" i="1" s="1"/>
  <c r="AG324" i="1" s="1"/>
  <c r="J323" i="1"/>
  <c r="J322" i="1" s="1"/>
  <c r="W328" i="1"/>
  <c r="AI328" i="1"/>
  <c r="AI322" i="1" s="1"/>
  <c r="AI309" i="1" s="1"/>
  <c r="AI308" i="1" s="1"/>
  <c r="AG331" i="1"/>
  <c r="N339" i="1"/>
  <c r="T339" i="1" s="1"/>
  <c r="Z339" i="1" s="1"/>
  <c r="AH339" i="1" s="1"/>
  <c r="K338" i="1"/>
  <c r="N338" i="1" s="1"/>
  <c r="U337" i="1"/>
  <c r="U336" i="1" s="1"/>
  <c r="X342" i="1"/>
  <c r="AD342" i="1" s="1"/>
  <c r="AF342" i="1" s="1"/>
  <c r="V345" i="1"/>
  <c r="V344" i="1" s="1"/>
  <c r="N349" i="1"/>
  <c r="T349" i="1" s="1"/>
  <c r="Z349" i="1" s="1"/>
  <c r="AH349" i="1" s="1"/>
  <c r="H345" i="1"/>
  <c r="N350" i="1"/>
  <c r="T350" i="1" s="1"/>
  <c r="Z350" i="1" s="1"/>
  <c r="AH350" i="1" s="1"/>
  <c r="U345" i="1"/>
  <c r="U344" i="1" s="1"/>
  <c r="W345" i="1"/>
  <c r="W344" i="1" s="1"/>
  <c r="R368" i="1"/>
  <c r="X368" i="1" s="1"/>
  <c r="AD368" i="1" s="1"/>
  <c r="AF368" i="1" s="1"/>
  <c r="AI359" i="1"/>
  <c r="P359" i="1"/>
  <c r="N388" i="1"/>
  <c r="T388" i="1" s="1"/>
  <c r="Z388" i="1" s="1"/>
  <c r="AH388" i="1" s="1"/>
  <c r="H387" i="1"/>
  <c r="N387" i="1" s="1"/>
  <c r="AB380" i="1"/>
  <c r="R391" i="1"/>
  <c r="X391" i="1" s="1"/>
  <c r="AD391" i="1" s="1"/>
  <c r="AF391" i="1" s="1"/>
  <c r="K407" i="1"/>
  <c r="AA407" i="1"/>
  <c r="U407" i="1"/>
  <c r="AB407" i="1"/>
  <c r="M415" i="1"/>
  <c r="S415" i="1" s="1"/>
  <c r="Y415" i="1" s="1"/>
  <c r="AG415" i="1" s="1"/>
  <c r="N420" i="1"/>
  <c r="T420" i="1" s="1"/>
  <c r="Z420" i="1" s="1"/>
  <c r="AH420" i="1" s="1"/>
  <c r="H419" i="1"/>
  <c r="N419" i="1" s="1"/>
  <c r="T419" i="1" s="1"/>
  <c r="Z419" i="1" s="1"/>
  <c r="AH419" i="1" s="1"/>
  <c r="O426" i="1"/>
  <c r="O425" i="1" s="1"/>
  <c r="V426" i="1"/>
  <c r="V425" i="1" s="1"/>
  <c r="AC426" i="1"/>
  <c r="AC425" i="1" s="1"/>
  <c r="F439" i="1"/>
  <c r="L440" i="1"/>
  <c r="R440" i="1" s="1"/>
  <c r="X440" i="1" s="1"/>
  <c r="AD440" i="1" s="1"/>
  <c r="AF440" i="1" s="1"/>
  <c r="J439" i="1"/>
  <c r="K444" i="1"/>
  <c r="K438" i="1" s="1"/>
  <c r="N450" i="1"/>
  <c r="T450" i="1" s="1"/>
  <c r="Z450" i="1" s="1"/>
  <c r="AH450" i="1" s="1"/>
  <c r="H449" i="1"/>
  <c r="N449" i="1" s="1"/>
  <c r="T449" i="1" s="1"/>
  <c r="Z449" i="1" s="1"/>
  <c r="AH449" i="1" s="1"/>
  <c r="M456" i="1"/>
  <c r="S456" i="1" s="1"/>
  <c r="Y456" i="1" s="1"/>
  <c r="AG456" i="1" s="1"/>
  <c r="G455" i="1"/>
  <c r="M455" i="1" s="1"/>
  <c r="S455" i="1" s="1"/>
  <c r="Y455" i="1" s="1"/>
  <c r="AG455" i="1" s="1"/>
  <c r="N487" i="1"/>
  <c r="T487" i="1" s="1"/>
  <c r="Z487" i="1" s="1"/>
  <c r="AH487" i="1" s="1"/>
  <c r="H486" i="1"/>
  <c r="N486" i="1" s="1"/>
  <c r="T486" i="1" s="1"/>
  <c r="Z486" i="1" s="1"/>
  <c r="AH486" i="1" s="1"/>
  <c r="M581" i="1"/>
  <c r="S581" i="1" s="1"/>
  <c r="Y581" i="1" s="1"/>
  <c r="AG581" i="1" s="1"/>
  <c r="G580" i="1"/>
  <c r="M580" i="1" s="1"/>
  <c r="S580" i="1" s="1"/>
  <c r="Y580" i="1" s="1"/>
  <c r="AG580" i="1" s="1"/>
  <c r="M597" i="1"/>
  <c r="S597" i="1" s="1"/>
  <c r="Y597" i="1" s="1"/>
  <c r="AG597" i="1" s="1"/>
  <c r="G592" i="1"/>
  <c r="M592" i="1" s="1"/>
  <c r="S592" i="1" s="1"/>
  <c r="Y592" i="1" s="1"/>
  <c r="AG592" i="1" s="1"/>
  <c r="N646" i="1"/>
  <c r="T646" i="1" s="1"/>
  <c r="Z646" i="1" s="1"/>
  <c r="AH646" i="1" s="1"/>
  <c r="H643" i="1"/>
  <c r="V642" i="1"/>
  <c r="F657" i="1"/>
  <c r="M819" i="1"/>
  <c r="S819" i="1" s="1"/>
  <c r="Y819" i="1" s="1"/>
  <c r="AG819" i="1" s="1"/>
  <c r="G818" i="1"/>
  <c r="AB18" i="1"/>
  <c r="N59" i="1"/>
  <c r="T59" i="1" s="1"/>
  <c r="Z59" i="1" s="1"/>
  <c r="AH59" i="1" s="1"/>
  <c r="L65" i="1"/>
  <c r="R65" i="1" s="1"/>
  <c r="X65" i="1" s="1"/>
  <c r="AD65" i="1" s="1"/>
  <c r="AF65" i="1" s="1"/>
  <c r="Y77" i="1"/>
  <c r="AG77" i="1" s="1"/>
  <c r="L83" i="1"/>
  <c r="R83" i="1" s="1"/>
  <c r="X83" i="1" s="1"/>
  <c r="AD83" i="1" s="1"/>
  <c r="AF83" i="1" s="1"/>
  <c r="L118" i="1"/>
  <c r="R118" i="1" s="1"/>
  <c r="X118" i="1" s="1"/>
  <c r="AD118" i="1" s="1"/>
  <c r="AF118" i="1" s="1"/>
  <c r="L139" i="1"/>
  <c r="R139" i="1" s="1"/>
  <c r="X139" i="1" s="1"/>
  <c r="AD139" i="1" s="1"/>
  <c r="AF139" i="1" s="1"/>
  <c r="N222" i="1"/>
  <c r="T222" i="1" s="1"/>
  <c r="Z222" i="1" s="1"/>
  <c r="AH222" i="1" s="1"/>
  <c r="L228" i="1"/>
  <c r="R228" i="1" s="1"/>
  <c r="X228" i="1" s="1"/>
  <c r="AD228" i="1" s="1"/>
  <c r="AF228" i="1" s="1"/>
  <c r="U224" i="1"/>
  <c r="M234" i="1"/>
  <c r="S234" i="1" s="1"/>
  <c r="Y234" i="1" s="1"/>
  <c r="AG234" i="1" s="1"/>
  <c r="V274" i="1"/>
  <c r="R543" i="1"/>
  <c r="X543" i="1" s="1"/>
  <c r="AD543" i="1" s="1"/>
  <c r="AF543" i="1" s="1"/>
  <c r="O542" i="1"/>
  <c r="R542" i="1" s="1"/>
  <c r="X542" i="1" s="1"/>
  <c r="AD542" i="1" s="1"/>
  <c r="AF542" i="1" s="1"/>
  <c r="L746" i="1"/>
  <c r="R746" i="1" s="1"/>
  <c r="X746" i="1" s="1"/>
  <c r="AD746" i="1" s="1"/>
  <c r="AF746" i="1" s="1"/>
  <c r="F743" i="1"/>
  <c r="U18" i="1"/>
  <c r="U17" i="1" s="1"/>
  <c r="P18" i="1"/>
  <c r="P17" i="1" s="1"/>
  <c r="P16" i="1" s="1"/>
  <c r="R29" i="1"/>
  <c r="X29" i="1" s="1"/>
  <c r="AD29" i="1" s="1"/>
  <c r="AF29" i="1" s="1"/>
  <c r="M32" i="1"/>
  <c r="S32" i="1" s="1"/>
  <c r="Y32" i="1" s="1"/>
  <c r="AG32" i="1" s="1"/>
  <c r="W18" i="1"/>
  <c r="W17" i="1" s="1"/>
  <c r="L36" i="1"/>
  <c r="R36" i="1" s="1"/>
  <c r="X36" i="1" s="1"/>
  <c r="AD36" i="1" s="1"/>
  <c r="AF36" i="1" s="1"/>
  <c r="J34" i="1"/>
  <c r="AA34" i="1"/>
  <c r="AA17" i="1" s="1"/>
  <c r="L39" i="1"/>
  <c r="R39" i="1" s="1"/>
  <c r="X39" i="1" s="1"/>
  <c r="AD39" i="1" s="1"/>
  <c r="AF39" i="1" s="1"/>
  <c r="G41" i="1"/>
  <c r="M41" i="1" s="1"/>
  <c r="S41" i="1" s="1"/>
  <c r="Y41" i="1" s="1"/>
  <c r="AG41" i="1" s="1"/>
  <c r="L47" i="1"/>
  <c r="R47" i="1" s="1"/>
  <c r="X47" i="1" s="1"/>
  <c r="AD47" i="1" s="1"/>
  <c r="AF47" i="1" s="1"/>
  <c r="N49" i="1"/>
  <c r="T49" i="1" s="1"/>
  <c r="Z49" i="1" s="1"/>
  <c r="AH49" i="1" s="1"/>
  <c r="M49" i="1"/>
  <c r="S49" i="1" s="1"/>
  <c r="Y49" i="1" s="1"/>
  <c r="AG49" i="1" s="1"/>
  <c r="U46" i="1"/>
  <c r="U45" i="1" s="1"/>
  <c r="U44" i="1" s="1"/>
  <c r="J51" i="1"/>
  <c r="M51" i="1" s="1"/>
  <c r="S51" i="1" s="1"/>
  <c r="Y51" i="1" s="1"/>
  <c r="AG51" i="1" s="1"/>
  <c r="L52" i="1"/>
  <c r="R52" i="1" s="1"/>
  <c r="X52" i="1" s="1"/>
  <c r="AD52" i="1" s="1"/>
  <c r="AF52" i="1" s="1"/>
  <c r="X60" i="1"/>
  <c r="AD60" i="1" s="1"/>
  <c r="AF60" i="1" s="1"/>
  <c r="L68" i="1"/>
  <c r="R68" i="1" s="1"/>
  <c r="X68" i="1" s="1"/>
  <c r="AD68" i="1" s="1"/>
  <c r="AF68" i="1" s="1"/>
  <c r="M68" i="1"/>
  <c r="S68" i="1" s="1"/>
  <c r="Y68" i="1" s="1"/>
  <c r="AG68" i="1" s="1"/>
  <c r="M74" i="1"/>
  <c r="S74" i="1" s="1"/>
  <c r="Y74" i="1" s="1"/>
  <c r="AG74" i="1" s="1"/>
  <c r="M78" i="1"/>
  <c r="S78" i="1" s="1"/>
  <c r="Y78" i="1" s="1"/>
  <c r="AG78" i="1" s="1"/>
  <c r="L80" i="1"/>
  <c r="R80" i="1" s="1"/>
  <c r="X80" i="1" s="1"/>
  <c r="AD80" i="1" s="1"/>
  <c r="AF80" i="1" s="1"/>
  <c r="M84" i="1"/>
  <c r="S84" i="1" s="1"/>
  <c r="Y84" i="1" s="1"/>
  <c r="AG84" i="1" s="1"/>
  <c r="L86" i="1"/>
  <c r="R86" i="1" s="1"/>
  <c r="X86" i="1" s="1"/>
  <c r="AD86" i="1" s="1"/>
  <c r="AF86" i="1" s="1"/>
  <c r="M90" i="1"/>
  <c r="S90" i="1" s="1"/>
  <c r="Y90" i="1" s="1"/>
  <c r="AG90" i="1" s="1"/>
  <c r="L97" i="1"/>
  <c r="R97" i="1" s="1"/>
  <c r="X97" i="1" s="1"/>
  <c r="AD97" i="1" s="1"/>
  <c r="AF97" i="1" s="1"/>
  <c r="M97" i="1"/>
  <c r="S97" i="1" s="1"/>
  <c r="Y97" i="1" s="1"/>
  <c r="AG97" i="1" s="1"/>
  <c r="L103" i="1"/>
  <c r="R103" i="1" s="1"/>
  <c r="X103" i="1" s="1"/>
  <c r="AD103" i="1" s="1"/>
  <c r="AF103" i="1" s="1"/>
  <c r="M103" i="1"/>
  <c r="S103" i="1" s="1"/>
  <c r="Y103" i="1" s="1"/>
  <c r="AG103" i="1" s="1"/>
  <c r="H106" i="1"/>
  <c r="N106" i="1" s="1"/>
  <c r="T106" i="1" s="1"/>
  <c r="Z106" i="1" s="1"/>
  <c r="AH106" i="1" s="1"/>
  <c r="F109" i="1"/>
  <c r="H112" i="1"/>
  <c r="N112" i="1" s="1"/>
  <c r="T112" i="1" s="1"/>
  <c r="Z112" i="1" s="1"/>
  <c r="AH112" i="1" s="1"/>
  <c r="F115" i="1"/>
  <c r="L115" i="1" s="1"/>
  <c r="R115" i="1" s="1"/>
  <c r="X115" i="1" s="1"/>
  <c r="AD115" i="1" s="1"/>
  <c r="AF115" i="1" s="1"/>
  <c r="H118" i="1"/>
  <c r="N118" i="1" s="1"/>
  <c r="T118" i="1" s="1"/>
  <c r="Z118" i="1" s="1"/>
  <c r="AH118" i="1" s="1"/>
  <c r="F121" i="1"/>
  <c r="L121" i="1" s="1"/>
  <c r="R121" i="1" s="1"/>
  <c r="X121" i="1" s="1"/>
  <c r="AD121" i="1" s="1"/>
  <c r="AF121" i="1" s="1"/>
  <c r="H124" i="1"/>
  <c r="N124" i="1" s="1"/>
  <c r="T124" i="1" s="1"/>
  <c r="Z124" i="1" s="1"/>
  <c r="AH124" i="1" s="1"/>
  <c r="AA96" i="1"/>
  <c r="AA95" i="1" s="1"/>
  <c r="X133" i="1"/>
  <c r="AD133" i="1" s="1"/>
  <c r="AF133" i="1" s="1"/>
  <c r="Y134" i="1"/>
  <c r="AG134" i="1" s="1"/>
  <c r="AI96" i="1"/>
  <c r="AI95" i="1" s="1"/>
  <c r="L137" i="1"/>
  <c r="R137" i="1" s="1"/>
  <c r="X137" i="1" s="1"/>
  <c r="AD137" i="1" s="1"/>
  <c r="AF137" i="1" s="1"/>
  <c r="N142" i="1"/>
  <c r="T142" i="1" s="1"/>
  <c r="Z142" i="1" s="1"/>
  <c r="AH142" i="1" s="1"/>
  <c r="N146" i="1"/>
  <c r="T146" i="1" s="1"/>
  <c r="Z146" i="1" s="1"/>
  <c r="AH146" i="1" s="1"/>
  <c r="T152" i="1"/>
  <c r="Z152" i="1" s="1"/>
  <c r="AH152" i="1" s="1"/>
  <c r="R155" i="1"/>
  <c r="X155" i="1" s="1"/>
  <c r="AD155" i="1" s="1"/>
  <c r="AF155" i="1" s="1"/>
  <c r="J151" i="1"/>
  <c r="J150" i="1" s="1"/>
  <c r="AA151" i="1"/>
  <c r="H151" i="1"/>
  <c r="M161" i="1"/>
  <c r="S161" i="1" s="1"/>
  <c r="Y161" i="1" s="1"/>
  <c r="AG161" i="1" s="1"/>
  <c r="L165" i="1"/>
  <c r="R165" i="1" s="1"/>
  <c r="X165" i="1" s="1"/>
  <c r="AD165" i="1" s="1"/>
  <c r="AF165" i="1" s="1"/>
  <c r="Y167" i="1"/>
  <c r="AG167" i="1" s="1"/>
  <c r="S178" i="1"/>
  <c r="Y178" i="1" s="1"/>
  <c r="AG178" i="1" s="1"/>
  <c r="R180" i="1"/>
  <c r="X180" i="1" s="1"/>
  <c r="AD180" i="1" s="1"/>
  <c r="AF180" i="1" s="1"/>
  <c r="R181" i="1"/>
  <c r="X181" i="1" s="1"/>
  <c r="AD181" i="1" s="1"/>
  <c r="AF181" i="1" s="1"/>
  <c r="S189" i="1"/>
  <c r="Y189" i="1" s="1"/>
  <c r="AG189" i="1" s="1"/>
  <c r="Z189" i="1"/>
  <c r="AH189" i="1" s="1"/>
  <c r="R191" i="1"/>
  <c r="X191" i="1" s="1"/>
  <c r="AD191" i="1" s="1"/>
  <c r="AF191" i="1" s="1"/>
  <c r="R192" i="1"/>
  <c r="X192" i="1" s="1"/>
  <c r="AD192" i="1" s="1"/>
  <c r="AF192" i="1" s="1"/>
  <c r="AD204" i="1"/>
  <c r="AG207" i="1"/>
  <c r="X212" i="1"/>
  <c r="AD212" i="1" s="1"/>
  <c r="AF212" i="1" s="1"/>
  <c r="W210" i="1"/>
  <c r="M221" i="1"/>
  <c r="S221" i="1" s="1"/>
  <c r="Y221" i="1" s="1"/>
  <c r="AG221" i="1" s="1"/>
  <c r="Y226" i="1"/>
  <c r="AG226" i="1" s="1"/>
  <c r="AC224" i="1"/>
  <c r="Z235" i="1"/>
  <c r="AH235" i="1" s="1"/>
  <c r="L235" i="1"/>
  <c r="R235" i="1" s="1"/>
  <c r="X235" i="1" s="1"/>
  <c r="AD235" i="1" s="1"/>
  <c r="AF235" i="1" s="1"/>
  <c r="N237" i="1"/>
  <c r="T237" i="1" s="1"/>
  <c r="Z237" i="1" s="1"/>
  <c r="AH237" i="1" s="1"/>
  <c r="L245" i="1"/>
  <c r="R245" i="1" s="1"/>
  <c r="X245" i="1" s="1"/>
  <c r="AD245" i="1" s="1"/>
  <c r="AF245" i="1" s="1"/>
  <c r="R249" i="1"/>
  <c r="X249" i="1" s="1"/>
  <c r="AD249" i="1" s="1"/>
  <c r="AF249" i="1" s="1"/>
  <c r="L253" i="1"/>
  <c r="R253" i="1" s="1"/>
  <c r="X253" i="1" s="1"/>
  <c r="AD253" i="1" s="1"/>
  <c r="AF253" i="1" s="1"/>
  <c r="P252" i="1"/>
  <c r="M268" i="1"/>
  <c r="S268" i="1" s="1"/>
  <c r="Y268" i="1" s="1"/>
  <c r="AG268" i="1" s="1"/>
  <c r="G267" i="1"/>
  <c r="M267" i="1" s="1"/>
  <c r="S267" i="1" s="1"/>
  <c r="Y267" i="1" s="1"/>
  <c r="AG267" i="1" s="1"/>
  <c r="M272" i="1"/>
  <c r="S272" i="1" s="1"/>
  <c r="Y272" i="1" s="1"/>
  <c r="AG272" i="1" s="1"/>
  <c r="G271" i="1"/>
  <c r="M271" i="1" s="1"/>
  <c r="S271" i="1" s="1"/>
  <c r="Y271" i="1" s="1"/>
  <c r="AG271" i="1" s="1"/>
  <c r="N279" i="1"/>
  <c r="T279" i="1" s="1"/>
  <c r="Z279" i="1" s="1"/>
  <c r="AH279" i="1" s="1"/>
  <c r="H278" i="1"/>
  <c r="L294" i="1"/>
  <c r="R294" i="1" s="1"/>
  <c r="X294" i="1" s="1"/>
  <c r="AD294" i="1" s="1"/>
  <c r="AF294" i="1" s="1"/>
  <c r="I310" i="1"/>
  <c r="M312" i="1"/>
  <c r="S312" i="1" s="1"/>
  <c r="Y312" i="1" s="1"/>
  <c r="AG312" i="1" s="1"/>
  <c r="G311" i="1"/>
  <c r="K311" i="1"/>
  <c r="K310" i="1" s="1"/>
  <c r="Q311" i="1"/>
  <c r="Q310" i="1" s="1"/>
  <c r="Q309" i="1" s="1"/>
  <c r="Q308" i="1" s="1"/>
  <c r="AA311" i="1"/>
  <c r="AA310" i="1" s="1"/>
  <c r="N316" i="1"/>
  <c r="T316" i="1" s="1"/>
  <c r="Z316" i="1" s="1"/>
  <c r="AH316" i="1" s="1"/>
  <c r="S317" i="1"/>
  <c r="Y317" i="1" s="1"/>
  <c r="AG317" i="1" s="1"/>
  <c r="V310" i="1"/>
  <c r="V309" i="1" s="1"/>
  <c r="V308" i="1" s="1"/>
  <c r="Y346" i="1"/>
  <c r="AG346" i="1" s="1"/>
  <c r="AC345" i="1"/>
  <c r="AC344" i="1" s="1"/>
  <c r="S352" i="1"/>
  <c r="Y352" i="1" s="1"/>
  <c r="AG352" i="1" s="1"/>
  <c r="V359" i="1"/>
  <c r="M368" i="1"/>
  <c r="S368" i="1" s="1"/>
  <c r="Y368" i="1" s="1"/>
  <c r="AG368" i="1" s="1"/>
  <c r="G359" i="1"/>
  <c r="M359" i="1" s="1"/>
  <c r="Q359" i="1"/>
  <c r="R376" i="1"/>
  <c r="X376" i="1" s="1"/>
  <c r="AD376" i="1" s="1"/>
  <c r="AF376" i="1" s="1"/>
  <c r="X381" i="1"/>
  <c r="AD381" i="1" s="1"/>
  <c r="AF381" i="1" s="1"/>
  <c r="N396" i="1"/>
  <c r="T396" i="1" s="1"/>
  <c r="Z396" i="1" s="1"/>
  <c r="AH396" i="1" s="1"/>
  <c r="H395" i="1"/>
  <c r="N395" i="1" s="1"/>
  <c r="T395" i="1" s="1"/>
  <c r="Z395" i="1" s="1"/>
  <c r="AH395" i="1" s="1"/>
  <c r="O407" i="1"/>
  <c r="Q407" i="1"/>
  <c r="AC407" i="1"/>
  <c r="N416" i="1"/>
  <c r="T416" i="1" s="1"/>
  <c r="Z416" i="1" s="1"/>
  <c r="AH416" i="1" s="1"/>
  <c r="H415" i="1"/>
  <c r="N415" i="1" s="1"/>
  <c r="T415" i="1" s="1"/>
  <c r="Z415" i="1" s="1"/>
  <c r="AH415" i="1" s="1"/>
  <c r="L427" i="1"/>
  <c r="R427" i="1" s="1"/>
  <c r="X427" i="1" s="1"/>
  <c r="AD427" i="1" s="1"/>
  <c r="AF427" i="1" s="1"/>
  <c r="I426" i="1"/>
  <c r="L453" i="1"/>
  <c r="R453" i="1" s="1"/>
  <c r="X453" i="1" s="1"/>
  <c r="AD453" i="1" s="1"/>
  <c r="AF453" i="1" s="1"/>
  <c r="I452" i="1"/>
  <c r="L452" i="1" s="1"/>
  <c r="R452" i="1" s="1"/>
  <c r="X452" i="1" s="1"/>
  <c r="AD452" i="1" s="1"/>
  <c r="AF452" i="1" s="1"/>
  <c r="U541" i="1"/>
  <c r="U540" i="1" s="1"/>
  <c r="H568" i="1"/>
  <c r="N569" i="1"/>
  <c r="T569" i="1" s="1"/>
  <c r="Z569" i="1" s="1"/>
  <c r="AH569" i="1" s="1"/>
  <c r="I18" i="1"/>
  <c r="L71" i="1"/>
  <c r="R71" i="1" s="1"/>
  <c r="X71" i="1" s="1"/>
  <c r="AD71" i="1" s="1"/>
  <c r="AF71" i="1" s="1"/>
  <c r="L77" i="1"/>
  <c r="R77" i="1" s="1"/>
  <c r="X77" i="1" s="1"/>
  <c r="AD77" i="1" s="1"/>
  <c r="AF77" i="1" s="1"/>
  <c r="Y83" i="1"/>
  <c r="AG83" i="1" s="1"/>
  <c r="L89" i="1"/>
  <c r="R89" i="1" s="1"/>
  <c r="X89" i="1" s="1"/>
  <c r="AD89" i="1" s="1"/>
  <c r="AF89" i="1" s="1"/>
  <c r="L100" i="1"/>
  <c r="R100" i="1" s="1"/>
  <c r="X100" i="1" s="1"/>
  <c r="AD100" i="1" s="1"/>
  <c r="AF100" i="1" s="1"/>
  <c r="L106" i="1"/>
  <c r="R106" i="1" s="1"/>
  <c r="X106" i="1" s="1"/>
  <c r="AD106" i="1" s="1"/>
  <c r="AF106" i="1" s="1"/>
  <c r="M118" i="1"/>
  <c r="S118" i="1" s="1"/>
  <c r="Y118" i="1" s="1"/>
  <c r="AG118" i="1" s="1"/>
  <c r="M124" i="1"/>
  <c r="S124" i="1" s="1"/>
  <c r="Y124" i="1" s="1"/>
  <c r="AG124" i="1" s="1"/>
  <c r="M164" i="1"/>
  <c r="S164" i="1" s="1"/>
  <c r="N169" i="1"/>
  <c r="T169" i="1" s="1"/>
  <c r="Z169" i="1" s="1"/>
  <c r="AH169" i="1" s="1"/>
  <c r="N241" i="1"/>
  <c r="T241" i="1" s="1"/>
  <c r="Z241" i="1" s="1"/>
  <c r="AH241" i="1" s="1"/>
  <c r="M244" i="1"/>
  <c r="S244" i="1" s="1"/>
  <c r="Y244" i="1" s="1"/>
  <c r="AG244" i="1" s="1"/>
  <c r="AC274" i="1"/>
  <c r="M282" i="1"/>
  <c r="S282" i="1" s="1"/>
  <c r="Y282" i="1" s="1"/>
  <c r="AG282" i="1" s="1"/>
  <c r="G281" i="1"/>
  <c r="M281" i="1" s="1"/>
  <c r="S281" i="1" s="1"/>
  <c r="Y281" i="1" s="1"/>
  <c r="AG281" i="1" s="1"/>
  <c r="AI297" i="1"/>
  <c r="N320" i="1"/>
  <c r="T320" i="1" s="1"/>
  <c r="Z320" i="1" s="1"/>
  <c r="AH320" i="1" s="1"/>
  <c r="N377" i="1"/>
  <c r="T377" i="1" s="1"/>
  <c r="Z377" i="1" s="1"/>
  <c r="AH377" i="1" s="1"/>
  <c r="H376" i="1"/>
  <c r="N376" i="1" s="1"/>
  <c r="T376" i="1" s="1"/>
  <c r="Z376" i="1" s="1"/>
  <c r="AH376" i="1" s="1"/>
  <c r="L395" i="1"/>
  <c r="R395" i="1" s="1"/>
  <c r="X395" i="1" s="1"/>
  <c r="AD395" i="1" s="1"/>
  <c r="AF395" i="1" s="1"/>
  <c r="M423" i="1"/>
  <c r="S423" i="1" s="1"/>
  <c r="Y423" i="1" s="1"/>
  <c r="AG423" i="1" s="1"/>
  <c r="G422" i="1"/>
  <c r="M422" i="1" s="1"/>
  <c r="S422" i="1" s="1"/>
  <c r="Y422" i="1" s="1"/>
  <c r="AG422" i="1" s="1"/>
  <c r="M668" i="1"/>
  <c r="S668" i="1" s="1"/>
  <c r="Y668" i="1" s="1"/>
  <c r="AG668" i="1" s="1"/>
  <c r="G665" i="1"/>
  <c r="M853" i="1"/>
  <c r="S853" i="1" s="1"/>
  <c r="Y853" i="1" s="1"/>
  <c r="AG853" i="1" s="1"/>
  <c r="G852" i="1"/>
  <c r="M852" i="1" s="1"/>
  <c r="S852" i="1" s="1"/>
  <c r="Y852" i="1" s="1"/>
  <c r="AG852" i="1" s="1"/>
  <c r="AI863" i="1"/>
  <c r="O18" i="1"/>
  <c r="J18" i="1"/>
  <c r="AC18" i="1"/>
  <c r="AC17" i="1" s="1"/>
  <c r="AG26" i="1"/>
  <c r="M29" i="1"/>
  <c r="S29" i="1" s="1"/>
  <c r="Y29" i="1" s="1"/>
  <c r="AG29" i="1" s="1"/>
  <c r="N29" i="1"/>
  <c r="T29" i="1" s="1"/>
  <c r="Z29" i="1" s="1"/>
  <c r="AH29" i="1" s="1"/>
  <c r="M36" i="1"/>
  <c r="S36" i="1" s="1"/>
  <c r="Y36" i="1" s="1"/>
  <c r="AG36" i="1" s="1"/>
  <c r="N36" i="1"/>
  <c r="T36" i="1" s="1"/>
  <c r="Z36" i="1" s="1"/>
  <c r="AH36" i="1" s="1"/>
  <c r="L49" i="1"/>
  <c r="R49" i="1" s="1"/>
  <c r="X49" i="1" s="1"/>
  <c r="AD49" i="1" s="1"/>
  <c r="AF49" i="1" s="1"/>
  <c r="O46" i="1"/>
  <c r="AC46" i="1"/>
  <c r="H62" i="1"/>
  <c r="N62" i="1" s="1"/>
  <c r="T62" i="1" s="1"/>
  <c r="Z62" i="1" s="1"/>
  <c r="AH62" i="1" s="1"/>
  <c r="L69" i="1"/>
  <c r="R69" i="1" s="1"/>
  <c r="X69" i="1" s="1"/>
  <c r="AD69" i="1" s="1"/>
  <c r="AF69" i="1" s="1"/>
  <c r="M69" i="1"/>
  <c r="S69" i="1" s="1"/>
  <c r="Y69" i="1" s="1"/>
  <c r="AG69" i="1" s="1"/>
  <c r="M75" i="1"/>
  <c r="S75" i="1" s="1"/>
  <c r="Y75" i="1" s="1"/>
  <c r="AG75" i="1" s="1"/>
  <c r="G80" i="1"/>
  <c r="M80" i="1" s="1"/>
  <c r="S80" i="1" s="1"/>
  <c r="Y80" i="1" s="1"/>
  <c r="AG80" i="1" s="1"/>
  <c r="L81" i="1"/>
  <c r="R81" i="1" s="1"/>
  <c r="X81" i="1" s="1"/>
  <c r="AD81" i="1" s="1"/>
  <c r="AF81" i="1" s="1"/>
  <c r="G86" i="1"/>
  <c r="M86" i="1" s="1"/>
  <c r="S86" i="1" s="1"/>
  <c r="Y86" i="1" s="1"/>
  <c r="AG86" i="1" s="1"/>
  <c r="M98" i="1"/>
  <c r="S98" i="1" s="1"/>
  <c r="Y98" i="1" s="1"/>
  <c r="AG98" i="1" s="1"/>
  <c r="M104" i="1"/>
  <c r="S104" i="1" s="1"/>
  <c r="Y104" i="1" s="1"/>
  <c r="AG104" i="1" s="1"/>
  <c r="M110" i="1"/>
  <c r="S110" i="1" s="1"/>
  <c r="Y110" i="1" s="1"/>
  <c r="AG110" i="1" s="1"/>
  <c r="AD116" i="1"/>
  <c r="AF116" i="1" s="1"/>
  <c r="M116" i="1"/>
  <c r="S116" i="1" s="1"/>
  <c r="Y116" i="1" s="1"/>
  <c r="AG116" i="1" s="1"/>
  <c r="M122" i="1"/>
  <c r="S122" i="1" s="1"/>
  <c r="Y122" i="1" s="1"/>
  <c r="AG122" i="1" s="1"/>
  <c r="Z127" i="1"/>
  <c r="AH127" i="1" s="1"/>
  <c r="V96" i="1"/>
  <c r="V95" i="1" s="1"/>
  <c r="AB96" i="1"/>
  <c r="AB95" i="1" s="1"/>
  <c r="H139" i="1"/>
  <c r="N139" i="1" s="1"/>
  <c r="T139" i="1" s="1"/>
  <c r="Z139" i="1" s="1"/>
  <c r="AH139" i="1" s="1"/>
  <c r="I142" i="1"/>
  <c r="L142" i="1" s="1"/>
  <c r="R142" i="1" s="1"/>
  <c r="X142" i="1" s="1"/>
  <c r="AD142" i="1" s="1"/>
  <c r="AF142" i="1" s="1"/>
  <c r="N143" i="1"/>
  <c r="T143" i="1" s="1"/>
  <c r="Z143" i="1" s="1"/>
  <c r="AH143" i="1" s="1"/>
  <c r="I146" i="1"/>
  <c r="N147" i="1"/>
  <c r="T147" i="1" s="1"/>
  <c r="Z147" i="1" s="1"/>
  <c r="AH147" i="1" s="1"/>
  <c r="L152" i="1"/>
  <c r="R152" i="1" s="1"/>
  <c r="X152" i="1" s="1"/>
  <c r="AD152" i="1" s="1"/>
  <c r="AF152" i="1" s="1"/>
  <c r="P151" i="1"/>
  <c r="P150" i="1" s="1"/>
  <c r="P149" i="1" s="1"/>
  <c r="M155" i="1"/>
  <c r="S155" i="1" s="1"/>
  <c r="Y155" i="1" s="1"/>
  <c r="AG155" i="1" s="1"/>
  <c r="N155" i="1"/>
  <c r="T155" i="1" s="1"/>
  <c r="Z155" i="1" s="1"/>
  <c r="AH155" i="1" s="1"/>
  <c r="H161" i="1"/>
  <c r="N161" i="1" s="1"/>
  <c r="T161" i="1" s="1"/>
  <c r="Z161" i="1" s="1"/>
  <c r="AH161" i="1" s="1"/>
  <c r="M162" i="1"/>
  <c r="S162" i="1" s="1"/>
  <c r="Y162" i="1" s="1"/>
  <c r="AG162" i="1" s="1"/>
  <c r="N167" i="1"/>
  <c r="T167" i="1" s="1"/>
  <c r="Z167" i="1" s="1"/>
  <c r="AH167" i="1" s="1"/>
  <c r="G169" i="1"/>
  <c r="M169" i="1" s="1"/>
  <c r="S169" i="1" s="1"/>
  <c r="Y169" i="1" s="1"/>
  <c r="AG169" i="1" s="1"/>
  <c r="M173" i="1"/>
  <c r="S173" i="1" s="1"/>
  <c r="Y173" i="1" s="1"/>
  <c r="AG173" i="1" s="1"/>
  <c r="I172" i="1"/>
  <c r="W172" i="1"/>
  <c r="AI172" i="1"/>
  <c r="M180" i="1"/>
  <c r="S180" i="1" s="1"/>
  <c r="Y180" i="1" s="1"/>
  <c r="AG180" i="1" s="1"/>
  <c r="N180" i="1"/>
  <c r="T180" i="1" s="1"/>
  <c r="Z180" i="1" s="1"/>
  <c r="AH180" i="1" s="1"/>
  <c r="M181" i="1"/>
  <c r="S181" i="1" s="1"/>
  <c r="Y181" i="1" s="1"/>
  <c r="AG181" i="1" s="1"/>
  <c r="N181" i="1"/>
  <c r="T181" i="1" s="1"/>
  <c r="Z181" i="1" s="1"/>
  <c r="AH181" i="1" s="1"/>
  <c r="F183" i="1"/>
  <c r="L183" i="1" s="1"/>
  <c r="R183" i="1" s="1"/>
  <c r="X183" i="1" s="1"/>
  <c r="AD183" i="1" s="1"/>
  <c r="AF183" i="1" s="1"/>
  <c r="L184" i="1"/>
  <c r="R184" i="1" s="1"/>
  <c r="X184" i="1" s="1"/>
  <c r="AD184" i="1" s="1"/>
  <c r="AF184" i="1" s="1"/>
  <c r="L185" i="1"/>
  <c r="R185" i="1" s="1"/>
  <c r="X185" i="1" s="1"/>
  <c r="AD185" i="1" s="1"/>
  <c r="AF185" i="1" s="1"/>
  <c r="M191" i="1"/>
  <c r="S191" i="1" s="1"/>
  <c r="Y191" i="1" s="1"/>
  <c r="AG191" i="1" s="1"/>
  <c r="N191" i="1"/>
  <c r="T191" i="1" s="1"/>
  <c r="Z191" i="1" s="1"/>
  <c r="AH191" i="1" s="1"/>
  <c r="M192" i="1"/>
  <c r="S192" i="1" s="1"/>
  <c r="Y192" i="1" s="1"/>
  <c r="AG192" i="1" s="1"/>
  <c r="N192" i="1"/>
  <c r="T192" i="1" s="1"/>
  <c r="Z192" i="1" s="1"/>
  <c r="AH192" i="1" s="1"/>
  <c r="F195" i="1"/>
  <c r="L196" i="1"/>
  <c r="R196" i="1" s="1"/>
  <c r="X196" i="1" s="1"/>
  <c r="AD196" i="1" s="1"/>
  <c r="AF196" i="1" s="1"/>
  <c r="P203" i="1"/>
  <c r="S203" i="1" s="1"/>
  <c r="Y203" i="1" s="1"/>
  <c r="AG203" i="1" s="1"/>
  <c r="F214" i="1"/>
  <c r="L214" i="1" s="1"/>
  <c r="G214" i="1"/>
  <c r="G210" i="1" s="1"/>
  <c r="K214" i="1"/>
  <c r="N214" i="1" s="1"/>
  <c r="T214" i="1" s="1"/>
  <c r="Z214" i="1" s="1"/>
  <c r="AH214" i="1" s="1"/>
  <c r="AA214" i="1"/>
  <c r="AA210" i="1" s="1"/>
  <c r="M222" i="1"/>
  <c r="S222" i="1" s="1"/>
  <c r="Y222" i="1" s="1"/>
  <c r="AG222" i="1" s="1"/>
  <c r="AI224" i="1"/>
  <c r="I237" i="1"/>
  <c r="I224" i="1" s="1"/>
  <c r="N238" i="1"/>
  <c r="T238" i="1" s="1"/>
  <c r="Z238" i="1" s="1"/>
  <c r="AH238" i="1" s="1"/>
  <c r="G241" i="1"/>
  <c r="F248" i="1"/>
  <c r="L248" i="1" s="1"/>
  <c r="R248" i="1" s="1"/>
  <c r="X248" i="1" s="1"/>
  <c r="AD248" i="1" s="1"/>
  <c r="AF248" i="1" s="1"/>
  <c r="M249" i="1"/>
  <c r="S249" i="1" s="1"/>
  <c r="Y249" i="1" s="1"/>
  <c r="AG249" i="1" s="1"/>
  <c r="M253" i="1"/>
  <c r="S253" i="1" s="1"/>
  <c r="Y253" i="1" s="1"/>
  <c r="AG253" i="1" s="1"/>
  <c r="L254" i="1"/>
  <c r="R254" i="1" s="1"/>
  <c r="X254" i="1" s="1"/>
  <c r="AD254" i="1" s="1"/>
  <c r="AF254" i="1" s="1"/>
  <c r="N257" i="1"/>
  <c r="T257" i="1" s="1"/>
  <c r="Z257" i="1" s="1"/>
  <c r="AH257" i="1" s="1"/>
  <c r="H256" i="1"/>
  <c r="N256" i="1" s="1"/>
  <c r="N265" i="1"/>
  <c r="T265" i="1" s="1"/>
  <c r="Z265" i="1" s="1"/>
  <c r="AH265" i="1" s="1"/>
  <c r="H264" i="1"/>
  <c r="N264" i="1" s="1"/>
  <c r="T264" i="1" s="1"/>
  <c r="Z264" i="1" s="1"/>
  <c r="AH264" i="1" s="1"/>
  <c r="N267" i="1"/>
  <c r="T267" i="1" s="1"/>
  <c r="Z267" i="1" s="1"/>
  <c r="AH267" i="1" s="1"/>
  <c r="N268" i="1"/>
  <c r="T268" i="1" s="1"/>
  <c r="Z268" i="1" s="1"/>
  <c r="AH268" i="1" s="1"/>
  <c r="AD268" i="1"/>
  <c r="AF268" i="1" s="1"/>
  <c r="N272" i="1"/>
  <c r="T272" i="1" s="1"/>
  <c r="Z272" i="1" s="1"/>
  <c r="AH272" i="1" s="1"/>
  <c r="AD272" i="1"/>
  <c r="AF272" i="1" s="1"/>
  <c r="F275" i="1"/>
  <c r="L278" i="1"/>
  <c r="R278" i="1" s="1"/>
  <c r="X278" i="1" s="1"/>
  <c r="AD278" i="1" s="1"/>
  <c r="AF278" i="1" s="1"/>
  <c r="N281" i="1"/>
  <c r="T281" i="1" s="1"/>
  <c r="Z281" i="1" s="1"/>
  <c r="AH281" i="1" s="1"/>
  <c r="M287" i="1"/>
  <c r="S287" i="1" s="1"/>
  <c r="Y287" i="1" s="1"/>
  <c r="AG287" i="1" s="1"/>
  <c r="M301" i="1"/>
  <c r="S301" i="1" s="1"/>
  <c r="Y301" i="1" s="1"/>
  <c r="AG301" i="1" s="1"/>
  <c r="F303" i="1"/>
  <c r="I303" i="1"/>
  <c r="I297" i="1" s="1"/>
  <c r="L311" i="1"/>
  <c r="R311" i="1" s="1"/>
  <c r="X311" i="1" s="1"/>
  <c r="AB310" i="1"/>
  <c r="N312" i="1"/>
  <c r="T312" i="1" s="1"/>
  <c r="Z312" i="1" s="1"/>
  <c r="AH312" i="1" s="1"/>
  <c r="AD312" i="1"/>
  <c r="AF312" i="1" s="1"/>
  <c r="G323" i="1"/>
  <c r="M326" i="1"/>
  <c r="S326" i="1" s="1"/>
  <c r="Y326" i="1" s="1"/>
  <c r="AG326" i="1" s="1"/>
  <c r="K323" i="1"/>
  <c r="N326" i="1"/>
  <c r="T326" i="1" s="1"/>
  <c r="Z326" i="1" s="1"/>
  <c r="AH326" i="1" s="1"/>
  <c r="G328" i="1"/>
  <c r="M328" i="1" s="1"/>
  <c r="M329" i="1"/>
  <c r="S329" i="1" s="1"/>
  <c r="Y329" i="1" s="1"/>
  <c r="AG329" i="1" s="1"/>
  <c r="N329" i="1"/>
  <c r="T329" i="1" s="1"/>
  <c r="Z329" i="1" s="1"/>
  <c r="AH329" i="1" s="1"/>
  <c r="K328" i="1"/>
  <c r="U328" i="1"/>
  <c r="U322" i="1" s="1"/>
  <c r="U309" i="1" s="1"/>
  <c r="U308" i="1" s="1"/>
  <c r="AD339" i="1"/>
  <c r="AH352" i="1"/>
  <c r="N353" i="1"/>
  <c r="T353" i="1" s="1"/>
  <c r="Z353" i="1" s="1"/>
  <c r="AH353" i="1" s="1"/>
  <c r="O355" i="1"/>
  <c r="AA345" i="1"/>
  <c r="AA344" i="1" s="1"/>
  <c r="N369" i="1"/>
  <c r="T369" i="1" s="1"/>
  <c r="Z369" i="1" s="1"/>
  <c r="AH369" i="1" s="1"/>
  <c r="H368" i="1"/>
  <c r="N368" i="1" s="1"/>
  <c r="T368" i="1" s="1"/>
  <c r="Z368" i="1" s="1"/>
  <c r="AH368" i="1" s="1"/>
  <c r="U359" i="1"/>
  <c r="Y376" i="1"/>
  <c r="AG376" i="1" s="1"/>
  <c r="J381" i="1"/>
  <c r="J380" i="1" s="1"/>
  <c r="M382" i="1"/>
  <c r="S382" i="1" s="1"/>
  <c r="Y382" i="1" s="1"/>
  <c r="AG382" i="1" s="1"/>
  <c r="I387" i="1"/>
  <c r="I380" i="1" s="1"/>
  <c r="L412" i="1"/>
  <c r="R412" i="1" s="1"/>
  <c r="X412" i="1" s="1"/>
  <c r="AD412" i="1" s="1"/>
  <c r="AF412" i="1" s="1"/>
  <c r="P407" i="1"/>
  <c r="AI407" i="1"/>
  <c r="N422" i="1"/>
  <c r="T422" i="1" s="1"/>
  <c r="Z422" i="1" s="1"/>
  <c r="AH422" i="1" s="1"/>
  <c r="N432" i="1"/>
  <c r="T432" i="1" s="1"/>
  <c r="Z432" i="1" s="1"/>
  <c r="AH432" i="1" s="1"/>
  <c r="H431" i="1"/>
  <c r="N431" i="1" s="1"/>
  <c r="L445" i="1"/>
  <c r="R445" i="1" s="1"/>
  <c r="X445" i="1" s="1"/>
  <c r="AD445" i="1" s="1"/>
  <c r="AF445" i="1" s="1"/>
  <c r="I444" i="1"/>
  <c r="L449" i="1"/>
  <c r="R449" i="1" s="1"/>
  <c r="X449" i="1" s="1"/>
  <c r="AD449" i="1" s="1"/>
  <c r="AF449" i="1" s="1"/>
  <c r="AD538" i="1"/>
  <c r="AF538" i="1" s="1"/>
  <c r="AA537" i="1"/>
  <c r="AD537" i="1" s="1"/>
  <c r="AF537" i="1" s="1"/>
  <c r="M660" i="1"/>
  <c r="S660" i="1" s="1"/>
  <c r="Y660" i="1" s="1"/>
  <c r="AG660" i="1" s="1"/>
  <c r="G657" i="1"/>
  <c r="N662" i="1"/>
  <c r="T662" i="1" s="1"/>
  <c r="Z662" i="1" s="1"/>
  <c r="AH662" i="1" s="1"/>
  <c r="H657" i="1"/>
  <c r="N657" i="1" s="1"/>
  <c r="T657" i="1" s="1"/>
  <c r="F665" i="1"/>
  <c r="L665" i="1" s="1"/>
  <c r="N777" i="1"/>
  <c r="T777" i="1" s="1"/>
  <c r="Z777" i="1" s="1"/>
  <c r="AH777" i="1" s="1"/>
  <c r="H776" i="1"/>
  <c r="N932" i="1"/>
  <c r="T932" i="1" s="1"/>
  <c r="Z932" i="1" s="1"/>
  <c r="AH932" i="1" s="1"/>
  <c r="N954" i="1"/>
  <c r="T954" i="1" s="1"/>
  <c r="Z954" i="1" s="1"/>
  <c r="AH954" i="1" s="1"/>
  <c r="H953" i="1"/>
  <c r="N953" i="1" s="1"/>
  <c r="N249" i="1"/>
  <c r="T249" i="1" s="1"/>
  <c r="Z249" i="1" s="1"/>
  <c r="AH249" i="1" s="1"/>
  <c r="H253" i="1"/>
  <c r="M254" i="1"/>
  <c r="S254" i="1" s="1"/>
  <c r="Y254" i="1" s="1"/>
  <c r="AG254" i="1" s="1"/>
  <c r="G256" i="1"/>
  <c r="G264" i="1"/>
  <c r="M264" i="1" s="1"/>
  <c r="S264" i="1" s="1"/>
  <c r="Y264" i="1" s="1"/>
  <c r="AG264" i="1" s="1"/>
  <c r="N275" i="1"/>
  <c r="T275" i="1" s="1"/>
  <c r="Z275" i="1" s="1"/>
  <c r="AH275" i="1" s="1"/>
  <c r="M276" i="1"/>
  <c r="S276" i="1" s="1"/>
  <c r="Y276" i="1" s="1"/>
  <c r="AG276" i="1" s="1"/>
  <c r="M278" i="1"/>
  <c r="S278" i="1" s="1"/>
  <c r="Y278" i="1" s="1"/>
  <c r="AG278" i="1" s="1"/>
  <c r="N285" i="1"/>
  <c r="T285" i="1" s="1"/>
  <c r="Z285" i="1" s="1"/>
  <c r="AH285" i="1" s="1"/>
  <c r="N287" i="1"/>
  <c r="T287" i="1" s="1"/>
  <c r="Z287" i="1" s="1"/>
  <c r="AH287" i="1" s="1"/>
  <c r="N289" i="1"/>
  <c r="T289" i="1" s="1"/>
  <c r="Z289" i="1" s="1"/>
  <c r="AH289" i="1" s="1"/>
  <c r="H291" i="1"/>
  <c r="N291" i="1" s="1"/>
  <c r="T291" i="1" s="1"/>
  <c r="Z291" i="1" s="1"/>
  <c r="AH291" i="1" s="1"/>
  <c r="M292" i="1"/>
  <c r="S292" i="1" s="1"/>
  <c r="Y292" i="1" s="1"/>
  <c r="AG292" i="1" s="1"/>
  <c r="G294" i="1"/>
  <c r="M294" i="1" s="1"/>
  <c r="S294" i="1" s="1"/>
  <c r="Y294" i="1" s="1"/>
  <c r="AG294" i="1" s="1"/>
  <c r="N299" i="1"/>
  <c r="T299" i="1" s="1"/>
  <c r="Z299" i="1" s="1"/>
  <c r="AH299" i="1" s="1"/>
  <c r="N301" i="1"/>
  <c r="T301" i="1" s="1"/>
  <c r="Z301" i="1" s="1"/>
  <c r="AH301" i="1" s="1"/>
  <c r="H303" i="1"/>
  <c r="M304" i="1"/>
  <c r="S304" i="1" s="1"/>
  <c r="Y304" i="1" s="1"/>
  <c r="AG304" i="1" s="1"/>
  <c r="M306" i="1"/>
  <c r="S306" i="1" s="1"/>
  <c r="Y306" i="1" s="1"/>
  <c r="AG306" i="1" s="1"/>
  <c r="N317" i="1"/>
  <c r="T317" i="1" s="1"/>
  <c r="Z317" i="1" s="1"/>
  <c r="AH317" i="1" s="1"/>
  <c r="G319" i="1"/>
  <c r="M319" i="1" s="1"/>
  <c r="S319" i="1" s="1"/>
  <c r="Y319" i="1" s="1"/>
  <c r="AG319" i="1" s="1"/>
  <c r="L320" i="1"/>
  <c r="R320" i="1" s="1"/>
  <c r="X320" i="1" s="1"/>
  <c r="AD320" i="1" s="1"/>
  <c r="AF320" i="1" s="1"/>
  <c r="H328" i="1"/>
  <c r="J338" i="1"/>
  <c r="M338" i="1" s="1"/>
  <c r="S338" i="1" s="1"/>
  <c r="Y338" i="1" s="1"/>
  <c r="AG338" i="1" s="1"/>
  <c r="P337" i="1"/>
  <c r="P336" i="1" s="1"/>
  <c r="AB337" i="1"/>
  <c r="AB336" i="1" s="1"/>
  <c r="T341" i="1"/>
  <c r="Z341" i="1" s="1"/>
  <c r="AH341" i="1" s="1"/>
  <c r="Q346" i="1"/>
  <c r="T346" i="1" s="1"/>
  <c r="Z346" i="1" s="1"/>
  <c r="AH346" i="1" s="1"/>
  <c r="F349" i="1"/>
  <c r="AB345" i="1"/>
  <c r="AB344" i="1" s="1"/>
  <c r="M360" i="1"/>
  <c r="S360" i="1" s="1"/>
  <c r="Y360" i="1" s="1"/>
  <c r="AG360" i="1" s="1"/>
  <c r="N360" i="1"/>
  <c r="T360" i="1" s="1"/>
  <c r="Z360" i="1" s="1"/>
  <c r="AH360" i="1" s="1"/>
  <c r="M361" i="1"/>
  <c r="S361" i="1" s="1"/>
  <c r="Y361" i="1" s="1"/>
  <c r="AG361" i="1" s="1"/>
  <c r="N361" i="1"/>
  <c r="T361" i="1" s="1"/>
  <c r="Z361" i="1" s="1"/>
  <c r="AH361" i="1" s="1"/>
  <c r="M364" i="1"/>
  <c r="S364" i="1" s="1"/>
  <c r="Y364" i="1" s="1"/>
  <c r="AG364" i="1" s="1"/>
  <c r="N364" i="1"/>
  <c r="T364" i="1" s="1"/>
  <c r="Z364" i="1" s="1"/>
  <c r="AH364" i="1" s="1"/>
  <c r="M365" i="1"/>
  <c r="S365" i="1" s="1"/>
  <c r="Y365" i="1" s="1"/>
  <c r="AG365" i="1" s="1"/>
  <c r="N365" i="1"/>
  <c r="T365" i="1" s="1"/>
  <c r="Z365" i="1" s="1"/>
  <c r="AH365" i="1" s="1"/>
  <c r="L369" i="1"/>
  <c r="R369" i="1" s="1"/>
  <c r="X369" i="1" s="1"/>
  <c r="AD369" i="1" s="1"/>
  <c r="AF369" i="1" s="1"/>
  <c r="L377" i="1"/>
  <c r="R377" i="1" s="1"/>
  <c r="X377" i="1" s="1"/>
  <c r="AD377" i="1" s="1"/>
  <c r="AF377" i="1" s="1"/>
  <c r="H381" i="1"/>
  <c r="N381" i="1" s="1"/>
  <c r="T381" i="1" s="1"/>
  <c r="Z381" i="1" s="1"/>
  <c r="AH381" i="1" s="1"/>
  <c r="W380" i="1"/>
  <c r="L409" i="1"/>
  <c r="R409" i="1" s="1"/>
  <c r="X409" i="1" s="1"/>
  <c r="AD409" i="1" s="1"/>
  <c r="AF409" i="1" s="1"/>
  <c r="H412" i="1"/>
  <c r="N412" i="1" s="1"/>
  <c r="T412" i="1" s="1"/>
  <c r="Z412" i="1" s="1"/>
  <c r="AH412" i="1" s="1"/>
  <c r="L416" i="1"/>
  <c r="R416" i="1" s="1"/>
  <c r="X416" i="1" s="1"/>
  <c r="AD416" i="1" s="1"/>
  <c r="AF416" i="1" s="1"/>
  <c r="N423" i="1"/>
  <c r="T423" i="1" s="1"/>
  <c r="Z423" i="1" s="1"/>
  <c r="AH423" i="1" s="1"/>
  <c r="L423" i="1"/>
  <c r="R423" i="1" s="1"/>
  <c r="X423" i="1" s="1"/>
  <c r="AD423" i="1" s="1"/>
  <c r="AF423" i="1" s="1"/>
  <c r="G426" i="1"/>
  <c r="H439" i="1"/>
  <c r="M440" i="1"/>
  <c r="S440" i="1" s="1"/>
  <c r="Y440" i="1" s="1"/>
  <c r="AG440" i="1" s="1"/>
  <c r="M442" i="1"/>
  <c r="S442" i="1" s="1"/>
  <c r="Y442" i="1" s="1"/>
  <c r="AG442" i="1" s="1"/>
  <c r="G444" i="1"/>
  <c r="N447" i="1"/>
  <c r="T447" i="1" s="1"/>
  <c r="Z447" i="1" s="1"/>
  <c r="AH447" i="1" s="1"/>
  <c r="M452" i="1"/>
  <c r="S452" i="1" s="1"/>
  <c r="Y452" i="1" s="1"/>
  <c r="AG452" i="1" s="1"/>
  <c r="K461" i="1"/>
  <c r="AA461" i="1"/>
  <c r="N467" i="1"/>
  <c r="T467" i="1" s="1"/>
  <c r="Z467" i="1" s="1"/>
  <c r="AH467" i="1" s="1"/>
  <c r="L483" i="1"/>
  <c r="R483" i="1" s="1"/>
  <c r="X483" i="1" s="1"/>
  <c r="AD483" i="1" s="1"/>
  <c r="AF483" i="1" s="1"/>
  <c r="L484" i="1"/>
  <c r="R484" i="1" s="1"/>
  <c r="X484" i="1" s="1"/>
  <c r="AD484" i="1" s="1"/>
  <c r="AF484" i="1" s="1"/>
  <c r="I483" i="1"/>
  <c r="G511" i="1"/>
  <c r="M512" i="1"/>
  <c r="S512" i="1" s="1"/>
  <c r="Y512" i="1" s="1"/>
  <c r="AG512" i="1" s="1"/>
  <c r="L517" i="1"/>
  <c r="R517" i="1" s="1"/>
  <c r="I516" i="1"/>
  <c r="P516" i="1"/>
  <c r="AG535" i="1"/>
  <c r="AB534" i="1"/>
  <c r="AG534" i="1" s="1"/>
  <c r="N558" i="1"/>
  <c r="T558" i="1" s="1"/>
  <c r="Z558" i="1" s="1"/>
  <c r="AH558" i="1" s="1"/>
  <c r="W561" i="1"/>
  <c r="W560" i="1" s="1"/>
  <c r="AC561" i="1"/>
  <c r="AC560" i="1" s="1"/>
  <c r="AI561" i="1"/>
  <c r="AI560" i="1" s="1"/>
  <c r="T572" i="1"/>
  <c r="Z572" i="1" s="1"/>
  <c r="AH572" i="1" s="1"/>
  <c r="Q571" i="1"/>
  <c r="T571" i="1" s="1"/>
  <c r="Z571" i="1" s="1"/>
  <c r="AH571" i="1" s="1"/>
  <c r="N576" i="1"/>
  <c r="T576" i="1" s="1"/>
  <c r="Z576" i="1" s="1"/>
  <c r="AH576" i="1" s="1"/>
  <c r="O575" i="1"/>
  <c r="V575" i="1"/>
  <c r="N595" i="1"/>
  <c r="T595" i="1" s="1"/>
  <c r="Z595" i="1" s="1"/>
  <c r="AH595" i="1" s="1"/>
  <c r="H592" i="1"/>
  <c r="N592" i="1" s="1"/>
  <c r="T592" i="1" s="1"/>
  <c r="H675" i="1"/>
  <c r="Q748" i="1"/>
  <c r="Q737" i="1" s="1"/>
  <c r="AA748" i="1"/>
  <c r="AI774" i="1"/>
  <c r="AI773" i="1" s="1"/>
  <c r="M847" i="1"/>
  <c r="S847" i="1" s="1"/>
  <c r="Y847" i="1" s="1"/>
  <c r="AG847" i="1" s="1"/>
  <c r="G846" i="1"/>
  <c r="M846" i="1" s="1"/>
  <c r="S846" i="1" s="1"/>
  <c r="Y846" i="1" s="1"/>
  <c r="AG846" i="1" s="1"/>
  <c r="N981" i="1"/>
  <c r="T981" i="1" s="1"/>
  <c r="Z981" i="1" s="1"/>
  <c r="AH981" i="1" s="1"/>
  <c r="H980" i="1"/>
  <c r="V980" i="1"/>
  <c r="N1033" i="1"/>
  <c r="H1032" i="1"/>
  <c r="N1032" i="1" s="1"/>
  <c r="M1034" i="1"/>
  <c r="S1034" i="1" s="1"/>
  <c r="Y1034" i="1" s="1"/>
  <c r="AG1034" i="1" s="1"/>
  <c r="G1033" i="1"/>
  <c r="N1075" i="1"/>
  <c r="T1075" i="1" s="1"/>
  <c r="Z1075" i="1" s="1"/>
  <c r="AH1075" i="1" s="1"/>
  <c r="H1074" i="1"/>
  <c r="N1074" i="1" s="1"/>
  <c r="T1074" i="1" s="1"/>
  <c r="Z1074" i="1" s="1"/>
  <c r="AH1074" i="1" s="1"/>
  <c r="Z254" i="1"/>
  <c r="AH254" i="1" s="1"/>
  <c r="Y265" i="1"/>
  <c r="AG265" i="1" s="1"/>
  <c r="Z292" i="1"/>
  <c r="AH292" i="1" s="1"/>
  <c r="Z306" i="1"/>
  <c r="AH306" i="1" s="1"/>
  <c r="F328" i="1"/>
  <c r="O328" i="1"/>
  <c r="AB328" i="1"/>
  <c r="AB322" i="1" s="1"/>
  <c r="Q337" i="1"/>
  <c r="Q336" i="1" s="1"/>
  <c r="X350" i="1"/>
  <c r="AD350" i="1" s="1"/>
  <c r="M353" i="1"/>
  <c r="S353" i="1" s="1"/>
  <c r="Y353" i="1" s="1"/>
  <c r="AG353" i="1" s="1"/>
  <c r="S373" i="1"/>
  <c r="Y373" i="1" s="1"/>
  <c r="AG373" i="1" s="1"/>
  <c r="G387" i="1"/>
  <c r="M387" i="1" s="1"/>
  <c r="G395" i="1"/>
  <c r="M395" i="1" s="1"/>
  <c r="S395" i="1" s="1"/>
  <c r="Y395" i="1" s="1"/>
  <c r="AG395" i="1" s="1"/>
  <c r="R405" i="1"/>
  <c r="X405" i="1" s="1"/>
  <c r="AD405" i="1" s="1"/>
  <c r="AF405" i="1" s="1"/>
  <c r="L408" i="1"/>
  <c r="R408" i="1" s="1"/>
  <c r="X408" i="1" s="1"/>
  <c r="AD408" i="1" s="1"/>
  <c r="AF408" i="1" s="1"/>
  <c r="M409" i="1"/>
  <c r="S409" i="1" s="1"/>
  <c r="Y409" i="1" s="1"/>
  <c r="AG409" i="1" s="1"/>
  <c r="G419" i="1"/>
  <c r="M419" i="1" s="1"/>
  <c r="S419" i="1" s="1"/>
  <c r="Y419" i="1" s="1"/>
  <c r="AG419" i="1" s="1"/>
  <c r="H426" i="1"/>
  <c r="Y427" i="1"/>
  <c r="AG427" i="1" s="1"/>
  <c r="G431" i="1"/>
  <c r="M431" i="1" s="1"/>
  <c r="Z440" i="1"/>
  <c r="AH440" i="1" s="1"/>
  <c r="H444" i="1"/>
  <c r="Y445" i="1"/>
  <c r="AG445" i="1" s="1"/>
  <c r="G449" i="1"/>
  <c r="M449" i="1" s="1"/>
  <c r="S449" i="1" s="1"/>
  <c r="Y449" i="1" s="1"/>
  <c r="AG449" i="1" s="1"/>
  <c r="H452" i="1"/>
  <c r="N452" i="1" s="1"/>
  <c r="T452" i="1" s="1"/>
  <c r="Z452" i="1" s="1"/>
  <c r="AH452" i="1" s="1"/>
  <c r="N459" i="1"/>
  <c r="T459" i="1" s="1"/>
  <c r="Z459" i="1" s="1"/>
  <c r="AH459" i="1" s="1"/>
  <c r="H458" i="1"/>
  <c r="N458" i="1" s="1"/>
  <c r="T458" i="1" s="1"/>
  <c r="Z458" i="1" s="1"/>
  <c r="AH458" i="1" s="1"/>
  <c r="N463" i="1"/>
  <c r="T463" i="1" s="1"/>
  <c r="Z463" i="1" s="1"/>
  <c r="AH463" i="1" s="1"/>
  <c r="H462" i="1"/>
  <c r="M468" i="1"/>
  <c r="S468" i="1" s="1"/>
  <c r="Y468" i="1" s="1"/>
  <c r="AG468" i="1" s="1"/>
  <c r="G467" i="1"/>
  <c r="M467" i="1" s="1"/>
  <c r="S467" i="1" s="1"/>
  <c r="U495" i="1"/>
  <c r="AB495" i="1"/>
  <c r="O506" i="1"/>
  <c r="V506" i="1"/>
  <c r="AC506" i="1"/>
  <c r="W522" i="1"/>
  <c r="V561" i="1"/>
  <c r="V560" i="1" s="1"/>
  <c r="I575" i="1"/>
  <c r="P575" i="1"/>
  <c r="W575" i="1"/>
  <c r="F583" i="1"/>
  <c r="L584" i="1"/>
  <c r="R584" i="1" s="1"/>
  <c r="X584" i="1" s="1"/>
  <c r="AD584" i="1" s="1"/>
  <c r="AF584" i="1" s="1"/>
  <c r="N586" i="1"/>
  <c r="T586" i="1" s="1"/>
  <c r="Z586" i="1" s="1"/>
  <c r="AH586" i="1" s="1"/>
  <c r="H618" i="1"/>
  <c r="G675" i="1"/>
  <c r="M678" i="1"/>
  <c r="S678" i="1" s="1"/>
  <c r="Y678" i="1" s="1"/>
  <c r="AG678" i="1" s="1"/>
  <c r="Z746" i="1"/>
  <c r="AH746" i="1" s="1"/>
  <c r="N749" i="1"/>
  <c r="T749" i="1" s="1"/>
  <c r="Z749" i="1" s="1"/>
  <c r="AH749" i="1" s="1"/>
  <c r="T751" i="1"/>
  <c r="Z751" i="1" s="1"/>
  <c r="AH751" i="1" s="1"/>
  <c r="N762" i="1"/>
  <c r="T762" i="1" s="1"/>
  <c r="Z762" i="1" s="1"/>
  <c r="AH762" i="1" s="1"/>
  <c r="H761" i="1"/>
  <c r="N761" i="1" s="1"/>
  <c r="T761" i="1" s="1"/>
  <c r="Z761" i="1" s="1"/>
  <c r="AH761" i="1" s="1"/>
  <c r="M771" i="1"/>
  <c r="S771" i="1" s="1"/>
  <c r="Y771" i="1" s="1"/>
  <c r="AG771" i="1" s="1"/>
  <c r="G768" i="1"/>
  <c r="I775" i="1"/>
  <c r="I774" i="1" s="1"/>
  <c r="I773" i="1" s="1"/>
  <c r="N825" i="1"/>
  <c r="T825" i="1" s="1"/>
  <c r="Z825" i="1" s="1"/>
  <c r="AH825" i="1" s="1"/>
  <c r="H824" i="1"/>
  <c r="N890" i="1"/>
  <c r="T890" i="1" s="1"/>
  <c r="Z890" i="1" s="1"/>
  <c r="AH890" i="1" s="1"/>
  <c r="H889" i="1"/>
  <c r="M919" i="1"/>
  <c r="S919" i="1" s="1"/>
  <c r="Y919" i="1" s="1"/>
  <c r="AG919" i="1" s="1"/>
  <c r="G918" i="1"/>
  <c r="M918" i="1" s="1"/>
  <c r="S918" i="1" s="1"/>
  <c r="Y918" i="1" s="1"/>
  <c r="AG918" i="1" s="1"/>
  <c r="L925" i="1"/>
  <c r="R925" i="1" s="1"/>
  <c r="X925" i="1" s="1"/>
  <c r="AD925" i="1" s="1"/>
  <c r="AF925" i="1" s="1"/>
  <c r="I924" i="1"/>
  <c r="L924" i="1" s="1"/>
  <c r="R924" i="1" s="1"/>
  <c r="X924" i="1" s="1"/>
  <c r="AD924" i="1" s="1"/>
  <c r="AF924" i="1" s="1"/>
  <c r="N1040" i="1"/>
  <c r="T1040" i="1" s="1"/>
  <c r="Z1040" i="1" s="1"/>
  <c r="AH1040" i="1" s="1"/>
  <c r="H1039" i="1"/>
  <c r="N1039" i="1" s="1"/>
  <c r="T1039" i="1" s="1"/>
  <c r="Z1039" i="1" s="1"/>
  <c r="AH1039" i="1" s="1"/>
  <c r="S372" i="1"/>
  <c r="Y372" i="1" s="1"/>
  <c r="AG372" i="1" s="1"/>
  <c r="AB359" i="1"/>
  <c r="Z373" i="1"/>
  <c r="AH373" i="1" s="1"/>
  <c r="L382" i="1"/>
  <c r="R382" i="1" s="1"/>
  <c r="X382" i="1" s="1"/>
  <c r="AD382" i="1" s="1"/>
  <c r="AF382" i="1" s="1"/>
  <c r="S385" i="1"/>
  <c r="Y385" i="1" s="1"/>
  <c r="AG385" i="1" s="1"/>
  <c r="AG388" i="1"/>
  <c r="AH391" i="1"/>
  <c r="AG396" i="1"/>
  <c r="N401" i="1"/>
  <c r="T401" i="1" s="1"/>
  <c r="Z401" i="1" s="1"/>
  <c r="AH401" i="1" s="1"/>
  <c r="N402" i="1"/>
  <c r="T402" i="1" s="1"/>
  <c r="Z402" i="1" s="1"/>
  <c r="AH402" i="1" s="1"/>
  <c r="N404" i="1"/>
  <c r="T404" i="1" s="1"/>
  <c r="Z404" i="1" s="1"/>
  <c r="AH404" i="1" s="1"/>
  <c r="Y405" i="1"/>
  <c r="AG405" i="1" s="1"/>
  <c r="N405" i="1"/>
  <c r="T405" i="1" s="1"/>
  <c r="Z405" i="1" s="1"/>
  <c r="AH405" i="1" s="1"/>
  <c r="M408" i="1"/>
  <c r="S408" i="1" s="1"/>
  <c r="Y408" i="1" s="1"/>
  <c r="AG408" i="1" s="1"/>
  <c r="L413" i="1"/>
  <c r="R413" i="1" s="1"/>
  <c r="X413" i="1" s="1"/>
  <c r="AD413" i="1" s="1"/>
  <c r="AF413" i="1" s="1"/>
  <c r="AG434" i="1"/>
  <c r="AG450" i="1"/>
  <c r="N455" i="1"/>
  <c r="T455" i="1" s="1"/>
  <c r="Z455" i="1" s="1"/>
  <c r="AH455" i="1" s="1"/>
  <c r="L476" i="1"/>
  <c r="R476" i="1" s="1"/>
  <c r="X476" i="1" s="1"/>
  <c r="AD476" i="1" s="1"/>
  <c r="AF476" i="1" s="1"/>
  <c r="I475" i="1"/>
  <c r="L475" i="1" s="1"/>
  <c r="R475" i="1" s="1"/>
  <c r="X475" i="1" s="1"/>
  <c r="AD475" i="1" s="1"/>
  <c r="N496" i="1"/>
  <c r="T496" i="1" s="1"/>
  <c r="Z496" i="1" s="1"/>
  <c r="AH496" i="1" s="1"/>
  <c r="K495" i="1"/>
  <c r="K482" i="1" s="1"/>
  <c r="M514" i="1"/>
  <c r="S514" i="1" s="1"/>
  <c r="Y514" i="1" s="1"/>
  <c r="AG514" i="1" s="1"/>
  <c r="J511" i="1"/>
  <c r="N518" i="1"/>
  <c r="T518" i="1" s="1"/>
  <c r="Z518" i="1" s="1"/>
  <c r="AH518" i="1" s="1"/>
  <c r="H517" i="1"/>
  <c r="AB516" i="1"/>
  <c r="M557" i="1"/>
  <c r="S557" i="1" s="1"/>
  <c r="Y557" i="1" s="1"/>
  <c r="AG557" i="1" s="1"/>
  <c r="J541" i="1"/>
  <c r="J540" i="1" s="1"/>
  <c r="J561" i="1"/>
  <c r="J560" i="1" s="1"/>
  <c r="N580" i="1"/>
  <c r="T580" i="1" s="1"/>
  <c r="Z580" i="1" s="1"/>
  <c r="AH580" i="1" s="1"/>
  <c r="J575" i="1"/>
  <c r="Q575" i="1"/>
  <c r="M587" i="1"/>
  <c r="S587" i="1" s="1"/>
  <c r="Y587" i="1" s="1"/>
  <c r="AG587" i="1" s="1"/>
  <c r="G586" i="1"/>
  <c r="M586" i="1" s="1"/>
  <c r="S586" i="1" s="1"/>
  <c r="Y586" i="1" s="1"/>
  <c r="AG586" i="1" s="1"/>
  <c r="M605" i="1"/>
  <c r="S605" i="1" s="1"/>
  <c r="Y605" i="1" s="1"/>
  <c r="AG605" i="1" s="1"/>
  <c r="G602" i="1"/>
  <c r="M602" i="1" s="1"/>
  <c r="S602" i="1" s="1"/>
  <c r="Y602" i="1" s="1"/>
  <c r="AG602" i="1" s="1"/>
  <c r="L623" i="1"/>
  <c r="R623" i="1" s="1"/>
  <c r="X623" i="1" s="1"/>
  <c r="AD623" i="1" s="1"/>
  <c r="AF623" i="1" s="1"/>
  <c r="F618" i="1"/>
  <c r="M638" i="1"/>
  <c r="S638" i="1" s="1"/>
  <c r="Y638" i="1" s="1"/>
  <c r="AG638" i="1" s="1"/>
  <c r="G635" i="1"/>
  <c r="AI674" i="1"/>
  <c r="L697" i="1"/>
  <c r="R697" i="1" s="1"/>
  <c r="X697" i="1" s="1"/>
  <c r="AD697" i="1" s="1"/>
  <c r="AF697" i="1" s="1"/>
  <c r="L710" i="1"/>
  <c r="R710" i="1" s="1"/>
  <c r="X710" i="1" s="1"/>
  <c r="AD710" i="1" s="1"/>
  <c r="AF710" i="1" s="1"/>
  <c r="F707" i="1"/>
  <c r="G703" i="1"/>
  <c r="N719" i="1"/>
  <c r="T719" i="1" s="1"/>
  <c r="Z719" i="1" s="1"/>
  <c r="AH719" i="1" s="1"/>
  <c r="H716" i="1"/>
  <c r="L759" i="1"/>
  <c r="R759" i="1" s="1"/>
  <c r="X759" i="1" s="1"/>
  <c r="AD759" i="1" s="1"/>
  <c r="AF759" i="1" s="1"/>
  <c r="F756" i="1"/>
  <c r="F755" i="1" s="1"/>
  <c r="U775" i="1"/>
  <c r="K775" i="1"/>
  <c r="N840" i="1"/>
  <c r="T840" i="1" s="1"/>
  <c r="Z840" i="1" s="1"/>
  <c r="AH840" i="1" s="1"/>
  <c r="N892" i="1"/>
  <c r="P944" i="1"/>
  <c r="M453" i="1"/>
  <c r="S453" i="1" s="1"/>
  <c r="Y453" i="1" s="1"/>
  <c r="AG453" i="1" s="1"/>
  <c r="N456" i="1"/>
  <c r="T456" i="1" s="1"/>
  <c r="Z456" i="1" s="1"/>
  <c r="AH456" i="1" s="1"/>
  <c r="N468" i="1"/>
  <c r="T468" i="1" s="1"/>
  <c r="Z468" i="1" s="1"/>
  <c r="AH468" i="1" s="1"/>
  <c r="G483" i="1"/>
  <c r="L504" i="1"/>
  <c r="R504" i="1" s="1"/>
  <c r="X504" i="1" s="1"/>
  <c r="AD504" i="1" s="1"/>
  <c r="AF504" i="1" s="1"/>
  <c r="AC495" i="1"/>
  <c r="H506" i="1"/>
  <c r="N506" i="1" s="1"/>
  <c r="T506" i="1" s="1"/>
  <c r="N512" i="1"/>
  <c r="T512" i="1" s="1"/>
  <c r="Z512" i="1" s="1"/>
  <c r="AH512" i="1" s="1"/>
  <c r="L518" i="1"/>
  <c r="R518" i="1" s="1"/>
  <c r="X518" i="1" s="1"/>
  <c r="AD518" i="1" s="1"/>
  <c r="AF518" i="1" s="1"/>
  <c r="N520" i="1"/>
  <c r="T520" i="1" s="1"/>
  <c r="Z520" i="1" s="1"/>
  <c r="AH520" i="1" s="1"/>
  <c r="L525" i="1"/>
  <c r="R525" i="1" s="1"/>
  <c r="X525" i="1" s="1"/>
  <c r="AD525" i="1" s="1"/>
  <c r="AF525" i="1" s="1"/>
  <c r="J522" i="1"/>
  <c r="AA522" i="1"/>
  <c r="L528" i="1"/>
  <c r="R528" i="1" s="1"/>
  <c r="X528" i="1" s="1"/>
  <c r="L529" i="1"/>
  <c r="R529" i="1" s="1"/>
  <c r="X529" i="1" s="1"/>
  <c r="AD529" i="1" s="1"/>
  <c r="AF529" i="1" s="1"/>
  <c r="L530" i="1"/>
  <c r="R530" i="1" s="1"/>
  <c r="X530" i="1" s="1"/>
  <c r="AD530" i="1" s="1"/>
  <c r="AF530" i="1" s="1"/>
  <c r="L531" i="1"/>
  <c r="R531" i="1" s="1"/>
  <c r="X531" i="1" s="1"/>
  <c r="AD531" i="1" s="1"/>
  <c r="AF531" i="1" s="1"/>
  <c r="W541" i="1"/>
  <c r="W540" i="1" s="1"/>
  <c r="AA561" i="1"/>
  <c r="AA560" i="1" s="1"/>
  <c r="F561" i="1"/>
  <c r="F560" i="1" s="1"/>
  <c r="L566" i="1"/>
  <c r="R566" i="1" s="1"/>
  <c r="X566" i="1" s="1"/>
  <c r="AD566" i="1" s="1"/>
  <c r="AF566" i="1" s="1"/>
  <c r="S572" i="1"/>
  <c r="Y572" i="1" s="1"/>
  <c r="AG572" i="1" s="1"/>
  <c r="N581" i="1"/>
  <c r="T581" i="1" s="1"/>
  <c r="Z581" i="1" s="1"/>
  <c r="AH581" i="1" s="1"/>
  <c r="L581" i="1"/>
  <c r="R581" i="1" s="1"/>
  <c r="X581" i="1" s="1"/>
  <c r="AD581" i="1" s="1"/>
  <c r="AF581" i="1" s="1"/>
  <c r="H583" i="1"/>
  <c r="N583" i="1" s="1"/>
  <c r="T583" i="1" s="1"/>
  <c r="Z583" i="1" s="1"/>
  <c r="AH583" i="1" s="1"/>
  <c r="M584" i="1"/>
  <c r="S584" i="1" s="1"/>
  <c r="Y584" i="1" s="1"/>
  <c r="AG584" i="1" s="1"/>
  <c r="N587" i="1"/>
  <c r="T587" i="1" s="1"/>
  <c r="Z587" i="1" s="1"/>
  <c r="AH587" i="1" s="1"/>
  <c r="L587" i="1"/>
  <c r="R587" i="1" s="1"/>
  <c r="X587" i="1" s="1"/>
  <c r="AD587" i="1" s="1"/>
  <c r="AF587" i="1" s="1"/>
  <c r="M589" i="1"/>
  <c r="S589" i="1" s="1"/>
  <c r="Y589" i="1" s="1"/>
  <c r="AG589" i="1" s="1"/>
  <c r="M590" i="1"/>
  <c r="S590" i="1" s="1"/>
  <c r="Y590" i="1" s="1"/>
  <c r="AG590" i="1" s="1"/>
  <c r="N593" i="1"/>
  <c r="T593" i="1" s="1"/>
  <c r="Z593" i="1" s="1"/>
  <c r="AH593" i="1" s="1"/>
  <c r="N597" i="1"/>
  <c r="T597" i="1" s="1"/>
  <c r="Z597" i="1" s="1"/>
  <c r="AH597" i="1" s="1"/>
  <c r="M603" i="1"/>
  <c r="S603" i="1" s="1"/>
  <c r="Y603" i="1" s="1"/>
  <c r="AG603" i="1" s="1"/>
  <c r="N605" i="1"/>
  <c r="T605" i="1" s="1"/>
  <c r="Z605" i="1" s="1"/>
  <c r="AH605" i="1" s="1"/>
  <c r="L610" i="1"/>
  <c r="R610" i="1" s="1"/>
  <c r="X610" i="1" s="1"/>
  <c r="AD610" i="1" s="1"/>
  <c r="AF610" i="1" s="1"/>
  <c r="L611" i="1"/>
  <c r="R611" i="1" s="1"/>
  <c r="X611" i="1" s="1"/>
  <c r="AD611" i="1" s="1"/>
  <c r="AF611" i="1" s="1"/>
  <c r="M613" i="1"/>
  <c r="S613" i="1" s="1"/>
  <c r="Y613" i="1" s="1"/>
  <c r="AG613" i="1" s="1"/>
  <c r="M614" i="1"/>
  <c r="S614" i="1" s="1"/>
  <c r="Y614" i="1" s="1"/>
  <c r="AG614" i="1" s="1"/>
  <c r="L621" i="1"/>
  <c r="R621" i="1" s="1"/>
  <c r="X621" i="1" s="1"/>
  <c r="AD621" i="1" s="1"/>
  <c r="AF621" i="1" s="1"/>
  <c r="M623" i="1"/>
  <c r="S623" i="1" s="1"/>
  <c r="Y623" i="1" s="1"/>
  <c r="AG623" i="1" s="1"/>
  <c r="L628" i="1"/>
  <c r="R628" i="1" s="1"/>
  <c r="X628" i="1" s="1"/>
  <c r="AD628" i="1" s="1"/>
  <c r="AF628" i="1" s="1"/>
  <c r="L629" i="1"/>
  <c r="R629" i="1" s="1"/>
  <c r="X629" i="1" s="1"/>
  <c r="AD629" i="1" s="1"/>
  <c r="AF629" i="1" s="1"/>
  <c r="M631" i="1"/>
  <c r="S631" i="1" s="1"/>
  <c r="Y631" i="1" s="1"/>
  <c r="AG631" i="1" s="1"/>
  <c r="M632" i="1"/>
  <c r="S632" i="1" s="1"/>
  <c r="Y632" i="1" s="1"/>
  <c r="AG632" i="1" s="1"/>
  <c r="N638" i="1"/>
  <c r="T638" i="1" s="1"/>
  <c r="Z638" i="1" s="1"/>
  <c r="AH638" i="1" s="1"/>
  <c r="N644" i="1"/>
  <c r="T644" i="1" s="1"/>
  <c r="Z644" i="1" s="1"/>
  <c r="AH644" i="1" s="1"/>
  <c r="L648" i="1"/>
  <c r="R648" i="1" s="1"/>
  <c r="X648" i="1" s="1"/>
  <c r="AD648" i="1" s="1"/>
  <c r="AF648" i="1" s="1"/>
  <c r="N651" i="1"/>
  <c r="T651" i="1" s="1"/>
  <c r="Z651" i="1" s="1"/>
  <c r="AH651" i="1" s="1"/>
  <c r="M658" i="1"/>
  <c r="S658" i="1" s="1"/>
  <c r="Y658" i="1" s="1"/>
  <c r="AG658" i="1" s="1"/>
  <c r="N660" i="1"/>
  <c r="T660" i="1" s="1"/>
  <c r="Z660" i="1" s="1"/>
  <c r="AH660" i="1" s="1"/>
  <c r="M666" i="1"/>
  <c r="S666" i="1" s="1"/>
  <c r="Y666" i="1" s="1"/>
  <c r="AG666" i="1" s="1"/>
  <c r="N668" i="1"/>
  <c r="T668" i="1" s="1"/>
  <c r="Z668" i="1" s="1"/>
  <c r="AH668" i="1" s="1"/>
  <c r="N678" i="1"/>
  <c r="T678" i="1" s="1"/>
  <c r="Z678" i="1" s="1"/>
  <c r="AH678" i="1" s="1"/>
  <c r="L680" i="1"/>
  <c r="R680" i="1" s="1"/>
  <c r="X680" i="1" s="1"/>
  <c r="AD680" i="1" s="1"/>
  <c r="AF680" i="1" s="1"/>
  <c r="N686" i="1"/>
  <c r="T686" i="1" s="1"/>
  <c r="Z686" i="1" s="1"/>
  <c r="AH686" i="1" s="1"/>
  <c r="N687" i="1"/>
  <c r="T687" i="1" s="1"/>
  <c r="Z687" i="1" s="1"/>
  <c r="AH687" i="1" s="1"/>
  <c r="N689" i="1"/>
  <c r="T689" i="1" s="1"/>
  <c r="Z689" i="1" s="1"/>
  <c r="AH689" i="1" s="1"/>
  <c r="L694" i="1"/>
  <c r="R694" i="1" s="1"/>
  <c r="X694" i="1" s="1"/>
  <c r="AD694" i="1" s="1"/>
  <c r="AF694" i="1" s="1"/>
  <c r="L695" i="1"/>
  <c r="R695" i="1" s="1"/>
  <c r="X695" i="1" s="1"/>
  <c r="AD695" i="1" s="1"/>
  <c r="AF695" i="1" s="1"/>
  <c r="M697" i="1"/>
  <c r="S697" i="1" s="1"/>
  <c r="Y697" i="1" s="1"/>
  <c r="AG697" i="1" s="1"/>
  <c r="M698" i="1"/>
  <c r="S698" i="1" s="1"/>
  <c r="Y698" i="1" s="1"/>
  <c r="AG698" i="1" s="1"/>
  <c r="N701" i="1"/>
  <c r="T701" i="1" s="1"/>
  <c r="Z701" i="1" s="1"/>
  <c r="AH701" i="1" s="1"/>
  <c r="L708" i="1"/>
  <c r="R708" i="1" s="1"/>
  <c r="X708" i="1" s="1"/>
  <c r="AD708" i="1" s="1"/>
  <c r="AF708" i="1" s="1"/>
  <c r="M710" i="1"/>
  <c r="S710" i="1" s="1"/>
  <c r="Y710" i="1" s="1"/>
  <c r="AG710" i="1" s="1"/>
  <c r="N717" i="1"/>
  <c r="T717" i="1" s="1"/>
  <c r="Z717" i="1" s="1"/>
  <c r="AH717" i="1" s="1"/>
  <c r="N725" i="1"/>
  <c r="T725" i="1" s="1"/>
  <c r="Z725" i="1" s="1"/>
  <c r="AH725" i="1" s="1"/>
  <c r="N726" i="1"/>
  <c r="T726" i="1" s="1"/>
  <c r="Z726" i="1" s="1"/>
  <c r="AH726" i="1" s="1"/>
  <c r="N731" i="1"/>
  <c r="T731" i="1" s="1"/>
  <c r="Z731" i="1" s="1"/>
  <c r="AH731" i="1" s="1"/>
  <c r="L744" i="1"/>
  <c r="R744" i="1" s="1"/>
  <c r="X744" i="1" s="1"/>
  <c r="AD744" i="1" s="1"/>
  <c r="AF744" i="1" s="1"/>
  <c r="M746" i="1"/>
  <c r="S746" i="1" s="1"/>
  <c r="Y746" i="1" s="1"/>
  <c r="AG746" i="1" s="1"/>
  <c r="F748" i="1"/>
  <c r="Q756" i="1"/>
  <c r="Q755" i="1" s="1"/>
  <c r="Q754" i="1" s="1"/>
  <c r="Q753" i="1" s="1"/>
  <c r="L761" i="1"/>
  <c r="R761" i="1" s="1"/>
  <c r="X761" i="1" s="1"/>
  <c r="AD761" i="1" s="1"/>
  <c r="AF761" i="1" s="1"/>
  <c r="L764" i="1"/>
  <c r="R764" i="1" s="1"/>
  <c r="X764" i="1" s="1"/>
  <c r="AD764" i="1" s="1"/>
  <c r="AF764" i="1" s="1"/>
  <c r="L765" i="1"/>
  <c r="R765" i="1" s="1"/>
  <c r="X765" i="1" s="1"/>
  <c r="AD765" i="1" s="1"/>
  <c r="AF765" i="1" s="1"/>
  <c r="M769" i="1"/>
  <c r="S769" i="1" s="1"/>
  <c r="Y769" i="1" s="1"/>
  <c r="AG769" i="1" s="1"/>
  <c r="N771" i="1"/>
  <c r="T771" i="1" s="1"/>
  <c r="Z771" i="1" s="1"/>
  <c r="AH771" i="1" s="1"/>
  <c r="L783" i="1"/>
  <c r="R783" i="1" s="1"/>
  <c r="X783" i="1" s="1"/>
  <c r="AD783" i="1" s="1"/>
  <c r="AF783" i="1" s="1"/>
  <c r="W789" i="1"/>
  <c r="AG791" i="1"/>
  <c r="G797" i="1"/>
  <c r="M797" i="1" s="1"/>
  <c r="S797" i="1" s="1"/>
  <c r="Y797" i="1" s="1"/>
  <c r="AG797" i="1" s="1"/>
  <c r="T806" i="1"/>
  <c r="Z806" i="1" s="1"/>
  <c r="AH806" i="1" s="1"/>
  <c r="N810" i="1"/>
  <c r="T810" i="1" s="1"/>
  <c r="Z810" i="1" s="1"/>
  <c r="AH810" i="1" s="1"/>
  <c r="N811" i="1"/>
  <c r="T811" i="1" s="1"/>
  <c r="Z811" i="1" s="1"/>
  <c r="AH811" i="1" s="1"/>
  <c r="U809" i="1"/>
  <c r="U804" i="1" s="1"/>
  <c r="AB809" i="1"/>
  <c r="AB804" i="1" s="1"/>
  <c r="U816" i="1"/>
  <c r="N819" i="1"/>
  <c r="T819" i="1" s="1"/>
  <c r="Z819" i="1" s="1"/>
  <c r="AH819" i="1" s="1"/>
  <c r="AC823" i="1"/>
  <c r="M841" i="1"/>
  <c r="S841" i="1" s="1"/>
  <c r="Y841" i="1" s="1"/>
  <c r="AG841" i="1" s="1"/>
  <c r="G840" i="1"/>
  <c r="K839" i="1"/>
  <c r="K838" i="1" s="1"/>
  <c r="N847" i="1"/>
  <c r="T847" i="1" s="1"/>
  <c r="Z847" i="1" s="1"/>
  <c r="AH847" i="1" s="1"/>
  <c r="N853" i="1"/>
  <c r="T853" i="1" s="1"/>
  <c r="Z853" i="1" s="1"/>
  <c r="AH853" i="1" s="1"/>
  <c r="S874" i="1"/>
  <c r="Y874" i="1" s="1"/>
  <c r="AG874" i="1" s="1"/>
  <c r="P871" i="1"/>
  <c r="S871" i="1" s="1"/>
  <c r="O893" i="1"/>
  <c r="O892" i="1" s="1"/>
  <c r="V893" i="1"/>
  <c r="V892" i="1" s="1"/>
  <c r="AC893" i="1"/>
  <c r="AC892" i="1" s="1"/>
  <c r="M933" i="1"/>
  <c r="S933" i="1" s="1"/>
  <c r="Y933" i="1" s="1"/>
  <c r="AG933" i="1" s="1"/>
  <c r="G932" i="1"/>
  <c r="R941" i="1"/>
  <c r="X941" i="1" s="1"/>
  <c r="AD941" i="1" s="1"/>
  <c r="AF941" i="1" s="1"/>
  <c r="L946" i="1"/>
  <c r="R946" i="1" s="1"/>
  <c r="X946" i="1" s="1"/>
  <c r="AD946" i="1" s="1"/>
  <c r="AF946" i="1" s="1"/>
  <c r="F945" i="1"/>
  <c r="M946" i="1"/>
  <c r="S946" i="1" s="1"/>
  <c r="Y946" i="1" s="1"/>
  <c r="AG946" i="1" s="1"/>
  <c r="J945" i="1"/>
  <c r="N960" i="1"/>
  <c r="T960" i="1" s="1"/>
  <c r="Z960" i="1" s="1"/>
  <c r="AH960" i="1" s="1"/>
  <c r="H959" i="1"/>
  <c r="N959" i="1" s="1"/>
  <c r="T959" i="1" s="1"/>
  <c r="Z959" i="1" s="1"/>
  <c r="AH959" i="1" s="1"/>
  <c r="F965" i="1"/>
  <c r="L965" i="1" s="1"/>
  <c r="R965" i="1" s="1"/>
  <c r="X965" i="1" s="1"/>
  <c r="AD965" i="1" s="1"/>
  <c r="AF965" i="1" s="1"/>
  <c r="L966" i="1"/>
  <c r="R966" i="1" s="1"/>
  <c r="X966" i="1" s="1"/>
  <c r="AD966" i="1" s="1"/>
  <c r="AF966" i="1" s="1"/>
  <c r="M966" i="1"/>
  <c r="S966" i="1" s="1"/>
  <c r="Y966" i="1" s="1"/>
  <c r="AG966" i="1" s="1"/>
  <c r="J965" i="1"/>
  <c r="M965" i="1" s="1"/>
  <c r="S965" i="1" s="1"/>
  <c r="Y965" i="1" s="1"/>
  <c r="AG965" i="1" s="1"/>
  <c r="R969" i="1"/>
  <c r="X969" i="1" s="1"/>
  <c r="AD969" i="1" s="1"/>
  <c r="AF969" i="1" s="1"/>
  <c r="O968" i="1"/>
  <c r="R968" i="1" s="1"/>
  <c r="X968" i="1" s="1"/>
  <c r="AD968" i="1" s="1"/>
  <c r="AF968" i="1" s="1"/>
  <c r="T975" i="1"/>
  <c r="Z975" i="1" s="1"/>
  <c r="AH975" i="1" s="1"/>
  <c r="W980" i="1"/>
  <c r="Z999" i="1"/>
  <c r="AH999" i="1" s="1"/>
  <c r="M1018" i="1"/>
  <c r="G1017" i="1"/>
  <c r="L1023" i="1"/>
  <c r="R1023" i="1" s="1"/>
  <c r="X1023" i="1" s="1"/>
  <c r="AD1023" i="1" s="1"/>
  <c r="AF1023" i="1" s="1"/>
  <c r="L1046" i="1"/>
  <c r="R1046" i="1" s="1"/>
  <c r="X1046" i="1" s="1"/>
  <c r="AD1046" i="1" s="1"/>
  <c r="AF1046" i="1" s="1"/>
  <c r="F1045" i="1"/>
  <c r="G458" i="1"/>
  <c r="M458" i="1" s="1"/>
  <c r="S458" i="1" s="1"/>
  <c r="Y458" i="1" s="1"/>
  <c r="AG458" i="1" s="1"/>
  <c r="G462" i="1"/>
  <c r="H483" i="1"/>
  <c r="N483" i="1" s="1"/>
  <c r="T483" i="1" s="1"/>
  <c r="Z483" i="1" s="1"/>
  <c r="AH483" i="1" s="1"/>
  <c r="G486" i="1"/>
  <c r="M486" i="1" s="1"/>
  <c r="S486" i="1" s="1"/>
  <c r="Y486" i="1" s="1"/>
  <c r="AG486" i="1" s="1"/>
  <c r="P495" i="1"/>
  <c r="AI495" i="1"/>
  <c r="L512" i="1"/>
  <c r="R512" i="1" s="1"/>
  <c r="X512" i="1" s="1"/>
  <c r="AD512" i="1" s="1"/>
  <c r="AF512" i="1" s="1"/>
  <c r="L520" i="1"/>
  <c r="R520" i="1" s="1"/>
  <c r="X520" i="1" s="1"/>
  <c r="AD520" i="1" s="1"/>
  <c r="AF520" i="1" s="1"/>
  <c r="N525" i="1"/>
  <c r="T525" i="1" s="1"/>
  <c r="Z525" i="1" s="1"/>
  <c r="AH525" i="1" s="1"/>
  <c r="S528" i="1"/>
  <c r="Y528" i="1" s="1"/>
  <c r="N528" i="1"/>
  <c r="T528" i="1" s="1"/>
  <c r="Z528" i="1" s="1"/>
  <c r="N529" i="1"/>
  <c r="T529" i="1" s="1"/>
  <c r="Z529" i="1" s="1"/>
  <c r="AH529" i="1" s="1"/>
  <c r="N530" i="1"/>
  <c r="T530" i="1" s="1"/>
  <c r="Z530" i="1" s="1"/>
  <c r="AH530" i="1" s="1"/>
  <c r="N531" i="1"/>
  <c r="T531" i="1" s="1"/>
  <c r="Z531" i="1" s="1"/>
  <c r="AH531" i="1" s="1"/>
  <c r="R545" i="1"/>
  <c r="X545" i="1" s="1"/>
  <c r="AD545" i="1" s="1"/>
  <c r="AF545" i="1" s="1"/>
  <c r="AA541" i="1"/>
  <c r="AA540" i="1" s="1"/>
  <c r="R548" i="1"/>
  <c r="X548" i="1" s="1"/>
  <c r="AD548" i="1" s="1"/>
  <c r="AF548" i="1" s="1"/>
  <c r="R551" i="1"/>
  <c r="X551" i="1" s="1"/>
  <c r="AD551" i="1" s="1"/>
  <c r="F557" i="1"/>
  <c r="T589" i="1"/>
  <c r="Z589" i="1" s="1"/>
  <c r="AH589" i="1" s="1"/>
  <c r="T603" i="1"/>
  <c r="Z603" i="1" s="1"/>
  <c r="AH603" i="1" s="1"/>
  <c r="R608" i="1"/>
  <c r="X608" i="1" s="1"/>
  <c r="AD608" i="1" s="1"/>
  <c r="AF608" i="1" s="1"/>
  <c r="S610" i="1"/>
  <c r="Y610" i="1" s="1"/>
  <c r="AG610" i="1" s="1"/>
  <c r="T613" i="1"/>
  <c r="Z613" i="1" s="1"/>
  <c r="AH613" i="1" s="1"/>
  <c r="T614" i="1"/>
  <c r="Z614" i="1" s="1"/>
  <c r="AH614" i="1" s="1"/>
  <c r="T623" i="1"/>
  <c r="Z623" i="1" s="1"/>
  <c r="AH623" i="1" s="1"/>
  <c r="S628" i="1"/>
  <c r="Y628" i="1" s="1"/>
  <c r="AG628" i="1" s="1"/>
  <c r="N628" i="1"/>
  <c r="T628" i="1" s="1"/>
  <c r="Z628" i="1" s="1"/>
  <c r="AH628" i="1" s="1"/>
  <c r="T632" i="1"/>
  <c r="Z632" i="1" s="1"/>
  <c r="AH632" i="1" s="1"/>
  <c r="F635" i="1"/>
  <c r="L635" i="1" s="1"/>
  <c r="R646" i="1"/>
  <c r="X646" i="1" s="1"/>
  <c r="AD646" i="1" s="1"/>
  <c r="AF646" i="1" s="1"/>
  <c r="R653" i="1"/>
  <c r="X653" i="1" s="1"/>
  <c r="AD653" i="1" s="1"/>
  <c r="AF653" i="1" s="1"/>
  <c r="R654" i="1"/>
  <c r="X654" i="1" s="1"/>
  <c r="AD654" i="1" s="1"/>
  <c r="AF654" i="1" s="1"/>
  <c r="N665" i="1"/>
  <c r="T665" i="1" s="1"/>
  <c r="Z665" i="1" s="1"/>
  <c r="AH665" i="1" s="1"/>
  <c r="F675" i="1"/>
  <c r="X684" i="1"/>
  <c r="AD684" i="1" s="1"/>
  <c r="AF684" i="1" s="1"/>
  <c r="R692" i="1"/>
  <c r="X692" i="1" s="1"/>
  <c r="AD692" i="1" s="1"/>
  <c r="AF692" i="1" s="1"/>
  <c r="S694" i="1"/>
  <c r="Y694" i="1" s="1"/>
  <c r="AG694" i="1" s="1"/>
  <c r="S695" i="1"/>
  <c r="Y695" i="1" s="1"/>
  <c r="AG695" i="1" s="1"/>
  <c r="R704" i="1"/>
  <c r="X704" i="1" s="1"/>
  <c r="AD704" i="1" s="1"/>
  <c r="AF704" i="1" s="1"/>
  <c r="R705" i="1"/>
  <c r="X705" i="1" s="1"/>
  <c r="AD705" i="1" s="1"/>
  <c r="AF705" i="1" s="1"/>
  <c r="S708" i="1"/>
  <c r="Y708" i="1" s="1"/>
  <c r="AG708" i="1" s="1"/>
  <c r="T710" i="1"/>
  <c r="Z710" i="1" s="1"/>
  <c r="AH710" i="1" s="1"/>
  <c r="R719" i="1"/>
  <c r="X719" i="1" s="1"/>
  <c r="AD719" i="1" s="1"/>
  <c r="AF719" i="1" s="1"/>
  <c r="R728" i="1"/>
  <c r="X728" i="1" s="1"/>
  <c r="AD728" i="1" s="1"/>
  <c r="AF728" i="1" s="1"/>
  <c r="L741" i="1"/>
  <c r="R741" i="1" s="1"/>
  <c r="X741" i="1" s="1"/>
  <c r="AD741" i="1" s="1"/>
  <c r="AF741" i="1" s="1"/>
  <c r="M749" i="1"/>
  <c r="S749" i="1" s="1"/>
  <c r="Y749" i="1" s="1"/>
  <c r="AG749" i="1" s="1"/>
  <c r="X757" i="1"/>
  <c r="AD757" i="1" s="1"/>
  <c r="AF757" i="1" s="1"/>
  <c r="Z759" i="1"/>
  <c r="AH759" i="1" s="1"/>
  <c r="U756" i="1"/>
  <c r="U755" i="1" s="1"/>
  <c r="U754" i="1" s="1"/>
  <c r="U753" i="1" s="1"/>
  <c r="G761" i="1"/>
  <c r="R762" i="1"/>
  <c r="X762" i="1" s="1"/>
  <c r="AD762" i="1" s="1"/>
  <c r="AF762" i="1" s="1"/>
  <c r="S765" i="1"/>
  <c r="Y765" i="1" s="1"/>
  <c r="AG765" i="1" s="1"/>
  <c r="R777" i="1"/>
  <c r="X777" i="1" s="1"/>
  <c r="AD777" i="1" s="1"/>
  <c r="AF777" i="1" s="1"/>
  <c r="R779" i="1"/>
  <c r="X779" i="1" s="1"/>
  <c r="AD779" i="1" s="1"/>
  <c r="AF779" i="1" s="1"/>
  <c r="AG783" i="1"/>
  <c r="G786" i="1"/>
  <c r="N790" i="1"/>
  <c r="T790" i="1" s="1"/>
  <c r="Z790" i="1" s="1"/>
  <c r="AH790" i="1" s="1"/>
  <c r="K789" i="1"/>
  <c r="P804" i="1"/>
  <c r="AG807" i="1"/>
  <c r="AC816" i="1"/>
  <c r="L821" i="1"/>
  <c r="R821" i="1" s="1"/>
  <c r="X821" i="1" s="1"/>
  <c r="AD821" i="1" s="1"/>
  <c r="AF821" i="1" s="1"/>
  <c r="F818" i="1"/>
  <c r="Q823" i="1"/>
  <c r="N885" i="1"/>
  <c r="T885" i="1" s="1"/>
  <c r="Z885" i="1" s="1"/>
  <c r="AH885" i="1" s="1"/>
  <c r="H884" i="1"/>
  <c r="N884" i="1" s="1"/>
  <c r="T884" i="1" s="1"/>
  <c r="Z884" i="1" s="1"/>
  <c r="AH884" i="1" s="1"/>
  <c r="Y889" i="1"/>
  <c r="AG889" i="1" s="1"/>
  <c r="L894" i="1"/>
  <c r="R894" i="1" s="1"/>
  <c r="X894" i="1" s="1"/>
  <c r="AD894" i="1" s="1"/>
  <c r="AF894" i="1" s="1"/>
  <c r="I893" i="1"/>
  <c r="I892" i="1" s="1"/>
  <c r="AG899" i="1"/>
  <c r="AB898" i="1"/>
  <c r="AG898" i="1" s="1"/>
  <c r="AG921" i="1"/>
  <c r="F921" i="1"/>
  <c r="L921" i="1" s="1"/>
  <c r="R921" i="1" s="1"/>
  <c r="X921" i="1" s="1"/>
  <c r="AD921" i="1" s="1"/>
  <c r="AF921" i="1" s="1"/>
  <c r="L922" i="1"/>
  <c r="R922" i="1" s="1"/>
  <c r="X922" i="1" s="1"/>
  <c r="AD922" i="1" s="1"/>
  <c r="AF922" i="1" s="1"/>
  <c r="O931" i="1"/>
  <c r="AC931" i="1"/>
  <c r="J931" i="1"/>
  <c r="M951" i="1"/>
  <c r="S951" i="1" s="1"/>
  <c r="Y951" i="1" s="1"/>
  <c r="AG951" i="1" s="1"/>
  <c r="G950" i="1"/>
  <c r="Y971" i="1"/>
  <c r="AG971" i="1" s="1"/>
  <c r="N971" i="1"/>
  <c r="T971" i="1" s="1"/>
  <c r="Z971" i="1" s="1"/>
  <c r="AH971" i="1" s="1"/>
  <c r="M996" i="1"/>
  <c r="S996" i="1" s="1"/>
  <c r="Y996" i="1" s="1"/>
  <c r="AG996" i="1" s="1"/>
  <c r="O999" i="1"/>
  <c r="R999" i="1" s="1"/>
  <c r="X999" i="1" s="1"/>
  <c r="AD999" i="1" s="1"/>
  <c r="AF999" i="1" s="1"/>
  <c r="AC1017" i="1"/>
  <c r="AI1095" i="1"/>
  <c r="AH476" i="1"/>
  <c r="AG487" i="1"/>
  <c r="X492" i="1"/>
  <c r="AD492" i="1" s="1"/>
  <c r="AF492" i="1" s="1"/>
  <c r="X493" i="1"/>
  <c r="AD493" i="1" s="1"/>
  <c r="AF493" i="1" s="1"/>
  <c r="R502" i="1"/>
  <c r="X502" i="1" s="1"/>
  <c r="AD502" i="1" s="1"/>
  <c r="AF502" i="1" s="1"/>
  <c r="Q495" i="1"/>
  <c r="Q482" i="1" s="1"/>
  <c r="L507" i="1"/>
  <c r="R507" i="1" s="1"/>
  <c r="X507" i="1" s="1"/>
  <c r="AD507" i="1" s="1"/>
  <c r="AF507" i="1" s="1"/>
  <c r="Y509" i="1"/>
  <c r="AG509" i="1" s="1"/>
  <c r="L514" i="1"/>
  <c r="R514" i="1" s="1"/>
  <c r="X514" i="1" s="1"/>
  <c r="AD514" i="1" s="1"/>
  <c r="AF514" i="1" s="1"/>
  <c r="L523" i="1"/>
  <c r="R523" i="1" s="1"/>
  <c r="X523" i="1" s="1"/>
  <c r="AD523" i="1" s="1"/>
  <c r="AF523" i="1" s="1"/>
  <c r="O522" i="1"/>
  <c r="O516" i="1" s="1"/>
  <c r="V522" i="1"/>
  <c r="AI528" i="1"/>
  <c r="G541" i="1"/>
  <c r="G540" i="1" s="1"/>
  <c r="K541" i="1"/>
  <c r="K540" i="1" s="1"/>
  <c r="Y546" i="1"/>
  <c r="AG546" i="1" s="1"/>
  <c r="N546" i="1"/>
  <c r="T546" i="1" s="1"/>
  <c r="Z546" i="1" s="1"/>
  <c r="AH546" i="1" s="1"/>
  <c r="N548" i="1"/>
  <c r="T548" i="1" s="1"/>
  <c r="Z548" i="1" s="1"/>
  <c r="AH548" i="1" s="1"/>
  <c r="Y549" i="1"/>
  <c r="AG549" i="1" s="1"/>
  <c r="N549" i="1"/>
  <c r="T549" i="1" s="1"/>
  <c r="Z549" i="1" s="1"/>
  <c r="AH549" i="1" s="1"/>
  <c r="N551" i="1"/>
  <c r="T551" i="1" s="1"/>
  <c r="Z551" i="1" s="1"/>
  <c r="AH551" i="1" s="1"/>
  <c r="N552" i="1"/>
  <c r="T552" i="1" s="1"/>
  <c r="Z552" i="1" s="1"/>
  <c r="AH552" i="1" s="1"/>
  <c r="N554" i="1"/>
  <c r="T554" i="1" s="1"/>
  <c r="Z554" i="1" s="1"/>
  <c r="AH554" i="1" s="1"/>
  <c r="Y555" i="1"/>
  <c r="AG555" i="1" s="1"/>
  <c r="N555" i="1"/>
  <c r="T555" i="1" s="1"/>
  <c r="Z555" i="1" s="1"/>
  <c r="AH555" i="1" s="1"/>
  <c r="M558" i="1"/>
  <c r="S558" i="1" s="1"/>
  <c r="Y558" i="1" s="1"/>
  <c r="AG558" i="1" s="1"/>
  <c r="X576" i="1"/>
  <c r="AD576" i="1" s="1"/>
  <c r="AF576" i="1" s="1"/>
  <c r="X605" i="1"/>
  <c r="AD605" i="1" s="1"/>
  <c r="AF605" i="1" s="1"/>
  <c r="Z611" i="1"/>
  <c r="AH611" i="1" s="1"/>
  <c r="M618" i="1"/>
  <c r="S618" i="1" s="1"/>
  <c r="Z629" i="1"/>
  <c r="AH629" i="1" s="1"/>
  <c r="X638" i="1"/>
  <c r="AD638" i="1" s="1"/>
  <c r="AF638" i="1" s="1"/>
  <c r="L643" i="1"/>
  <c r="R643" i="1" s="1"/>
  <c r="L651" i="1"/>
  <c r="R651" i="1" s="1"/>
  <c r="X651" i="1" s="1"/>
  <c r="AD651" i="1" s="1"/>
  <c r="AF651" i="1" s="1"/>
  <c r="M653" i="1"/>
  <c r="S653" i="1" s="1"/>
  <c r="Y653" i="1" s="1"/>
  <c r="AG653" i="1" s="1"/>
  <c r="M654" i="1"/>
  <c r="S654" i="1" s="1"/>
  <c r="Y654" i="1" s="1"/>
  <c r="AG654" i="1" s="1"/>
  <c r="Y662" i="1"/>
  <c r="AG662" i="1" s="1"/>
  <c r="Y670" i="1"/>
  <c r="AG670" i="1" s="1"/>
  <c r="Y671" i="1"/>
  <c r="AG671" i="1" s="1"/>
  <c r="Y691" i="1"/>
  <c r="AG691" i="1" s="1"/>
  <c r="Z695" i="1"/>
  <c r="AH695" i="1" s="1"/>
  <c r="Y705" i="1"/>
  <c r="AG705" i="1" s="1"/>
  <c r="Y728" i="1"/>
  <c r="AG728" i="1" s="1"/>
  <c r="Y729" i="1"/>
  <c r="AG729" i="1" s="1"/>
  <c r="X732" i="1"/>
  <c r="AD732" i="1" s="1"/>
  <c r="AF732" i="1" s="1"/>
  <c r="Y741" i="1"/>
  <c r="AG741" i="1" s="1"/>
  <c r="AG757" i="1"/>
  <c r="Z764" i="1"/>
  <c r="AH764" i="1" s="1"/>
  <c r="AG795" i="1"/>
  <c r="L814" i="1"/>
  <c r="R814" i="1" s="1"/>
  <c r="X814" i="1" s="1"/>
  <c r="AD814" i="1" s="1"/>
  <c r="AF814" i="1" s="1"/>
  <c r="F813" i="1"/>
  <c r="L813" i="1" s="1"/>
  <c r="R813" i="1" s="1"/>
  <c r="X813" i="1" s="1"/>
  <c r="AD813" i="1" s="1"/>
  <c r="AF813" i="1" s="1"/>
  <c r="L831" i="1"/>
  <c r="R831" i="1" s="1"/>
  <c r="X831" i="1" s="1"/>
  <c r="AD831" i="1" s="1"/>
  <c r="AF831" i="1" s="1"/>
  <c r="F830" i="1"/>
  <c r="L830" i="1" s="1"/>
  <c r="R830" i="1" s="1"/>
  <c r="X830" i="1" s="1"/>
  <c r="AD830" i="1" s="1"/>
  <c r="AF830" i="1" s="1"/>
  <c r="J830" i="1"/>
  <c r="M830" i="1" s="1"/>
  <c r="S830" i="1" s="1"/>
  <c r="Y830" i="1" s="1"/>
  <c r="AG830" i="1" s="1"/>
  <c r="M831" i="1"/>
  <c r="S831" i="1" s="1"/>
  <c r="Y831" i="1" s="1"/>
  <c r="AG831" i="1" s="1"/>
  <c r="L843" i="1"/>
  <c r="R843" i="1" s="1"/>
  <c r="X843" i="1" s="1"/>
  <c r="AD843" i="1" s="1"/>
  <c r="AF843" i="1" s="1"/>
  <c r="F839" i="1"/>
  <c r="G885" i="1"/>
  <c r="M886" i="1"/>
  <c r="S886" i="1" s="1"/>
  <c r="Y886" i="1" s="1"/>
  <c r="AG886" i="1" s="1"/>
  <c r="L889" i="1"/>
  <c r="R889" i="1" s="1"/>
  <c r="X889" i="1" s="1"/>
  <c r="AD889" i="1" s="1"/>
  <c r="AF889" i="1" s="1"/>
  <c r="I888" i="1"/>
  <c r="L888" i="1" s="1"/>
  <c r="R888" i="1" s="1"/>
  <c r="X888" i="1" s="1"/>
  <c r="AD888" i="1" s="1"/>
  <c r="AF888" i="1" s="1"/>
  <c r="F892" i="1"/>
  <c r="L905" i="1"/>
  <c r="R905" i="1" s="1"/>
  <c r="X905" i="1" s="1"/>
  <c r="AD905" i="1" s="1"/>
  <c r="AF905" i="1" s="1"/>
  <c r="I904" i="1"/>
  <c r="L904" i="1" s="1"/>
  <c r="R904" i="1" s="1"/>
  <c r="X904" i="1" s="1"/>
  <c r="AD904" i="1" s="1"/>
  <c r="AF904" i="1" s="1"/>
  <c r="N918" i="1"/>
  <c r="T918" i="1" s="1"/>
  <c r="Z918" i="1" s="1"/>
  <c r="AH918" i="1" s="1"/>
  <c r="P931" i="1"/>
  <c r="W931" i="1"/>
  <c r="F935" i="1"/>
  <c r="L935" i="1" s="1"/>
  <c r="R935" i="1" s="1"/>
  <c r="X935" i="1" s="1"/>
  <c r="AD935" i="1" s="1"/>
  <c r="AF935" i="1" s="1"/>
  <c r="L936" i="1"/>
  <c r="R936" i="1" s="1"/>
  <c r="X936" i="1" s="1"/>
  <c r="AD936" i="1" s="1"/>
  <c r="AF936" i="1" s="1"/>
  <c r="L939" i="1"/>
  <c r="R939" i="1" s="1"/>
  <c r="X939" i="1" s="1"/>
  <c r="AD939" i="1" s="1"/>
  <c r="AF939" i="1" s="1"/>
  <c r="I938" i="1"/>
  <c r="I931" i="1" s="1"/>
  <c r="S953" i="1"/>
  <c r="Y953" i="1" s="1"/>
  <c r="AG953" i="1" s="1"/>
  <c r="M957" i="1"/>
  <c r="S957" i="1" s="1"/>
  <c r="Y957" i="1" s="1"/>
  <c r="AG957" i="1" s="1"/>
  <c r="G956" i="1"/>
  <c r="M956" i="1" s="1"/>
  <c r="S956" i="1" s="1"/>
  <c r="Y956" i="1" s="1"/>
  <c r="AG956" i="1" s="1"/>
  <c r="W944" i="1"/>
  <c r="U980" i="1"/>
  <c r="AD1029" i="1"/>
  <c r="AF1029" i="1" s="1"/>
  <c r="M1045" i="1"/>
  <c r="S1045" i="1" s="1"/>
  <c r="Y1045" i="1" s="1"/>
  <c r="AG1045" i="1" s="1"/>
  <c r="G1044" i="1"/>
  <c r="M1044" i="1" s="1"/>
  <c r="S1044" i="1" s="1"/>
  <c r="Y1044" i="1" s="1"/>
  <c r="AG1044" i="1" s="1"/>
  <c r="M1062" i="1"/>
  <c r="S1062" i="1" s="1"/>
  <c r="Y1062" i="1" s="1"/>
  <c r="AG1062" i="1" s="1"/>
  <c r="G1057" i="1"/>
  <c r="AD1078" i="1"/>
  <c r="AF1078" i="1" s="1"/>
  <c r="AA1077" i="1"/>
  <c r="AD1077" i="1" s="1"/>
  <c r="AF1077" i="1" s="1"/>
  <c r="L787" i="1"/>
  <c r="R787" i="1" s="1"/>
  <c r="X787" i="1" s="1"/>
  <c r="AD787" i="1" s="1"/>
  <c r="AF787" i="1" s="1"/>
  <c r="L791" i="1"/>
  <c r="R791" i="1" s="1"/>
  <c r="X791" i="1" s="1"/>
  <c r="AD791" i="1" s="1"/>
  <c r="AF791" i="1" s="1"/>
  <c r="L795" i="1"/>
  <c r="R795" i="1" s="1"/>
  <c r="X795" i="1" s="1"/>
  <c r="AD795" i="1" s="1"/>
  <c r="AF795" i="1" s="1"/>
  <c r="L799" i="1"/>
  <c r="R799" i="1" s="1"/>
  <c r="X799" i="1" s="1"/>
  <c r="AD799" i="1" s="1"/>
  <c r="AF799" i="1" s="1"/>
  <c r="L801" i="1"/>
  <c r="R801" i="1" s="1"/>
  <c r="X801" i="1" s="1"/>
  <c r="AD801" i="1" s="1"/>
  <c r="AF801" i="1" s="1"/>
  <c r="F810" i="1"/>
  <c r="H813" i="1"/>
  <c r="N813" i="1" s="1"/>
  <c r="T813" i="1" s="1"/>
  <c r="Z813" i="1" s="1"/>
  <c r="AH813" i="1" s="1"/>
  <c r="M814" i="1"/>
  <c r="S814" i="1" s="1"/>
  <c r="Y814" i="1" s="1"/>
  <c r="AG814" i="1" s="1"/>
  <c r="M821" i="1"/>
  <c r="S821" i="1" s="1"/>
  <c r="Y821" i="1" s="1"/>
  <c r="AG821" i="1" s="1"/>
  <c r="F824" i="1"/>
  <c r="G827" i="1"/>
  <c r="L828" i="1"/>
  <c r="R828" i="1" s="1"/>
  <c r="X828" i="1" s="1"/>
  <c r="AD828" i="1" s="1"/>
  <c r="AF828" i="1" s="1"/>
  <c r="H830" i="1"/>
  <c r="N830" i="1" s="1"/>
  <c r="T830" i="1" s="1"/>
  <c r="Z830" i="1" s="1"/>
  <c r="AH830" i="1" s="1"/>
  <c r="L833" i="1"/>
  <c r="R833" i="1" s="1"/>
  <c r="X833" i="1" s="1"/>
  <c r="AD833" i="1" s="1"/>
  <c r="AF833" i="1" s="1"/>
  <c r="O823" i="1"/>
  <c r="G843" i="1"/>
  <c r="M843" i="1" s="1"/>
  <c r="S843" i="1" s="1"/>
  <c r="Y843" i="1" s="1"/>
  <c r="AG843" i="1" s="1"/>
  <c r="L844" i="1"/>
  <c r="R844" i="1" s="1"/>
  <c r="X844" i="1" s="1"/>
  <c r="AD844" i="1" s="1"/>
  <c r="AF844" i="1" s="1"/>
  <c r="G849" i="1"/>
  <c r="M849" i="1" s="1"/>
  <c r="S849" i="1" s="1"/>
  <c r="Y849" i="1" s="1"/>
  <c r="AG849" i="1" s="1"/>
  <c r="L850" i="1"/>
  <c r="R850" i="1" s="1"/>
  <c r="X850" i="1" s="1"/>
  <c r="AD850" i="1" s="1"/>
  <c r="AF850" i="1" s="1"/>
  <c r="G855" i="1"/>
  <c r="M855" i="1" s="1"/>
  <c r="S855" i="1" s="1"/>
  <c r="Y855" i="1" s="1"/>
  <c r="AG855" i="1" s="1"/>
  <c r="L856" i="1"/>
  <c r="R856" i="1" s="1"/>
  <c r="X856" i="1" s="1"/>
  <c r="AD856" i="1" s="1"/>
  <c r="AF856" i="1" s="1"/>
  <c r="AB858" i="1"/>
  <c r="U858" i="1"/>
  <c r="AB863" i="1"/>
  <c r="U863" i="1"/>
  <c r="AA876" i="1"/>
  <c r="V881" i="1"/>
  <c r="Y881" i="1" s="1"/>
  <c r="AG881" i="1" s="1"/>
  <c r="I885" i="1"/>
  <c r="N886" i="1"/>
  <c r="T886" i="1" s="1"/>
  <c r="Z886" i="1" s="1"/>
  <c r="AH886" i="1" s="1"/>
  <c r="G888" i="1"/>
  <c r="M888" i="1" s="1"/>
  <c r="S888" i="1" s="1"/>
  <c r="Y888" i="1" s="1"/>
  <c r="AG888" i="1" s="1"/>
  <c r="L890" i="1"/>
  <c r="R890" i="1" s="1"/>
  <c r="X890" i="1" s="1"/>
  <c r="AD890" i="1" s="1"/>
  <c r="AF890" i="1" s="1"/>
  <c r="G893" i="1"/>
  <c r="G904" i="1"/>
  <c r="M904" i="1" s="1"/>
  <c r="S904" i="1" s="1"/>
  <c r="Y904" i="1" s="1"/>
  <c r="AG904" i="1" s="1"/>
  <c r="L914" i="1"/>
  <c r="R914" i="1" s="1"/>
  <c r="X914" i="1" s="1"/>
  <c r="AD914" i="1" s="1"/>
  <c r="AF914" i="1" s="1"/>
  <c r="N919" i="1"/>
  <c r="T919" i="1" s="1"/>
  <c r="Z919" i="1" s="1"/>
  <c r="AH919" i="1" s="1"/>
  <c r="H921" i="1"/>
  <c r="N921" i="1" s="1"/>
  <c r="T921" i="1" s="1"/>
  <c r="Z921" i="1" s="1"/>
  <c r="AH921" i="1" s="1"/>
  <c r="M922" i="1"/>
  <c r="S922" i="1" s="1"/>
  <c r="Y922" i="1" s="1"/>
  <c r="AG922" i="1" s="1"/>
  <c r="G924" i="1"/>
  <c r="M924" i="1" s="1"/>
  <c r="S924" i="1" s="1"/>
  <c r="Y924" i="1" s="1"/>
  <c r="AG924" i="1" s="1"/>
  <c r="N933" i="1"/>
  <c r="T933" i="1" s="1"/>
  <c r="Z933" i="1" s="1"/>
  <c r="AH933" i="1" s="1"/>
  <c r="L933" i="1"/>
  <c r="R933" i="1" s="1"/>
  <c r="X933" i="1" s="1"/>
  <c r="AD933" i="1" s="1"/>
  <c r="AF933" i="1" s="1"/>
  <c r="H935" i="1"/>
  <c r="N935" i="1" s="1"/>
  <c r="T935" i="1" s="1"/>
  <c r="Z935" i="1" s="1"/>
  <c r="AH935" i="1" s="1"/>
  <c r="M936" i="1"/>
  <c r="S936" i="1" s="1"/>
  <c r="Y936" i="1" s="1"/>
  <c r="AG936" i="1" s="1"/>
  <c r="G938" i="1"/>
  <c r="M938" i="1" s="1"/>
  <c r="S938" i="1" s="1"/>
  <c r="Y938" i="1" s="1"/>
  <c r="AG938" i="1" s="1"/>
  <c r="G941" i="1"/>
  <c r="M941" i="1" s="1"/>
  <c r="S941" i="1" s="1"/>
  <c r="Y941" i="1" s="1"/>
  <c r="AG941" i="1" s="1"/>
  <c r="L942" i="1"/>
  <c r="R942" i="1" s="1"/>
  <c r="X942" i="1" s="1"/>
  <c r="AD942" i="1" s="1"/>
  <c r="AF942" i="1" s="1"/>
  <c r="Q945" i="1"/>
  <c r="Q944" i="1" s="1"/>
  <c r="N951" i="1"/>
  <c r="T951" i="1" s="1"/>
  <c r="Z951" i="1" s="1"/>
  <c r="AH951" i="1" s="1"/>
  <c r="L954" i="1"/>
  <c r="R954" i="1" s="1"/>
  <c r="X954" i="1" s="1"/>
  <c r="AD954" i="1" s="1"/>
  <c r="AF954" i="1" s="1"/>
  <c r="N957" i="1"/>
  <c r="T957" i="1" s="1"/>
  <c r="Z957" i="1" s="1"/>
  <c r="AH957" i="1" s="1"/>
  <c r="N962" i="1"/>
  <c r="T962" i="1" s="1"/>
  <c r="Z962" i="1" s="1"/>
  <c r="AH962" i="1" s="1"/>
  <c r="N963" i="1"/>
  <c r="T963" i="1" s="1"/>
  <c r="Z963" i="1" s="1"/>
  <c r="AH963" i="1" s="1"/>
  <c r="H965" i="1"/>
  <c r="N965" i="1" s="1"/>
  <c r="T965" i="1" s="1"/>
  <c r="Z965" i="1" s="1"/>
  <c r="AH965" i="1" s="1"/>
  <c r="F971" i="1"/>
  <c r="L971" i="1" s="1"/>
  <c r="R971" i="1" s="1"/>
  <c r="X971" i="1" s="1"/>
  <c r="AD971" i="1" s="1"/>
  <c r="AF971" i="1" s="1"/>
  <c r="J974" i="1"/>
  <c r="M974" i="1" s="1"/>
  <c r="S974" i="1" s="1"/>
  <c r="Y974" i="1" s="1"/>
  <c r="AG974" i="1" s="1"/>
  <c r="AA944" i="1"/>
  <c r="L977" i="1"/>
  <c r="R977" i="1" s="1"/>
  <c r="X977" i="1" s="1"/>
  <c r="AD977" i="1" s="1"/>
  <c r="AF977" i="1" s="1"/>
  <c r="L981" i="1"/>
  <c r="R981" i="1" s="1"/>
  <c r="X981" i="1" s="1"/>
  <c r="AD981" i="1" s="1"/>
  <c r="AF981" i="1" s="1"/>
  <c r="AG1000" i="1"/>
  <c r="L1019" i="1"/>
  <c r="R1019" i="1" s="1"/>
  <c r="X1019" i="1" s="1"/>
  <c r="AD1019" i="1" s="1"/>
  <c r="AF1019" i="1" s="1"/>
  <c r="H1023" i="1"/>
  <c r="N1023" i="1" s="1"/>
  <c r="T1023" i="1" s="1"/>
  <c r="Z1023" i="1" s="1"/>
  <c r="AH1023" i="1" s="1"/>
  <c r="J1026" i="1"/>
  <c r="N1027" i="1"/>
  <c r="T1027" i="1" s="1"/>
  <c r="Z1027" i="1" s="1"/>
  <c r="AH1027" i="1" s="1"/>
  <c r="H1026" i="1"/>
  <c r="N1026" i="1" s="1"/>
  <c r="T1026" i="1" s="1"/>
  <c r="Z1026" i="1" s="1"/>
  <c r="AH1026" i="1" s="1"/>
  <c r="L1030" i="1"/>
  <c r="R1030" i="1" s="1"/>
  <c r="X1030" i="1" s="1"/>
  <c r="AD1030" i="1" s="1"/>
  <c r="AF1030" i="1" s="1"/>
  <c r="O1033" i="1"/>
  <c r="O1032" i="1" s="1"/>
  <c r="V1033" i="1"/>
  <c r="V1032" i="1" s="1"/>
  <c r="V1016" i="1" s="1"/>
  <c r="V1015" i="1" s="1"/>
  <c r="AC1033" i="1"/>
  <c r="AC1032" i="1" s="1"/>
  <c r="V1057" i="1"/>
  <c r="V1050" i="1" s="1"/>
  <c r="N1062" i="1"/>
  <c r="T1062" i="1" s="1"/>
  <c r="Z1062" i="1" s="1"/>
  <c r="AH1062" i="1" s="1"/>
  <c r="R1065" i="1"/>
  <c r="X1065" i="1" s="1"/>
  <c r="AD1065" i="1" s="1"/>
  <c r="AF1065" i="1" s="1"/>
  <c r="L1068" i="1"/>
  <c r="R1068" i="1" s="1"/>
  <c r="X1068" i="1" s="1"/>
  <c r="AD1068" i="1" s="1"/>
  <c r="AF1068" i="1" s="1"/>
  <c r="F1067" i="1"/>
  <c r="L1067" i="1" s="1"/>
  <c r="R1067" i="1" s="1"/>
  <c r="X1067" i="1" s="1"/>
  <c r="AD1067" i="1" s="1"/>
  <c r="AF1067" i="1" s="1"/>
  <c r="M1086" i="1"/>
  <c r="S1086" i="1" s="1"/>
  <c r="N1095" i="1"/>
  <c r="H1094" i="1"/>
  <c r="N1094" i="1" s="1"/>
  <c r="S1099" i="1"/>
  <c r="Y1099" i="1" s="1"/>
  <c r="AG1099" i="1" s="1"/>
  <c r="P1096" i="1"/>
  <c r="N1102" i="1"/>
  <c r="T1102" i="1" s="1"/>
  <c r="Z1102" i="1" s="1"/>
  <c r="AH1102" i="1" s="1"/>
  <c r="AA1095" i="1"/>
  <c r="F1118" i="1"/>
  <c r="L1119" i="1"/>
  <c r="R1119" i="1" s="1"/>
  <c r="X1119" i="1" s="1"/>
  <c r="AD1119" i="1" s="1"/>
  <c r="AF1119" i="1" s="1"/>
  <c r="M1122" i="1"/>
  <c r="S1122" i="1" s="1"/>
  <c r="Y1122" i="1" s="1"/>
  <c r="AG1122" i="1" s="1"/>
  <c r="G1121" i="1"/>
  <c r="M1121" i="1" s="1"/>
  <c r="S1121" i="1" s="1"/>
  <c r="Y1121" i="1" s="1"/>
  <c r="AG1121" i="1" s="1"/>
  <c r="L1222" i="1"/>
  <c r="R1222" i="1" s="1"/>
  <c r="X1222" i="1" s="1"/>
  <c r="AD1222" i="1" s="1"/>
  <c r="AF1222" i="1" s="1"/>
  <c r="F1221" i="1"/>
  <c r="L1231" i="1"/>
  <c r="F1230" i="1"/>
  <c r="L1230" i="1" s="1"/>
  <c r="R1230" i="1" s="1"/>
  <c r="X1230" i="1" s="1"/>
  <c r="AD1230" i="1" s="1"/>
  <c r="AF1230" i="1" s="1"/>
  <c r="J1368" i="1"/>
  <c r="M1368" i="1" s="1"/>
  <c r="S1368" i="1" s="1"/>
  <c r="Y1368" i="1" s="1"/>
  <c r="AG1368" i="1" s="1"/>
  <c r="M1369" i="1"/>
  <c r="S1369" i="1" s="1"/>
  <c r="Y1369" i="1" s="1"/>
  <c r="AG1369" i="1" s="1"/>
  <c r="M810" i="1"/>
  <c r="S810" i="1" s="1"/>
  <c r="Y810" i="1" s="1"/>
  <c r="AG810" i="1" s="1"/>
  <c r="X811" i="1"/>
  <c r="AD811" i="1" s="1"/>
  <c r="AF811" i="1" s="1"/>
  <c r="X825" i="1"/>
  <c r="AD825" i="1" s="1"/>
  <c r="AF825" i="1" s="1"/>
  <c r="N827" i="1"/>
  <c r="T827" i="1" s="1"/>
  <c r="Z827" i="1" s="1"/>
  <c r="AH827" i="1" s="1"/>
  <c r="Z831" i="1"/>
  <c r="AH831" i="1" s="1"/>
  <c r="L840" i="1"/>
  <c r="R840" i="1" s="1"/>
  <c r="X840" i="1" s="1"/>
  <c r="AD840" i="1" s="1"/>
  <c r="AF840" i="1" s="1"/>
  <c r="Y844" i="1"/>
  <c r="AG844" i="1" s="1"/>
  <c r="L846" i="1"/>
  <c r="R846" i="1" s="1"/>
  <c r="X846" i="1" s="1"/>
  <c r="AD846" i="1" s="1"/>
  <c r="AF846" i="1" s="1"/>
  <c r="Y850" i="1"/>
  <c r="AG850" i="1" s="1"/>
  <c r="L852" i="1"/>
  <c r="R852" i="1" s="1"/>
  <c r="X852" i="1" s="1"/>
  <c r="AD852" i="1" s="1"/>
  <c r="AF852" i="1" s="1"/>
  <c r="Y868" i="1"/>
  <c r="AG868" i="1" s="1"/>
  <c r="V871" i="1"/>
  <c r="V876" i="1"/>
  <c r="N893" i="1"/>
  <c r="Y894" i="1"/>
  <c r="AG894" i="1" s="1"/>
  <c r="Y896" i="1"/>
  <c r="AG896" i="1" s="1"/>
  <c r="N904" i="1"/>
  <c r="T904" i="1" s="1"/>
  <c r="Z904" i="1" s="1"/>
  <c r="AH904" i="1" s="1"/>
  <c r="Y908" i="1"/>
  <c r="AG908" i="1" s="1"/>
  <c r="J903" i="1"/>
  <c r="Y911" i="1"/>
  <c r="AG911" i="1" s="1"/>
  <c r="P903" i="1"/>
  <c r="W903" i="1"/>
  <c r="Y925" i="1"/>
  <c r="AG925" i="1" s="1"/>
  <c r="Y929" i="1"/>
  <c r="AG929" i="1" s="1"/>
  <c r="H938" i="1"/>
  <c r="N938" i="1" s="1"/>
  <c r="T938" i="1" s="1"/>
  <c r="Z938" i="1" s="1"/>
  <c r="AH938" i="1" s="1"/>
  <c r="Q931" i="1"/>
  <c r="AA931" i="1"/>
  <c r="H941" i="1"/>
  <c r="N941" i="1" s="1"/>
  <c r="T941" i="1" s="1"/>
  <c r="Z941" i="1" s="1"/>
  <c r="AH941" i="1" s="1"/>
  <c r="Z946" i="1"/>
  <c r="AH946" i="1" s="1"/>
  <c r="U945" i="1"/>
  <c r="U944" i="1" s="1"/>
  <c r="N950" i="1"/>
  <c r="T950" i="1" s="1"/>
  <c r="Z950" i="1" s="1"/>
  <c r="AH950" i="1" s="1"/>
  <c r="N956" i="1"/>
  <c r="T956" i="1" s="1"/>
  <c r="Z956" i="1" s="1"/>
  <c r="AH956" i="1" s="1"/>
  <c r="L962" i="1"/>
  <c r="R962" i="1" s="1"/>
  <c r="X962" i="1" s="1"/>
  <c r="AD962" i="1" s="1"/>
  <c r="AF962" i="1" s="1"/>
  <c r="Z966" i="1"/>
  <c r="AH966" i="1" s="1"/>
  <c r="Z968" i="1"/>
  <c r="AH968" i="1" s="1"/>
  <c r="V944" i="1"/>
  <c r="R978" i="1"/>
  <c r="X978" i="1" s="1"/>
  <c r="AD978" i="1" s="1"/>
  <c r="AF978" i="1" s="1"/>
  <c r="R982" i="1"/>
  <c r="X982" i="1" s="1"/>
  <c r="AD982" i="1" s="1"/>
  <c r="AF982" i="1" s="1"/>
  <c r="R984" i="1"/>
  <c r="X984" i="1" s="1"/>
  <c r="AD984" i="1" s="1"/>
  <c r="AF984" i="1" s="1"/>
  <c r="R987" i="1"/>
  <c r="X987" i="1" s="1"/>
  <c r="AD987" i="1" s="1"/>
  <c r="AF987" i="1" s="1"/>
  <c r="R988" i="1"/>
  <c r="X988" i="1" s="1"/>
  <c r="AD988" i="1" s="1"/>
  <c r="AF988" i="1" s="1"/>
  <c r="R994" i="1"/>
  <c r="X994" i="1" s="1"/>
  <c r="AD994" i="1" s="1"/>
  <c r="AF994" i="1" s="1"/>
  <c r="F996" i="1"/>
  <c r="F980" i="1" s="1"/>
  <c r="L980" i="1" s="1"/>
  <c r="R1009" i="1"/>
  <c r="X1009" i="1" s="1"/>
  <c r="AD1009" i="1" s="1"/>
  <c r="AF1009" i="1" s="1"/>
  <c r="L1011" i="1"/>
  <c r="R1011" i="1" s="1"/>
  <c r="X1011" i="1" s="1"/>
  <c r="AD1011" i="1" s="1"/>
  <c r="AF1011" i="1" s="1"/>
  <c r="L1013" i="1"/>
  <c r="R1013" i="1" s="1"/>
  <c r="X1013" i="1" s="1"/>
  <c r="AD1013" i="1" s="1"/>
  <c r="AF1013" i="1" s="1"/>
  <c r="L1027" i="1"/>
  <c r="R1027" i="1" s="1"/>
  <c r="X1027" i="1" s="1"/>
  <c r="AD1027" i="1" s="1"/>
  <c r="AF1027" i="1" s="1"/>
  <c r="N1029" i="1"/>
  <c r="T1029" i="1" s="1"/>
  <c r="Z1029" i="1" s="1"/>
  <c r="AH1029" i="1" s="1"/>
  <c r="M1030" i="1"/>
  <c r="S1030" i="1" s="1"/>
  <c r="Y1030" i="1" s="1"/>
  <c r="AG1030" i="1" s="1"/>
  <c r="F1033" i="1"/>
  <c r="I1033" i="1"/>
  <c r="I1032" i="1" s="1"/>
  <c r="N1036" i="1"/>
  <c r="T1036" i="1" s="1"/>
  <c r="Z1036" i="1" s="1"/>
  <c r="AH1036" i="1" s="1"/>
  <c r="G1041" i="1"/>
  <c r="L1042" i="1"/>
  <c r="R1042" i="1" s="1"/>
  <c r="X1042" i="1" s="1"/>
  <c r="AD1042" i="1" s="1"/>
  <c r="AF1042" i="1" s="1"/>
  <c r="F1041" i="1"/>
  <c r="M1046" i="1"/>
  <c r="S1046" i="1" s="1"/>
  <c r="Y1046" i="1" s="1"/>
  <c r="AG1046" i="1" s="1"/>
  <c r="N1052" i="1"/>
  <c r="T1052" i="1" s="1"/>
  <c r="Z1052" i="1" s="1"/>
  <c r="AH1052" i="1" s="1"/>
  <c r="H1051" i="1"/>
  <c r="N1051" i="1" s="1"/>
  <c r="T1051" i="1" s="1"/>
  <c r="Z1051" i="1" s="1"/>
  <c r="AH1051" i="1" s="1"/>
  <c r="P1057" i="1"/>
  <c r="P1050" i="1" s="1"/>
  <c r="L1070" i="1"/>
  <c r="R1070" i="1" s="1"/>
  <c r="X1070" i="1" s="1"/>
  <c r="AD1070" i="1" s="1"/>
  <c r="AF1070" i="1" s="1"/>
  <c r="N1070" i="1"/>
  <c r="T1070" i="1" s="1"/>
  <c r="Z1070" i="1" s="1"/>
  <c r="AH1070" i="1" s="1"/>
  <c r="N1071" i="1"/>
  <c r="T1071" i="1" s="1"/>
  <c r="Z1071" i="1" s="1"/>
  <c r="AH1071" i="1" s="1"/>
  <c r="AC1080" i="1"/>
  <c r="S1091" i="1"/>
  <c r="Y1091" i="1" s="1"/>
  <c r="AG1091" i="1" s="1"/>
  <c r="K1086" i="1"/>
  <c r="K1080" i="1" s="1"/>
  <c r="N1091" i="1"/>
  <c r="T1091" i="1" s="1"/>
  <c r="Z1091" i="1" s="1"/>
  <c r="AH1091" i="1" s="1"/>
  <c r="S1105" i="1"/>
  <c r="Y1105" i="1" s="1"/>
  <c r="AG1105" i="1" s="1"/>
  <c r="P1104" i="1"/>
  <c r="S1104" i="1" s="1"/>
  <c r="Y1104" i="1" s="1"/>
  <c r="AG1104" i="1" s="1"/>
  <c r="M1118" i="1"/>
  <c r="S1118" i="1" s="1"/>
  <c r="Y1118" i="1" s="1"/>
  <c r="AG1118" i="1" s="1"/>
  <c r="M1188" i="1"/>
  <c r="S1188" i="1" s="1"/>
  <c r="Y1188" i="1" s="1"/>
  <c r="AG1188" i="1" s="1"/>
  <c r="G1187" i="1"/>
  <c r="M1187" i="1" s="1"/>
  <c r="S1187" i="1" s="1"/>
  <c r="Y1187" i="1" s="1"/>
  <c r="AG1187" i="1" s="1"/>
  <c r="M784" i="1"/>
  <c r="S784" i="1" s="1"/>
  <c r="Y784" i="1" s="1"/>
  <c r="AG784" i="1" s="1"/>
  <c r="F786" i="1"/>
  <c r="F790" i="1"/>
  <c r="F794" i="1"/>
  <c r="L794" i="1" s="1"/>
  <c r="R794" i="1" s="1"/>
  <c r="X794" i="1" s="1"/>
  <c r="AD794" i="1" s="1"/>
  <c r="AF794" i="1" s="1"/>
  <c r="L798" i="1"/>
  <c r="M811" i="1"/>
  <c r="S811" i="1" s="1"/>
  <c r="Y811" i="1" s="1"/>
  <c r="AG811" i="1" s="1"/>
  <c r="L819" i="1"/>
  <c r="R819" i="1" s="1"/>
  <c r="X819" i="1" s="1"/>
  <c r="AD819" i="1" s="1"/>
  <c r="AF819" i="1" s="1"/>
  <c r="N828" i="1"/>
  <c r="T828" i="1" s="1"/>
  <c r="Z828" i="1" s="1"/>
  <c r="AH828" i="1" s="1"/>
  <c r="L841" i="1"/>
  <c r="R841" i="1" s="1"/>
  <c r="X841" i="1" s="1"/>
  <c r="AD841" i="1" s="1"/>
  <c r="AF841" i="1" s="1"/>
  <c r="L847" i="1"/>
  <c r="R847" i="1" s="1"/>
  <c r="X847" i="1" s="1"/>
  <c r="AD847" i="1" s="1"/>
  <c r="AF847" i="1" s="1"/>
  <c r="L853" i="1"/>
  <c r="R853" i="1" s="1"/>
  <c r="X853" i="1" s="1"/>
  <c r="AD853" i="1" s="1"/>
  <c r="AF853" i="1" s="1"/>
  <c r="AH859" i="1"/>
  <c r="AC858" i="1"/>
  <c r="AH864" i="1"/>
  <c r="Z863" i="1"/>
  <c r="AC863" i="1"/>
  <c r="Z871" i="1"/>
  <c r="AH872" i="1"/>
  <c r="AH879" i="1"/>
  <c r="AG882" i="1"/>
  <c r="N894" i="1"/>
  <c r="T894" i="1" s="1"/>
  <c r="Z894" i="1" s="1"/>
  <c r="AH894" i="1" s="1"/>
  <c r="N896" i="1"/>
  <c r="T896" i="1" s="1"/>
  <c r="Z896" i="1" s="1"/>
  <c r="AH896" i="1" s="1"/>
  <c r="N905" i="1"/>
  <c r="T905" i="1" s="1"/>
  <c r="Z905" i="1" s="1"/>
  <c r="AH905" i="1" s="1"/>
  <c r="N907" i="1"/>
  <c r="T907" i="1" s="1"/>
  <c r="Z907" i="1" s="1"/>
  <c r="AH907" i="1" s="1"/>
  <c r="N908" i="1"/>
  <c r="T908" i="1" s="1"/>
  <c r="Z908" i="1" s="1"/>
  <c r="AH908" i="1" s="1"/>
  <c r="G913" i="1"/>
  <c r="M913" i="1" s="1"/>
  <c r="S913" i="1" s="1"/>
  <c r="K913" i="1"/>
  <c r="K903" i="1" s="1"/>
  <c r="AA913" i="1"/>
  <c r="AA903" i="1" s="1"/>
  <c r="AH927" i="1"/>
  <c r="AH939" i="1"/>
  <c r="U931" i="1"/>
  <c r="AD951" i="1"/>
  <c r="AF951" i="1" s="1"/>
  <c r="AD957" i="1"/>
  <c r="AF957" i="1" s="1"/>
  <c r="N972" i="1"/>
  <c r="T972" i="1" s="1"/>
  <c r="Z972" i="1" s="1"/>
  <c r="AH972" i="1" s="1"/>
  <c r="Y977" i="1"/>
  <c r="AG977" i="1" s="1"/>
  <c r="Y978" i="1"/>
  <c r="AG978" i="1" s="1"/>
  <c r="Y984" i="1"/>
  <c r="AG984" i="1" s="1"/>
  <c r="N985" i="1"/>
  <c r="T985" i="1" s="1"/>
  <c r="Z985" i="1" s="1"/>
  <c r="AH985" i="1" s="1"/>
  <c r="Y987" i="1"/>
  <c r="AG987" i="1" s="1"/>
  <c r="N987" i="1"/>
  <c r="T987" i="1" s="1"/>
  <c r="Z987" i="1" s="1"/>
  <c r="AH987" i="1" s="1"/>
  <c r="N988" i="1"/>
  <c r="T988" i="1" s="1"/>
  <c r="Z988" i="1" s="1"/>
  <c r="AH988" i="1" s="1"/>
  <c r="N990" i="1"/>
  <c r="T990" i="1" s="1"/>
  <c r="Z990" i="1" s="1"/>
  <c r="AH990" i="1" s="1"/>
  <c r="N991" i="1"/>
  <c r="T991" i="1" s="1"/>
  <c r="Z991" i="1" s="1"/>
  <c r="AH991" i="1" s="1"/>
  <c r="N993" i="1"/>
  <c r="T993" i="1" s="1"/>
  <c r="Z993" i="1" s="1"/>
  <c r="AH993" i="1" s="1"/>
  <c r="Y994" i="1"/>
  <c r="AG994" i="1" s="1"/>
  <c r="N994" i="1"/>
  <c r="T994" i="1" s="1"/>
  <c r="Z994" i="1" s="1"/>
  <c r="AH994" i="1" s="1"/>
  <c r="M997" i="1"/>
  <c r="S997" i="1" s="1"/>
  <c r="Y997" i="1" s="1"/>
  <c r="AG997" i="1" s="1"/>
  <c r="N1003" i="1"/>
  <c r="N1004" i="1"/>
  <c r="T1004" i="1" s="1"/>
  <c r="Z1004" i="1" s="1"/>
  <c r="AH1004" i="1" s="1"/>
  <c r="Y1006" i="1"/>
  <c r="AG1006" i="1" s="1"/>
  <c r="N1006" i="1"/>
  <c r="T1006" i="1" s="1"/>
  <c r="Z1006" i="1" s="1"/>
  <c r="AH1006" i="1" s="1"/>
  <c r="Y1008" i="1"/>
  <c r="N1009" i="1"/>
  <c r="T1009" i="1" s="1"/>
  <c r="Z1009" i="1" s="1"/>
  <c r="AH1009" i="1" s="1"/>
  <c r="N1011" i="1"/>
  <c r="T1011" i="1" s="1"/>
  <c r="Z1011" i="1" s="1"/>
  <c r="AH1011" i="1" s="1"/>
  <c r="Y1013" i="1"/>
  <c r="AG1013" i="1" s="1"/>
  <c r="N1013" i="1"/>
  <c r="T1013" i="1" s="1"/>
  <c r="Z1013" i="1" s="1"/>
  <c r="AH1013" i="1" s="1"/>
  <c r="N1019" i="1"/>
  <c r="T1019" i="1" s="1"/>
  <c r="Z1019" i="1" s="1"/>
  <c r="AH1019" i="1" s="1"/>
  <c r="H1018" i="1"/>
  <c r="Y1019" i="1"/>
  <c r="AG1019" i="1" s="1"/>
  <c r="U1018" i="1"/>
  <c r="U1017" i="1" s="1"/>
  <c r="U1016" i="1" s="1"/>
  <c r="U1015" i="1" s="1"/>
  <c r="AB1018" i="1"/>
  <c r="AB1017" i="1" s="1"/>
  <c r="AB1016" i="1" s="1"/>
  <c r="AB1015" i="1" s="1"/>
  <c r="N1041" i="1"/>
  <c r="T1041" i="1" s="1"/>
  <c r="Z1041" i="1" s="1"/>
  <c r="AH1041" i="1" s="1"/>
  <c r="N1047" i="1"/>
  <c r="T1047" i="1" s="1"/>
  <c r="Z1047" i="1" s="1"/>
  <c r="AH1047" i="1" s="1"/>
  <c r="H1046" i="1"/>
  <c r="Y1047" i="1"/>
  <c r="AG1047" i="1" s="1"/>
  <c r="L1051" i="1"/>
  <c r="R1051" i="1" s="1"/>
  <c r="X1051" i="1" s="1"/>
  <c r="AD1051" i="1" s="1"/>
  <c r="AF1051" i="1" s="1"/>
  <c r="N1065" i="1"/>
  <c r="T1065" i="1" s="1"/>
  <c r="Z1065" i="1" s="1"/>
  <c r="AH1065" i="1" s="1"/>
  <c r="K1064" i="1"/>
  <c r="N1064" i="1" s="1"/>
  <c r="T1064" i="1" s="1"/>
  <c r="Z1064" i="1" s="1"/>
  <c r="AH1064" i="1" s="1"/>
  <c r="H1081" i="1"/>
  <c r="N1081" i="1" s="1"/>
  <c r="T1081" i="1" s="1"/>
  <c r="Z1081" i="1" s="1"/>
  <c r="AH1081" i="1" s="1"/>
  <c r="AG1114" i="1"/>
  <c r="AB1113" i="1"/>
  <c r="AB1112" i="1" s="1"/>
  <c r="AG1112" i="1" s="1"/>
  <c r="N1134" i="1"/>
  <c r="T1134" i="1" s="1"/>
  <c r="Z1134" i="1" s="1"/>
  <c r="AH1134" i="1" s="1"/>
  <c r="H1133" i="1"/>
  <c r="N1133" i="1" s="1"/>
  <c r="T1133" i="1" s="1"/>
  <c r="Z1133" i="1" s="1"/>
  <c r="AH1133" i="1" s="1"/>
  <c r="AG1149" i="1"/>
  <c r="AB1148" i="1"/>
  <c r="AG1148" i="1" s="1"/>
  <c r="N1155" i="1"/>
  <c r="T1155" i="1" s="1"/>
  <c r="Z1155" i="1" s="1"/>
  <c r="AH1155" i="1" s="1"/>
  <c r="H1154" i="1"/>
  <c r="N1154" i="1" s="1"/>
  <c r="T1154" i="1" s="1"/>
  <c r="Z1154" i="1" s="1"/>
  <c r="AH1154" i="1" s="1"/>
  <c r="N1159" i="1"/>
  <c r="T1159" i="1" s="1"/>
  <c r="Z1159" i="1" s="1"/>
  <c r="AH1159" i="1" s="1"/>
  <c r="H1158" i="1"/>
  <c r="L1256" i="1"/>
  <c r="R1256" i="1" s="1"/>
  <c r="X1256" i="1" s="1"/>
  <c r="AD1256" i="1" s="1"/>
  <c r="AF1256" i="1" s="1"/>
  <c r="F1255" i="1"/>
  <c r="L1024" i="1"/>
  <c r="R1024" i="1" s="1"/>
  <c r="X1024" i="1" s="1"/>
  <c r="AD1024" i="1" s="1"/>
  <c r="AF1024" i="1" s="1"/>
  <c r="N1030" i="1"/>
  <c r="T1030" i="1" s="1"/>
  <c r="Z1030" i="1" s="1"/>
  <c r="AH1030" i="1" s="1"/>
  <c r="N1034" i="1"/>
  <c r="T1034" i="1" s="1"/>
  <c r="Z1034" i="1" s="1"/>
  <c r="AH1034" i="1" s="1"/>
  <c r="L1036" i="1"/>
  <c r="R1036" i="1" s="1"/>
  <c r="X1036" i="1" s="1"/>
  <c r="AD1036" i="1" s="1"/>
  <c r="AF1036" i="1" s="1"/>
  <c r="N1042" i="1"/>
  <c r="T1042" i="1" s="1"/>
  <c r="Z1042" i="1" s="1"/>
  <c r="AH1042" i="1" s="1"/>
  <c r="L1047" i="1"/>
  <c r="R1047" i="1" s="1"/>
  <c r="X1047" i="1" s="1"/>
  <c r="AD1047" i="1" s="1"/>
  <c r="AF1047" i="1" s="1"/>
  <c r="G1051" i="1"/>
  <c r="M1051" i="1" s="1"/>
  <c r="S1051" i="1" s="1"/>
  <c r="Y1051" i="1" s="1"/>
  <c r="AG1051" i="1" s="1"/>
  <c r="L1055" i="1"/>
  <c r="R1055" i="1" s="1"/>
  <c r="X1055" i="1" s="1"/>
  <c r="AD1055" i="1" s="1"/>
  <c r="AF1055" i="1" s="1"/>
  <c r="M1058" i="1"/>
  <c r="S1058" i="1" s="1"/>
  <c r="Y1058" i="1" s="1"/>
  <c r="AG1058" i="1" s="1"/>
  <c r="M1060" i="1"/>
  <c r="S1060" i="1" s="1"/>
  <c r="Y1060" i="1" s="1"/>
  <c r="AG1060" i="1" s="1"/>
  <c r="I1064" i="1"/>
  <c r="L1064" i="1" s="1"/>
  <c r="R1064" i="1" s="1"/>
  <c r="X1064" i="1" s="1"/>
  <c r="AD1064" i="1" s="1"/>
  <c r="AF1064" i="1" s="1"/>
  <c r="M1068" i="1"/>
  <c r="S1068" i="1" s="1"/>
  <c r="L1071" i="1"/>
  <c r="R1071" i="1" s="1"/>
  <c r="X1071" i="1" s="1"/>
  <c r="AD1071" i="1" s="1"/>
  <c r="AF1071" i="1" s="1"/>
  <c r="F1074" i="1"/>
  <c r="L1074" i="1" s="1"/>
  <c r="R1074" i="1" s="1"/>
  <c r="X1074" i="1" s="1"/>
  <c r="AD1074" i="1" s="1"/>
  <c r="AF1074" i="1" s="1"/>
  <c r="L1084" i="1"/>
  <c r="R1084" i="1" s="1"/>
  <c r="X1084" i="1" s="1"/>
  <c r="AD1084" i="1" s="1"/>
  <c r="AF1084" i="1" s="1"/>
  <c r="J1081" i="1"/>
  <c r="J1080" i="1" s="1"/>
  <c r="L1087" i="1"/>
  <c r="R1087" i="1" s="1"/>
  <c r="X1087" i="1" s="1"/>
  <c r="AD1087" i="1" s="1"/>
  <c r="AF1087" i="1" s="1"/>
  <c r="L1097" i="1"/>
  <c r="R1097" i="1" s="1"/>
  <c r="X1097" i="1" s="1"/>
  <c r="AD1097" i="1" s="1"/>
  <c r="AF1097" i="1" s="1"/>
  <c r="Q1096" i="1"/>
  <c r="T1096" i="1" s="1"/>
  <c r="Z1096" i="1" s="1"/>
  <c r="AH1096" i="1" s="1"/>
  <c r="V1095" i="1"/>
  <c r="V1094" i="1" s="1"/>
  <c r="H1118" i="1"/>
  <c r="N1118" i="1" s="1"/>
  <c r="T1118" i="1" s="1"/>
  <c r="Z1118" i="1" s="1"/>
  <c r="AH1118" i="1" s="1"/>
  <c r="M1119" i="1"/>
  <c r="S1119" i="1" s="1"/>
  <c r="Y1119" i="1" s="1"/>
  <c r="AG1119" i="1" s="1"/>
  <c r="F1121" i="1"/>
  <c r="L1121" i="1" s="1"/>
  <c r="R1121" i="1" s="1"/>
  <c r="X1121" i="1" s="1"/>
  <c r="AD1121" i="1" s="1"/>
  <c r="AF1121" i="1" s="1"/>
  <c r="H1124" i="1"/>
  <c r="N1124" i="1" s="1"/>
  <c r="T1124" i="1" s="1"/>
  <c r="Z1124" i="1" s="1"/>
  <c r="AH1124" i="1" s="1"/>
  <c r="L1127" i="1"/>
  <c r="R1127" i="1" s="1"/>
  <c r="X1127" i="1" s="1"/>
  <c r="AD1127" i="1" s="1"/>
  <c r="AF1127" i="1" s="1"/>
  <c r="L1128" i="1"/>
  <c r="R1128" i="1" s="1"/>
  <c r="X1128" i="1" s="1"/>
  <c r="AD1128" i="1" s="1"/>
  <c r="AF1128" i="1" s="1"/>
  <c r="G1130" i="1"/>
  <c r="M1130" i="1" s="1"/>
  <c r="S1130" i="1" s="1"/>
  <c r="Y1130" i="1" s="1"/>
  <c r="AG1130" i="1" s="1"/>
  <c r="F1130" i="1"/>
  <c r="L1130" i="1" s="1"/>
  <c r="R1130" i="1" s="1"/>
  <c r="X1130" i="1" s="1"/>
  <c r="AD1130" i="1" s="1"/>
  <c r="AF1130" i="1" s="1"/>
  <c r="L1131" i="1"/>
  <c r="R1131" i="1" s="1"/>
  <c r="X1131" i="1" s="1"/>
  <c r="AD1131" i="1" s="1"/>
  <c r="AF1131" i="1" s="1"/>
  <c r="U1117" i="1"/>
  <c r="P1142" i="1"/>
  <c r="S1142" i="1" s="1"/>
  <c r="Y1142" i="1" s="1"/>
  <c r="AG1142" i="1" s="1"/>
  <c r="F1151" i="1"/>
  <c r="L1151" i="1" s="1"/>
  <c r="R1151" i="1" s="1"/>
  <c r="X1151" i="1" s="1"/>
  <c r="AD1151" i="1" s="1"/>
  <c r="AF1151" i="1" s="1"/>
  <c r="L1152" i="1"/>
  <c r="R1152" i="1" s="1"/>
  <c r="X1152" i="1" s="1"/>
  <c r="AD1152" i="1" s="1"/>
  <c r="AF1152" i="1" s="1"/>
  <c r="L1154" i="1"/>
  <c r="R1154" i="1" s="1"/>
  <c r="X1154" i="1" s="1"/>
  <c r="AD1154" i="1" s="1"/>
  <c r="AF1154" i="1" s="1"/>
  <c r="L1178" i="1"/>
  <c r="R1178" i="1" s="1"/>
  <c r="X1178" i="1" s="1"/>
  <c r="AD1178" i="1" s="1"/>
  <c r="AF1178" i="1" s="1"/>
  <c r="F1175" i="1"/>
  <c r="T1185" i="1"/>
  <c r="Z1185" i="1" s="1"/>
  <c r="AH1185" i="1" s="1"/>
  <c r="AD1187" i="1"/>
  <c r="AF1187" i="1" s="1"/>
  <c r="Z1195" i="1"/>
  <c r="AH1195" i="1" s="1"/>
  <c r="S1208" i="1"/>
  <c r="Y1208" i="1" s="1"/>
  <c r="AG1208" i="1" s="1"/>
  <c r="U1207" i="1"/>
  <c r="N1350" i="1"/>
  <c r="G1375" i="1"/>
  <c r="M1375" i="1" s="1"/>
  <c r="S1375" i="1" s="1"/>
  <c r="Y1375" i="1" s="1"/>
  <c r="AG1375" i="1" s="1"/>
  <c r="M1376" i="1"/>
  <c r="S1376" i="1" s="1"/>
  <c r="Y1376" i="1" s="1"/>
  <c r="AG1376" i="1" s="1"/>
  <c r="Z1060" i="1"/>
  <c r="AH1060" i="1" s="1"/>
  <c r="AB1057" i="1"/>
  <c r="M1067" i="1"/>
  <c r="S1067" i="1" s="1"/>
  <c r="Y1067" i="1" s="1"/>
  <c r="AG1067" i="1" s="1"/>
  <c r="L1096" i="1"/>
  <c r="M1096" i="1"/>
  <c r="U1095" i="1"/>
  <c r="U1094" i="1" s="1"/>
  <c r="AB1095" i="1"/>
  <c r="Z1119" i="1"/>
  <c r="AH1119" i="1" s="1"/>
  <c r="M1125" i="1"/>
  <c r="S1125" i="1" s="1"/>
  <c r="Y1125" i="1" s="1"/>
  <c r="AG1125" i="1" s="1"/>
  <c r="G1124" i="1"/>
  <c r="M1124" i="1" s="1"/>
  <c r="S1124" i="1" s="1"/>
  <c r="Y1124" i="1" s="1"/>
  <c r="AG1124" i="1" s="1"/>
  <c r="M1127" i="1"/>
  <c r="S1127" i="1" s="1"/>
  <c r="Y1127" i="1" s="1"/>
  <c r="AG1127" i="1" s="1"/>
  <c r="N1130" i="1"/>
  <c r="T1130" i="1" s="1"/>
  <c r="Z1130" i="1" s="1"/>
  <c r="AH1130" i="1" s="1"/>
  <c r="S1131" i="1"/>
  <c r="Y1131" i="1" s="1"/>
  <c r="AG1131" i="1" s="1"/>
  <c r="S1151" i="1"/>
  <c r="Y1151" i="1" s="1"/>
  <c r="AG1151" i="1" s="1"/>
  <c r="O1167" i="1"/>
  <c r="M1193" i="1"/>
  <c r="S1193" i="1" s="1"/>
  <c r="Y1193" i="1" s="1"/>
  <c r="AG1193" i="1" s="1"/>
  <c r="G1190" i="1"/>
  <c r="M1190" i="1" s="1"/>
  <c r="S1190" i="1" s="1"/>
  <c r="Y1190" i="1" s="1"/>
  <c r="L1196" i="1"/>
  <c r="R1196" i="1" s="1"/>
  <c r="X1196" i="1" s="1"/>
  <c r="AD1196" i="1" s="1"/>
  <c r="AF1196" i="1" s="1"/>
  <c r="F1195" i="1"/>
  <c r="L1195" i="1" s="1"/>
  <c r="R1195" i="1" s="1"/>
  <c r="X1195" i="1" s="1"/>
  <c r="AD1195" i="1" s="1"/>
  <c r="AF1195" i="1" s="1"/>
  <c r="N1215" i="1"/>
  <c r="T1215" i="1" s="1"/>
  <c r="Z1215" i="1" s="1"/>
  <c r="AH1215" i="1" s="1"/>
  <c r="H1214" i="1"/>
  <c r="N1214" i="1" s="1"/>
  <c r="T1214" i="1" s="1"/>
  <c r="Z1214" i="1" s="1"/>
  <c r="AH1214" i="1" s="1"/>
  <c r="N1307" i="1"/>
  <c r="T1307" i="1" s="1"/>
  <c r="Z1307" i="1" s="1"/>
  <c r="AH1307" i="1" s="1"/>
  <c r="M1354" i="1"/>
  <c r="S1354" i="1" s="1"/>
  <c r="Y1354" i="1" s="1"/>
  <c r="AG1354" i="1" s="1"/>
  <c r="G1353" i="1"/>
  <c r="L1388" i="1"/>
  <c r="R1388" i="1" s="1"/>
  <c r="X1388" i="1" s="1"/>
  <c r="AD1388" i="1" s="1"/>
  <c r="AF1388" i="1" s="1"/>
  <c r="F1387" i="1"/>
  <c r="F1381" i="1" s="1"/>
  <c r="L1086" i="1"/>
  <c r="AG1102" i="1"/>
  <c r="W1095" i="1"/>
  <c r="W1094" i="1" s="1"/>
  <c r="AI1117" i="1"/>
  <c r="M1164" i="1"/>
  <c r="S1164" i="1" s="1"/>
  <c r="Y1164" i="1" s="1"/>
  <c r="AG1164" i="1" s="1"/>
  <c r="G1161" i="1"/>
  <c r="M1169" i="1"/>
  <c r="S1169" i="1" s="1"/>
  <c r="Y1169" i="1" s="1"/>
  <c r="AG1169" i="1" s="1"/>
  <c r="G1168" i="1"/>
  <c r="M1168" i="1" s="1"/>
  <c r="S1168" i="1" s="1"/>
  <c r="AI1207" i="1"/>
  <c r="W1207" i="1"/>
  <c r="O1207" i="1"/>
  <c r="L1235" i="1"/>
  <c r="R1235" i="1" s="1"/>
  <c r="X1235" i="1" s="1"/>
  <c r="AD1235" i="1" s="1"/>
  <c r="AF1235" i="1" s="1"/>
  <c r="F1234" i="1"/>
  <c r="H1290" i="1"/>
  <c r="L1336" i="1"/>
  <c r="R1336" i="1" s="1"/>
  <c r="X1336" i="1" s="1"/>
  <c r="AD1336" i="1" s="1"/>
  <c r="AF1336" i="1" s="1"/>
  <c r="F1330" i="1"/>
  <c r="M1136" i="1"/>
  <c r="S1136" i="1" s="1"/>
  <c r="Y1136" i="1" s="1"/>
  <c r="AG1136" i="1" s="1"/>
  <c r="L1140" i="1"/>
  <c r="R1140" i="1" s="1"/>
  <c r="X1140" i="1" s="1"/>
  <c r="AD1140" i="1" s="1"/>
  <c r="AF1140" i="1" s="1"/>
  <c r="N1151" i="1"/>
  <c r="T1151" i="1" s="1"/>
  <c r="Z1151" i="1" s="1"/>
  <c r="AH1151" i="1" s="1"/>
  <c r="M1152" i="1"/>
  <c r="S1152" i="1" s="1"/>
  <c r="Y1152" i="1" s="1"/>
  <c r="AG1152" i="1" s="1"/>
  <c r="AI1157" i="1"/>
  <c r="N1164" i="1"/>
  <c r="T1164" i="1" s="1"/>
  <c r="Z1164" i="1" s="1"/>
  <c r="AH1164" i="1" s="1"/>
  <c r="AD1164" i="1"/>
  <c r="AF1164" i="1" s="1"/>
  <c r="N1173" i="1"/>
  <c r="T1173" i="1" s="1"/>
  <c r="Z1173" i="1" s="1"/>
  <c r="AH1173" i="1" s="1"/>
  <c r="N1176" i="1"/>
  <c r="T1176" i="1" s="1"/>
  <c r="Z1176" i="1" s="1"/>
  <c r="AH1176" i="1" s="1"/>
  <c r="H1175" i="1"/>
  <c r="N1175" i="1" s="1"/>
  <c r="AD1176" i="1"/>
  <c r="AF1176" i="1" s="1"/>
  <c r="N1188" i="1"/>
  <c r="T1188" i="1" s="1"/>
  <c r="Z1188" i="1" s="1"/>
  <c r="AH1188" i="1" s="1"/>
  <c r="AD1188" i="1"/>
  <c r="AF1188" i="1" s="1"/>
  <c r="M1196" i="1"/>
  <c r="S1196" i="1" s="1"/>
  <c r="Y1196" i="1" s="1"/>
  <c r="AG1196" i="1" s="1"/>
  <c r="Y1205" i="1"/>
  <c r="AG1205" i="1" s="1"/>
  <c r="L1208" i="1"/>
  <c r="R1208" i="1" s="1"/>
  <c r="X1208" i="1" s="1"/>
  <c r="AD1208" i="1" s="1"/>
  <c r="AF1208" i="1" s="1"/>
  <c r="K1207" i="1"/>
  <c r="L1209" i="1"/>
  <c r="R1209" i="1" s="1"/>
  <c r="X1209" i="1" s="1"/>
  <c r="AD1209" i="1" s="1"/>
  <c r="AF1209" i="1" s="1"/>
  <c r="S1209" i="1"/>
  <c r="Y1209" i="1" s="1"/>
  <c r="AG1209" i="1" s="1"/>
  <c r="F1211" i="1"/>
  <c r="L1211" i="1" s="1"/>
  <c r="R1211" i="1" s="1"/>
  <c r="X1211" i="1" s="1"/>
  <c r="AD1211" i="1" s="1"/>
  <c r="AF1211" i="1" s="1"/>
  <c r="L1212" i="1"/>
  <c r="R1212" i="1" s="1"/>
  <c r="X1212" i="1" s="1"/>
  <c r="AD1212" i="1" s="1"/>
  <c r="AF1212" i="1" s="1"/>
  <c r="M1212" i="1"/>
  <c r="S1212" i="1" s="1"/>
  <c r="Y1212" i="1" s="1"/>
  <c r="AG1212" i="1" s="1"/>
  <c r="J1211" i="1"/>
  <c r="L1214" i="1"/>
  <c r="R1214" i="1" s="1"/>
  <c r="X1214" i="1" s="1"/>
  <c r="AD1214" i="1" s="1"/>
  <c r="AF1214" i="1" s="1"/>
  <c r="S1217" i="1"/>
  <c r="Y1217" i="1" s="1"/>
  <c r="AG1217" i="1" s="1"/>
  <c r="L1248" i="1"/>
  <c r="R1248" i="1" s="1"/>
  <c r="X1248" i="1" s="1"/>
  <c r="AD1248" i="1" s="1"/>
  <c r="AF1248" i="1" s="1"/>
  <c r="M1258" i="1"/>
  <c r="S1258" i="1" s="1"/>
  <c r="Y1258" i="1" s="1"/>
  <c r="AG1258" i="1" s="1"/>
  <c r="V1265" i="1"/>
  <c r="G1266" i="1"/>
  <c r="M1267" i="1"/>
  <c r="S1267" i="1" s="1"/>
  <c r="Y1267" i="1" s="1"/>
  <c r="AG1267" i="1" s="1"/>
  <c r="H1313" i="1"/>
  <c r="H1312" i="1" s="1"/>
  <c r="O1313" i="1"/>
  <c r="V1313" i="1"/>
  <c r="V1312" i="1" s="1"/>
  <c r="M1336" i="1"/>
  <c r="G1330" i="1"/>
  <c r="L1341" i="1"/>
  <c r="F1340" i="1"/>
  <c r="L1351" i="1"/>
  <c r="R1351" i="1" s="1"/>
  <c r="X1351" i="1" s="1"/>
  <c r="AD1351" i="1" s="1"/>
  <c r="AF1351" i="1" s="1"/>
  <c r="F1350" i="1"/>
  <c r="F1346" i="1" s="1"/>
  <c r="J1362" i="1"/>
  <c r="L1399" i="1"/>
  <c r="R1399" i="1" s="1"/>
  <c r="X1399" i="1" s="1"/>
  <c r="AD1399" i="1" s="1"/>
  <c r="AF1399" i="1" s="1"/>
  <c r="F1396" i="1"/>
  <c r="L1418" i="1"/>
  <c r="R1418" i="1" s="1"/>
  <c r="X1418" i="1" s="1"/>
  <c r="AD1418" i="1" s="1"/>
  <c r="AF1418" i="1" s="1"/>
  <c r="F1417" i="1"/>
  <c r="L1417" i="1" s="1"/>
  <c r="M1449" i="1"/>
  <c r="S1449" i="1" s="1"/>
  <c r="Y1449" i="1" s="1"/>
  <c r="AG1449" i="1" s="1"/>
  <c r="G1448" i="1"/>
  <c r="M1448" i="1" s="1"/>
  <c r="S1448" i="1" s="1"/>
  <c r="Y1448" i="1" s="1"/>
  <c r="AG1448" i="1" s="1"/>
  <c r="G1466" i="1"/>
  <c r="M1469" i="1"/>
  <c r="S1469" i="1" s="1"/>
  <c r="Y1469" i="1" s="1"/>
  <c r="AG1469" i="1" s="1"/>
  <c r="N1474" i="1"/>
  <c r="T1474" i="1" s="1"/>
  <c r="Z1474" i="1" s="1"/>
  <c r="AH1474" i="1" s="1"/>
  <c r="H1473" i="1"/>
  <c r="N1473" i="1" s="1"/>
  <c r="T1473" i="1" s="1"/>
  <c r="Z1473" i="1" s="1"/>
  <c r="AH1473" i="1" s="1"/>
  <c r="N1512" i="1"/>
  <c r="T1512" i="1" s="1"/>
  <c r="Z1512" i="1" s="1"/>
  <c r="AH1512" i="1" s="1"/>
  <c r="G1609" i="1"/>
  <c r="N1122" i="1"/>
  <c r="T1122" i="1" s="1"/>
  <c r="Z1122" i="1" s="1"/>
  <c r="AH1122" i="1" s="1"/>
  <c r="N1127" i="1"/>
  <c r="T1127" i="1" s="1"/>
  <c r="Z1127" i="1" s="1"/>
  <c r="AH1127" i="1" s="1"/>
  <c r="M1128" i="1"/>
  <c r="S1128" i="1" s="1"/>
  <c r="Y1128" i="1" s="1"/>
  <c r="AG1128" i="1" s="1"/>
  <c r="N1131" i="1"/>
  <c r="T1131" i="1" s="1"/>
  <c r="Z1131" i="1" s="1"/>
  <c r="AH1131" i="1" s="1"/>
  <c r="M1133" i="1"/>
  <c r="S1133" i="1" s="1"/>
  <c r="Y1133" i="1" s="1"/>
  <c r="AG1133" i="1" s="1"/>
  <c r="N1136" i="1"/>
  <c r="T1136" i="1" s="1"/>
  <c r="Z1136" i="1" s="1"/>
  <c r="AH1136" i="1" s="1"/>
  <c r="M1137" i="1"/>
  <c r="S1137" i="1" s="1"/>
  <c r="Y1137" i="1" s="1"/>
  <c r="AG1137" i="1" s="1"/>
  <c r="F1139" i="1"/>
  <c r="L1139" i="1" s="1"/>
  <c r="R1139" i="1" s="1"/>
  <c r="X1139" i="1" s="1"/>
  <c r="AD1139" i="1" s="1"/>
  <c r="AF1139" i="1" s="1"/>
  <c r="M1140" i="1"/>
  <c r="S1140" i="1" s="1"/>
  <c r="Y1140" i="1" s="1"/>
  <c r="AG1140" i="1" s="1"/>
  <c r="T1140" i="1"/>
  <c r="Z1140" i="1" s="1"/>
  <c r="AH1140" i="1" s="1"/>
  <c r="V1117" i="1"/>
  <c r="N1152" i="1"/>
  <c r="T1152" i="1" s="1"/>
  <c r="Z1152" i="1" s="1"/>
  <c r="AH1152" i="1" s="1"/>
  <c r="M1154" i="1"/>
  <c r="S1154" i="1" s="1"/>
  <c r="Y1154" i="1" s="1"/>
  <c r="AG1154" i="1" s="1"/>
  <c r="M1158" i="1"/>
  <c r="S1158" i="1" s="1"/>
  <c r="Y1158" i="1" s="1"/>
  <c r="AG1158" i="1" s="1"/>
  <c r="H1161" i="1"/>
  <c r="N1161" i="1" s="1"/>
  <c r="O1157" i="1"/>
  <c r="U1161" i="1"/>
  <c r="U1157" i="1" s="1"/>
  <c r="AA1161" i="1"/>
  <c r="AA1157" i="1" s="1"/>
  <c r="P1167" i="1"/>
  <c r="Y1191" i="1"/>
  <c r="AG1191" i="1" s="1"/>
  <c r="L1202" i="1"/>
  <c r="G1207" i="1"/>
  <c r="N1211" i="1"/>
  <c r="T1211" i="1" s="1"/>
  <c r="Z1211" i="1" s="1"/>
  <c r="AH1211" i="1" s="1"/>
  <c r="L1217" i="1"/>
  <c r="R1217" i="1" s="1"/>
  <c r="X1217" i="1" s="1"/>
  <c r="AD1217" i="1" s="1"/>
  <c r="AF1217" i="1" s="1"/>
  <c r="L1218" i="1"/>
  <c r="R1218" i="1" s="1"/>
  <c r="X1218" i="1" s="1"/>
  <c r="AD1218" i="1" s="1"/>
  <c r="AF1218" i="1" s="1"/>
  <c r="L1225" i="1"/>
  <c r="R1225" i="1" s="1"/>
  <c r="X1225" i="1" s="1"/>
  <c r="AD1225" i="1" s="1"/>
  <c r="AF1225" i="1" s="1"/>
  <c r="F1224" i="1"/>
  <c r="L1224" i="1" s="1"/>
  <c r="R1224" i="1" s="1"/>
  <c r="X1224" i="1" s="1"/>
  <c r="AD1224" i="1" s="1"/>
  <c r="AF1224" i="1" s="1"/>
  <c r="L1227" i="1"/>
  <c r="R1227" i="1" s="1"/>
  <c r="X1227" i="1" s="1"/>
  <c r="AD1227" i="1" s="1"/>
  <c r="AF1227" i="1" s="1"/>
  <c r="N1246" i="1"/>
  <c r="T1246" i="1" s="1"/>
  <c r="Z1246" i="1" s="1"/>
  <c r="AH1246" i="1" s="1"/>
  <c r="H1245" i="1"/>
  <c r="V1254" i="1"/>
  <c r="M1263" i="1"/>
  <c r="S1263" i="1" s="1"/>
  <c r="Y1263" i="1" s="1"/>
  <c r="AG1263" i="1" s="1"/>
  <c r="G1262" i="1"/>
  <c r="M1262" i="1" s="1"/>
  <c r="S1262" i="1" s="1"/>
  <c r="Y1262" i="1" s="1"/>
  <c r="AG1262" i="1" s="1"/>
  <c r="W1265" i="1"/>
  <c r="N1267" i="1"/>
  <c r="T1267" i="1" s="1"/>
  <c r="Z1267" i="1" s="1"/>
  <c r="AH1267" i="1" s="1"/>
  <c r="AC1265" i="1"/>
  <c r="M1269" i="1"/>
  <c r="S1269" i="1" s="1"/>
  <c r="Y1269" i="1" s="1"/>
  <c r="AG1269" i="1" s="1"/>
  <c r="N1273" i="1"/>
  <c r="T1273" i="1" s="1"/>
  <c r="Z1273" i="1" s="1"/>
  <c r="AH1273" i="1" s="1"/>
  <c r="L1277" i="1"/>
  <c r="R1277" i="1" s="1"/>
  <c r="X1277" i="1" s="1"/>
  <c r="AD1277" i="1" s="1"/>
  <c r="AF1277" i="1" s="1"/>
  <c r="L1288" i="1"/>
  <c r="R1288" i="1" s="1"/>
  <c r="X1288" i="1" s="1"/>
  <c r="AD1288" i="1" s="1"/>
  <c r="AF1288" i="1" s="1"/>
  <c r="Y1296" i="1"/>
  <c r="AG1296" i="1" s="1"/>
  <c r="M1351" i="1"/>
  <c r="S1351" i="1" s="1"/>
  <c r="Y1351" i="1" s="1"/>
  <c r="AG1351" i="1" s="1"/>
  <c r="M1366" i="1"/>
  <c r="S1366" i="1" s="1"/>
  <c r="Y1366" i="1" s="1"/>
  <c r="AG1366" i="1" s="1"/>
  <c r="J1371" i="1"/>
  <c r="M1397" i="1"/>
  <c r="S1397" i="1" s="1"/>
  <c r="Y1397" i="1" s="1"/>
  <c r="AG1397" i="1" s="1"/>
  <c r="G1396" i="1"/>
  <c r="H1121" i="1"/>
  <c r="N1121" i="1" s="1"/>
  <c r="T1121" i="1" s="1"/>
  <c r="Z1121" i="1" s="1"/>
  <c r="AH1121" i="1" s="1"/>
  <c r="N1128" i="1"/>
  <c r="T1128" i="1" s="1"/>
  <c r="Z1128" i="1" s="1"/>
  <c r="AH1128" i="1" s="1"/>
  <c r="M1134" i="1"/>
  <c r="S1134" i="1" s="1"/>
  <c r="Y1134" i="1" s="1"/>
  <c r="AG1134" i="1" s="1"/>
  <c r="N1137" i="1"/>
  <c r="T1137" i="1" s="1"/>
  <c r="Z1137" i="1" s="1"/>
  <c r="AH1137" i="1" s="1"/>
  <c r="G1139" i="1"/>
  <c r="M1139" i="1" s="1"/>
  <c r="S1139" i="1" s="1"/>
  <c r="Y1139" i="1" s="1"/>
  <c r="AG1139" i="1" s="1"/>
  <c r="K1139" i="1"/>
  <c r="K1117" i="1" s="1"/>
  <c r="K1116" i="1" s="1"/>
  <c r="M1155" i="1"/>
  <c r="S1155" i="1" s="1"/>
  <c r="Y1155" i="1" s="1"/>
  <c r="AG1155" i="1" s="1"/>
  <c r="M1159" i="1"/>
  <c r="S1159" i="1" s="1"/>
  <c r="Y1159" i="1" s="1"/>
  <c r="AG1159" i="1" s="1"/>
  <c r="L1171" i="1"/>
  <c r="R1171" i="1" s="1"/>
  <c r="X1171" i="1" s="1"/>
  <c r="AD1171" i="1" s="1"/>
  <c r="AF1171" i="1" s="1"/>
  <c r="H1187" i="1"/>
  <c r="N1187" i="1" s="1"/>
  <c r="T1187" i="1" s="1"/>
  <c r="Z1187" i="1" s="1"/>
  <c r="AH1187" i="1" s="1"/>
  <c r="H1199" i="1"/>
  <c r="N1199" i="1" s="1"/>
  <c r="T1199" i="1" s="1"/>
  <c r="Z1199" i="1" s="1"/>
  <c r="U1202" i="1"/>
  <c r="U1198" i="1" s="1"/>
  <c r="V1207" i="1"/>
  <c r="AC1207" i="1"/>
  <c r="AB1207" i="1"/>
  <c r="U1220" i="1"/>
  <c r="P1220" i="1"/>
  <c r="W1220" i="1"/>
  <c r="L1228" i="1"/>
  <c r="R1228" i="1" s="1"/>
  <c r="X1228" i="1" s="1"/>
  <c r="AD1228" i="1" s="1"/>
  <c r="AF1228" i="1" s="1"/>
  <c r="W1234" i="1"/>
  <c r="W1233" i="1" s="1"/>
  <c r="L1245" i="1"/>
  <c r="R1245" i="1" s="1"/>
  <c r="X1245" i="1" s="1"/>
  <c r="AD1245" i="1" s="1"/>
  <c r="AF1245" i="1" s="1"/>
  <c r="F1241" i="1"/>
  <c r="N1263" i="1"/>
  <c r="T1263" i="1" s="1"/>
  <c r="Z1263" i="1" s="1"/>
  <c r="AH1263" i="1" s="1"/>
  <c r="AI1266" i="1"/>
  <c r="AI1265" i="1" s="1"/>
  <c r="N1269" i="1"/>
  <c r="T1269" i="1" s="1"/>
  <c r="Z1269" i="1" s="1"/>
  <c r="AH1269" i="1" s="1"/>
  <c r="S1271" i="1"/>
  <c r="Y1271" i="1" s="1"/>
  <c r="AG1271" i="1" s="1"/>
  <c r="N1274" i="1"/>
  <c r="T1274" i="1" s="1"/>
  <c r="Z1274" i="1" s="1"/>
  <c r="AH1274" i="1" s="1"/>
  <c r="M1277" i="1"/>
  <c r="S1277" i="1" s="1"/>
  <c r="Y1277" i="1" s="1"/>
  <c r="AG1277" i="1" s="1"/>
  <c r="J1280" i="1"/>
  <c r="J1279" i="1" s="1"/>
  <c r="F1287" i="1"/>
  <c r="F1279" i="1" s="1"/>
  <c r="X1305" i="1"/>
  <c r="AD1305" i="1" s="1"/>
  <c r="AF1305" i="1" s="1"/>
  <c r="AD1309" i="1"/>
  <c r="AF1309" i="1" s="1"/>
  <c r="M1350" i="1"/>
  <c r="S1350" i="1" s="1"/>
  <c r="Y1350" i="1" s="1"/>
  <c r="AG1350" i="1" s="1"/>
  <c r="N1359" i="1"/>
  <c r="T1359" i="1" s="1"/>
  <c r="Z1359" i="1" s="1"/>
  <c r="AH1359" i="1" s="1"/>
  <c r="H1358" i="1"/>
  <c r="N1358" i="1" s="1"/>
  <c r="T1358" i="1" s="1"/>
  <c r="Z1358" i="1" s="1"/>
  <c r="AH1358" i="1" s="1"/>
  <c r="G1363" i="1"/>
  <c r="M1383" i="1"/>
  <c r="S1383" i="1" s="1"/>
  <c r="Y1383" i="1" s="1"/>
  <c r="AG1383" i="1" s="1"/>
  <c r="G1382" i="1"/>
  <c r="N1169" i="1"/>
  <c r="T1169" i="1" s="1"/>
  <c r="Z1169" i="1" s="1"/>
  <c r="AH1169" i="1" s="1"/>
  <c r="M1171" i="1"/>
  <c r="S1171" i="1" s="1"/>
  <c r="Y1171" i="1" s="1"/>
  <c r="AG1171" i="1" s="1"/>
  <c r="M1178" i="1"/>
  <c r="S1178" i="1" s="1"/>
  <c r="Y1178" i="1" s="1"/>
  <c r="AG1178" i="1" s="1"/>
  <c r="AI1190" i="1"/>
  <c r="N1193" i="1"/>
  <c r="T1193" i="1" s="1"/>
  <c r="Z1193" i="1" s="1"/>
  <c r="AH1193" i="1" s="1"/>
  <c r="L1200" i="1"/>
  <c r="R1200" i="1" s="1"/>
  <c r="X1200" i="1" s="1"/>
  <c r="AD1200" i="1" s="1"/>
  <c r="AF1200" i="1" s="1"/>
  <c r="M1202" i="1"/>
  <c r="S1202" i="1" s="1"/>
  <c r="W1202" i="1"/>
  <c r="W1198" i="1" s="1"/>
  <c r="AC1202" i="1"/>
  <c r="AC1198" i="1" s="1"/>
  <c r="N1208" i="1"/>
  <c r="T1208" i="1" s="1"/>
  <c r="Z1208" i="1" s="1"/>
  <c r="AH1208" i="1" s="1"/>
  <c r="N1212" i="1"/>
  <c r="T1212" i="1" s="1"/>
  <c r="Z1212" i="1" s="1"/>
  <c r="AH1212" i="1" s="1"/>
  <c r="Y1215" i="1"/>
  <c r="AG1215" i="1" s="1"/>
  <c r="N1217" i="1"/>
  <c r="T1217" i="1" s="1"/>
  <c r="Z1217" i="1" s="1"/>
  <c r="AH1217" i="1" s="1"/>
  <c r="T1221" i="1"/>
  <c r="Z1221" i="1" s="1"/>
  <c r="AH1221" i="1" s="1"/>
  <c r="M1222" i="1"/>
  <c r="S1222" i="1" s="1"/>
  <c r="Y1222" i="1" s="1"/>
  <c r="AG1222" i="1" s="1"/>
  <c r="M1225" i="1"/>
  <c r="S1225" i="1" s="1"/>
  <c r="Y1225" i="1" s="1"/>
  <c r="AG1225" i="1" s="1"/>
  <c r="M1227" i="1"/>
  <c r="S1227" i="1" s="1"/>
  <c r="Y1227" i="1" s="1"/>
  <c r="AG1227" i="1" s="1"/>
  <c r="M1228" i="1"/>
  <c r="S1228" i="1" s="1"/>
  <c r="Y1228" i="1" s="1"/>
  <c r="AG1228" i="1" s="1"/>
  <c r="M1237" i="1"/>
  <c r="S1237" i="1" s="1"/>
  <c r="Y1237" i="1" s="1"/>
  <c r="AG1237" i="1" s="1"/>
  <c r="AC1241" i="1"/>
  <c r="AC1240" i="1" s="1"/>
  <c r="M1245" i="1"/>
  <c r="S1245" i="1" s="1"/>
  <c r="Y1245" i="1" s="1"/>
  <c r="AG1245" i="1" s="1"/>
  <c r="M1260" i="1"/>
  <c r="S1260" i="1" s="1"/>
  <c r="Y1260" i="1" s="1"/>
  <c r="AG1260" i="1" s="1"/>
  <c r="Q1266" i="1"/>
  <c r="Q1265" i="1" s="1"/>
  <c r="Y1283" i="1"/>
  <c r="AG1283" i="1" s="1"/>
  <c r="M1288" i="1"/>
  <c r="S1288" i="1" s="1"/>
  <c r="Y1288" i="1" s="1"/>
  <c r="AG1288" i="1" s="1"/>
  <c r="AI1290" i="1"/>
  <c r="I1291" i="1"/>
  <c r="AC1291" i="1"/>
  <c r="AC1290" i="1" s="1"/>
  <c r="Y1298" i="1"/>
  <c r="AG1298" i="1" s="1"/>
  <c r="AD1310" i="1"/>
  <c r="AF1310" i="1" s="1"/>
  <c r="L1325" i="1"/>
  <c r="R1325" i="1" s="1"/>
  <c r="X1325" i="1" s="1"/>
  <c r="AD1325" i="1" s="1"/>
  <c r="AF1325" i="1" s="1"/>
  <c r="F1324" i="1"/>
  <c r="R1332" i="1"/>
  <c r="X1332" i="1" s="1"/>
  <c r="AD1332" i="1" s="1"/>
  <c r="O1331" i="1"/>
  <c r="R1331" i="1" s="1"/>
  <c r="M1342" i="1"/>
  <c r="S1342" i="1" s="1"/>
  <c r="Y1342" i="1" s="1"/>
  <c r="AG1342" i="1" s="1"/>
  <c r="G1341" i="1"/>
  <c r="O1346" i="1"/>
  <c r="N1356" i="1"/>
  <c r="T1356" i="1" s="1"/>
  <c r="Z1356" i="1" s="1"/>
  <c r="AH1356" i="1" s="1"/>
  <c r="H1353" i="1"/>
  <c r="V1371" i="1"/>
  <c r="N1376" i="1"/>
  <c r="T1376" i="1" s="1"/>
  <c r="Z1376" i="1" s="1"/>
  <c r="AH1376" i="1" s="1"/>
  <c r="H1375" i="1"/>
  <c r="M1378" i="1"/>
  <c r="S1378" i="1" s="1"/>
  <c r="Y1378" i="1" s="1"/>
  <c r="AG1378" i="1" s="1"/>
  <c r="M1388" i="1"/>
  <c r="S1388" i="1" s="1"/>
  <c r="Y1388" i="1" s="1"/>
  <c r="AG1388" i="1" s="1"/>
  <c r="N1397" i="1"/>
  <c r="T1397" i="1" s="1"/>
  <c r="Z1397" i="1" s="1"/>
  <c r="AH1397" i="1" s="1"/>
  <c r="AD1397" i="1"/>
  <c r="AF1397" i="1" s="1"/>
  <c r="L1403" i="1"/>
  <c r="R1403" i="1" s="1"/>
  <c r="X1403" i="1" s="1"/>
  <c r="AD1403" i="1" s="1"/>
  <c r="AF1403" i="1" s="1"/>
  <c r="F1402" i="1"/>
  <c r="M1422" i="1"/>
  <c r="S1422" i="1" s="1"/>
  <c r="Y1422" i="1" s="1"/>
  <c r="AG1422" i="1" s="1"/>
  <c r="N1495" i="1"/>
  <c r="T1495" i="1" s="1"/>
  <c r="Z1495" i="1" s="1"/>
  <c r="AH1495" i="1" s="1"/>
  <c r="H1494" i="1"/>
  <c r="N1494" i="1" s="1"/>
  <c r="T1494" i="1" s="1"/>
  <c r="Z1494" i="1" s="1"/>
  <c r="AH1494" i="1" s="1"/>
  <c r="L1495" i="1"/>
  <c r="R1495" i="1" s="1"/>
  <c r="X1495" i="1" s="1"/>
  <c r="AD1495" i="1" s="1"/>
  <c r="AF1495" i="1" s="1"/>
  <c r="M1507" i="1"/>
  <c r="S1507" i="1" s="1"/>
  <c r="Y1507" i="1" s="1"/>
  <c r="AG1507" i="1" s="1"/>
  <c r="G1506" i="1"/>
  <c r="N1171" i="1"/>
  <c r="T1171" i="1" s="1"/>
  <c r="Z1171" i="1" s="1"/>
  <c r="AH1171" i="1" s="1"/>
  <c r="AB1175" i="1"/>
  <c r="H1190" i="1"/>
  <c r="N1190" i="1" s="1"/>
  <c r="U1190" i="1"/>
  <c r="AA1190" i="1"/>
  <c r="G1195" i="1"/>
  <c r="M1195" i="1" s="1"/>
  <c r="S1195" i="1" s="1"/>
  <c r="Y1195" i="1" s="1"/>
  <c r="AG1195" i="1" s="1"/>
  <c r="N1196" i="1"/>
  <c r="T1196" i="1" s="1"/>
  <c r="Z1196" i="1" s="1"/>
  <c r="AH1196" i="1" s="1"/>
  <c r="F1199" i="1"/>
  <c r="F1198" i="1" s="1"/>
  <c r="L1198" i="1" s="1"/>
  <c r="R1198" i="1" s="1"/>
  <c r="M1203" i="1"/>
  <c r="S1203" i="1" s="1"/>
  <c r="Y1203" i="1" s="1"/>
  <c r="AG1203" i="1" s="1"/>
  <c r="AI1202" i="1"/>
  <c r="AI1198" i="1" s="1"/>
  <c r="N1209" i="1"/>
  <c r="T1209" i="1" s="1"/>
  <c r="Z1209" i="1" s="1"/>
  <c r="AH1209" i="1" s="1"/>
  <c r="N1218" i="1"/>
  <c r="T1218" i="1" s="1"/>
  <c r="Z1218" i="1" s="1"/>
  <c r="AH1218" i="1" s="1"/>
  <c r="H1220" i="1"/>
  <c r="N1222" i="1"/>
  <c r="T1222" i="1" s="1"/>
  <c r="Z1222" i="1" s="1"/>
  <c r="AH1222" i="1" s="1"/>
  <c r="G1224" i="1"/>
  <c r="M1224" i="1" s="1"/>
  <c r="S1224" i="1" s="1"/>
  <c r="Y1224" i="1" s="1"/>
  <c r="AG1224" i="1" s="1"/>
  <c r="N1227" i="1"/>
  <c r="T1227" i="1" s="1"/>
  <c r="N1228" i="1"/>
  <c r="T1228" i="1" s="1"/>
  <c r="Z1228" i="1" s="1"/>
  <c r="AH1228" i="1" s="1"/>
  <c r="N1237" i="1"/>
  <c r="T1237" i="1" s="1"/>
  <c r="Z1237" i="1" s="1"/>
  <c r="AH1237" i="1" s="1"/>
  <c r="Y1243" i="1"/>
  <c r="AG1243" i="1" s="1"/>
  <c r="AI1241" i="1"/>
  <c r="AI1240" i="1" s="1"/>
  <c r="M1246" i="1"/>
  <c r="S1246" i="1" s="1"/>
  <c r="Y1246" i="1" s="1"/>
  <c r="AG1246" i="1" s="1"/>
  <c r="L1249" i="1"/>
  <c r="R1249" i="1" s="1"/>
  <c r="X1249" i="1" s="1"/>
  <c r="AD1249" i="1" s="1"/>
  <c r="AF1249" i="1" s="1"/>
  <c r="L1250" i="1"/>
  <c r="R1250" i="1" s="1"/>
  <c r="X1250" i="1" s="1"/>
  <c r="AD1250" i="1" s="1"/>
  <c r="AF1250" i="1" s="1"/>
  <c r="L1251" i="1"/>
  <c r="R1251" i="1" s="1"/>
  <c r="X1251" i="1" s="1"/>
  <c r="AD1251" i="1" s="1"/>
  <c r="AF1251" i="1" s="1"/>
  <c r="N1260" i="1"/>
  <c r="T1260" i="1" s="1"/>
  <c r="Z1260" i="1" s="1"/>
  <c r="AH1260" i="1" s="1"/>
  <c r="I1266" i="1"/>
  <c r="I1265" i="1" s="1"/>
  <c r="AB1266" i="1"/>
  <c r="AB1265" i="1" s="1"/>
  <c r="F1276" i="1"/>
  <c r="L1276" i="1" s="1"/>
  <c r="R1276" i="1" s="1"/>
  <c r="X1276" i="1" s="1"/>
  <c r="AD1276" i="1" s="1"/>
  <c r="AF1276" i="1" s="1"/>
  <c r="AH1281" i="1"/>
  <c r="U1280" i="1"/>
  <c r="U1279" i="1" s="1"/>
  <c r="AB1280" i="1"/>
  <c r="AB1279" i="1" s="1"/>
  <c r="F1291" i="1"/>
  <c r="Y1292" i="1"/>
  <c r="AG1292" i="1" s="1"/>
  <c r="L1299" i="1"/>
  <c r="R1299" i="1" s="1"/>
  <c r="X1299" i="1" s="1"/>
  <c r="AD1299" i="1" s="1"/>
  <c r="AF1299" i="1" s="1"/>
  <c r="Y1321" i="1"/>
  <c r="AG1321" i="1" s="1"/>
  <c r="S1332" i="1"/>
  <c r="Y1332" i="1" s="1"/>
  <c r="AG1332" i="1" s="1"/>
  <c r="P1331" i="1"/>
  <c r="S1331" i="1" s="1"/>
  <c r="Y1331" i="1" s="1"/>
  <c r="N1342" i="1"/>
  <c r="T1342" i="1" s="1"/>
  <c r="Z1342" i="1" s="1"/>
  <c r="AH1342" i="1" s="1"/>
  <c r="H1341" i="1"/>
  <c r="AD1342" i="1"/>
  <c r="AF1342" i="1" s="1"/>
  <c r="AA1341" i="1"/>
  <c r="AA1340" i="1" s="1"/>
  <c r="AA1339" i="1" s="1"/>
  <c r="W1346" i="1"/>
  <c r="W1339" i="1" s="1"/>
  <c r="M1373" i="1"/>
  <c r="S1373" i="1" s="1"/>
  <c r="Y1373" i="1" s="1"/>
  <c r="AG1373" i="1" s="1"/>
  <c r="G1372" i="1"/>
  <c r="K1372" i="1"/>
  <c r="N1373" i="1"/>
  <c r="T1373" i="1" s="1"/>
  <c r="Z1373" i="1" s="1"/>
  <c r="AH1373" i="1" s="1"/>
  <c r="G1387" i="1"/>
  <c r="M1387" i="1" s="1"/>
  <c r="N1543" i="1"/>
  <c r="H1542" i="1"/>
  <c r="N1542" i="1" s="1"/>
  <c r="M1305" i="1"/>
  <c r="S1305" i="1" s="1"/>
  <c r="Y1305" i="1" s="1"/>
  <c r="AG1305" i="1" s="1"/>
  <c r="L1313" i="1"/>
  <c r="L1314" i="1"/>
  <c r="R1314" i="1" s="1"/>
  <c r="X1314" i="1" s="1"/>
  <c r="AD1314" i="1" s="1"/>
  <c r="AF1314" i="1" s="1"/>
  <c r="L1316" i="1"/>
  <c r="L1319" i="1"/>
  <c r="R1319" i="1" s="1"/>
  <c r="X1319" i="1" s="1"/>
  <c r="AD1319" i="1" s="1"/>
  <c r="AF1319" i="1" s="1"/>
  <c r="L1327" i="1"/>
  <c r="R1327" i="1" s="1"/>
  <c r="X1327" i="1" s="1"/>
  <c r="AD1327" i="1" s="1"/>
  <c r="AF1327" i="1" s="1"/>
  <c r="Z1334" i="1"/>
  <c r="AH1334" i="1" s="1"/>
  <c r="M1337" i="1"/>
  <c r="S1337" i="1" s="1"/>
  <c r="Y1337" i="1" s="1"/>
  <c r="AG1337" i="1" s="1"/>
  <c r="N1354" i="1"/>
  <c r="T1354" i="1" s="1"/>
  <c r="Z1354" i="1" s="1"/>
  <c r="L1359" i="1"/>
  <c r="R1359" i="1" s="1"/>
  <c r="X1359" i="1" s="1"/>
  <c r="AD1359" i="1" s="1"/>
  <c r="AF1359" i="1" s="1"/>
  <c r="L1364" i="1"/>
  <c r="R1364" i="1" s="1"/>
  <c r="X1364" i="1" s="1"/>
  <c r="AD1364" i="1" s="1"/>
  <c r="AF1364" i="1" s="1"/>
  <c r="F1363" i="1"/>
  <c r="P1363" i="1"/>
  <c r="P1362" i="1" s="1"/>
  <c r="AI1363" i="1"/>
  <c r="AI1362" i="1" s="1"/>
  <c r="N1366" i="1"/>
  <c r="T1366" i="1" s="1"/>
  <c r="Z1366" i="1" s="1"/>
  <c r="AH1366" i="1" s="1"/>
  <c r="L1375" i="1"/>
  <c r="R1375" i="1" s="1"/>
  <c r="X1375" i="1" s="1"/>
  <c r="AD1375" i="1" s="1"/>
  <c r="AF1375" i="1" s="1"/>
  <c r="L1379" i="1"/>
  <c r="R1379" i="1" s="1"/>
  <c r="X1379" i="1" s="1"/>
  <c r="AD1379" i="1" s="1"/>
  <c r="AF1379" i="1" s="1"/>
  <c r="N1383" i="1"/>
  <c r="T1383" i="1" s="1"/>
  <c r="Z1383" i="1" s="1"/>
  <c r="H1382" i="1"/>
  <c r="AI1382" i="1"/>
  <c r="N1388" i="1"/>
  <c r="T1388" i="1" s="1"/>
  <c r="Z1388" i="1" s="1"/>
  <c r="AH1388" i="1" s="1"/>
  <c r="O1387" i="1"/>
  <c r="O1381" i="1" s="1"/>
  <c r="M1390" i="1"/>
  <c r="S1390" i="1" s="1"/>
  <c r="Y1390" i="1" s="1"/>
  <c r="AG1390" i="1" s="1"/>
  <c r="R1392" i="1"/>
  <c r="X1392" i="1" s="1"/>
  <c r="AD1392" i="1" s="1"/>
  <c r="AF1392" i="1" s="1"/>
  <c r="N1426" i="1"/>
  <c r="T1426" i="1" s="1"/>
  <c r="Z1426" i="1" s="1"/>
  <c r="AH1426" i="1" s="1"/>
  <c r="H1425" i="1"/>
  <c r="L1429" i="1"/>
  <c r="R1429" i="1" s="1"/>
  <c r="X1429" i="1" s="1"/>
  <c r="AD1429" i="1" s="1"/>
  <c r="AF1429" i="1" s="1"/>
  <c r="M1443" i="1"/>
  <c r="S1443" i="1" s="1"/>
  <c r="Y1443" i="1" s="1"/>
  <c r="AG1443" i="1" s="1"/>
  <c r="G1435" i="1"/>
  <c r="M1435" i="1" s="1"/>
  <c r="N1449" i="1"/>
  <c r="T1449" i="1" s="1"/>
  <c r="Z1449" i="1" s="1"/>
  <c r="AH1449" i="1" s="1"/>
  <c r="L1467" i="1"/>
  <c r="R1467" i="1" s="1"/>
  <c r="X1467" i="1" s="1"/>
  <c r="AD1467" i="1" s="1"/>
  <c r="AF1467" i="1" s="1"/>
  <c r="F1466" i="1"/>
  <c r="L1466" i="1" s="1"/>
  <c r="R1466" i="1" s="1"/>
  <c r="X1466" i="1" s="1"/>
  <c r="J1466" i="1"/>
  <c r="M1467" i="1"/>
  <c r="S1467" i="1" s="1"/>
  <c r="Y1467" i="1" s="1"/>
  <c r="AG1467" i="1" s="1"/>
  <c r="L1471" i="1"/>
  <c r="R1471" i="1" s="1"/>
  <c r="X1471" i="1" s="1"/>
  <c r="AD1471" i="1" s="1"/>
  <c r="AF1471" i="1" s="1"/>
  <c r="L1509" i="1"/>
  <c r="R1509" i="1" s="1"/>
  <c r="X1509" i="1" s="1"/>
  <c r="AD1509" i="1" s="1"/>
  <c r="AF1509" i="1" s="1"/>
  <c r="F1506" i="1"/>
  <c r="G1546" i="1"/>
  <c r="L1550" i="1"/>
  <c r="R1550" i="1" s="1"/>
  <c r="X1550" i="1" s="1"/>
  <c r="AD1550" i="1" s="1"/>
  <c r="AF1550" i="1" s="1"/>
  <c r="F1547" i="1"/>
  <c r="F1546" i="1" s="1"/>
  <c r="F1541" i="1" s="1"/>
  <c r="W1290" i="1"/>
  <c r="J1304" i="1"/>
  <c r="M1304" i="1" s="1"/>
  <c r="S1316" i="1"/>
  <c r="Y1316" i="1" s="1"/>
  <c r="AG1316" i="1" s="1"/>
  <c r="S1319" i="1"/>
  <c r="Y1319" i="1" s="1"/>
  <c r="AG1319" i="1" s="1"/>
  <c r="Z1337" i="1"/>
  <c r="AH1337" i="1" s="1"/>
  <c r="N1347" i="1"/>
  <c r="T1347" i="1" s="1"/>
  <c r="Z1347" i="1" s="1"/>
  <c r="AH1347" i="1" s="1"/>
  <c r="Z1348" i="1"/>
  <c r="AH1348" i="1" s="1"/>
  <c r="N1351" i="1"/>
  <c r="T1351" i="1" s="1"/>
  <c r="Z1351" i="1" s="1"/>
  <c r="AH1351" i="1" s="1"/>
  <c r="I1353" i="1"/>
  <c r="I1346" i="1" s="1"/>
  <c r="AC1353" i="1"/>
  <c r="K1363" i="1"/>
  <c r="K1362" i="1" s="1"/>
  <c r="Q1363" i="1"/>
  <c r="Q1362" i="1" s="1"/>
  <c r="R1376" i="1"/>
  <c r="X1376" i="1" s="1"/>
  <c r="AD1376" i="1" s="1"/>
  <c r="AF1376" i="1" s="1"/>
  <c r="M1379" i="1"/>
  <c r="S1379" i="1" s="1"/>
  <c r="Y1379" i="1" s="1"/>
  <c r="AG1379" i="1" s="1"/>
  <c r="Q1382" i="1"/>
  <c r="Q1381" i="1" s="1"/>
  <c r="P1387" i="1"/>
  <c r="AI1387" i="1"/>
  <c r="N1390" i="1"/>
  <c r="T1390" i="1" s="1"/>
  <c r="Z1390" i="1" s="1"/>
  <c r="AH1390" i="1" s="1"/>
  <c r="M1392" i="1"/>
  <c r="S1392" i="1" s="1"/>
  <c r="Y1392" i="1" s="1"/>
  <c r="AG1392" i="1" s="1"/>
  <c r="N1407" i="1"/>
  <c r="T1407" i="1" s="1"/>
  <c r="Z1407" i="1" s="1"/>
  <c r="AH1407" i="1" s="1"/>
  <c r="AD1407" i="1"/>
  <c r="AF1407" i="1" s="1"/>
  <c r="I1410" i="1"/>
  <c r="I1409" i="1" s="1"/>
  <c r="L1411" i="1"/>
  <c r="R1411" i="1" s="1"/>
  <c r="X1411" i="1" s="1"/>
  <c r="AD1411" i="1" s="1"/>
  <c r="AF1411" i="1" s="1"/>
  <c r="AD1443" i="1"/>
  <c r="AF1443" i="1" s="1"/>
  <c r="M1473" i="1"/>
  <c r="S1473" i="1" s="1"/>
  <c r="Y1473" i="1" s="1"/>
  <c r="AG1473" i="1" s="1"/>
  <c r="Y1486" i="1"/>
  <c r="AG1486" i="1" s="1"/>
  <c r="X1491" i="1"/>
  <c r="AD1491" i="1" s="1"/>
  <c r="AF1491" i="1" s="1"/>
  <c r="M1531" i="1"/>
  <c r="G1530" i="1"/>
  <c r="M1530" i="1" s="1"/>
  <c r="S1530" i="1" s="1"/>
  <c r="Y1530" i="1" s="1"/>
  <c r="AG1530" i="1" s="1"/>
  <c r="N1533" i="1"/>
  <c r="T1533" i="1" s="1"/>
  <c r="Z1533" i="1" s="1"/>
  <c r="AH1533" i="1" s="1"/>
  <c r="F1536" i="1"/>
  <c r="L1537" i="1"/>
  <c r="R1537" i="1" s="1"/>
  <c r="X1537" i="1" s="1"/>
  <c r="AD1537" i="1" s="1"/>
  <c r="AF1537" i="1" s="1"/>
  <c r="J1536" i="1"/>
  <c r="M1537" i="1"/>
  <c r="S1537" i="1" s="1"/>
  <c r="Y1537" i="1" s="1"/>
  <c r="AG1537" i="1" s="1"/>
  <c r="M1548" i="1"/>
  <c r="S1548" i="1" s="1"/>
  <c r="Y1548" i="1" s="1"/>
  <c r="AG1548" i="1" s="1"/>
  <c r="M1550" i="1"/>
  <c r="S1550" i="1" s="1"/>
  <c r="Y1550" i="1" s="1"/>
  <c r="AG1550" i="1" s="1"/>
  <c r="M1399" i="1"/>
  <c r="S1399" i="1" s="1"/>
  <c r="Y1399" i="1" s="1"/>
  <c r="AG1399" i="1" s="1"/>
  <c r="M1403" i="1"/>
  <c r="S1403" i="1" s="1"/>
  <c r="Y1403" i="1" s="1"/>
  <c r="AG1403" i="1" s="1"/>
  <c r="L1405" i="1"/>
  <c r="R1405" i="1" s="1"/>
  <c r="X1405" i="1" s="1"/>
  <c r="AD1405" i="1" s="1"/>
  <c r="AF1405" i="1" s="1"/>
  <c r="M1410" i="1"/>
  <c r="M1415" i="1"/>
  <c r="S1415" i="1" s="1"/>
  <c r="Y1415" i="1" s="1"/>
  <c r="AG1415" i="1" s="1"/>
  <c r="O1417" i="1"/>
  <c r="M1423" i="1"/>
  <c r="S1423" i="1" s="1"/>
  <c r="Y1423" i="1" s="1"/>
  <c r="AG1423" i="1" s="1"/>
  <c r="M1427" i="1"/>
  <c r="S1427" i="1" s="1"/>
  <c r="Y1427" i="1" s="1"/>
  <c r="AG1427" i="1" s="1"/>
  <c r="L1430" i="1"/>
  <c r="R1430" i="1" s="1"/>
  <c r="X1430" i="1" s="1"/>
  <c r="AD1430" i="1" s="1"/>
  <c r="AF1430" i="1" s="1"/>
  <c r="Z1441" i="1"/>
  <c r="AH1441" i="1" s="1"/>
  <c r="M1464" i="1"/>
  <c r="S1464" i="1" s="1"/>
  <c r="Y1464" i="1" s="1"/>
  <c r="AG1464" i="1" s="1"/>
  <c r="G1463" i="1"/>
  <c r="M1463" i="1" s="1"/>
  <c r="S1463" i="1" s="1"/>
  <c r="Y1463" i="1" s="1"/>
  <c r="AG1463" i="1" s="1"/>
  <c r="N1469" i="1"/>
  <c r="T1469" i="1" s="1"/>
  <c r="Z1469" i="1" s="1"/>
  <c r="AH1469" i="1" s="1"/>
  <c r="R1477" i="1"/>
  <c r="X1477" i="1" s="1"/>
  <c r="AD1477" i="1" s="1"/>
  <c r="AF1477" i="1" s="1"/>
  <c r="L1492" i="1"/>
  <c r="R1492" i="1" s="1"/>
  <c r="X1492" i="1" s="1"/>
  <c r="AD1492" i="1" s="1"/>
  <c r="AF1492" i="1" s="1"/>
  <c r="M1497" i="1"/>
  <c r="S1497" i="1" s="1"/>
  <c r="Y1497" i="1" s="1"/>
  <c r="AG1497" i="1" s="1"/>
  <c r="L1504" i="1"/>
  <c r="R1504" i="1" s="1"/>
  <c r="X1504" i="1" s="1"/>
  <c r="AD1504" i="1" s="1"/>
  <c r="AF1504" i="1" s="1"/>
  <c r="F1503" i="1"/>
  <c r="L1503" i="1" s="1"/>
  <c r="R1503" i="1" s="1"/>
  <c r="X1503" i="1" s="1"/>
  <c r="AD1503" i="1" s="1"/>
  <c r="AF1503" i="1" s="1"/>
  <c r="M1509" i="1"/>
  <c r="S1509" i="1" s="1"/>
  <c r="Y1509" i="1" s="1"/>
  <c r="AG1509" i="1" s="1"/>
  <c r="G1514" i="1"/>
  <c r="M1514" i="1" s="1"/>
  <c r="S1514" i="1" s="1"/>
  <c r="Y1514" i="1" s="1"/>
  <c r="AG1514" i="1" s="1"/>
  <c r="M1515" i="1"/>
  <c r="S1515" i="1" s="1"/>
  <c r="Y1515" i="1" s="1"/>
  <c r="AG1515" i="1" s="1"/>
  <c r="S1520" i="1"/>
  <c r="Y1520" i="1" s="1"/>
  <c r="AG1520" i="1" s="1"/>
  <c r="R1525" i="1"/>
  <c r="X1525" i="1" s="1"/>
  <c r="AD1525" i="1" s="1"/>
  <c r="AF1525" i="1" s="1"/>
  <c r="J1524" i="1"/>
  <c r="M1524" i="1" s="1"/>
  <c r="S1524" i="1" s="1"/>
  <c r="Y1524" i="1" s="1"/>
  <c r="AG1524" i="1" s="1"/>
  <c r="M1525" i="1"/>
  <c r="S1525" i="1" s="1"/>
  <c r="Y1525" i="1" s="1"/>
  <c r="AG1525" i="1" s="1"/>
  <c r="J1553" i="1"/>
  <c r="I1363" i="1"/>
  <c r="I1362" i="1" s="1"/>
  <c r="U1363" i="1"/>
  <c r="U1362" i="1" s="1"/>
  <c r="Q1371" i="1"/>
  <c r="L1383" i="1"/>
  <c r="R1383" i="1" s="1"/>
  <c r="X1383" i="1" s="1"/>
  <c r="AD1383" i="1" s="1"/>
  <c r="AF1383" i="1" s="1"/>
  <c r="I1387" i="1"/>
  <c r="U1387" i="1"/>
  <c r="G1402" i="1"/>
  <c r="N1403" i="1"/>
  <c r="T1403" i="1" s="1"/>
  <c r="Z1403" i="1" s="1"/>
  <c r="AH1403" i="1" s="1"/>
  <c r="M1405" i="1"/>
  <c r="S1405" i="1" s="1"/>
  <c r="Y1405" i="1" s="1"/>
  <c r="AG1405" i="1" s="1"/>
  <c r="N1410" i="1"/>
  <c r="N1411" i="1"/>
  <c r="T1411" i="1" s="1"/>
  <c r="Z1411" i="1" s="1"/>
  <c r="AH1411" i="1" s="1"/>
  <c r="N1413" i="1"/>
  <c r="T1413" i="1" s="1"/>
  <c r="Z1413" i="1" s="1"/>
  <c r="AH1413" i="1" s="1"/>
  <c r="AB1410" i="1"/>
  <c r="O1425" i="1"/>
  <c r="L1435" i="1"/>
  <c r="Y1436" i="1"/>
  <c r="AG1436" i="1" s="1"/>
  <c r="AI1435" i="1"/>
  <c r="M1477" i="1"/>
  <c r="S1477" i="1" s="1"/>
  <c r="Y1477" i="1" s="1"/>
  <c r="AG1477" i="1" s="1"/>
  <c r="L1482" i="1"/>
  <c r="R1482" i="1" s="1"/>
  <c r="X1482" i="1" s="1"/>
  <c r="AD1482" i="1" s="1"/>
  <c r="AF1482" i="1" s="1"/>
  <c r="N1483" i="1"/>
  <c r="T1483" i="1" s="1"/>
  <c r="Z1483" i="1" s="1"/>
  <c r="AH1483" i="1" s="1"/>
  <c r="H1482" i="1"/>
  <c r="N1482" i="1" s="1"/>
  <c r="T1482" i="1" s="1"/>
  <c r="Z1482" i="1" s="1"/>
  <c r="AH1482" i="1" s="1"/>
  <c r="W1506" i="1"/>
  <c r="AI1506" i="1"/>
  <c r="V1517" i="1"/>
  <c r="AC1517" i="1"/>
  <c r="AC1447" i="1" s="1"/>
  <c r="F1524" i="1"/>
  <c r="L1524" i="1" s="1"/>
  <c r="R1524" i="1" s="1"/>
  <c r="X1524" i="1" s="1"/>
  <c r="AD1524" i="1" s="1"/>
  <c r="AF1524" i="1" s="1"/>
  <c r="F1530" i="1"/>
  <c r="L1530" i="1" s="1"/>
  <c r="R1530" i="1" s="1"/>
  <c r="X1530" i="1" s="1"/>
  <c r="AD1530" i="1" s="1"/>
  <c r="AF1530" i="1" s="1"/>
  <c r="L1531" i="1"/>
  <c r="R1531" i="1" s="1"/>
  <c r="X1531" i="1" s="1"/>
  <c r="AD1531" i="1" s="1"/>
  <c r="AF1531" i="1" s="1"/>
  <c r="I1536" i="1"/>
  <c r="U1541" i="1"/>
  <c r="G1543" i="1"/>
  <c r="M1544" i="1"/>
  <c r="S1544" i="1" s="1"/>
  <c r="Y1544" i="1" s="1"/>
  <c r="AG1544" i="1" s="1"/>
  <c r="N1405" i="1"/>
  <c r="T1405" i="1" s="1"/>
  <c r="Z1405" i="1" s="1"/>
  <c r="AH1405" i="1" s="1"/>
  <c r="P1410" i="1"/>
  <c r="P1409" i="1" s="1"/>
  <c r="N1418" i="1"/>
  <c r="T1418" i="1" s="1"/>
  <c r="Z1418" i="1" s="1"/>
  <c r="AH1418" i="1" s="1"/>
  <c r="L1420" i="1"/>
  <c r="R1420" i="1" s="1"/>
  <c r="X1420" i="1" s="1"/>
  <c r="AD1420" i="1" s="1"/>
  <c r="AF1420" i="1" s="1"/>
  <c r="AA1417" i="1"/>
  <c r="AA1409" i="1" s="1"/>
  <c r="U1425" i="1"/>
  <c r="AA1435" i="1"/>
  <c r="AC1435" i="1"/>
  <c r="Q1466" i="1"/>
  <c r="N1471" i="1"/>
  <c r="T1471" i="1" s="1"/>
  <c r="Z1471" i="1" s="1"/>
  <c r="AH1471" i="1" s="1"/>
  <c r="L1476" i="1"/>
  <c r="R1476" i="1" s="1"/>
  <c r="X1476" i="1" s="1"/>
  <c r="AD1476" i="1" s="1"/>
  <c r="AF1476" i="1" s="1"/>
  <c r="N1486" i="1"/>
  <c r="T1486" i="1" s="1"/>
  <c r="Z1486" i="1" s="1"/>
  <c r="AH1486" i="1" s="1"/>
  <c r="N1492" i="1"/>
  <c r="T1492" i="1" s="1"/>
  <c r="Z1492" i="1" s="1"/>
  <c r="AH1492" i="1" s="1"/>
  <c r="M1498" i="1"/>
  <c r="S1498" i="1" s="1"/>
  <c r="Y1498" i="1" s="1"/>
  <c r="AG1498" i="1" s="1"/>
  <c r="N1504" i="1"/>
  <c r="T1504" i="1" s="1"/>
  <c r="Z1504" i="1" s="1"/>
  <c r="AH1504" i="1" s="1"/>
  <c r="N1534" i="1"/>
  <c r="T1534" i="1" s="1"/>
  <c r="Z1534" i="1" s="1"/>
  <c r="AH1534" i="1" s="1"/>
  <c r="N1539" i="1"/>
  <c r="T1539" i="1" s="1"/>
  <c r="Z1539" i="1" s="1"/>
  <c r="AH1539" i="1" s="1"/>
  <c r="L1548" i="1"/>
  <c r="R1548" i="1" s="1"/>
  <c r="X1548" i="1" s="1"/>
  <c r="AD1548" i="1" s="1"/>
  <c r="AF1548" i="1" s="1"/>
  <c r="P1547" i="1"/>
  <c r="P1546" i="1" s="1"/>
  <c r="P1541" i="1" s="1"/>
  <c r="AI1547" i="1"/>
  <c r="AI1546" i="1" s="1"/>
  <c r="AI1541" i="1" s="1"/>
  <c r="N1415" i="1"/>
  <c r="T1415" i="1" s="1"/>
  <c r="Z1415" i="1" s="1"/>
  <c r="AH1415" i="1" s="1"/>
  <c r="M1418" i="1"/>
  <c r="S1418" i="1" s="1"/>
  <c r="Y1418" i="1" s="1"/>
  <c r="AG1418" i="1" s="1"/>
  <c r="W1417" i="1"/>
  <c r="N1423" i="1"/>
  <c r="T1423" i="1" s="1"/>
  <c r="Z1423" i="1" s="1"/>
  <c r="AH1423" i="1" s="1"/>
  <c r="M1429" i="1"/>
  <c r="S1429" i="1" s="1"/>
  <c r="Y1429" i="1" s="1"/>
  <c r="AG1429" i="1" s="1"/>
  <c r="T1429" i="1"/>
  <c r="Z1429" i="1" s="1"/>
  <c r="AH1429" i="1" s="1"/>
  <c r="M1430" i="1"/>
  <c r="S1430" i="1" s="1"/>
  <c r="Y1430" i="1" s="1"/>
  <c r="AG1430" i="1" s="1"/>
  <c r="AI1425" i="1"/>
  <c r="Z1436" i="1"/>
  <c r="AH1436" i="1" s="1"/>
  <c r="M1451" i="1"/>
  <c r="S1451" i="1" s="1"/>
  <c r="M1452" i="1"/>
  <c r="S1452" i="1" s="1"/>
  <c r="Y1452" i="1" s="1"/>
  <c r="AG1452" i="1" s="1"/>
  <c r="T1452" i="1"/>
  <c r="Z1452" i="1" s="1"/>
  <c r="AH1452" i="1" s="1"/>
  <c r="N1457" i="1"/>
  <c r="W1447" i="1"/>
  <c r="N1464" i="1"/>
  <c r="T1464" i="1" s="1"/>
  <c r="Z1464" i="1" s="1"/>
  <c r="AH1464" i="1" s="1"/>
  <c r="L1500" i="1"/>
  <c r="R1500" i="1" s="1"/>
  <c r="X1500" i="1" s="1"/>
  <c r="AD1500" i="1" s="1"/>
  <c r="AF1500" i="1" s="1"/>
  <c r="M1504" i="1"/>
  <c r="K1517" i="1"/>
  <c r="N1517" i="1" s="1"/>
  <c r="T1517" i="1" s="1"/>
  <c r="N1522" i="1"/>
  <c r="T1522" i="1" s="1"/>
  <c r="Z1522" i="1" s="1"/>
  <c r="AH1522" i="1" s="1"/>
  <c r="N1544" i="1"/>
  <c r="T1544" i="1" s="1"/>
  <c r="Z1544" i="1" s="1"/>
  <c r="AH1544" i="1" s="1"/>
  <c r="N1498" i="1"/>
  <c r="T1498" i="1" s="1"/>
  <c r="Z1498" i="1" s="1"/>
  <c r="AH1498" i="1" s="1"/>
  <c r="V1506" i="1"/>
  <c r="N1509" i="1"/>
  <c r="T1509" i="1" s="1"/>
  <c r="Z1509" i="1" s="1"/>
  <c r="AH1509" i="1" s="1"/>
  <c r="AB1517" i="1"/>
  <c r="AB1447" i="1" s="1"/>
  <c r="P1536" i="1"/>
  <c r="L1544" i="1"/>
  <c r="R1544" i="1" s="1"/>
  <c r="X1544" i="1" s="1"/>
  <c r="AD1544" i="1" s="1"/>
  <c r="AF1544" i="1" s="1"/>
  <c r="O1541" i="1"/>
  <c r="N1548" i="1"/>
  <c r="T1548" i="1" s="1"/>
  <c r="Z1548" i="1" s="1"/>
  <c r="AH1548" i="1" s="1"/>
  <c r="AB1547" i="1"/>
  <c r="AB1546" i="1" s="1"/>
  <c r="AB1541" i="1" s="1"/>
  <c r="Q1552" i="1"/>
  <c r="L1559" i="1"/>
  <c r="R1559" i="1" s="1"/>
  <c r="X1559" i="1" s="1"/>
  <c r="AD1559" i="1" s="1"/>
  <c r="AF1559" i="1" s="1"/>
  <c r="L1604" i="1"/>
  <c r="R1604" i="1" s="1"/>
  <c r="X1604" i="1" s="1"/>
  <c r="AD1604" i="1" s="1"/>
  <c r="AF1604" i="1" s="1"/>
  <c r="P1558" i="1"/>
  <c r="P1557" i="1" s="1"/>
  <c r="P1552" i="1" s="1"/>
  <c r="AI1558" i="1"/>
  <c r="AI1557" i="1" s="1"/>
  <c r="N1561" i="1"/>
  <c r="T1561" i="1" s="1"/>
  <c r="Z1561" i="1" s="1"/>
  <c r="AH1561" i="1" s="1"/>
  <c r="F1567" i="1"/>
  <c r="F1566" i="1" s="1"/>
  <c r="N1568" i="1"/>
  <c r="T1568" i="1" s="1"/>
  <c r="Z1568" i="1" s="1"/>
  <c r="AH1568" i="1" s="1"/>
  <c r="H1571" i="1"/>
  <c r="H1570" i="1" s="1"/>
  <c r="L1576" i="1"/>
  <c r="R1576" i="1" s="1"/>
  <c r="X1576" i="1" s="1"/>
  <c r="AD1576" i="1" s="1"/>
  <c r="AF1576" i="1" s="1"/>
  <c r="G1579" i="1"/>
  <c r="G1578" i="1" s="1"/>
  <c r="P1579" i="1"/>
  <c r="P1578" i="1" s="1"/>
  <c r="AA1579" i="1"/>
  <c r="AA1578" i="1" s="1"/>
  <c r="L1595" i="1"/>
  <c r="R1595" i="1" s="1"/>
  <c r="X1595" i="1" s="1"/>
  <c r="AD1595" i="1" s="1"/>
  <c r="AF1595" i="1" s="1"/>
  <c r="U1589" i="1"/>
  <c r="U1588" i="1" s="1"/>
  <c r="G1598" i="1"/>
  <c r="N1600" i="1"/>
  <c r="T1600" i="1" s="1"/>
  <c r="Z1600" i="1" s="1"/>
  <c r="AH1600" i="1" s="1"/>
  <c r="AI1599" i="1"/>
  <c r="AI1598" i="1" s="1"/>
  <c r="AI1597" i="1" s="1"/>
  <c r="N1602" i="1"/>
  <c r="T1602" i="1" s="1"/>
  <c r="Z1602" i="1" s="1"/>
  <c r="AH1602" i="1" s="1"/>
  <c r="F1610" i="1"/>
  <c r="F1609" i="1" s="1"/>
  <c r="F1608" i="1" s="1"/>
  <c r="P1610" i="1"/>
  <c r="P1609" i="1" s="1"/>
  <c r="P1608" i="1" s="1"/>
  <c r="N1615" i="1"/>
  <c r="T1615" i="1" s="1"/>
  <c r="Z1615" i="1" s="1"/>
  <c r="AH1615" i="1" s="1"/>
  <c r="M1615" i="1"/>
  <c r="S1615" i="1" s="1"/>
  <c r="Y1615" i="1" s="1"/>
  <c r="AG1615" i="1" s="1"/>
  <c r="L1561" i="1"/>
  <c r="R1561" i="1" s="1"/>
  <c r="X1561" i="1" s="1"/>
  <c r="AD1561" i="1" s="1"/>
  <c r="AF1561" i="1" s="1"/>
  <c r="G1567" i="1"/>
  <c r="O1579" i="1"/>
  <c r="O1578" i="1" s="1"/>
  <c r="X1586" i="1"/>
  <c r="AD1586" i="1" s="1"/>
  <c r="AF1586" i="1" s="1"/>
  <c r="P1589" i="1"/>
  <c r="P1588" i="1" s="1"/>
  <c r="U1597" i="1"/>
  <c r="L1600" i="1"/>
  <c r="R1600" i="1" s="1"/>
  <c r="X1600" i="1" s="1"/>
  <c r="AD1600" i="1" s="1"/>
  <c r="AF1600" i="1" s="1"/>
  <c r="L1602" i="1"/>
  <c r="R1602" i="1" s="1"/>
  <c r="X1602" i="1" s="1"/>
  <c r="AD1602" i="1" s="1"/>
  <c r="AF1602" i="1" s="1"/>
  <c r="N1606" i="1"/>
  <c r="T1606" i="1" s="1"/>
  <c r="Z1606" i="1" s="1"/>
  <c r="AH1606" i="1" s="1"/>
  <c r="L1615" i="1"/>
  <c r="R1615" i="1" s="1"/>
  <c r="X1615" i="1" s="1"/>
  <c r="AD1615" i="1" s="1"/>
  <c r="AF1615" i="1" s="1"/>
  <c r="AC1599" i="1"/>
  <c r="AC1598" i="1" s="1"/>
  <c r="AC1597" i="1" s="1"/>
  <c r="L1606" i="1"/>
  <c r="R1606" i="1" s="1"/>
  <c r="X1606" i="1" s="1"/>
  <c r="AD1606" i="1" s="1"/>
  <c r="AF1606" i="1" s="1"/>
  <c r="I1610" i="1"/>
  <c r="I1609" i="1" s="1"/>
  <c r="AB1552" i="1"/>
  <c r="N1563" i="1"/>
  <c r="T1563" i="1" s="1"/>
  <c r="Z1563" i="1" s="1"/>
  <c r="AH1563" i="1" s="1"/>
  <c r="G1571" i="1"/>
  <c r="G1570" i="1" s="1"/>
  <c r="Q1571" i="1"/>
  <c r="Q1570" i="1" s="1"/>
  <c r="Q1565" i="1" s="1"/>
  <c r="N1595" i="1"/>
  <c r="T1595" i="1" s="1"/>
  <c r="Z1595" i="1" s="1"/>
  <c r="AH1595" i="1" s="1"/>
  <c r="AI1589" i="1"/>
  <c r="AI1588" i="1" s="1"/>
  <c r="V18" i="1"/>
  <c r="Y22" i="1"/>
  <c r="AG22" i="1" s="1"/>
  <c r="G19" i="1"/>
  <c r="K19" i="1"/>
  <c r="M23" i="1"/>
  <c r="S23" i="1" s="1"/>
  <c r="Y23" i="1" s="1"/>
  <c r="AG23" i="1" s="1"/>
  <c r="G25" i="1"/>
  <c r="M25" i="1" s="1"/>
  <c r="S25" i="1" s="1"/>
  <c r="Y25" i="1" s="1"/>
  <c r="AG25" i="1" s="1"/>
  <c r="G28" i="1"/>
  <c r="M28" i="1" s="1"/>
  <c r="S28" i="1" s="1"/>
  <c r="Y28" i="1" s="1"/>
  <c r="AG28" i="1" s="1"/>
  <c r="K28" i="1"/>
  <c r="N28" i="1" s="1"/>
  <c r="T28" i="1" s="1"/>
  <c r="Z28" i="1" s="1"/>
  <c r="AH28" i="1" s="1"/>
  <c r="G35" i="1"/>
  <c r="K35" i="1"/>
  <c r="U96" i="1"/>
  <c r="U95" i="1" s="1"/>
  <c r="F22" i="1"/>
  <c r="L22" i="1" s="1"/>
  <c r="R22" i="1" s="1"/>
  <c r="X22" i="1" s="1"/>
  <c r="AD22" i="1" s="1"/>
  <c r="AF22" i="1" s="1"/>
  <c r="N25" i="1"/>
  <c r="T25" i="1" s="1"/>
  <c r="Z25" i="1" s="1"/>
  <c r="AH25" i="1" s="1"/>
  <c r="AC96" i="1"/>
  <c r="AC95" i="1" s="1"/>
  <c r="L202" i="1"/>
  <c r="Q224" i="1"/>
  <c r="T231" i="1"/>
  <c r="Z231" i="1" s="1"/>
  <c r="AH231" i="1" s="1"/>
  <c r="AB224" i="1"/>
  <c r="S127" i="1"/>
  <c r="Y127" i="1" s="1"/>
  <c r="AG127" i="1" s="1"/>
  <c r="F19" i="1"/>
  <c r="R24" i="1"/>
  <c r="X24" i="1" s="1"/>
  <c r="AD24" i="1" s="1"/>
  <c r="AF24" i="1" s="1"/>
  <c r="N26" i="1"/>
  <c r="T26" i="1" s="1"/>
  <c r="Z26" i="1" s="1"/>
  <c r="AH26" i="1" s="1"/>
  <c r="F28" i="1"/>
  <c r="L28" i="1" s="1"/>
  <c r="R28" i="1" s="1"/>
  <c r="X28" i="1" s="1"/>
  <c r="AD28" i="1" s="1"/>
  <c r="AF28" i="1" s="1"/>
  <c r="G31" i="1"/>
  <c r="M31" i="1" s="1"/>
  <c r="S31" i="1" s="1"/>
  <c r="Y31" i="1" s="1"/>
  <c r="AG31" i="1" s="1"/>
  <c r="F35" i="1"/>
  <c r="M38" i="1"/>
  <c r="S38" i="1" s="1"/>
  <c r="Y38" i="1" s="1"/>
  <c r="AG38" i="1" s="1"/>
  <c r="M39" i="1"/>
  <c r="S39" i="1" s="1"/>
  <c r="Y39" i="1" s="1"/>
  <c r="AG39" i="1" s="1"/>
  <c r="L172" i="1"/>
  <c r="H201" i="1"/>
  <c r="N202" i="1"/>
  <c r="G151" i="1"/>
  <c r="K151" i="1"/>
  <c r="N158" i="1"/>
  <c r="T158" i="1" s="1"/>
  <c r="Z158" i="1" s="1"/>
  <c r="AH158" i="1" s="1"/>
  <c r="M175" i="1"/>
  <c r="S175" i="1" s="1"/>
  <c r="Y175" i="1" s="1"/>
  <c r="AG175" i="1" s="1"/>
  <c r="L206" i="1"/>
  <c r="R206" i="1" s="1"/>
  <c r="X206" i="1" s="1"/>
  <c r="AD206" i="1" s="1"/>
  <c r="AF206" i="1" s="1"/>
  <c r="O346" i="1"/>
  <c r="R346" i="1" s="1"/>
  <c r="X346" i="1" s="1"/>
  <c r="AD346" i="1" s="1"/>
  <c r="AF346" i="1" s="1"/>
  <c r="R347" i="1"/>
  <c r="X347" i="1" s="1"/>
  <c r="AD347" i="1" s="1"/>
  <c r="AF347" i="1" s="1"/>
  <c r="N565" i="1"/>
  <c r="T565" i="1" s="1"/>
  <c r="Z565" i="1" s="1"/>
  <c r="AH565" i="1" s="1"/>
  <c r="K561" i="1"/>
  <c r="K560" i="1" s="1"/>
  <c r="I46" i="1"/>
  <c r="R127" i="1"/>
  <c r="X127" i="1" s="1"/>
  <c r="AD127" i="1" s="1"/>
  <c r="AF127" i="1" s="1"/>
  <c r="S128" i="1"/>
  <c r="Y128" i="1" s="1"/>
  <c r="AG128" i="1" s="1"/>
  <c r="O130" i="1"/>
  <c r="R130" i="1" s="1"/>
  <c r="X130" i="1" s="1"/>
  <c r="AD130" i="1" s="1"/>
  <c r="AF130" i="1" s="1"/>
  <c r="T131" i="1"/>
  <c r="Z131" i="1" s="1"/>
  <c r="AH131" i="1" s="1"/>
  <c r="P133" i="1"/>
  <c r="S133" i="1" s="1"/>
  <c r="Y133" i="1" s="1"/>
  <c r="AG133" i="1" s="1"/>
  <c r="K172" i="1"/>
  <c r="N172" i="1" s="1"/>
  <c r="T172" i="1" s="1"/>
  <c r="Z172" i="1" s="1"/>
  <c r="G224" i="1"/>
  <c r="M224" i="1" s="1"/>
  <c r="P231" i="1"/>
  <c r="S231" i="1" s="1"/>
  <c r="Y231" i="1" s="1"/>
  <c r="AG231" i="1" s="1"/>
  <c r="M342" i="1"/>
  <c r="S342" i="1" s="1"/>
  <c r="Y342" i="1" s="1"/>
  <c r="AG342" i="1" s="1"/>
  <c r="J341" i="1"/>
  <c r="F345" i="1"/>
  <c r="L349" i="1"/>
  <c r="R349" i="1" s="1"/>
  <c r="X349" i="1" s="1"/>
  <c r="AD349" i="1" s="1"/>
  <c r="L373" i="1"/>
  <c r="R373" i="1" s="1"/>
  <c r="X373" i="1" s="1"/>
  <c r="AD373" i="1" s="1"/>
  <c r="AF373" i="1" s="1"/>
  <c r="F372" i="1"/>
  <c r="H495" i="1"/>
  <c r="N502" i="1"/>
  <c r="T502" i="1" s="1"/>
  <c r="Z502" i="1" s="1"/>
  <c r="AH502" i="1" s="1"/>
  <c r="O561" i="1"/>
  <c r="O560" i="1" s="1"/>
  <c r="M217" i="1"/>
  <c r="S217" i="1" s="1"/>
  <c r="Y217" i="1" s="1"/>
  <c r="AG217" i="1" s="1"/>
  <c r="L319" i="1"/>
  <c r="R319" i="1" s="1"/>
  <c r="X319" i="1" s="1"/>
  <c r="AD319" i="1" s="1"/>
  <c r="AF319" i="1" s="1"/>
  <c r="N333" i="1"/>
  <c r="T333" i="1" s="1"/>
  <c r="Z333" i="1" s="1"/>
  <c r="AH333" i="1" s="1"/>
  <c r="L338" i="1"/>
  <c r="R338" i="1" s="1"/>
  <c r="X338" i="1" s="1"/>
  <c r="AD338" i="1" s="1"/>
  <c r="I337" i="1"/>
  <c r="T338" i="1"/>
  <c r="Z338" i="1" s="1"/>
  <c r="AH338" i="1" s="1"/>
  <c r="M349" i="1"/>
  <c r="S349" i="1" s="1"/>
  <c r="Y349" i="1" s="1"/>
  <c r="AG349" i="1" s="1"/>
  <c r="M350" i="1"/>
  <c r="S350" i="1" s="1"/>
  <c r="Y350" i="1" s="1"/>
  <c r="AG350" i="1" s="1"/>
  <c r="P355" i="1"/>
  <c r="S356" i="1"/>
  <c r="Y356" i="1" s="1"/>
  <c r="AG356" i="1" s="1"/>
  <c r="F151" i="1"/>
  <c r="K337" i="1"/>
  <c r="R341" i="1"/>
  <c r="X341" i="1" s="1"/>
  <c r="AD341" i="1" s="1"/>
  <c r="AF341" i="1" s="1"/>
  <c r="M345" i="1"/>
  <c r="R355" i="1"/>
  <c r="X355" i="1" s="1"/>
  <c r="AD355" i="1" s="1"/>
  <c r="AF355" i="1" s="1"/>
  <c r="H408" i="1"/>
  <c r="N409" i="1"/>
  <c r="T409" i="1" s="1"/>
  <c r="Z409" i="1" s="1"/>
  <c r="AH409" i="1" s="1"/>
  <c r="AG537" i="1"/>
  <c r="AB533" i="1"/>
  <c r="AH538" i="1"/>
  <c r="AC537" i="1"/>
  <c r="AH537" i="1" s="1"/>
  <c r="S542" i="1"/>
  <c r="Y542" i="1" s="1"/>
  <c r="AG542" i="1" s="1"/>
  <c r="P541" i="1"/>
  <c r="P540" i="1" s="1"/>
  <c r="I359" i="1"/>
  <c r="N372" i="1"/>
  <c r="T372" i="1" s="1"/>
  <c r="Z372" i="1" s="1"/>
  <c r="AH372" i="1" s="1"/>
  <c r="I407" i="1"/>
  <c r="F482" i="1"/>
  <c r="I495" i="1"/>
  <c r="G522" i="1"/>
  <c r="K522" i="1"/>
  <c r="M545" i="1"/>
  <c r="S545" i="1" s="1"/>
  <c r="Y545" i="1" s="1"/>
  <c r="AG545" i="1" s="1"/>
  <c r="L565" i="1"/>
  <c r="R565" i="1" s="1"/>
  <c r="X565" i="1" s="1"/>
  <c r="AD565" i="1" s="1"/>
  <c r="AF565" i="1" s="1"/>
  <c r="N566" i="1"/>
  <c r="T566" i="1" s="1"/>
  <c r="Z566" i="1" s="1"/>
  <c r="AH566" i="1" s="1"/>
  <c r="N411" i="1"/>
  <c r="T411" i="1" s="1"/>
  <c r="Z411" i="1" s="1"/>
  <c r="AH411" i="1" s="1"/>
  <c r="N503" i="1"/>
  <c r="T503" i="1" s="1"/>
  <c r="Z503" i="1" s="1"/>
  <c r="AH503" i="1" s="1"/>
  <c r="AH534" i="1"/>
  <c r="AG538" i="1"/>
  <c r="AH539" i="1"/>
  <c r="S543" i="1"/>
  <c r="Y543" i="1" s="1"/>
  <c r="AG543" i="1" s="1"/>
  <c r="N545" i="1"/>
  <c r="T545" i="1" s="1"/>
  <c r="Z545" i="1" s="1"/>
  <c r="AH545" i="1" s="1"/>
  <c r="R563" i="1"/>
  <c r="X563" i="1" s="1"/>
  <c r="AD563" i="1" s="1"/>
  <c r="AF563" i="1" s="1"/>
  <c r="G576" i="1"/>
  <c r="M577" i="1"/>
  <c r="S577" i="1" s="1"/>
  <c r="Y577" i="1" s="1"/>
  <c r="AG577" i="1" s="1"/>
  <c r="F522" i="1"/>
  <c r="AA535" i="1"/>
  <c r="G565" i="1"/>
  <c r="M578" i="1"/>
  <c r="S578" i="1" s="1"/>
  <c r="Y578" i="1" s="1"/>
  <c r="AG578" i="1" s="1"/>
  <c r="R834" i="1"/>
  <c r="X834" i="1" s="1"/>
  <c r="AD834" i="1" s="1"/>
  <c r="AF834" i="1" s="1"/>
  <c r="AD881" i="1"/>
  <c r="AF881" i="1" s="1"/>
  <c r="R910" i="1"/>
  <c r="X910" i="1" s="1"/>
  <c r="AD910" i="1" s="1"/>
  <c r="AF910" i="1" s="1"/>
  <c r="R911" i="1"/>
  <c r="X911" i="1" s="1"/>
  <c r="AD911" i="1" s="1"/>
  <c r="AF911" i="1" s="1"/>
  <c r="L950" i="1"/>
  <c r="R950" i="1" s="1"/>
  <c r="X950" i="1" s="1"/>
  <c r="AD950" i="1" s="1"/>
  <c r="AF950" i="1" s="1"/>
  <c r="I944" i="1"/>
  <c r="T858" i="1"/>
  <c r="Q839" i="1"/>
  <c r="AA898" i="1"/>
  <c r="AD898" i="1" s="1"/>
  <c r="AF898" i="1" s="1"/>
  <c r="AD899" i="1"/>
  <c r="AF899" i="1" s="1"/>
  <c r="K805" i="1"/>
  <c r="J806" i="1"/>
  <c r="V858" i="1"/>
  <c r="Y858" i="1" s="1"/>
  <c r="T861" i="1"/>
  <c r="Z861" i="1" s="1"/>
  <c r="AH861" i="1" s="1"/>
  <c r="V863" i="1"/>
  <c r="Y863" i="1" s="1"/>
  <c r="T866" i="1"/>
  <c r="Z866" i="1" s="1"/>
  <c r="AH866" i="1" s="1"/>
  <c r="O868" i="1"/>
  <c r="T869" i="1"/>
  <c r="Z869" i="1" s="1"/>
  <c r="AH869" i="1" s="1"/>
  <c r="W876" i="1"/>
  <c r="W881" i="1"/>
  <c r="Z881" i="1" s="1"/>
  <c r="AH881" i="1" s="1"/>
  <c r="AD900" i="1"/>
  <c r="AF900" i="1" s="1"/>
  <c r="M910" i="1"/>
  <c r="S910" i="1" s="1"/>
  <c r="Y910" i="1" s="1"/>
  <c r="AG910" i="1" s="1"/>
  <c r="H913" i="1"/>
  <c r="X959" i="1"/>
  <c r="AD959" i="1" s="1"/>
  <c r="AF959" i="1" s="1"/>
  <c r="O872" i="1"/>
  <c r="M916" i="1"/>
  <c r="S916" i="1" s="1"/>
  <c r="Y916" i="1" s="1"/>
  <c r="AG916" i="1" s="1"/>
  <c r="T953" i="1"/>
  <c r="Z953" i="1" s="1"/>
  <c r="AH953" i="1" s="1"/>
  <c r="L956" i="1"/>
  <c r="R956" i="1" s="1"/>
  <c r="X956" i="1" s="1"/>
  <c r="AD956" i="1" s="1"/>
  <c r="AF956" i="1" s="1"/>
  <c r="AB944" i="1"/>
  <c r="Y968" i="1"/>
  <c r="AG968" i="1" s="1"/>
  <c r="AI1094" i="1"/>
  <c r="AD1114" i="1"/>
  <c r="AF1114" i="1" s="1"/>
  <c r="AA1113" i="1"/>
  <c r="T1143" i="1"/>
  <c r="Z1143" i="1" s="1"/>
  <c r="AH1143" i="1" s="1"/>
  <c r="Q1142" i="1"/>
  <c r="T1142" i="1" s="1"/>
  <c r="Z1142" i="1" s="1"/>
  <c r="AH1142" i="1" s="1"/>
  <c r="S969" i="1"/>
  <c r="Y969" i="1" s="1"/>
  <c r="AG969" i="1" s="1"/>
  <c r="P999" i="1"/>
  <c r="F1054" i="1"/>
  <c r="M1055" i="1"/>
  <c r="S1055" i="1" s="1"/>
  <c r="Y1055" i="1" s="1"/>
  <c r="AG1055" i="1" s="1"/>
  <c r="H1057" i="1"/>
  <c r="N1057" i="1" s="1"/>
  <c r="M1070" i="1"/>
  <c r="S1070" i="1" s="1"/>
  <c r="Y1070" i="1" s="1"/>
  <c r="AG1070" i="1" s="1"/>
  <c r="M1071" i="1"/>
  <c r="S1071" i="1" s="1"/>
  <c r="Y1071" i="1" s="1"/>
  <c r="AG1071" i="1" s="1"/>
  <c r="Q1050" i="1"/>
  <c r="Q1049" i="1" s="1"/>
  <c r="Q1038" i="1" s="1"/>
  <c r="AC1050" i="1"/>
  <c r="AC1049" i="1" s="1"/>
  <c r="AC1038" i="1" s="1"/>
  <c r="AB1077" i="1"/>
  <c r="AG1077" i="1" s="1"/>
  <c r="F1081" i="1"/>
  <c r="M1084" i="1"/>
  <c r="S1084" i="1" s="1"/>
  <c r="Y1084" i="1" s="1"/>
  <c r="AG1084" i="1" s="1"/>
  <c r="H1086" i="1"/>
  <c r="J1095" i="1"/>
  <c r="J1094" i="1" s="1"/>
  <c r="R1099" i="1"/>
  <c r="X1099" i="1" s="1"/>
  <c r="AD1099" i="1" s="1"/>
  <c r="AF1099" i="1" s="1"/>
  <c r="O1096" i="1"/>
  <c r="S1109" i="1"/>
  <c r="Y1109" i="1" s="1"/>
  <c r="AG1109" i="1" s="1"/>
  <c r="N1249" i="1"/>
  <c r="T1249" i="1" s="1"/>
  <c r="Z1249" i="1" s="1"/>
  <c r="AH1249" i="1" s="1"/>
  <c r="K1248" i="1"/>
  <c r="N1248" i="1" s="1"/>
  <c r="T1248" i="1" s="1"/>
  <c r="Z1248" i="1" s="1"/>
  <c r="AH1248" i="1" s="1"/>
  <c r="M1054" i="1"/>
  <c r="S1054" i="1" s="1"/>
  <c r="Y1054" i="1" s="1"/>
  <c r="AG1054" i="1" s="1"/>
  <c r="M1065" i="1"/>
  <c r="S1065" i="1" s="1"/>
  <c r="Y1065" i="1" s="1"/>
  <c r="AG1065" i="1" s="1"/>
  <c r="J1064" i="1"/>
  <c r="M1064" i="1" s="1"/>
  <c r="S1064" i="1" s="1"/>
  <c r="Y1064" i="1" s="1"/>
  <c r="AG1064" i="1" s="1"/>
  <c r="Y1068" i="1"/>
  <c r="AG1068" i="1" s="1"/>
  <c r="F1101" i="1"/>
  <c r="L1101" i="1" s="1"/>
  <c r="R1101" i="1" s="1"/>
  <c r="X1101" i="1" s="1"/>
  <c r="AD1101" i="1" s="1"/>
  <c r="AF1101" i="1" s="1"/>
  <c r="K974" i="1"/>
  <c r="J980" i="1"/>
  <c r="Y1052" i="1"/>
  <c r="AG1052" i="1" s="1"/>
  <c r="AI1050" i="1"/>
  <c r="W1117" i="1"/>
  <c r="W1116" i="1" s="1"/>
  <c r="N1158" i="1"/>
  <c r="T1158" i="1" s="1"/>
  <c r="Z1158" i="1" s="1"/>
  <c r="AH1158" i="1" s="1"/>
  <c r="H1157" i="1"/>
  <c r="N1157" i="1" s="1"/>
  <c r="H1168" i="1"/>
  <c r="T1205" i="1"/>
  <c r="Z1205" i="1" s="1"/>
  <c r="AH1205" i="1" s="1"/>
  <c r="Q1202" i="1"/>
  <c r="Q1198" i="1" s="1"/>
  <c r="O1220" i="1"/>
  <c r="Q1279" i="1"/>
  <c r="N1139" i="1"/>
  <c r="T1139" i="1" s="1"/>
  <c r="Z1139" i="1" s="1"/>
  <c r="AH1139" i="1" s="1"/>
  <c r="T1162" i="1"/>
  <c r="Z1162" i="1" s="1"/>
  <c r="AH1162" i="1" s="1"/>
  <c r="Q1161" i="1"/>
  <c r="S1175" i="1"/>
  <c r="Y1175" i="1" s="1"/>
  <c r="L1180" i="1"/>
  <c r="R1180" i="1" s="1"/>
  <c r="X1180" i="1" s="1"/>
  <c r="AD1180" i="1" s="1"/>
  <c r="AF1180" i="1" s="1"/>
  <c r="AC1167" i="1"/>
  <c r="X1184" i="1"/>
  <c r="AD1184" i="1" s="1"/>
  <c r="AF1184" i="1" s="1"/>
  <c r="S1185" i="1"/>
  <c r="Y1185" i="1" s="1"/>
  <c r="AG1185" i="1" s="1"/>
  <c r="T1191" i="1"/>
  <c r="Z1191" i="1" s="1"/>
  <c r="AH1191" i="1" s="1"/>
  <c r="Q1190" i="1"/>
  <c r="T1190" i="1" s="1"/>
  <c r="Z1190" i="1" s="1"/>
  <c r="AH1190" i="1" s="1"/>
  <c r="H1202" i="1"/>
  <c r="M1231" i="1"/>
  <c r="S1231" i="1" s="1"/>
  <c r="Y1231" i="1" s="1"/>
  <c r="AG1231" i="1" s="1"/>
  <c r="G1230" i="1"/>
  <c r="M1230" i="1" s="1"/>
  <c r="S1230" i="1" s="1"/>
  <c r="Y1230" i="1" s="1"/>
  <c r="AG1230" i="1" s="1"/>
  <c r="M1235" i="1"/>
  <c r="S1235" i="1" s="1"/>
  <c r="Y1235" i="1" s="1"/>
  <c r="AG1235" i="1" s="1"/>
  <c r="G1234" i="1"/>
  <c r="AH1199" i="1"/>
  <c r="AA1220" i="1"/>
  <c r="M1241" i="1"/>
  <c r="G1240" i="1"/>
  <c r="M1251" i="1"/>
  <c r="S1251" i="1" s="1"/>
  <c r="Y1251" i="1" s="1"/>
  <c r="AG1251" i="1" s="1"/>
  <c r="G1250" i="1"/>
  <c r="T1107" i="1"/>
  <c r="Z1107" i="1" s="1"/>
  <c r="AH1107" i="1" s="1"/>
  <c r="Q1104" i="1"/>
  <c r="T1104" i="1" s="1"/>
  <c r="Z1104" i="1" s="1"/>
  <c r="AH1104" i="1" s="1"/>
  <c r="R1111" i="1"/>
  <c r="X1111" i="1" s="1"/>
  <c r="AD1111" i="1" s="1"/>
  <c r="O1110" i="1"/>
  <c r="AC1117" i="1"/>
  <c r="AD1149" i="1"/>
  <c r="AF1149" i="1" s="1"/>
  <c r="AA1148" i="1"/>
  <c r="AD1148" i="1" s="1"/>
  <c r="AF1148" i="1" s="1"/>
  <c r="S1173" i="1"/>
  <c r="Y1173" i="1" s="1"/>
  <c r="AG1173" i="1" s="1"/>
  <c r="L1181" i="1"/>
  <c r="R1181" i="1" s="1"/>
  <c r="X1181" i="1" s="1"/>
  <c r="AD1181" i="1" s="1"/>
  <c r="AF1181" i="1" s="1"/>
  <c r="K1220" i="1"/>
  <c r="N1220" i="1" s="1"/>
  <c r="M1256" i="1"/>
  <c r="S1256" i="1" s="1"/>
  <c r="Y1256" i="1" s="1"/>
  <c r="AG1256" i="1" s="1"/>
  <c r="G1255" i="1"/>
  <c r="T1298" i="1"/>
  <c r="Z1298" i="1" s="1"/>
  <c r="AH1298" i="1" s="1"/>
  <c r="T1099" i="1"/>
  <c r="Z1099" i="1" s="1"/>
  <c r="AH1099" i="1" s="1"/>
  <c r="S1110" i="1"/>
  <c r="Y1110" i="1" s="1"/>
  <c r="AG1110" i="1" s="1"/>
  <c r="AG1113" i="1"/>
  <c r="AH1114" i="1"/>
  <c r="R1143" i="1"/>
  <c r="X1143" i="1" s="1"/>
  <c r="AD1143" i="1" s="1"/>
  <c r="AF1143" i="1" s="1"/>
  <c r="S1146" i="1"/>
  <c r="Y1146" i="1" s="1"/>
  <c r="AG1146" i="1" s="1"/>
  <c r="AH1149" i="1"/>
  <c r="R1162" i="1"/>
  <c r="X1162" i="1" s="1"/>
  <c r="AD1162" i="1" s="1"/>
  <c r="AF1162" i="1" s="1"/>
  <c r="J1184" i="1"/>
  <c r="R1191" i="1"/>
  <c r="X1191" i="1" s="1"/>
  <c r="AD1191" i="1" s="1"/>
  <c r="R1205" i="1"/>
  <c r="X1205" i="1" s="1"/>
  <c r="AD1205" i="1" s="1"/>
  <c r="AF1205" i="1" s="1"/>
  <c r="N1224" i="1"/>
  <c r="T1224" i="1" s="1"/>
  <c r="Z1224" i="1" s="1"/>
  <c r="AH1224" i="1" s="1"/>
  <c r="N1231" i="1"/>
  <c r="T1231" i="1" s="1"/>
  <c r="Z1231" i="1" s="1"/>
  <c r="AH1231" i="1" s="1"/>
  <c r="N1235" i="1"/>
  <c r="T1235" i="1" s="1"/>
  <c r="Z1235" i="1" s="1"/>
  <c r="AH1235" i="1" s="1"/>
  <c r="T1243" i="1"/>
  <c r="Z1243" i="1" s="1"/>
  <c r="AH1243" i="1" s="1"/>
  <c r="Q1242" i="1"/>
  <c r="N1251" i="1"/>
  <c r="T1251" i="1" s="1"/>
  <c r="Z1251" i="1" s="1"/>
  <c r="AH1251" i="1" s="1"/>
  <c r="N1256" i="1"/>
  <c r="T1256" i="1" s="1"/>
  <c r="Z1256" i="1" s="1"/>
  <c r="AH1256" i="1" s="1"/>
  <c r="N1258" i="1"/>
  <c r="T1258" i="1" s="1"/>
  <c r="Z1258" i="1" s="1"/>
  <c r="AH1258" i="1" s="1"/>
  <c r="H1255" i="1"/>
  <c r="L1269" i="1"/>
  <c r="R1269" i="1" s="1"/>
  <c r="X1269" i="1" s="1"/>
  <c r="AD1269" i="1" s="1"/>
  <c r="AF1269" i="1" s="1"/>
  <c r="H1277" i="1"/>
  <c r="L1281" i="1"/>
  <c r="R1281" i="1" s="1"/>
  <c r="X1281" i="1" s="1"/>
  <c r="AD1281" i="1" s="1"/>
  <c r="AF1281" i="1" s="1"/>
  <c r="L1285" i="1"/>
  <c r="R1285" i="1" s="1"/>
  <c r="X1285" i="1" s="1"/>
  <c r="AD1285" i="1" s="1"/>
  <c r="AF1285" i="1" s="1"/>
  <c r="L1294" i="1"/>
  <c r="R1294" i="1" s="1"/>
  <c r="X1294" i="1" s="1"/>
  <c r="AD1294" i="1" s="1"/>
  <c r="AF1294" i="1" s="1"/>
  <c r="L1298" i="1"/>
  <c r="R1298" i="1" s="1"/>
  <c r="X1298" i="1" s="1"/>
  <c r="AD1298" i="1" s="1"/>
  <c r="AF1298" i="1" s="1"/>
  <c r="V1304" i="1"/>
  <c r="K1313" i="1"/>
  <c r="N1325" i="1"/>
  <c r="T1325" i="1" s="1"/>
  <c r="Z1325" i="1" s="1"/>
  <c r="AH1325" i="1" s="1"/>
  <c r="AI1346" i="1"/>
  <c r="AI1339" i="1" s="1"/>
  <c r="AC1346" i="1"/>
  <c r="Z1227" i="1"/>
  <c r="AH1227" i="1" s="1"/>
  <c r="R1237" i="1"/>
  <c r="X1237" i="1" s="1"/>
  <c r="AD1237" i="1" s="1"/>
  <c r="AF1237" i="1" s="1"/>
  <c r="AH1283" i="1"/>
  <c r="T1287" i="1"/>
  <c r="Z1287" i="1" s="1"/>
  <c r="AH1287" i="1" s="1"/>
  <c r="AH1296" i="1"/>
  <c r="G1290" i="1"/>
  <c r="S1310" i="1"/>
  <c r="Y1310" i="1" s="1"/>
  <c r="AG1310" i="1" s="1"/>
  <c r="P1309" i="1"/>
  <c r="S1309" i="1" s="1"/>
  <c r="Y1309" i="1" s="1"/>
  <c r="AG1309" i="1" s="1"/>
  <c r="AA1318" i="1"/>
  <c r="AA1312" i="1" s="1"/>
  <c r="M1327" i="1"/>
  <c r="S1327" i="1" s="1"/>
  <c r="Y1327" i="1" s="1"/>
  <c r="AG1327" i="1" s="1"/>
  <c r="G1326" i="1"/>
  <c r="Q1346" i="1"/>
  <c r="Q1339" i="1" s="1"/>
  <c r="G1221" i="1"/>
  <c r="N1225" i="1"/>
  <c r="T1225" i="1" s="1"/>
  <c r="Z1225" i="1" s="1"/>
  <c r="AH1225" i="1" s="1"/>
  <c r="N1230" i="1"/>
  <c r="T1230" i="1" s="1"/>
  <c r="Z1230" i="1" s="1"/>
  <c r="AH1230" i="1" s="1"/>
  <c r="R1231" i="1"/>
  <c r="X1231" i="1" s="1"/>
  <c r="AD1231" i="1" s="1"/>
  <c r="AF1231" i="1" s="1"/>
  <c r="N1234" i="1"/>
  <c r="T1234" i="1" s="1"/>
  <c r="Z1234" i="1" s="1"/>
  <c r="AH1234" i="1" s="1"/>
  <c r="X1243" i="1"/>
  <c r="AD1243" i="1" s="1"/>
  <c r="AF1243" i="1" s="1"/>
  <c r="AB1241" i="1"/>
  <c r="AB1240" i="1" s="1"/>
  <c r="N1250" i="1"/>
  <c r="T1250" i="1" s="1"/>
  <c r="Z1250" i="1" s="1"/>
  <c r="AH1250" i="1" s="1"/>
  <c r="P1255" i="1"/>
  <c r="P1254" i="1" s="1"/>
  <c r="AB1255" i="1"/>
  <c r="AB1254" i="1" s="1"/>
  <c r="L1267" i="1"/>
  <c r="R1267" i="1" s="1"/>
  <c r="X1267" i="1" s="1"/>
  <c r="AD1267" i="1" s="1"/>
  <c r="AF1267" i="1" s="1"/>
  <c r="R1270" i="1"/>
  <c r="X1270" i="1" s="1"/>
  <c r="AD1270" i="1" s="1"/>
  <c r="AF1270" i="1" s="1"/>
  <c r="H1266" i="1"/>
  <c r="N1271" i="1"/>
  <c r="T1271" i="1" s="1"/>
  <c r="Z1271" i="1" s="1"/>
  <c r="AH1271" i="1" s="1"/>
  <c r="L1283" i="1"/>
  <c r="R1283" i="1" s="1"/>
  <c r="X1283" i="1" s="1"/>
  <c r="AD1283" i="1" s="1"/>
  <c r="AF1283" i="1" s="1"/>
  <c r="L1292" i="1"/>
  <c r="R1292" i="1" s="1"/>
  <c r="X1292" i="1" s="1"/>
  <c r="AD1292" i="1" s="1"/>
  <c r="AF1292" i="1" s="1"/>
  <c r="L1296" i="1"/>
  <c r="R1296" i="1" s="1"/>
  <c r="X1296" i="1" s="1"/>
  <c r="AD1296" i="1" s="1"/>
  <c r="AF1296" i="1" s="1"/>
  <c r="T1299" i="1"/>
  <c r="Z1299" i="1" s="1"/>
  <c r="AH1299" i="1" s="1"/>
  <c r="N1302" i="1"/>
  <c r="T1302" i="1" s="1"/>
  <c r="Z1302" i="1" s="1"/>
  <c r="AH1302" i="1" s="1"/>
  <c r="K1301" i="1"/>
  <c r="N1301" i="1" s="1"/>
  <c r="T1301" i="1" s="1"/>
  <c r="Z1301" i="1" s="1"/>
  <c r="AH1301" i="1" s="1"/>
  <c r="N1304" i="1"/>
  <c r="T1304" i="1" s="1"/>
  <c r="Z1304" i="1" s="1"/>
  <c r="AH1304" i="1" s="1"/>
  <c r="L1307" i="1"/>
  <c r="R1307" i="1" s="1"/>
  <c r="X1307" i="1" s="1"/>
  <c r="AD1307" i="1" s="1"/>
  <c r="AF1307" i="1" s="1"/>
  <c r="F1304" i="1"/>
  <c r="K1318" i="1"/>
  <c r="N1318" i="1" s="1"/>
  <c r="T1318" i="1" s="1"/>
  <c r="Z1318" i="1" s="1"/>
  <c r="AH1318" i="1" s="1"/>
  <c r="U1346" i="1"/>
  <c r="U1339" i="1" s="1"/>
  <c r="AC1371" i="1"/>
  <c r="I1371" i="1"/>
  <c r="L1371" i="1" s="1"/>
  <c r="U1371" i="1"/>
  <c r="AC1387" i="1"/>
  <c r="AC1381" i="1" s="1"/>
  <c r="M1307" i="1"/>
  <c r="S1307" i="1" s="1"/>
  <c r="Y1307" i="1" s="1"/>
  <c r="AG1307" i="1" s="1"/>
  <c r="N1316" i="1"/>
  <c r="T1316" i="1" s="1"/>
  <c r="Z1316" i="1" s="1"/>
  <c r="AH1316" i="1" s="1"/>
  <c r="N1321" i="1"/>
  <c r="T1321" i="1" s="1"/>
  <c r="Z1321" i="1" s="1"/>
  <c r="AH1321" i="1" s="1"/>
  <c r="N1327" i="1"/>
  <c r="T1327" i="1" s="1"/>
  <c r="Z1327" i="1" s="1"/>
  <c r="AH1327" i="1" s="1"/>
  <c r="X1334" i="1"/>
  <c r="AD1334" i="1" s="1"/>
  <c r="L1348" i="1"/>
  <c r="R1348" i="1" s="1"/>
  <c r="X1348" i="1" s="1"/>
  <c r="AD1348" i="1" s="1"/>
  <c r="AF1348" i="1" s="1"/>
  <c r="L1354" i="1"/>
  <c r="R1354" i="1" s="1"/>
  <c r="X1354" i="1" s="1"/>
  <c r="AD1354" i="1" s="1"/>
  <c r="AF1354" i="1" s="1"/>
  <c r="L1356" i="1"/>
  <c r="R1356" i="1" s="1"/>
  <c r="X1356" i="1" s="1"/>
  <c r="AD1356" i="1" s="1"/>
  <c r="AF1356" i="1" s="1"/>
  <c r="L1358" i="1"/>
  <c r="R1358" i="1" s="1"/>
  <c r="X1358" i="1" s="1"/>
  <c r="AD1358" i="1" s="1"/>
  <c r="AF1358" i="1" s="1"/>
  <c r="L1366" i="1"/>
  <c r="R1366" i="1" s="1"/>
  <c r="X1366" i="1" s="1"/>
  <c r="AD1366" i="1" s="1"/>
  <c r="AF1366" i="1" s="1"/>
  <c r="L1378" i="1"/>
  <c r="R1378" i="1" s="1"/>
  <c r="X1378" i="1" s="1"/>
  <c r="AD1378" i="1" s="1"/>
  <c r="AF1378" i="1" s="1"/>
  <c r="T1385" i="1"/>
  <c r="Z1385" i="1" s="1"/>
  <c r="AH1385" i="1" s="1"/>
  <c r="L1390" i="1"/>
  <c r="R1390" i="1" s="1"/>
  <c r="X1390" i="1" s="1"/>
  <c r="AD1390" i="1" s="1"/>
  <c r="AF1390" i="1" s="1"/>
  <c r="N1399" i="1"/>
  <c r="T1399" i="1" s="1"/>
  <c r="Z1399" i="1" s="1"/>
  <c r="AH1399" i="1" s="1"/>
  <c r="H1396" i="1"/>
  <c r="N1425" i="1"/>
  <c r="N1467" i="1"/>
  <c r="T1467" i="1" s="1"/>
  <c r="Z1467" i="1" s="1"/>
  <c r="AH1467" i="1" s="1"/>
  <c r="H1466" i="1"/>
  <c r="J1301" i="1"/>
  <c r="M1301" i="1" s="1"/>
  <c r="S1301" i="1" s="1"/>
  <c r="Y1301" i="1" s="1"/>
  <c r="AG1301" i="1" s="1"/>
  <c r="N1314" i="1"/>
  <c r="T1314" i="1" s="1"/>
  <c r="Z1314" i="1" s="1"/>
  <c r="AH1314" i="1" s="1"/>
  <c r="N1319" i="1"/>
  <c r="T1319" i="1" s="1"/>
  <c r="Z1319" i="1" s="1"/>
  <c r="AH1319" i="1" s="1"/>
  <c r="N1324" i="1"/>
  <c r="T1324" i="1" s="1"/>
  <c r="Z1324" i="1" s="1"/>
  <c r="AH1324" i="1" s="1"/>
  <c r="N1326" i="1"/>
  <c r="T1326" i="1" s="1"/>
  <c r="Z1326" i="1" s="1"/>
  <c r="AH1326" i="1" s="1"/>
  <c r="R1326" i="1"/>
  <c r="X1326" i="1" s="1"/>
  <c r="AD1326" i="1" s="1"/>
  <c r="AF1326" i="1" s="1"/>
  <c r="S1336" i="1"/>
  <c r="Y1336" i="1" s="1"/>
  <c r="AG1336" i="1" s="1"/>
  <c r="L1369" i="1"/>
  <c r="R1369" i="1" s="1"/>
  <c r="X1369" i="1" s="1"/>
  <c r="AD1369" i="1" s="1"/>
  <c r="AF1369" i="1" s="1"/>
  <c r="L1373" i="1"/>
  <c r="R1373" i="1" s="1"/>
  <c r="X1373" i="1" s="1"/>
  <c r="AD1373" i="1" s="1"/>
  <c r="AF1373" i="1" s="1"/>
  <c r="L1385" i="1"/>
  <c r="R1385" i="1" s="1"/>
  <c r="X1385" i="1" s="1"/>
  <c r="AD1385" i="1" s="1"/>
  <c r="AF1385" i="1" s="1"/>
  <c r="H1417" i="1"/>
  <c r="W1425" i="1"/>
  <c r="L1455" i="1"/>
  <c r="R1455" i="1" s="1"/>
  <c r="X1455" i="1" s="1"/>
  <c r="AD1455" i="1" s="1"/>
  <c r="AF1455" i="1" s="1"/>
  <c r="F1454" i="1"/>
  <c r="G1313" i="1"/>
  <c r="R1316" i="1"/>
  <c r="X1316" i="1" s="1"/>
  <c r="AD1316" i="1" s="1"/>
  <c r="AF1316" i="1" s="1"/>
  <c r="G1318" i="1"/>
  <c r="M1318" i="1" s="1"/>
  <c r="S1318" i="1" s="1"/>
  <c r="Y1318" i="1" s="1"/>
  <c r="AG1318" i="1" s="1"/>
  <c r="T1332" i="1"/>
  <c r="Z1332" i="1" s="1"/>
  <c r="AH1332" i="1" s="1"/>
  <c r="Q1331" i="1"/>
  <c r="N1336" i="1"/>
  <c r="T1336" i="1" s="1"/>
  <c r="Z1336" i="1" s="1"/>
  <c r="AH1336" i="1" s="1"/>
  <c r="H1330" i="1"/>
  <c r="R1344" i="1"/>
  <c r="X1344" i="1" s="1"/>
  <c r="AD1344" i="1" s="1"/>
  <c r="AF1344" i="1" s="1"/>
  <c r="O1341" i="1"/>
  <c r="O1340" i="1" s="1"/>
  <c r="O1339" i="1" s="1"/>
  <c r="L1347" i="1"/>
  <c r="R1347" i="1" s="1"/>
  <c r="X1347" i="1" s="1"/>
  <c r="AD1347" i="1" s="1"/>
  <c r="AF1347" i="1" s="1"/>
  <c r="T1350" i="1"/>
  <c r="Z1350" i="1" s="1"/>
  <c r="AH1350" i="1" s="1"/>
  <c r="AH1354" i="1"/>
  <c r="L1368" i="1"/>
  <c r="R1368" i="1" s="1"/>
  <c r="X1368" i="1" s="1"/>
  <c r="AD1368" i="1" s="1"/>
  <c r="AF1368" i="1" s="1"/>
  <c r="L1372" i="1"/>
  <c r="R1372" i="1" s="1"/>
  <c r="X1372" i="1" s="1"/>
  <c r="AD1372" i="1" s="1"/>
  <c r="AF1372" i="1" s="1"/>
  <c r="AH1383" i="1"/>
  <c r="N1507" i="1"/>
  <c r="T1507" i="1" s="1"/>
  <c r="Z1507" i="1" s="1"/>
  <c r="AH1507" i="1" s="1"/>
  <c r="H1506" i="1"/>
  <c r="N1506" i="1" s="1"/>
  <c r="T1506" i="1" s="1"/>
  <c r="S1413" i="1"/>
  <c r="Y1413" i="1" s="1"/>
  <c r="AG1413" i="1" s="1"/>
  <c r="G1417" i="1"/>
  <c r="M1420" i="1"/>
  <c r="S1420" i="1" s="1"/>
  <c r="Y1420" i="1" s="1"/>
  <c r="AG1420" i="1" s="1"/>
  <c r="T1433" i="1"/>
  <c r="Z1433" i="1" s="1"/>
  <c r="AH1433" i="1" s="1"/>
  <c r="Q1432" i="1"/>
  <c r="N1443" i="1"/>
  <c r="T1443" i="1" s="1"/>
  <c r="Z1443" i="1" s="1"/>
  <c r="AH1443" i="1" s="1"/>
  <c r="H1435" i="1"/>
  <c r="N1435" i="1" s="1"/>
  <c r="T1435" i="1" s="1"/>
  <c r="L1558" i="1"/>
  <c r="R1558" i="1" s="1"/>
  <c r="X1558" i="1" s="1"/>
  <c r="AD1558" i="1" s="1"/>
  <c r="H1402" i="1"/>
  <c r="N1420" i="1"/>
  <c r="T1420" i="1" s="1"/>
  <c r="Z1420" i="1" s="1"/>
  <c r="AH1420" i="1" s="1"/>
  <c r="N1422" i="1"/>
  <c r="T1422" i="1" s="1"/>
  <c r="Z1422" i="1" s="1"/>
  <c r="AH1422" i="1" s="1"/>
  <c r="N1427" i="1"/>
  <c r="T1427" i="1" s="1"/>
  <c r="Z1427" i="1" s="1"/>
  <c r="AH1427" i="1" s="1"/>
  <c r="P1432" i="1"/>
  <c r="M1461" i="1"/>
  <c r="S1461" i="1" s="1"/>
  <c r="Y1461" i="1" s="1"/>
  <c r="AG1461" i="1" s="1"/>
  <c r="G1460" i="1"/>
  <c r="M1460" i="1" s="1"/>
  <c r="S1460" i="1" s="1"/>
  <c r="Y1460" i="1" s="1"/>
  <c r="AG1460" i="1" s="1"/>
  <c r="G1426" i="1"/>
  <c r="R1440" i="1"/>
  <c r="X1440" i="1" s="1"/>
  <c r="AD1440" i="1" s="1"/>
  <c r="AF1440" i="1" s="1"/>
  <c r="O1436" i="1"/>
  <c r="Y1451" i="1"/>
  <c r="AG1451" i="1" s="1"/>
  <c r="N1477" i="1"/>
  <c r="T1477" i="1" s="1"/>
  <c r="Z1477" i="1" s="1"/>
  <c r="AH1477" i="1" s="1"/>
  <c r="H1476" i="1"/>
  <c r="N1476" i="1" s="1"/>
  <c r="T1476" i="1" s="1"/>
  <c r="Z1476" i="1" s="1"/>
  <c r="AH1476" i="1" s="1"/>
  <c r="R1433" i="1"/>
  <c r="X1433" i="1" s="1"/>
  <c r="AD1433" i="1" s="1"/>
  <c r="AF1433" i="1" s="1"/>
  <c r="S1434" i="1"/>
  <c r="Y1434" i="1" s="1"/>
  <c r="AG1434" i="1" s="1"/>
  <c r="W1435" i="1"/>
  <c r="L1448" i="1"/>
  <c r="R1448" i="1" s="1"/>
  <c r="X1448" i="1" s="1"/>
  <c r="AD1448" i="1" s="1"/>
  <c r="AF1448" i="1" s="1"/>
  <c r="L1449" i="1"/>
  <c r="R1449" i="1" s="1"/>
  <c r="X1449" i="1" s="1"/>
  <c r="AD1449" i="1" s="1"/>
  <c r="AF1449" i="1" s="1"/>
  <c r="M1454" i="1"/>
  <c r="S1454" i="1" s="1"/>
  <c r="Y1454" i="1" s="1"/>
  <c r="AG1454" i="1" s="1"/>
  <c r="M1455" i="1"/>
  <c r="S1455" i="1" s="1"/>
  <c r="Y1455" i="1" s="1"/>
  <c r="AG1455" i="1" s="1"/>
  <c r="L1459" i="1"/>
  <c r="R1459" i="1" s="1"/>
  <c r="X1459" i="1" s="1"/>
  <c r="AD1459" i="1" s="1"/>
  <c r="AF1459" i="1" s="1"/>
  <c r="F1458" i="1"/>
  <c r="N1461" i="1"/>
  <c r="T1461" i="1" s="1"/>
  <c r="Z1461" i="1" s="1"/>
  <c r="AH1461" i="1" s="1"/>
  <c r="H1460" i="1"/>
  <c r="L1464" i="1"/>
  <c r="R1464" i="1" s="1"/>
  <c r="X1464" i="1" s="1"/>
  <c r="AD1464" i="1" s="1"/>
  <c r="AF1464" i="1" s="1"/>
  <c r="I1463" i="1"/>
  <c r="L1463" i="1" s="1"/>
  <c r="R1463" i="1" s="1"/>
  <c r="X1463" i="1" s="1"/>
  <c r="AD1463" i="1" s="1"/>
  <c r="AF1463" i="1" s="1"/>
  <c r="L1474" i="1"/>
  <c r="R1474" i="1" s="1"/>
  <c r="X1474" i="1" s="1"/>
  <c r="AD1474" i="1" s="1"/>
  <c r="AF1474" i="1" s="1"/>
  <c r="I1473" i="1"/>
  <c r="L1473" i="1" s="1"/>
  <c r="R1473" i="1" s="1"/>
  <c r="X1473" i="1" s="1"/>
  <c r="AD1473" i="1" s="1"/>
  <c r="AF1473" i="1" s="1"/>
  <c r="N1489" i="1"/>
  <c r="T1489" i="1" s="1"/>
  <c r="Z1489" i="1" s="1"/>
  <c r="AH1489" i="1" s="1"/>
  <c r="H1488" i="1"/>
  <c r="N1488" i="1" s="1"/>
  <c r="T1488" i="1" s="1"/>
  <c r="Z1488" i="1" s="1"/>
  <c r="AH1488" i="1" s="1"/>
  <c r="N1550" i="1"/>
  <c r="T1550" i="1" s="1"/>
  <c r="Z1550" i="1" s="1"/>
  <c r="AH1550" i="1" s="1"/>
  <c r="H1547" i="1"/>
  <c r="M1459" i="1"/>
  <c r="S1459" i="1" s="1"/>
  <c r="Y1459" i="1" s="1"/>
  <c r="AG1459" i="1" s="1"/>
  <c r="G1458" i="1"/>
  <c r="L1486" i="1"/>
  <c r="R1486" i="1" s="1"/>
  <c r="X1486" i="1" s="1"/>
  <c r="AD1486" i="1" s="1"/>
  <c r="AF1486" i="1" s="1"/>
  <c r="I1485" i="1"/>
  <c r="L1485" i="1" s="1"/>
  <c r="R1485" i="1" s="1"/>
  <c r="X1485" i="1" s="1"/>
  <c r="AD1485" i="1" s="1"/>
  <c r="AF1485" i="1" s="1"/>
  <c r="X1488" i="1"/>
  <c r="AD1488" i="1" s="1"/>
  <c r="AF1488" i="1" s="1"/>
  <c r="N1501" i="1"/>
  <c r="T1501" i="1" s="1"/>
  <c r="Z1501" i="1" s="1"/>
  <c r="AH1501" i="1" s="1"/>
  <c r="H1500" i="1"/>
  <c r="N1500" i="1" s="1"/>
  <c r="T1500" i="1" s="1"/>
  <c r="Z1500" i="1" s="1"/>
  <c r="AH1500" i="1" s="1"/>
  <c r="Q1542" i="1"/>
  <c r="Q1541" i="1" s="1"/>
  <c r="T1543" i="1"/>
  <c r="Z1543" i="1" s="1"/>
  <c r="AH1543" i="1" s="1"/>
  <c r="I1566" i="1"/>
  <c r="P1435" i="1"/>
  <c r="T1457" i="1"/>
  <c r="Z1457" i="1" s="1"/>
  <c r="AH1457" i="1" s="1"/>
  <c r="L1498" i="1"/>
  <c r="R1498" i="1" s="1"/>
  <c r="X1498" i="1" s="1"/>
  <c r="AD1498" i="1" s="1"/>
  <c r="AF1498" i="1" s="1"/>
  <c r="I1497" i="1"/>
  <c r="L1497" i="1" s="1"/>
  <c r="R1497" i="1" s="1"/>
  <c r="X1497" i="1" s="1"/>
  <c r="AD1497" i="1" s="1"/>
  <c r="AF1497" i="1" s="1"/>
  <c r="T1511" i="1"/>
  <c r="Z1511" i="1" s="1"/>
  <c r="AH1511" i="1" s="1"/>
  <c r="L1512" i="1"/>
  <c r="R1512" i="1" s="1"/>
  <c r="X1512" i="1" s="1"/>
  <c r="AD1512" i="1" s="1"/>
  <c r="AF1512" i="1" s="1"/>
  <c r="F1511" i="1"/>
  <c r="L1511" i="1" s="1"/>
  <c r="R1511" i="1" s="1"/>
  <c r="X1511" i="1" s="1"/>
  <c r="AD1511" i="1" s="1"/>
  <c r="AF1511" i="1" s="1"/>
  <c r="M1512" i="1"/>
  <c r="S1512" i="1" s="1"/>
  <c r="Y1512" i="1" s="1"/>
  <c r="AG1512" i="1" s="1"/>
  <c r="J1511" i="1"/>
  <c r="M1511" i="1" s="1"/>
  <c r="S1511" i="1" s="1"/>
  <c r="Y1511" i="1" s="1"/>
  <c r="AG1511" i="1" s="1"/>
  <c r="N1515" i="1"/>
  <c r="T1515" i="1" s="1"/>
  <c r="Z1515" i="1" s="1"/>
  <c r="AH1515" i="1" s="1"/>
  <c r="H1514" i="1"/>
  <c r="N1514" i="1" s="1"/>
  <c r="T1514" i="1" s="1"/>
  <c r="Z1514" i="1" s="1"/>
  <c r="AH1514" i="1" s="1"/>
  <c r="L1518" i="1"/>
  <c r="R1518" i="1" s="1"/>
  <c r="X1518" i="1" s="1"/>
  <c r="AD1518" i="1" s="1"/>
  <c r="AF1518" i="1" s="1"/>
  <c r="F1517" i="1"/>
  <c r="L1517" i="1" s="1"/>
  <c r="R1517" i="1" s="1"/>
  <c r="M1518" i="1"/>
  <c r="S1518" i="1" s="1"/>
  <c r="Y1518" i="1" s="1"/>
  <c r="AG1518" i="1" s="1"/>
  <c r="J1517" i="1"/>
  <c r="N1525" i="1"/>
  <c r="T1525" i="1" s="1"/>
  <c r="Z1525" i="1" s="1"/>
  <c r="AH1525" i="1" s="1"/>
  <c r="H1524" i="1"/>
  <c r="N1524" i="1" s="1"/>
  <c r="T1524" i="1" s="1"/>
  <c r="Z1524" i="1" s="1"/>
  <c r="AH1524" i="1" s="1"/>
  <c r="T1527" i="1"/>
  <c r="Z1527" i="1" s="1"/>
  <c r="AH1527" i="1" s="1"/>
  <c r="L1528" i="1"/>
  <c r="R1528" i="1" s="1"/>
  <c r="X1528" i="1" s="1"/>
  <c r="AD1528" i="1" s="1"/>
  <c r="AF1528" i="1" s="1"/>
  <c r="F1527" i="1"/>
  <c r="L1527" i="1" s="1"/>
  <c r="R1527" i="1" s="1"/>
  <c r="X1527" i="1" s="1"/>
  <c r="AD1527" i="1" s="1"/>
  <c r="AF1527" i="1" s="1"/>
  <c r="M1528" i="1"/>
  <c r="S1528" i="1" s="1"/>
  <c r="Y1528" i="1" s="1"/>
  <c r="AG1528" i="1" s="1"/>
  <c r="J1527" i="1"/>
  <c r="M1527" i="1" s="1"/>
  <c r="S1527" i="1" s="1"/>
  <c r="Y1527" i="1" s="1"/>
  <c r="AG1527" i="1" s="1"/>
  <c r="N1531" i="1"/>
  <c r="T1531" i="1" s="1"/>
  <c r="Z1531" i="1" s="1"/>
  <c r="AH1531" i="1" s="1"/>
  <c r="H1530" i="1"/>
  <c r="N1530" i="1" s="1"/>
  <c r="T1530" i="1" s="1"/>
  <c r="Z1530" i="1" s="1"/>
  <c r="AH1530" i="1" s="1"/>
  <c r="L1534" i="1"/>
  <c r="R1534" i="1" s="1"/>
  <c r="X1534" i="1" s="1"/>
  <c r="AD1534" i="1" s="1"/>
  <c r="AF1534" i="1" s="1"/>
  <c r="F1533" i="1"/>
  <c r="L1533" i="1" s="1"/>
  <c r="R1533" i="1" s="1"/>
  <c r="X1533" i="1" s="1"/>
  <c r="AD1533" i="1" s="1"/>
  <c r="AF1533" i="1" s="1"/>
  <c r="M1534" i="1"/>
  <c r="S1534" i="1" s="1"/>
  <c r="Y1534" i="1" s="1"/>
  <c r="AG1534" i="1" s="1"/>
  <c r="J1533" i="1"/>
  <c r="M1533" i="1" s="1"/>
  <c r="S1533" i="1" s="1"/>
  <c r="Y1533" i="1" s="1"/>
  <c r="AG1533" i="1" s="1"/>
  <c r="N1537" i="1"/>
  <c r="T1537" i="1" s="1"/>
  <c r="Z1537" i="1" s="1"/>
  <c r="AH1537" i="1" s="1"/>
  <c r="H1536" i="1"/>
  <c r="N1536" i="1" s="1"/>
  <c r="T1536" i="1" s="1"/>
  <c r="Z1536" i="1" s="1"/>
  <c r="AH1536" i="1" s="1"/>
  <c r="S1492" i="1"/>
  <c r="Y1492" i="1" s="1"/>
  <c r="AG1492" i="1" s="1"/>
  <c r="S1504" i="1"/>
  <c r="Y1504" i="1" s="1"/>
  <c r="AG1504" i="1" s="1"/>
  <c r="S1531" i="1"/>
  <c r="Y1531" i="1" s="1"/>
  <c r="AG1531" i="1" s="1"/>
  <c r="N1555" i="1"/>
  <c r="T1555" i="1" s="1"/>
  <c r="Z1555" i="1" s="1"/>
  <c r="AH1555" i="1" s="1"/>
  <c r="H1554" i="1"/>
  <c r="L1579" i="1"/>
  <c r="F1578" i="1"/>
  <c r="L1590" i="1"/>
  <c r="R1590" i="1" s="1"/>
  <c r="X1590" i="1" s="1"/>
  <c r="AD1590" i="1" s="1"/>
  <c r="AF1590" i="1" s="1"/>
  <c r="F1589" i="1"/>
  <c r="J1589" i="1"/>
  <c r="J1588" i="1" s="1"/>
  <c r="L1451" i="1"/>
  <c r="R1451" i="1" s="1"/>
  <c r="X1451" i="1" s="1"/>
  <c r="AD1451" i="1" s="1"/>
  <c r="AF1451" i="1" s="1"/>
  <c r="L1452" i="1"/>
  <c r="R1452" i="1" s="1"/>
  <c r="X1452" i="1" s="1"/>
  <c r="AD1452" i="1" s="1"/>
  <c r="AF1452" i="1" s="1"/>
  <c r="R1460" i="1"/>
  <c r="X1460" i="1" s="1"/>
  <c r="AD1460" i="1" s="1"/>
  <c r="AF1460" i="1" s="1"/>
  <c r="S1471" i="1"/>
  <c r="Y1471" i="1" s="1"/>
  <c r="AG1471" i="1" s="1"/>
  <c r="S1476" i="1"/>
  <c r="Y1476" i="1" s="1"/>
  <c r="AG1476" i="1" s="1"/>
  <c r="H1479" i="1"/>
  <c r="N1479" i="1" s="1"/>
  <c r="T1479" i="1" s="1"/>
  <c r="Z1479" i="1" s="1"/>
  <c r="AH1479" i="1" s="1"/>
  <c r="S1483" i="1"/>
  <c r="Y1483" i="1" s="1"/>
  <c r="AG1483" i="1" s="1"/>
  <c r="H1491" i="1"/>
  <c r="N1491" i="1" s="1"/>
  <c r="T1491" i="1" s="1"/>
  <c r="Z1491" i="1" s="1"/>
  <c r="AH1491" i="1" s="1"/>
  <c r="S1495" i="1"/>
  <c r="Y1495" i="1" s="1"/>
  <c r="AG1495" i="1" s="1"/>
  <c r="H1503" i="1"/>
  <c r="N1503" i="1" s="1"/>
  <c r="T1503" i="1" s="1"/>
  <c r="Z1503" i="1" s="1"/>
  <c r="AH1503" i="1" s="1"/>
  <c r="AG1539" i="1"/>
  <c r="AI1552" i="1"/>
  <c r="L1554" i="1"/>
  <c r="R1554" i="1" s="1"/>
  <c r="X1554" i="1" s="1"/>
  <c r="AD1554" i="1" s="1"/>
  <c r="AF1554" i="1" s="1"/>
  <c r="I1553" i="1"/>
  <c r="H1557" i="1"/>
  <c r="I1543" i="1"/>
  <c r="L1572" i="1"/>
  <c r="R1572" i="1" s="1"/>
  <c r="X1572" i="1" s="1"/>
  <c r="AD1572" i="1" s="1"/>
  <c r="AF1572" i="1" s="1"/>
  <c r="AC1571" i="1"/>
  <c r="AC1570" i="1" s="1"/>
  <c r="T1574" i="1"/>
  <c r="Z1574" i="1" s="1"/>
  <c r="AH1574" i="1" s="1"/>
  <c r="M1590" i="1"/>
  <c r="S1590" i="1" s="1"/>
  <c r="Y1590" i="1" s="1"/>
  <c r="AG1590" i="1" s="1"/>
  <c r="G1589" i="1"/>
  <c r="N1590" i="1"/>
  <c r="T1590" i="1" s="1"/>
  <c r="Z1590" i="1" s="1"/>
  <c r="AH1590" i="1" s="1"/>
  <c r="K1589" i="1"/>
  <c r="I1599" i="1"/>
  <c r="N1605" i="1"/>
  <c r="T1605" i="1" s="1"/>
  <c r="Z1605" i="1" s="1"/>
  <c r="AH1605" i="1" s="1"/>
  <c r="H1604" i="1"/>
  <c r="N1604" i="1" s="1"/>
  <c r="T1604" i="1" s="1"/>
  <c r="Z1604" i="1" s="1"/>
  <c r="AH1604" i="1" s="1"/>
  <c r="L1605" i="1"/>
  <c r="R1605" i="1" s="1"/>
  <c r="X1605" i="1" s="1"/>
  <c r="AD1605" i="1" s="1"/>
  <c r="AF1605" i="1" s="1"/>
  <c r="N1567" i="1"/>
  <c r="T1567" i="1" s="1"/>
  <c r="Z1567" i="1" s="1"/>
  <c r="AH1567" i="1" s="1"/>
  <c r="H1566" i="1"/>
  <c r="J1578" i="1"/>
  <c r="L1574" i="1"/>
  <c r="R1574" i="1" s="1"/>
  <c r="X1574" i="1" s="1"/>
  <c r="AD1574" i="1" s="1"/>
  <c r="AF1574" i="1" s="1"/>
  <c r="F1571" i="1"/>
  <c r="J1571" i="1"/>
  <c r="L1580" i="1"/>
  <c r="R1580" i="1" s="1"/>
  <c r="X1580" i="1" s="1"/>
  <c r="AD1580" i="1" s="1"/>
  <c r="AF1580" i="1" s="1"/>
  <c r="R1583" i="1"/>
  <c r="X1583" i="1" s="1"/>
  <c r="AD1583" i="1" s="1"/>
  <c r="AF1583" i="1" s="1"/>
  <c r="N1613" i="1"/>
  <c r="T1613" i="1" s="1"/>
  <c r="Z1613" i="1" s="1"/>
  <c r="AH1613" i="1" s="1"/>
  <c r="H1610" i="1"/>
  <c r="S1559" i="1"/>
  <c r="Y1559" i="1" s="1"/>
  <c r="AG1559" i="1" s="1"/>
  <c r="S1563" i="1"/>
  <c r="Y1563" i="1" s="1"/>
  <c r="AG1563" i="1" s="1"/>
  <c r="S1568" i="1"/>
  <c r="Y1568" i="1" s="1"/>
  <c r="AG1568" i="1" s="1"/>
  <c r="V1571" i="1"/>
  <c r="V1570" i="1" s="1"/>
  <c r="V1565" i="1" s="1"/>
  <c r="T1576" i="1"/>
  <c r="Z1576" i="1" s="1"/>
  <c r="AH1576" i="1" s="1"/>
  <c r="N1599" i="1"/>
  <c r="T1599" i="1" s="1"/>
  <c r="Z1599" i="1" s="1"/>
  <c r="AH1599" i="1" s="1"/>
  <c r="H1598" i="1"/>
  <c r="M1583" i="1"/>
  <c r="S1583" i="1" s="1"/>
  <c r="Y1583" i="1" s="1"/>
  <c r="AG1583" i="1" s="1"/>
  <c r="M1586" i="1"/>
  <c r="S1586" i="1" s="1"/>
  <c r="Y1586" i="1" s="1"/>
  <c r="AG1586" i="1" s="1"/>
  <c r="M1592" i="1"/>
  <c r="S1592" i="1" s="1"/>
  <c r="Y1592" i="1" s="1"/>
  <c r="AG1592" i="1" s="1"/>
  <c r="S1595" i="1"/>
  <c r="Y1595" i="1" s="1"/>
  <c r="AG1595" i="1" s="1"/>
  <c r="S1600" i="1"/>
  <c r="Y1600" i="1" s="1"/>
  <c r="AG1600" i="1" s="1"/>
  <c r="S1611" i="1"/>
  <c r="Y1611" i="1" s="1"/>
  <c r="AG1611" i="1" s="1"/>
  <c r="R231" i="1" l="1"/>
  <c r="X231" i="1" s="1"/>
  <c r="AD231" i="1" s="1"/>
  <c r="AF231" i="1" s="1"/>
  <c r="O224" i="1"/>
  <c r="G194" i="1"/>
  <c r="M194" i="1" s="1"/>
  <c r="S194" i="1" s="1"/>
  <c r="M195" i="1"/>
  <c r="S195" i="1" s="1"/>
  <c r="Y195" i="1" s="1"/>
  <c r="AG195" i="1" s="1"/>
  <c r="O1117" i="1"/>
  <c r="AG1008" i="1"/>
  <c r="R798" i="1"/>
  <c r="X798" i="1" s="1"/>
  <c r="AD798" i="1" s="1"/>
  <c r="AF798" i="1" s="1"/>
  <c r="AE1565" i="1"/>
  <c r="F407" i="1"/>
  <c r="AE425" i="1"/>
  <c r="AB1002" i="1"/>
  <c r="N1245" i="1"/>
  <c r="T1245" i="1" s="1"/>
  <c r="Z1245" i="1" s="1"/>
  <c r="AH1245" i="1" s="1"/>
  <c r="H1241" i="1"/>
  <c r="W358" i="1"/>
  <c r="AC1002" i="1"/>
  <c r="N798" i="1"/>
  <c r="T798" i="1" s="1"/>
  <c r="Z798" i="1" s="1"/>
  <c r="AH798" i="1" s="1"/>
  <c r="K797" i="1"/>
  <c r="N797" i="1" s="1"/>
  <c r="K767" i="1"/>
  <c r="N768" i="1"/>
  <c r="T768" i="1" s="1"/>
  <c r="Z768" i="1" s="1"/>
  <c r="AH768" i="1" s="1"/>
  <c r="O754" i="1"/>
  <c r="O753" i="1" s="1"/>
  <c r="W1167" i="1"/>
  <c r="Q816" i="1"/>
  <c r="H789" i="1"/>
  <c r="N794" i="1"/>
  <c r="T794" i="1" s="1"/>
  <c r="Z794" i="1" s="1"/>
  <c r="AH794" i="1" s="1"/>
  <c r="F461" i="1"/>
  <c r="L462" i="1"/>
  <c r="R462" i="1" s="1"/>
  <c r="X462" i="1" s="1"/>
  <c r="AD462" i="1" s="1"/>
  <c r="AF462" i="1" s="1"/>
  <c r="Z284" i="1"/>
  <c r="AH284" i="1" s="1"/>
  <c r="AD863" i="1"/>
  <c r="AF863" i="1" s="1"/>
  <c r="N924" i="1"/>
  <c r="T924" i="1" s="1"/>
  <c r="Z924" i="1" s="1"/>
  <c r="P1339" i="1"/>
  <c r="G804" i="1"/>
  <c r="M809" i="1"/>
  <c r="S809" i="1" s="1"/>
  <c r="Y809" i="1" s="1"/>
  <c r="AG809" i="1" s="1"/>
  <c r="W1409" i="1"/>
  <c r="AI1447" i="1"/>
  <c r="I1381" i="1"/>
  <c r="Y1086" i="1"/>
  <c r="AA737" i="1"/>
  <c r="N303" i="1"/>
  <c r="T303" i="1" s="1"/>
  <c r="Z303" i="1" s="1"/>
  <c r="AI150" i="1"/>
  <c r="M665" i="1"/>
  <c r="S665" i="1" s="1"/>
  <c r="Y665" i="1" s="1"/>
  <c r="AG665" i="1" s="1"/>
  <c r="AH164" i="1"/>
  <c r="AE816" i="1"/>
  <c r="W1565" i="1"/>
  <c r="AC1312" i="1"/>
  <c r="O1080" i="1"/>
  <c r="AB903" i="1"/>
  <c r="V903" i="1"/>
  <c r="O903" i="1"/>
  <c r="X858" i="1"/>
  <c r="AD858" i="1" s="1"/>
  <c r="AI816" i="1"/>
  <c r="J642" i="1"/>
  <c r="Z635" i="1"/>
  <c r="AH635" i="1" s="1"/>
  <c r="Q1016" i="1"/>
  <c r="Q1015" i="1" s="1"/>
  <c r="P737" i="1"/>
  <c r="U737" i="1"/>
  <c r="R511" i="1"/>
  <c r="X511" i="1" s="1"/>
  <c r="AD511" i="1" s="1"/>
  <c r="AF511" i="1" s="1"/>
  <c r="AA482" i="1"/>
  <c r="P1312" i="1"/>
  <c r="AB1290" i="1"/>
  <c r="Q774" i="1"/>
  <c r="Q773" i="1" s="1"/>
  <c r="M716" i="1"/>
  <c r="S716" i="1" s="1"/>
  <c r="Y716" i="1" s="1"/>
  <c r="AG716" i="1" s="1"/>
  <c r="R716" i="1"/>
  <c r="X716" i="1" s="1"/>
  <c r="AD716" i="1" s="1"/>
  <c r="AF716" i="1" s="1"/>
  <c r="L686" i="1"/>
  <c r="R686" i="1" s="1"/>
  <c r="X686" i="1" s="1"/>
  <c r="AD686" i="1" s="1"/>
  <c r="AF686" i="1" s="1"/>
  <c r="P674" i="1"/>
  <c r="AC642" i="1"/>
  <c r="S303" i="1"/>
  <c r="Y303" i="1" s="1"/>
  <c r="AG303" i="1" s="1"/>
  <c r="AI1016" i="1"/>
  <c r="AI1015" i="1" s="1"/>
  <c r="AA754" i="1"/>
  <c r="AA753" i="1" s="1"/>
  <c r="L431" i="1"/>
  <c r="R431" i="1" s="1"/>
  <c r="X431" i="1" s="1"/>
  <c r="H737" i="1"/>
  <c r="O674" i="1"/>
  <c r="L675" i="1"/>
  <c r="R675" i="1" s="1"/>
  <c r="X675" i="1" s="1"/>
  <c r="AD675" i="1" s="1"/>
  <c r="AF675" i="1" s="1"/>
  <c r="L748" i="1"/>
  <c r="R748" i="1" s="1"/>
  <c r="X748" i="1" s="1"/>
  <c r="AD748" i="1" s="1"/>
  <c r="T431" i="1"/>
  <c r="Z431" i="1" s="1"/>
  <c r="AH431" i="1" s="1"/>
  <c r="R214" i="1"/>
  <c r="X214" i="1" s="1"/>
  <c r="X284" i="1"/>
  <c r="AD284" i="1" s="1"/>
  <c r="AF284" i="1" s="1"/>
  <c r="W1312" i="1"/>
  <c r="I1167" i="1"/>
  <c r="I1166" i="1" s="1"/>
  <c r="L1168" i="1"/>
  <c r="R1168" i="1" s="1"/>
  <c r="X1168" i="1" s="1"/>
  <c r="AA1016" i="1"/>
  <c r="AA1015" i="1" s="1"/>
  <c r="W816" i="1"/>
  <c r="I737" i="1"/>
  <c r="S686" i="1"/>
  <c r="Y686" i="1" s="1"/>
  <c r="AA642" i="1"/>
  <c r="AB774" i="1"/>
  <c r="AB773" i="1" s="1"/>
  <c r="Q703" i="1"/>
  <c r="S756" i="1"/>
  <c r="Y756" i="1" s="1"/>
  <c r="AG756" i="1" s="1"/>
  <c r="Q425" i="1"/>
  <c r="Q358" i="1" s="1"/>
  <c r="I150" i="1"/>
  <c r="AI1002" i="1"/>
  <c r="X1557" i="1"/>
  <c r="AD1557" i="1" s="1"/>
  <c r="AF1557" i="1" s="1"/>
  <c r="Q1290" i="1"/>
  <c r="AC737" i="1"/>
  <c r="L511" i="1"/>
  <c r="M1536" i="1"/>
  <c r="S1536" i="1" s="1"/>
  <c r="Y1536" i="1" s="1"/>
  <c r="AG1536" i="1" s="1"/>
  <c r="AI1167" i="1"/>
  <c r="AI1166" i="1" s="1"/>
  <c r="AB1094" i="1"/>
  <c r="S431" i="1"/>
  <c r="Y431" i="1" s="1"/>
  <c r="AG431" i="1" s="1"/>
  <c r="N675" i="1"/>
  <c r="X517" i="1"/>
  <c r="AA309" i="1"/>
  <c r="AA308" i="1" s="1"/>
  <c r="AB17" i="1"/>
  <c r="AB16" i="1" s="1"/>
  <c r="T387" i="1"/>
  <c r="Z387" i="1" s="1"/>
  <c r="AH387" i="1" s="1"/>
  <c r="J309" i="1"/>
  <c r="J308" i="1" s="1"/>
  <c r="F310" i="1"/>
  <c r="U149" i="1"/>
  <c r="W150" i="1"/>
  <c r="W149" i="1" s="1"/>
  <c r="V674" i="1"/>
  <c r="AA774" i="1"/>
  <c r="AA773" i="1" s="1"/>
  <c r="AI737" i="1"/>
  <c r="S707" i="1"/>
  <c r="Y707" i="1" s="1"/>
  <c r="AG707" i="1" s="1"/>
  <c r="V617" i="1"/>
  <c r="O150" i="1"/>
  <c r="R164" i="1"/>
  <c r="X164" i="1" s="1"/>
  <c r="AD164" i="1" s="1"/>
  <c r="AF164" i="1" s="1"/>
  <c r="Z738" i="1"/>
  <c r="AH738" i="1" s="1"/>
  <c r="AE150" i="1"/>
  <c r="AA1447" i="1"/>
  <c r="L806" i="1"/>
  <c r="R806" i="1" s="1"/>
  <c r="X806" i="1" s="1"/>
  <c r="AD806" i="1" s="1"/>
  <c r="AF806" i="1" s="1"/>
  <c r="I805" i="1"/>
  <c r="L805" i="1" s="1"/>
  <c r="R805" i="1" s="1"/>
  <c r="X805" i="1" s="1"/>
  <c r="AD805" i="1" s="1"/>
  <c r="AF805" i="1" s="1"/>
  <c r="K1557" i="1"/>
  <c r="K1552" i="1" s="1"/>
  <c r="N1558" i="1"/>
  <c r="T1558" i="1" s="1"/>
  <c r="I1279" i="1"/>
  <c r="L1280" i="1"/>
  <c r="R1280" i="1" s="1"/>
  <c r="X1280" i="1" s="1"/>
  <c r="AD1280" i="1" s="1"/>
  <c r="AF1280" i="1" s="1"/>
  <c r="T133" i="1"/>
  <c r="Z133" i="1" s="1"/>
  <c r="AH133" i="1" s="1"/>
  <c r="Q96" i="1"/>
  <c r="Q95" i="1" s="1"/>
  <c r="N1313" i="1"/>
  <c r="T1313" i="1" s="1"/>
  <c r="Z1313" i="1" s="1"/>
  <c r="AH1313" i="1" s="1"/>
  <c r="I1290" i="1"/>
  <c r="N568" i="1"/>
  <c r="T568" i="1" s="1"/>
  <c r="Z568" i="1" s="1"/>
  <c r="AH568" i="1" s="1"/>
  <c r="H561" i="1"/>
  <c r="N855" i="1"/>
  <c r="T855" i="1" s="1"/>
  <c r="Z855" i="1" s="1"/>
  <c r="AH855" i="1" s="1"/>
  <c r="H839" i="1"/>
  <c r="N839" i="1" s="1"/>
  <c r="T839" i="1" s="1"/>
  <c r="Z839" i="1" s="1"/>
  <c r="AH839" i="1" s="1"/>
  <c r="M743" i="1"/>
  <c r="S743" i="1" s="1"/>
  <c r="Y743" i="1" s="1"/>
  <c r="AG743" i="1" s="1"/>
  <c r="G737" i="1"/>
  <c r="M737" i="1" s="1"/>
  <c r="S737" i="1" s="1"/>
  <c r="Y737" i="1" s="1"/>
  <c r="AG737" i="1" s="1"/>
  <c r="R797" i="1"/>
  <c r="I903" i="1"/>
  <c r="L913" i="1"/>
  <c r="R913" i="1" s="1"/>
  <c r="X913" i="1" s="1"/>
  <c r="O775" i="1"/>
  <c r="R776" i="1"/>
  <c r="X776" i="1" s="1"/>
  <c r="AD776" i="1" s="1"/>
  <c r="AF776" i="1" s="1"/>
  <c r="AA674" i="1"/>
  <c r="N737" i="1"/>
  <c r="T737" i="1" s="1"/>
  <c r="N1466" i="1"/>
  <c r="V1447" i="1"/>
  <c r="V1394" i="1" s="1"/>
  <c r="T945" i="1"/>
  <c r="Z945" i="1" s="1"/>
  <c r="AI902" i="1"/>
  <c r="H1279" i="1"/>
  <c r="N1279" i="1" s="1"/>
  <c r="N1280" i="1"/>
  <c r="T1280" i="1" s="1"/>
  <c r="Z1280" i="1" s="1"/>
  <c r="AH1280" i="1" s="1"/>
  <c r="R1242" i="1"/>
  <c r="X1242" i="1" s="1"/>
  <c r="AD1242" i="1" s="1"/>
  <c r="AF1242" i="1" s="1"/>
  <c r="O1241" i="1"/>
  <c r="O1240" i="1" s="1"/>
  <c r="L1426" i="1"/>
  <c r="R1426" i="1" s="1"/>
  <c r="X1426" i="1" s="1"/>
  <c r="AD1426" i="1" s="1"/>
  <c r="AF1426" i="1" s="1"/>
  <c r="F1425" i="1"/>
  <c r="L1425" i="1" s="1"/>
  <c r="R1425" i="1" s="1"/>
  <c r="X1425" i="1" s="1"/>
  <c r="AD1425" i="1" s="1"/>
  <c r="AF1425" i="1" s="1"/>
  <c r="N1557" i="1"/>
  <c r="T1557" i="1" s="1"/>
  <c r="L561" i="1"/>
  <c r="M1554" i="1"/>
  <c r="S1554" i="1" s="1"/>
  <c r="Y1554" i="1" s="1"/>
  <c r="AG1554" i="1" s="1"/>
  <c r="AC1094" i="1"/>
  <c r="AF858" i="1"/>
  <c r="L756" i="1"/>
  <c r="R756" i="1" s="1"/>
  <c r="X756" i="1" s="1"/>
  <c r="AD756" i="1" s="1"/>
  <c r="AF756" i="1" s="1"/>
  <c r="AB642" i="1"/>
  <c r="AC150" i="1"/>
  <c r="AC149" i="1" s="1"/>
  <c r="AC94" i="1" s="1"/>
  <c r="H194" i="1"/>
  <c r="N194" i="1" s="1"/>
  <c r="T194" i="1" s="1"/>
  <c r="Z194" i="1" s="1"/>
  <c r="AH194" i="1" s="1"/>
  <c r="N195" i="1"/>
  <c r="T195" i="1" s="1"/>
  <c r="Z195" i="1" s="1"/>
  <c r="AH195" i="1" s="1"/>
  <c r="L161" i="1"/>
  <c r="R161" i="1" s="1"/>
  <c r="X161" i="1" s="1"/>
  <c r="AD161" i="1" s="1"/>
  <c r="AF161" i="1" s="1"/>
  <c r="O774" i="1"/>
  <c r="O773" i="1" s="1"/>
  <c r="L1578" i="1"/>
  <c r="X1382" i="1"/>
  <c r="AD1382" i="1" s="1"/>
  <c r="AF1382" i="1" s="1"/>
  <c r="T1220" i="1"/>
  <c r="Z1220" i="1" s="1"/>
  <c r="K516" i="1"/>
  <c r="K437" i="1" s="1"/>
  <c r="K436" i="1" s="1"/>
  <c r="O1565" i="1"/>
  <c r="P1447" i="1"/>
  <c r="U1381" i="1"/>
  <c r="L1506" i="1"/>
  <c r="R1506" i="1" s="1"/>
  <c r="X1506" i="1" s="1"/>
  <c r="AD1506" i="1" s="1"/>
  <c r="AF1506" i="1" s="1"/>
  <c r="M1506" i="1"/>
  <c r="S1506" i="1" s="1"/>
  <c r="L1279" i="1"/>
  <c r="R1279" i="1" s="1"/>
  <c r="Y1168" i="1"/>
  <c r="AG1168" i="1" s="1"/>
  <c r="T1003" i="1"/>
  <c r="Z1003" i="1" s="1"/>
  <c r="AH1003" i="1" s="1"/>
  <c r="V516" i="1"/>
  <c r="AF748" i="1"/>
  <c r="V482" i="1"/>
  <c r="L328" i="1"/>
  <c r="R328" i="1" s="1"/>
  <c r="X328" i="1" s="1"/>
  <c r="AD328" i="1" s="1"/>
  <c r="AF328" i="1" s="1"/>
  <c r="AI209" i="1"/>
  <c r="AI200" i="1" s="1"/>
  <c r="O17" i="1"/>
  <c r="I425" i="1"/>
  <c r="I309" i="1"/>
  <c r="I308" i="1" s="1"/>
  <c r="AB1312" i="1"/>
  <c r="U903" i="1"/>
  <c r="J1002" i="1"/>
  <c r="K575" i="1"/>
  <c r="W642" i="1"/>
  <c r="U642" i="1"/>
  <c r="Z46" i="1"/>
  <c r="AB1381" i="1"/>
  <c r="AE482" i="1"/>
  <c r="Z1579" i="1"/>
  <c r="AH1579" i="1" s="1"/>
  <c r="Q1312" i="1"/>
  <c r="V1339" i="1"/>
  <c r="Z743" i="1"/>
  <c r="AH743" i="1" s="1"/>
  <c r="Q642" i="1"/>
  <c r="AD602" i="1"/>
  <c r="AF602" i="1" s="1"/>
  <c r="AH298" i="1"/>
  <c r="AC617" i="1"/>
  <c r="AC574" i="1" s="1"/>
  <c r="AD1466" i="1"/>
  <c r="AF1466" i="1" s="1"/>
  <c r="X1190" i="1"/>
  <c r="AD1190" i="1" s="1"/>
  <c r="AF1190" i="1" s="1"/>
  <c r="AB1167" i="1"/>
  <c r="AB1166" i="1" s="1"/>
  <c r="X1331" i="1"/>
  <c r="AD1331" i="1" s="1"/>
  <c r="M1279" i="1"/>
  <c r="T1175" i="1"/>
  <c r="Z1175" i="1" s="1"/>
  <c r="AH1175" i="1" s="1"/>
  <c r="Y876" i="1"/>
  <c r="AG876" i="1" s="1"/>
  <c r="AA839" i="1"/>
  <c r="O482" i="1"/>
  <c r="O437" i="1" s="1"/>
  <c r="O436" i="1" s="1"/>
  <c r="Y467" i="1"/>
  <c r="AG467" i="1" s="1"/>
  <c r="AC45" i="1"/>
  <c r="AC44" i="1" s="1"/>
  <c r="I17" i="1"/>
  <c r="AE774" i="1"/>
  <c r="AE773" i="1" s="1"/>
  <c r="AE1361" i="1"/>
  <c r="AE1323" i="1" s="1"/>
  <c r="AA1565" i="1"/>
  <c r="Y1291" i="1"/>
  <c r="AG1291" i="1" s="1"/>
  <c r="K816" i="1"/>
  <c r="I703" i="1"/>
  <c r="N602" i="1"/>
  <c r="T602" i="1" s="1"/>
  <c r="Z602" i="1" s="1"/>
  <c r="AH602" i="1" s="1"/>
  <c r="Y517" i="1"/>
  <c r="AG517" i="1" s="1"/>
  <c r="O149" i="1"/>
  <c r="M183" i="1"/>
  <c r="F45" i="1"/>
  <c r="F44" i="1" s="1"/>
  <c r="X592" i="1"/>
  <c r="AD592" i="1" s="1"/>
  <c r="AF592" i="1" s="1"/>
  <c r="O617" i="1"/>
  <c r="O574" i="1" s="1"/>
  <c r="AC1565" i="1"/>
  <c r="M1517" i="1"/>
  <c r="S1517" i="1" s="1"/>
  <c r="Y1517" i="1" s="1"/>
  <c r="AG1517" i="1" s="1"/>
  <c r="AC1339" i="1"/>
  <c r="V1290" i="1"/>
  <c r="V1253" i="1" s="1"/>
  <c r="V1239" i="1" s="1"/>
  <c r="I482" i="1"/>
  <c r="AH172" i="1"/>
  <c r="N1353" i="1"/>
  <c r="T1353" i="1" s="1"/>
  <c r="Z1353" i="1" s="1"/>
  <c r="AH1353" i="1" s="1"/>
  <c r="AI1253" i="1"/>
  <c r="AI1239" i="1" s="1"/>
  <c r="V1116" i="1"/>
  <c r="T1291" i="1"/>
  <c r="Z1291" i="1" s="1"/>
  <c r="AH1291" i="1" s="1"/>
  <c r="AG1190" i="1"/>
  <c r="AH871" i="1"/>
  <c r="R635" i="1"/>
  <c r="X635" i="1" s="1"/>
  <c r="AD635" i="1" s="1"/>
  <c r="AF635" i="1" s="1"/>
  <c r="AA516" i="1"/>
  <c r="AA437" i="1" s="1"/>
  <c r="AA436" i="1" s="1"/>
  <c r="W516" i="1"/>
  <c r="AD517" i="1"/>
  <c r="AF517" i="1" s="1"/>
  <c r="R665" i="1"/>
  <c r="X665" i="1" s="1"/>
  <c r="AD665" i="1" s="1"/>
  <c r="AF665" i="1" s="1"/>
  <c r="L380" i="1"/>
  <c r="R380" i="1" s="1"/>
  <c r="X380" i="1" s="1"/>
  <c r="AD380" i="1" s="1"/>
  <c r="AF380" i="1" s="1"/>
  <c r="O45" i="1"/>
  <c r="O44" i="1" s="1"/>
  <c r="AA150" i="1"/>
  <c r="AA149" i="1" s="1"/>
  <c r="AA94" i="1" s="1"/>
  <c r="W16" i="1"/>
  <c r="Q17" i="1"/>
  <c r="Q16" i="1" s="1"/>
  <c r="R1057" i="1"/>
  <c r="X1057" i="1" s="1"/>
  <c r="AD1057" i="1" s="1"/>
  <c r="AF1057" i="1" s="1"/>
  <c r="AE17" i="1"/>
  <c r="AE16" i="1" s="1"/>
  <c r="AE903" i="1"/>
  <c r="O1447" i="1"/>
  <c r="AB1339" i="1"/>
  <c r="N748" i="1"/>
  <c r="T748" i="1" s="1"/>
  <c r="Z748" i="1" s="1"/>
  <c r="AH748" i="1" s="1"/>
  <c r="X1003" i="1"/>
  <c r="AD1003" i="1" s="1"/>
  <c r="AF1003" i="1" s="1"/>
  <c r="AB1361" i="1"/>
  <c r="AB1323" i="1" s="1"/>
  <c r="AI803" i="1"/>
  <c r="U1002" i="1"/>
  <c r="U902" i="1" s="1"/>
  <c r="L1567" i="1"/>
  <c r="R1567" i="1" s="1"/>
  <c r="X1567" i="1" s="1"/>
  <c r="AD1567" i="1" s="1"/>
  <c r="AF1567" i="1" s="1"/>
  <c r="L1287" i="1"/>
  <c r="R1287" i="1" s="1"/>
  <c r="X1287" i="1" s="1"/>
  <c r="AD1287" i="1" s="1"/>
  <c r="AF1287" i="1" s="1"/>
  <c r="P1241" i="1"/>
  <c r="P1240" i="1" s="1"/>
  <c r="T1279" i="1"/>
  <c r="Z1279" i="1" s="1"/>
  <c r="AH1279" i="1" s="1"/>
  <c r="Q1117" i="1"/>
  <c r="AH945" i="1"/>
  <c r="W839" i="1"/>
  <c r="W838" i="1" s="1"/>
  <c r="AG863" i="1"/>
  <c r="N541" i="1"/>
  <c r="T541" i="1" s="1"/>
  <c r="Z541" i="1" s="1"/>
  <c r="AH541" i="1" s="1"/>
  <c r="P1565" i="1"/>
  <c r="M1558" i="1"/>
  <c r="S1558" i="1" s="1"/>
  <c r="Y1558" i="1" s="1"/>
  <c r="AG1558" i="1" s="1"/>
  <c r="AB1409" i="1"/>
  <c r="AB1394" i="1" s="1"/>
  <c r="T1410" i="1"/>
  <c r="Z1410" i="1" s="1"/>
  <c r="AH1410" i="1" s="1"/>
  <c r="L1546" i="1"/>
  <c r="R1546" i="1" s="1"/>
  <c r="X1546" i="1" s="1"/>
  <c r="AD1546" i="1" s="1"/>
  <c r="AF1546" i="1" s="1"/>
  <c r="Q1361" i="1"/>
  <c r="S1304" i="1"/>
  <c r="Y1304" i="1" s="1"/>
  <c r="AG1304" i="1" s="1"/>
  <c r="H1207" i="1"/>
  <c r="N1207" i="1" s="1"/>
  <c r="T1207" i="1" s="1"/>
  <c r="Z1207" i="1" s="1"/>
  <c r="AH1207" i="1" s="1"/>
  <c r="V1361" i="1"/>
  <c r="I1117" i="1"/>
  <c r="I1116" i="1" s="1"/>
  <c r="R1086" i="1"/>
  <c r="N1008" i="1"/>
  <c r="T1008" i="1" s="1"/>
  <c r="Z1008" i="1" s="1"/>
  <c r="AH1008" i="1" s="1"/>
  <c r="Y913" i="1"/>
  <c r="AG913" i="1" s="1"/>
  <c r="AA838" i="1"/>
  <c r="Y618" i="1"/>
  <c r="AG618" i="1" s="1"/>
  <c r="L938" i="1"/>
  <c r="R938" i="1" s="1"/>
  <c r="X938" i="1" s="1"/>
  <c r="AD938" i="1" s="1"/>
  <c r="AF938" i="1" s="1"/>
  <c r="J516" i="1"/>
  <c r="AA575" i="1"/>
  <c r="AF475" i="1"/>
  <c r="M675" i="1"/>
  <c r="S675" i="1" s="1"/>
  <c r="Y675" i="1" s="1"/>
  <c r="AG675" i="1" s="1"/>
  <c r="O322" i="1"/>
  <c r="O309" i="1" s="1"/>
  <c r="O308" i="1" s="1"/>
  <c r="T675" i="1"/>
  <c r="Z675" i="1" s="1"/>
  <c r="AH675" i="1" s="1"/>
  <c r="AH303" i="1"/>
  <c r="Z657" i="1"/>
  <c r="AH657" i="1" s="1"/>
  <c r="J96" i="1"/>
  <c r="J95" i="1" s="1"/>
  <c r="N31" i="1"/>
  <c r="T31" i="1" s="1"/>
  <c r="Z31" i="1" s="1"/>
  <c r="AH31" i="1" s="1"/>
  <c r="M412" i="1"/>
  <c r="S412" i="1" s="1"/>
  <c r="Y412" i="1" s="1"/>
  <c r="AG412" i="1" s="1"/>
  <c r="K617" i="1"/>
  <c r="L1002" i="1"/>
  <c r="R1002" i="1" s="1"/>
  <c r="AE1447" i="1"/>
  <c r="S1610" i="1"/>
  <c r="Y1610" i="1" s="1"/>
  <c r="AG1610" i="1" s="1"/>
  <c r="AE674" i="1"/>
  <c r="AE461" i="1"/>
  <c r="AE1049" i="1"/>
  <c r="AE1038" i="1" s="1"/>
  <c r="W1361" i="1"/>
  <c r="W1323" i="1" s="1"/>
  <c r="AB1080" i="1"/>
  <c r="N1002" i="1"/>
  <c r="T1002" i="1" s="1"/>
  <c r="Z1002" i="1" s="1"/>
  <c r="AH1002" i="1" s="1"/>
  <c r="R1157" i="1"/>
  <c r="X1157" i="1" s="1"/>
  <c r="AD1157" i="1" s="1"/>
  <c r="AF1157" i="1" s="1"/>
  <c r="AG686" i="1"/>
  <c r="AB674" i="1"/>
  <c r="W737" i="1"/>
  <c r="Z737" i="1" s="1"/>
  <c r="AH737" i="1" s="1"/>
  <c r="T756" i="1"/>
  <c r="Z756" i="1" s="1"/>
  <c r="AH756" i="1" s="1"/>
  <c r="W482" i="1"/>
  <c r="P642" i="1"/>
  <c r="K642" i="1"/>
  <c r="S183" i="1"/>
  <c r="Y183" i="1" s="1"/>
  <c r="AG183" i="1" s="1"/>
  <c r="M46" i="1"/>
  <c r="S46" i="1" s="1"/>
  <c r="Y46" i="1" s="1"/>
  <c r="AG46" i="1" s="1"/>
  <c r="M789" i="1"/>
  <c r="S789" i="1" s="1"/>
  <c r="Y789" i="1" s="1"/>
  <c r="AG789" i="1" s="1"/>
  <c r="S495" i="1"/>
  <c r="Y495" i="1" s="1"/>
  <c r="AG495" i="1" s="1"/>
  <c r="AH1220" i="1"/>
  <c r="AC1394" i="1"/>
  <c r="L1318" i="1"/>
  <c r="R1318" i="1" s="1"/>
  <c r="X1318" i="1" s="1"/>
  <c r="AD1318" i="1" s="1"/>
  <c r="AF1318" i="1" s="1"/>
  <c r="F1409" i="1"/>
  <c r="L1409" i="1" s="1"/>
  <c r="O1166" i="1"/>
  <c r="P1095" i="1"/>
  <c r="P1094" i="1" s="1"/>
  <c r="AG1086" i="1"/>
  <c r="I755" i="1"/>
  <c r="I754" i="1" s="1"/>
  <c r="I753" i="1" s="1"/>
  <c r="J823" i="1"/>
  <c r="J816" i="1" s="1"/>
  <c r="S1018" i="1"/>
  <c r="Y1018" i="1" s="1"/>
  <c r="AG1018" i="1" s="1"/>
  <c r="W774" i="1"/>
  <c r="W773" i="1" s="1"/>
  <c r="U482" i="1"/>
  <c r="U437" i="1" s="1"/>
  <c r="U436" i="1" s="1"/>
  <c r="Z592" i="1"/>
  <c r="AH592" i="1" s="1"/>
  <c r="M444" i="1"/>
  <c r="S444" i="1" s="1"/>
  <c r="Y444" i="1" s="1"/>
  <c r="AG444" i="1" s="1"/>
  <c r="T183" i="1"/>
  <c r="Z183" i="1" s="1"/>
  <c r="AH183" i="1" s="1"/>
  <c r="T51" i="1"/>
  <c r="Z51" i="1" s="1"/>
  <c r="AH51" i="1" s="1"/>
  <c r="T797" i="1"/>
  <c r="Z797" i="1" s="1"/>
  <c r="AH797" i="1" s="1"/>
  <c r="AD431" i="1"/>
  <c r="AF431" i="1" s="1"/>
  <c r="AC358" i="1"/>
  <c r="M506" i="1"/>
  <c r="S506" i="1" s="1"/>
  <c r="H1578" i="1"/>
  <c r="N1578" i="1" s="1"/>
  <c r="T1578" i="1" s="1"/>
  <c r="Z1578" i="1" s="1"/>
  <c r="AH1578" i="1" s="1"/>
  <c r="AE642" i="1"/>
  <c r="S1599" i="1"/>
  <c r="Y1599" i="1" s="1"/>
  <c r="AG1599" i="1" s="1"/>
  <c r="J703" i="1"/>
  <c r="J574" i="1" s="1"/>
  <c r="J527" i="1" s="1"/>
  <c r="AC309" i="1"/>
  <c r="AC308" i="1" s="1"/>
  <c r="AA425" i="1"/>
  <c r="AA358" i="1" s="1"/>
  <c r="AA335" i="1" s="1"/>
  <c r="AA16" i="1"/>
  <c r="AE209" i="1"/>
  <c r="AE200" i="1" s="1"/>
  <c r="U1394" i="1"/>
  <c r="AA1394" i="1"/>
  <c r="U1253" i="1"/>
  <c r="U1239" i="1" s="1"/>
  <c r="L1547" i="1"/>
  <c r="R1547" i="1" s="1"/>
  <c r="X1547" i="1" s="1"/>
  <c r="AD1547" i="1" s="1"/>
  <c r="AF1547" i="1" s="1"/>
  <c r="M1101" i="1"/>
  <c r="S1101" i="1" s="1"/>
  <c r="Y1101" i="1" s="1"/>
  <c r="AG1101" i="1" s="1"/>
  <c r="AB902" i="1"/>
  <c r="F903" i="1"/>
  <c r="Q838" i="1"/>
  <c r="R561" i="1"/>
  <c r="X561" i="1" s="1"/>
  <c r="AD561" i="1" s="1"/>
  <c r="AF561" i="1" s="1"/>
  <c r="O345" i="1"/>
  <c r="O344" i="1" s="1"/>
  <c r="K45" i="1"/>
  <c r="I149" i="1"/>
  <c r="H150" i="1"/>
  <c r="Q209" i="1"/>
  <c r="AF1558" i="1"/>
  <c r="L1199" i="1"/>
  <c r="R1199" i="1" s="1"/>
  <c r="X1199" i="1" s="1"/>
  <c r="AD1199" i="1" s="1"/>
  <c r="AF1199" i="1" s="1"/>
  <c r="H1117" i="1"/>
  <c r="N1117" i="1" s="1"/>
  <c r="M1081" i="1"/>
  <c r="S1081" i="1" s="1"/>
  <c r="Y1081" i="1" s="1"/>
  <c r="AG1081" i="1" s="1"/>
  <c r="W1049" i="1"/>
  <c r="W1038" i="1" s="1"/>
  <c r="T1057" i="1"/>
  <c r="Z1057" i="1" s="1"/>
  <c r="AH1057" i="1" s="1"/>
  <c r="AG858" i="1"/>
  <c r="Z858" i="1"/>
  <c r="AH858" i="1" s="1"/>
  <c r="I96" i="1"/>
  <c r="G45" i="1"/>
  <c r="G44" i="1" s="1"/>
  <c r="R172" i="1"/>
  <c r="AI1565" i="1"/>
  <c r="U1565" i="1"/>
  <c r="Z1517" i="1"/>
  <c r="AH1517" i="1" s="1"/>
  <c r="J1552" i="1"/>
  <c r="K1167" i="1"/>
  <c r="K1166" i="1" s="1"/>
  <c r="K1093" i="1" s="1"/>
  <c r="S1279" i="1"/>
  <c r="Y1279" i="1" s="1"/>
  <c r="AG1279" i="1" s="1"/>
  <c r="R1202" i="1"/>
  <c r="AH924" i="1"/>
  <c r="T893" i="1"/>
  <c r="Z893" i="1" s="1"/>
  <c r="AH893" i="1" s="1"/>
  <c r="J1017" i="1"/>
  <c r="J1016" i="1" s="1"/>
  <c r="J1015" i="1" s="1"/>
  <c r="M1057" i="1"/>
  <c r="L893" i="1"/>
  <c r="R893" i="1" s="1"/>
  <c r="X893" i="1" s="1"/>
  <c r="AD893" i="1" s="1"/>
  <c r="AF893" i="1" s="1"/>
  <c r="X643" i="1"/>
  <c r="AD643" i="1" s="1"/>
  <c r="AF643" i="1" s="1"/>
  <c r="L1018" i="1"/>
  <c r="R1018" i="1" s="1"/>
  <c r="AI482" i="1"/>
  <c r="AI437" i="1" s="1"/>
  <c r="AI436" i="1" s="1"/>
  <c r="H809" i="1"/>
  <c r="H804" i="1" s="1"/>
  <c r="AG798" i="1"/>
  <c r="AC482" i="1"/>
  <c r="AC437" i="1" s="1"/>
  <c r="AC436" i="1" s="1"/>
  <c r="T892" i="1"/>
  <c r="Z892" i="1" s="1"/>
  <c r="AH892" i="1" s="1"/>
  <c r="I674" i="1"/>
  <c r="I574" i="1" s="1"/>
  <c r="I527" i="1" s="1"/>
  <c r="N980" i="1"/>
  <c r="T980" i="1" s="1"/>
  <c r="P561" i="1"/>
  <c r="P560" i="1" s="1"/>
  <c r="H322" i="1"/>
  <c r="M657" i="1"/>
  <c r="S657" i="1" s="1"/>
  <c r="Y657" i="1" s="1"/>
  <c r="AG657" i="1" s="1"/>
  <c r="I438" i="1"/>
  <c r="U358" i="1"/>
  <c r="U335" i="1" s="1"/>
  <c r="S328" i="1"/>
  <c r="Y328" i="1" s="1"/>
  <c r="AG328" i="1" s="1"/>
  <c r="AC16" i="1"/>
  <c r="S359" i="1"/>
  <c r="Y359" i="1" s="1"/>
  <c r="AG359" i="1" s="1"/>
  <c r="J438" i="1"/>
  <c r="W322" i="1"/>
  <c r="W309" i="1" s="1"/>
  <c r="W308" i="1" s="1"/>
  <c r="J45" i="1"/>
  <c r="J44" i="1" s="1"/>
  <c r="P202" i="1"/>
  <c r="P201" i="1" s="1"/>
  <c r="I1254" i="1"/>
  <c r="I1253" i="1" s="1"/>
  <c r="I1239" i="1" s="1"/>
  <c r="AE1167" i="1"/>
  <c r="AE1166" i="1" s="1"/>
  <c r="AE839" i="1"/>
  <c r="AE838" i="1" s="1"/>
  <c r="AE358" i="1"/>
  <c r="AE335" i="1" s="1"/>
  <c r="V1080" i="1"/>
  <c r="V1049" i="1" s="1"/>
  <c r="V1038" i="1" s="1"/>
  <c r="AC903" i="1"/>
  <c r="AC902" i="1" s="1"/>
  <c r="U617" i="1"/>
  <c r="S748" i="1"/>
  <c r="Y748" i="1" s="1"/>
  <c r="AG748" i="1" s="1"/>
  <c r="Q149" i="1"/>
  <c r="Q94" i="1" s="1"/>
  <c r="F252" i="1"/>
  <c r="W461" i="1"/>
  <c r="W437" i="1" s="1"/>
  <c r="W436" i="1" s="1"/>
  <c r="AE1409" i="1"/>
  <c r="AE516" i="1"/>
  <c r="AE1016" i="1"/>
  <c r="AE1015" i="1" s="1"/>
  <c r="U1167" i="1"/>
  <c r="U1166" i="1" s="1"/>
  <c r="X1279" i="1"/>
  <c r="AD1279" i="1" s="1"/>
  <c r="AF1279" i="1" s="1"/>
  <c r="X1018" i="1"/>
  <c r="AD1018" i="1" s="1"/>
  <c r="AF1018" i="1" s="1"/>
  <c r="V94" i="1"/>
  <c r="U574" i="1"/>
  <c r="U527" i="1" s="1"/>
  <c r="M1605" i="1"/>
  <c r="S1605" i="1" s="1"/>
  <c r="Y1605" i="1" s="1"/>
  <c r="AG1605" i="1" s="1"/>
  <c r="G1604" i="1"/>
  <c r="M1604" i="1" s="1"/>
  <c r="S1604" i="1" s="1"/>
  <c r="Y1604" i="1" s="1"/>
  <c r="AG1604" i="1" s="1"/>
  <c r="AH899" i="1"/>
  <c r="AC898" i="1"/>
  <c r="AH898" i="1" s="1"/>
  <c r="P774" i="1"/>
  <c r="P773" i="1" s="1"/>
  <c r="L1610" i="1"/>
  <c r="R1610" i="1" s="1"/>
  <c r="X1610" i="1" s="1"/>
  <c r="AD1610" i="1" s="1"/>
  <c r="AF1610" i="1" s="1"/>
  <c r="J202" i="1"/>
  <c r="J201" i="1" s="1"/>
  <c r="M201" i="1" s="1"/>
  <c r="I45" i="1"/>
  <c r="I44" i="1" s="1"/>
  <c r="I16" i="1" s="1"/>
  <c r="K210" i="1"/>
  <c r="X172" i="1"/>
  <c r="AD172" i="1" s="1"/>
  <c r="AF172" i="1" s="1"/>
  <c r="V17" i="1"/>
  <c r="V16" i="1" s="1"/>
  <c r="N1570" i="1"/>
  <c r="T1570" i="1" s="1"/>
  <c r="Z1570" i="1" s="1"/>
  <c r="AI1381" i="1"/>
  <c r="W1253" i="1"/>
  <c r="W1239" i="1" s="1"/>
  <c r="M1546" i="1"/>
  <c r="S1546" i="1" s="1"/>
  <c r="Y1546" i="1" s="1"/>
  <c r="AG1546" i="1" s="1"/>
  <c r="O1361" i="1"/>
  <c r="S1387" i="1"/>
  <c r="Y1387" i="1" s="1"/>
  <c r="AG1387" i="1" s="1"/>
  <c r="W1166" i="1"/>
  <c r="W1093" i="1" s="1"/>
  <c r="AB1117" i="1"/>
  <c r="AB1116" i="1" s="1"/>
  <c r="O1312" i="1"/>
  <c r="R1312" i="1" s="1"/>
  <c r="X1312" i="1" s="1"/>
  <c r="AD1312" i="1" s="1"/>
  <c r="AF1312" i="1" s="1"/>
  <c r="O1116" i="1"/>
  <c r="P1117" i="1"/>
  <c r="P1116" i="1" s="1"/>
  <c r="AH863" i="1"/>
  <c r="P1049" i="1"/>
  <c r="P1038" i="1" s="1"/>
  <c r="AD876" i="1"/>
  <c r="AF876" i="1" s="1"/>
  <c r="O816" i="1"/>
  <c r="P482" i="1"/>
  <c r="R506" i="1"/>
  <c r="X506" i="1" s="1"/>
  <c r="AD506" i="1" s="1"/>
  <c r="AF506" i="1" s="1"/>
  <c r="AB482" i="1"/>
  <c r="AB437" i="1" s="1"/>
  <c r="AB436" i="1" s="1"/>
  <c r="S387" i="1"/>
  <c r="Y387" i="1" s="1"/>
  <c r="AG387" i="1" s="1"/>
  <c r="T1032" i="1"/>
  <c r="Z1032" i="1" s="1"/>
  <c r="O980" i="1"/>
  <c r="R980" i="1" s="1"/>
  <c r="X980" i="1" s="1"/>
  <c r="AD980" i="1" s="1"/>
  <c r="AF980" i="1" s="1"/>
  <c r="M511" i="1"/>
  <c r="S511" i="1" s="1"/>
  <c r="Y511" i="1" s="1"/>
  <c r="AG511" i="1" s="1"/>
  <c r="K322" i="1"/>
  <c r="K309" i="1" s="1"/>
  <c r="K308" i="1" s="1"/>
  <c r="L303" i="1"/>
  <c r="R303" i="1" s="1"/>
  <c r="X303" i="1" s="1"/>
  <c r="AD303" i="1" s="1"/>
  <c r="AF303" i="1" s="1"/>
  <c r="AI149" i="1"/>
  <c r="AI94" i="1" s="1"/>
  <c r="M790" i="1"/>
  <c r="S790" i="1" s="1"/>
  <c r="Y790" i="1" s="1"/>
  <c r="AG790" i="1" s="1"/>
  <c r="V358" i="1"/>
  <c r="H96" i="1"/>
  <c r="H95" i="1" s="1"/>
  <c r="N95" i="1" s="1"/>
  <c r="T95" i="1" s="1"/>
  <c r="Z95" i="1" s="1"/>
  <c r="AH95" i="1" s="1"/>
  <c r="AI16" i="1"/>
  <c r="AB574" i="1"/>
  <c r="AE1253" i="1"/>
  <c r="AE1239" i="1" s="1"/>
  <c r="L768" i="1"/>
  <c r="R768" i="1" s="1"/>
  <c r="X768" i="1" s="1"/>
  <c r="AD768" i="1" s="1"/>
  <c r="AF768" i="1" s="1"/>
  <c r="F767" i="1"/>
  <c r="L767" i="1" s="1"/>
  <c r="R767" i="1" s="1"/>
  <c r="X767" i="1" s="1"/>
  <c r="AD767" i="1" s="1"/>
  <c r="AF767" i="1" s="1"/>
  <c r="Z511" i="1"/>
  <c r="AH511" i="1" s="1"/>
  <c r="G1080" i="1"/>
  <c r="Q202" i="1"/>
  <c r="Q201" i="1" s="1"/>
  <c r="Z1557" i="1"/>
  <c r="AH1557" i="1" s="1"/>
  <c r="X1517" i="1"/>
  <c r="AD1517" i="1" s="1"/>
  <c r="AF1517" i="1" s="1"/>
  <c r="Y1202" i="1"/>
  <c r="AG1202" i="1" s="1"/>
  <c r="M980" i="1"/>
  <c r="H224" i="1"/>
  <c r="N224" i="1" s="1"/>
  <c r="T224" i="1" s="1"/>
  <c r="Z224" i="1" s="1"/>
  <c r="AH224" i="1" s="1"/>
  <c r="AB209" i="1"/>
  <c r="AB200" i="1" s="1"/>
  <c r="U94" i="1"/>
  <c r="Q1447" i="1"/>
  <c r="P1381" i="1"/>
  <c r="P1361" i="1" s="1"/>
  <c r="M1547" i="1"/>
  <c r="S1547" i="1" s="1"/>
  <c r="Y1547" i="1" s="1"/>
  <c r="AG1547" i="1" s="1"/>
  <c r="S1435" i="1"/>
  <c r="Y1435" i="1" s="1"/>
  <c r="AG1435" i="1" s="1"/>
  <c r="T1542" i="1"/>
  <c r="Z1542" i="1" s="1"/>
  <c r="AH1542" i="1" s="1"/>
  <c r="V1166" i="1"/>
  <c r="V1093" i="1" s="1"/>
  <c r="AD1168" i="1"/>
  <c r="AF1168" i="1" s="1"/>
  <c r="AI1116" i="1"/>
  <c r="X1086" i="1"/>
  <c r="AD1086" i="1" s="1"/>
  <c r="AF1086" i="1" s="1"/>
  <c r="AA902" i="1"/>
  <c r="R1008" i="1"/>
  <c r="X1008" i="1" s="1"/>
  <c r="AD1008" i="1" s="1"/>
  <c r="AF1008" i="1" s="1"/>
  <c r="X797" i="1"/>
  <c r="AD797" i="1" s="1"/>
  <c r="AF797" i="1" s="1"/>
  <c r="S776" i="1"/>
  <c r="Y776" i="1" s="1"/>
  <c r="AG776" i="1" s="1"/>
  <c r="Z506" i="1"/>
  <c r="AH506" i="1" s="1"/>
  <c r="U774" i="1"/>
  <c r="U773" i="1" s="1"/>
  <c r="N716" i="1"/>
  <c r="T716" i="1" s="1"/>
  <c r="Z716" i="1" s="1"/>
  <c r="AH716" i="1" s="1"/>
  <c r="Q561" i="1"/>
  <c r="Q560" i="1" s="1"/>
  <c r="N444" i="1"/>
  <c r="T444" i="1" s="1"/>
  <c r="Z444" i="1" s="1"/>
  <c r="AH444" i="1" s="1"/>
  <c r="T1033" i="1"/>
  <c r="Z1033" i="1" s="1"/>
  <c r="AH1033" i="1" s="1"/>
  <c r="L444" i="1"/>
  <c r="R444" i="1" s="1"/>
  <c r="X444" i="1" s="1"/>
  <c r="AD444" i="1" s="1"/>
  <c r="AF444" i="1" s="1"/>
  <c r="AD214" i="1"/>
  <c r="AF214" i="1" s="1"/>
  <c r="Y194" i="1"/>
  <c r="AG194" i="1" s="1"/>
  <c r="V335" i="1"/>
  <c r="L256" i="1"/>
  <c r="R256" i="1" s="1"/>
  <c r="X256" i="1" s="1"/>
  <c r="AD256" i="1" s="1"/>
  <c r="AF256" i="1" s="1"/>
  <c r="L51" i="1"/>
  <c r="R51" i="1" s="1"/>
  <c r="X51" i="1" s="1"/>
  <c r="AD51" i="1" s="1"/>
  <c r="AF51" i="1" s="1"/>
  <c r="AE737" i="1"/>
  <c r="AE149" i="1"/>
  <c r="AE94" i="1" s="1"/>
  <c r="N1387" i="1"/>
  <c r="T1387" i="1" s="1"/>
  <c r="Z1387" i="1" s="1"/>
  <c r="AH1387" i="1" s="1"/>
  <c r="M1199" i="1"/>
  <c r="S1199" i="1" s="1"/>
  <c r="Y1199" i="1" s="1"/>
  <c r="AG1199" i="1" s="1"/>
  <c r="G1198" i="1"/>
  <c r="M1198" i="1" s="1"/>
  <c r="S1198" i="1" s="1"/>
  <c r="Y1198" i="1" s="1"/>
  <c r="AG1198" i="1" s="1"/>
  <c r="M1003" i="1"/>
  <c r="S1003" i="1" s="1"/>
  <c r="Y1003" i="1" s="1"/>
  <c r="AG1003" i="1" s="1"/>
  <c r="G1002" i="1"/>
  <c r="O202" i="1"/>
  <c r="O201" i="1" s="1"/>
  <c r="P574" i="1"/>
  <c r="AA1253" i="1"/>
  <c r="AA1239" i="1" s="1"/>
  <c r="N1571" i="1"/>
  <c r="T1571" i="1" s="1"/>
  <c r="Z1571" i="1" s="1"/>
  <c r="AH1571" i="1" s="1"/>
  <c r="Z1558" i="1"/>
  <c r="AH1558" i="1" s="1"/>
  <c r="R1371" i="1"/>
  <c r="X1371" i="1" s="1"/>
  <c r="AD1371" i="1" s="1"/>
  <c r="AF1371" i="1" s="1"/>
  <c r="I1050" i="1"/>
  <c r="I1049" i="1" s="1"/>
  <c r="I1038" i="1" s="1"/>
  <c r="G903" i="1"/>
  <c r="L407" i="1"/>
  <c r="R407" i="1" s="1"/>
  <c r="X407" i="1" s="1"/>
  <c r="AD407" i="1" s="1"/>
  <c r="AF407" i="1" s="1"/>
  <c r="O1409" i="1"/>
  <c r="AG1331" i="1"/>
  <c r="AA1167" i="1"/>
  <c r="AA1166" i="1" s="1"/>
  <c r="Y1506" i="1"/>
  <c r="AG1506" i="1" s="1"/>
  <c r="V1323" i="1"/>
  <c r="X1202" i="1"/>
  <c r="AD1202" i="1" s="1"/>
  <c r="AF1202" i="1" s="1"/>
  <c r="P1166" i="1"/>
  <c r="S1096" i="1"/>
  <c r="Y1096" i="1" s="1"/>
  <c r="AG1096" i="1" s="1"/>
  <c r="L1158" i="1"/>
  <c r="R1158" i="1" s="1"/>
  <c r="X1158" i="1" s="1"/>
  <c r="AD1158" i="1" s="1"/>
  <c r="AF1158" i="1" s="1"/>
  <c r="M1080" i="1"/>
  <c r="S1080" i="1" s="1"/>
  <c r="W902" i="1"/>
  <c r="T707" i="1"/>
  <c r="Z707" i="1" s="1"/>
  <c r="AH707" i="1" s="1"/>
  <c r="Q437" i="1"/>
  <c r="Q436" i="1" s="1"/>
  <c r="J482" i="1"/>
  <c r="N789" i="1"/>
  <c r="T789" i="1" s="1"/>
  <c r="Z789" i="1" s="1"/>
  <c r="AH789" i="1" s="1"/>
  <c r="V437" i="1"/>
  <c r="V436" i="1" s="1"/>
  <c r="S643" i="1"/>
  <c r="Y643" i="1" s="1"/>
  <c r="AG643" i="1" s="1"/>
  <c r="T256" i="1"/>
  <c r="Z256" i="1" s="1"/>
  <c r="AH256" i="1" s="1"/>
  <c r="AA209" i="1"/>
  <c r="AA200" i="1" s="1"/>
  <c r="AB94" i="1"/>
  <c r="Y164" i="1"/>
  <c r="AG164" i="1" s="1"/>
  <c r="J149" i="1"/>
  <c r="Q345" i="1"/>
  <c r="Q344" i="1" s="1"/>
  <c r="Q335" i="1" s="1"/>
  <c r="AE1116" i="1"/>
  <c r="AA1361" i="1"/>
  <c r="AA1323" i="1" s="1"/>
  <c r="U1080" i="1"/>
  <c r="U1049" i="1" s="1"/>
  <c r="U1038" i="1" s="1"/>
  <c r="H817" i="1"/>
  <c r="N817" i="1" s="1"/>
  <c r="T817" i="1" s="1"/>
  <c r="Z817" i="1" s="1"/>
  <c r="AH817" i="1" s="1"/>
  <c r="N818" i="1"/>
  <c r="T818" i="1" s="1"/>
  <c r="Z818" i="1" s="1"/>
  <c r="AH818" i="1" s="1"/>
  <c r="P322" i="1"/>
  <c r="P309" i="1" s="1"/>
  <c r="P308" i="1" s="1"/>
  <c r="J358" i="1"/>
  <c r="L310" i="1"/>
  <c r="R310" i="1" s="1"/>
  <c r="X310" i="1" s="1"/>
  <c r="AD310" i="1" s="1"/>
  <c r="AF310" i="1" s="1"/>
  <c r="L1291" i="1"/>
  <c r="R1291" i="1" s="1"/>
  <c r="X1291" i="1" s="1"/>
  <c r="AD1291" i="1" s="1"/>
  <c r="AF1291" i="1" s="1"/>
  <c r="L1381" i="1"/>
  <c r="R1381" i="1" s="1"/>
  <c r="X1381" i="1" s="1"/>
  <c r="AD1381" i="1" s="1"/>
  <c r="AF1381" i="1" s="1"/>
  <c r="G1552" i="1"/>
  <c r="M1579" i="1"/>
  <c r="S1579" i="1" s="1"/>
  <c r="Y1579" i="1" s="1"/>
  <c r="AG1579" i="1" s="1"/>
  <c r="M214" i="1"/>
  <c r="S214" i="1" s="1"/>
  <c r="Y214" i="1" s="1"/>
  <c r="AG214" i="1" s="1"/>
  <c r="M1466" i="1"/>
  <c r="S1466" i="1" s="1"/>
  <c r="Y1466" i="1" s="1"/>
  <c r="AG1466" i="1" s="1"/>
  <c r="I461" i="1"/>
  <c r="L461" i="1" s="1"/>
  <c r="R461" i="1" s="1"/>
  <c r="X461" i="1" s="1"/>
  <c r="AD461" i="1" s="1"/>
  <c r="H674" i="1"/>
  <c r="N674" i="1" s="1"/>
  <c r="T674" i="1" s="1"/>
  <c r="Z674" i="1" s="1"/>
  <c r="AH674" i="1" s="1"/>
  <c r="J17" i="1"/>
  <c r="I252" i="1"/>
  <c r="I209" i="1" s="1"/>
  <c r="I200" i="1" s="1"/>
  <c r="K1447" i="1"/>
  <c r="K1394" i="1" s="1"/>
  <c r="N328" i="1"/>
  <c r="T328" i="1" s="1"/>
  <c r="Z328" i="1" s="1"/>
  <c r="AH328" i="1" s="1"/>
  <c r="AE902" i="1"/>
  <c r="AE803" i="1" s="1"/>
  <c r="K358" i="1"/>
  <c r="L387" i="1"/>
  <c r="R387" i="1" s="1"/>
  <c r="X387" i="1" s="1"/>
  <c r="AD387" i="1" s="1"/>
  <c r="AF387" i="1" s="1"/>
  <c r="AE437" i="1"/>
  <c r="AE436" i="1" s="1"/>
  <c r="I1339" i="1"/>
  <c r="L1346" i="1"/>
  <c r="R1346" i="1" s="1"/>
  <c r="X1346" i="1" s="1"/>
  <c r="AD1346" i="1" s="1"/>
  <c r="AF1346" i="1" s="1"/>
  <c r="U1361" i="1"/>
  <c r="U1323" i="1" s="1"/>
  <c r="G1371" i="1"/>
  <c r="M1371" i="1" s="1"/>
  <c r="S1371" i="1" s="1"/>
  <c r="Y1371" i="1" s="1"/>
  <c r="AG1371" i="1" s="1"/>
  <c r="M1372" i="1"/>
  <c r="S1372" i="1" s="1"/>
  <c r="Y1372" i="1" s="1"/>
  <c r="AG1372" i="1" s="1"/>
  <c r="M1396" i="1"/>
  <c r="S1396" i="1" s="1"/>
  <c r="Y1396" i="1" s="1"/>
  <c r="AG1396" i="1" s="1"/>
  <c r="G1395" i="1"/>
  <c r="M1395" i="1" s="1"/>
  <c r="S1395" i="1" s="1"/>
  <c r="Y1395" i="1" s="1"/>
  <c r="AG1395" i="1" s="1"/>
  <c r="M1266" i="1"/>
  <c r="S1266" i="1" s="1"/>
  <c r="Y1266" i="1" s="1"/>
  <c r="AG1266" i="1" s="1"/>
  <c r="G1265" i="1"/>
  <c r="M1265" i="1" s="1"/>
  <c r="S1265" i="1" s="1"/>
  <c r="Y1265" i="1" s="1"/>
  <c r="AG1265" i="1" s="1"/>
  <c r="L1234" i="1"/>
  <c r="R1234" i="1" s="1"/>
  <c r="X1234" i="1" s="1"/>
  <c r="AD1234" i="1" s="1"/>
  <c r="AF1234" i="1" s="1"/>
  <c r="F1233" i="1"/>
  <c r="L1233" i="1" s="1"/>
  <c r="R1233" i="1" s="1"/>
  <c r="X1233" i="1" s="1"/>
  <c r="AD1233" i="1" s="1"/>
  <c r="AF1233" i="1" s="1"/>
  <c r="H1346" i="1"/>
  <c r="N1346" i="1" s="1"/>
  <c r="T1346" i="1" s="1"/>
  <c r="Z1346" i="1" s="1"/>
  <c r="AH1346" i="1" s="1"/>
  <c r="L1175" i="1"/>
  <c r="R1175" i="1" s="1"/>
  <c r="X1175" i="1" s="1"/>
  <c r="AD1175" i="1" s="1"/>
  <c r="AF1175" i="1" s="1"/>
  <c r="F1167" i="1"/>
  <c r="N1018" i="1"/>
  <c r="T1018" i="1" s="1"/>
  <c r="Z1018" i="1" s="1"/>
  <c r="AH1018" i="1" s="1"/>
  <c r="H1017" i="1"/>
  <c r="L790" i="1"/>
  <c r="R790" i="1" s="1"/>
  <c r="X790" i="1" s="1"/>
  <c r="AD790" i="1" s="1"/>
  <c r="AF790" i="1" s="1"/>
  <c r="F789" i="1"/>
  <c r="L789" i="1" s="1"/>
  <c r="R789" i="1" s="1"/>
  <c r="X789" i="1" s="1"/>
  <c r="AD789" i="1" s="1"/>
  <c r="AF789" i="1" s="1"/>
  <c r="L1041" i="1"/>
  <c r="R1041" i="1" s="1"/>
  <c r="X1041" i="1" s="1"/>
  <c r="AD1041" i="1" s="1"/>
  <c r="AF1041" i="1" s="1"/>
  <c r="F1040" i="1"/>
  <c r="S1057" i="1"/>
  <c r="Y1057" i="1" s="1"/>
  <c r="AG1057" i="1" s="1"/>
  <c r="L818" i="1"/>
  <c r="R818" i="1" s="1"/>
  <c r="X818" i="1" s="1"/>
  <c r="AD818" i="1" s="1"/>
  <c r="AF818" i="1" s="1"/>
  <c r="F817" i="1"/>
  <c r="L557" i="1"/>
  <c r="R557" i="1" s="1"/>
  <c r="X557" i="1" s="1"/>
  <c r="AD557" i="1" s="1"/>
  <c r="AF557" i="1" s="1"/>
  <c r="F541" i="1"/>
  <c r="M945" i="1"/>
  <c r="S945" i="1" s="1"/>
  <c r="Y945" i="1" s="1"/>
  <c r="AG945" i="1" s="1"/>
  <c r="J944" i="1"/>
  <c r="J902" i="1" s="1"/>
  <c r="M840" i="1"/>
  <c r="S840" i="1" s="1"/>
  <c r="Y840" i="1" s="1"/>
  <c r="AG840" i="1" s="1"/>
  <c r="G839" i="1"/>
  <c r="N824" i="1"/>
  <c r="T824" i="1" s="1"/>
  <c r="Z824" i="1" s="1"/>
  <c r="AH824" i="1" s="1"/>
  <c r="H823" i="1"/>
  <c r="L583" i="1"/>
  <c r="R583" i="1" s="1"/>
  <c r="X583" i="1" s="1"/>
  <c r="AD583" i="1" s="1"/>
  <c r="AF583" i="1" s="1"/>
  <c r="F575" i="1"/>
  <c r="N253" i="1"/>
  <c r="T253" i="1" s="1"/>
  <c r="Z253" i="1" s="1"/>
  <c r="AH253" i="1" s="1"/>
  <c r="H252" i="1"/>
  <c r="N252" i="1" s="1"/>
  <c r="T252" i="1" s="1"/>
  <c r="Z252" i="1" s="1"/>
  <c r="AH252" i="1" s="1"/>
  <c r="H931" i="1"/>
  <c r="N931" i="1" s="1"/>
  <c r="T931" i="1" s="1"/>
  <c r="Z931" i="1" s="1"/>
  <c r="AH931" i="1" s="1"/>
  <c r="G642" i="1"/>
  <c r="M642" i="1" s="1"/>
  <c r="S642" i="1" s="1"/>
  <c r="Y642" i="1" s="1"/>
  <c r="AG642" i="1" s="1"/>
  <c r="G322" i="1"/>
  <c r="M322" i="1" s="1"/>
  <c r="S322" i="1" s="1"/>
  <c r="Y322" i="1" s="1"/>
  <c r="AG322" i="1" s="1"/>
  <c r="M323" i="1"/>
  <c r="S323" i="1" s="1"/>
  <c r="Y323" i="1" s="1"/>
  <c r="AG323" i="1" s="1"/>
  <c r="F274" i="1"/>
  <c r="L274" i="1" s="1"/>
  <c r="R274" i="1" s="1"/>
  <c r="X274" i="1" s="1"/>
  <c r="AD274" i="1" s="1"/>
  <c r="AF274" i="1" s="1"/>
  <c r="L275" i="1"/>
  <c r="R275" i="1" s="1"/>
  <c r="X275" i="1" s="1"/>
  <c r="AD275" i="1" s="1"/>
  <c r="AF275" i="1" s="1"/>
  <c r="M241" i="1"/>
  <c r="S241" i="1" s="1"/>
  <c r="Y241" i="1" s="1"/>
  <c r="AG241" i="1" s="1"/>
  <c r="G240" i="1"/>
  <c r="M240" i="1" s="1"/>
  <c r="S240" i="1" s="1"/>
  <c r="Y240" i="1" s="1"/>
  <c r="AG240" i="1" s="1"/>
  <c r="O16" i="1"/>
  <c r="AC335" i="1"/>
  <c r="W209" i="1"/>
  <c r="W200" i="1" s="1"/>
  <c r="H359" i="1"/>
  <c r="N359" i="1" s="1"/>
  <c r="T359" i="1" s="1"/>
  <c r="Z359" i="1" s="1"/>
  <c r="AH359" i="1" s="1"/>
  <c r="L323" i="1"/>
  <c r="R323" i="1" s="1"/>
  <c r="X323" i="1" s="1"/>
  <c r="AD323" i="1" s="1"/>
  <c r="AF323" i="1" s="1"/>
  <c r="F322" i="1"/>
  <c r="Y506" i="1"/>
  <c r="AG506" i="1" s="1"/>
  <c r="G407" i="1"/>
  <c r="M407" i="1" s="1"/>
  <c r="S407" i="1" s="1"/>
  <c r="Y407" i="1" s="1"/>
  <c r="AG407" i="1" s="1"/>
  <c r="L264" i="1"/>
  <c r="R264" i="1" s="1"/>
  <c r="X264" i="1" s="1"/>
  <c r="AD264" i="1" s="1"/>
  <c r="AF264" i="1" s="1"/>
  <c r="W94" i="1"/>
  <c r="S1557" i="1"/>
  <c r="Y1557" i="1" s="1"/>
  <c r="AG1557" i="1" s="1"/>
  <c r="Z1506" i="1"/>
  <c r="AH1506" i="1" s="1"/>
  <c r="L1353" i="1"/>
  <c r="R1353" i="1" s="1"/>
  <c r="X1353" i="1" s="1"/>
  <c r="AD1353" i="1" s="1"/>
  <c r="AF1353" i="1" s="1"/>
  <c r="T1466" i="1"/>
  <c r="Z1466" i="1" s="1"/>
  <c r="AH1466" i="1" s="1"/>
  <c r="L1350" i="1"/>
  <c r="R1350" i="1" s="1"/>
  <c r="X1350" i="1" s="1"/>
  <c r="AD1350" i="1" s="1"/>
  <c r="AF1350" i="1" s="1"/>
  <c r="P1290" i="1"/>
  <c r="P1253" i="1" s="1"/>
  <c r="L1266" i="1"/>
  <c r="R1266" i="1" s="1"/>
  <c r="X1266" i="1" s="1"/>
  <c r="AD1266" i="1" s="1"/>
  <c r="AF1266" i="1" s="1"/>
  <c r="Z1233" i="1"/>
  <c r="AH1233" i="1" s="1"/>
  <c r="AC1116" i="1"/>
  <c r="Q1167" i="1"/>
  <c r="Q1166" i="1" s="1"/>
  <c r="AG1175" i="1"/>
  <c r="L996" i="1"/>
  <c r="R996" i="1" s="1"/>
  <c r="X996" i="1" s="1"/>
  <c r="AD996" i="1" s="1"/>
  <c r="AF996" i="1" s="1"/>
  <c r="AA1050" i="1"/>
  <c r="AA1049" i="1" s="1"/>
  <c r="AA1038" i="1" s="1"/>
  <c r="I902" i="1"/>
  <c r="G380" i="1"/>
  <c r="N522" i="1"/>
  <c r="T522" i="1" s="1"/>
  <c r="Z522" i="1" s="1"/>
  <c r="AH522" i="1" s="1"/>
  <c r="N151" i="1"/>
  <c r="T151" i="1" s="1"/>
  <c r="Z151" i="1" s="1"/>
  <c r="AH151" i="1" s="1"/>
  <c r="M1567" i="1"/>
  <c r="S1567" i="1" s="1"/>
  <c r="Y1567" i="1" s="1"/>
  <c r="AG1567" i="1" s="1"/>
  <c r="G1566" i="1"/>
  <c r="M1566" i="1" s="1"/>
  <c r="S1566" i="1" s="1"/>
  <c r="Y1566" i="1" s="1"/>
  <c r="AG1566" i="1" s="1"/>
  <c r="M1553" i="1"/>
  <c r="S1553" i="1" s="1"/>
  <c r="Y1553" i="1" s="1"/>
  <c r="AG1553" i="1" s="1"/>
  <c r="M1543" i="1"/>
  <c r="S1543" i="1" s="1"/>
  <c r="Y1543" i="1" s="1"/>
  <c r="AG1543" i="1" s="1"/>
  <c r="G1542" i="1"/>
  <c r="L1536" i="1"/>
  <c r="R1536" i="1" s="1"/>
  <c r="X1536" i="1" s="1"/>
  <c r="AD1536" i="1" s="1"/>
  <c r="AF1536" i="1" s="1"/>
  <c r="N1382" i="1"/>
  <c r="T1382" i="1" s="1"/>
  <c r="Z1382" i="1" s="1"/>
  <c r="AH1382" i="1" s="1"/>
  <c r="H1381" i="1"/>
  <c r="N1381" i="1" s="1"/>
  <c r="T1381" i="1" s="1"/>
  <c r="Z1381" i="1" s="1"/>
  <c r="AH1381" i="1" s="1"/>
  <c r="G1167" i="1"/>
  <c r="L1402" i="1"/>
  <c r="R1402" i="1" s="1"/>
  <c r="X1402" i="1" s="1"/>
  <c r="AD1402" i="1" s="1"/>
  <c r="AF1402" i="1" s="1"/>
  <c r="F1401" i="1"/>
  <c r="L1401" i="1" s="1"/>
  <c r="R1401" i="1" s="1"/>
  <c r="X1401" i="1" s="1"/>
  <c r="AD1401" i="1" s="1"/>
  <c r="AF1401" i="1" s="1"/>
  <c r="M1341" i="1"/>
  <c r="S1341" i="1" s="1"/>
  <c r="Y1341" i="1" s="1"/>
  <c r="AG1341" i="1" s="1"/>
  <c r="G1340" i="1"/>
  <c r="O1330" i="1"/>
  <c r="O1329" i="1" s="1"/>
  <c r="L1324" i="1"/>
  <c r="R1324" i="1" s="1"/>
  <c r="X1324" i="1" s="1"/>
  <c r="AD1324" i="1" s="1"/>
  <c r="AF1324" i="1" s="1"/>
  <c r="M1280" i="1"/>
  <c r="S1280" i="1" s="1"/>
  <c r="Y1280" i="1" s="1"/>
  <c r="AG1280" i="1" s="1"/>
  <c r="AC1253" i="1"/>
  <c r="AC1239" i="1" s="1"/>
  <c r="F1207" i="1"/>
  <c r="L1207" i="1" s="1"/>
  <c r="R1207" i="1" s="1"/>
  <c r="X1207" i="1" s="1"/>
  <c r="AD1207" i="1" s="1"/>
  <c r="AF1207" i="1" s="1"/>
  <c r="F1395" i="1"/>
  <c r="L1395" i="1" s="1"/>
  <c r="R1395" i="1" s="1"/>
  <c r="X1395" i="1" s="1"/>
  <c r="AD1395" i="1" s="1"/>
  <c r="AF1395" i="1" s="1"/>
  <c r="L1396" i="1"/>
  <c r="R1396" i="1" s="1"/>
  <c r="X1396" i="1" s="1"/>
  <c r="AD1396" i="1" s="1"/>
  <c r="AF1396" i="1" s="1"/>
  <c r="M1330" i="1"/>
  <c r="G1329" i="1"/>
  <c r="M1329" i="1" s="1"/>
  <c r="M1161" i="1"/>
  <c r="S1161" i="1" s="1"/>
  <c r="Y1161" i="1" s="1"/>
  <c r="AG1161" i="1" s="1"/>
  <c r="G1157" i="1"/>
  <c r="M1157" i="1" s="1"/>
  <c r="S1157" i="1" s="1"/>
  <c r="Y1157" i="1" s="1"/>
  <c r="AG1157" i="1" s="1"/>
  <c r="L1387" i="1"/>
  <c r="R1387" i="1" s="1"/>
  <c r="X1387" i="1" s="1"/>
  <c r="AD1387" i="1" s="1"/>
  <c r="AF1387" i="1" s="1"/>
  <c r="AC839" i="1"/>
  <c r="L786" i="1"/>
  <c r="R786" i="1" s="1"/>
  <c r="X786" i="1" s="1"/>
  <c r="AD786" i="1" s="1"/>
  <c r="AF786" i="1" s="1"/>
  <c r="F775" i="1"/>
  <c r="L1033" i="1"/>
  <c r="R1033" i="1" s="1"/>
  <c r="X1033" i="1" s="1"/>
  <c r="AD1033" i="1" s="1"/>
  <c r="AF1033" i="1" s="1"/>
  <c r="F1032" i="1"/>
  <c r="O944" i="1"/>
  <c r="H944" i="1"/>
  <c r="M893" i="1"/>
  <c r="S893" i="1" s="1"/>
  <c r="Y893" i="1" s="1"/>
  <c r="AG893" i="1" s="1"/>
  <c r="G892" i="1"/>
  <c r="M892" i="1" s="1"/>
  <c r="S892" i="1" s="1"/>
  <c r="Y892" i="1" s="1"/>
  <c r="AG892" i="1" s="1"/>
  <c r="L885" i="1"/>
  <c r="R885" i="1" s="1"/>
  <c r="X885" i="1" s="1"/>
  <c r="AD885" i="1" s="1"/>
  <c r="AF885" i="1" s="1"/>
  <c r="I884" i="1"/>
  <c r="U839" i="1"/>
  <c r="U838" i="1" s="1"/>
  <c r="M827" i="1"/>
  <c r="S827" i="1" s="1"/>
  <c r="Y827" i="1" s="1"/>
  <c r="AG827" i="1" s="1"/>
  <c r="G823" i="1"/>
  <c r="M823" i="1" s="1"/>
  <c r="S823" i="1" s="1"/>
  <c r="Y823" i="1" s="1"/>
  <c r="AG823" i="1" s="1"/>
  <c r="L892" i="1"/>
  <c r="R892" i="1" s="1"/>
  <c r="X892" i="1" s="1"/>
  <c r="AD892" i="1" s="1"/>
  <c r="AF892" i="1" s="1"/>
  <c r="G884" i="1"/>
  <c r="M884" i="1" s="1"/>
  <c r="S884" i="1" s="1"/>
  <c r="Y884" i="1" s="1"/>
  <c r="AG884" i="1" s="1"/>
  <c r="M885" i="1"/>
  <c r="S885" i="1" s="1"/>
  <c r="Y885" i="1" s="1"/>
  <c r="AG885" i="1" s="1"/>
  <c r="P839" i="1"/>
  <c r="P838" i="1" s="1"/>
  <c r="M462" i="1"/>
  <c r="S462" i="1" s="1"/>
  <c r="Y462" i="1" s="1"/>
  <c r="AG462" i="1" s="1"/>
  <c r="G461" i="1"/>
  <c r="M461" i="1" s="1"/>
  <c r="S461" i="1" s="1"/>
  <c r="Y461" i="1" s="1"/>
  <c r="AG461" i="1" s="1"/>
  <c r="M932" i="1"/>
  <c r="S932" i="1" s="1"/>
  <c r="Y932" i="1" s="1"/>
  <c r="AG932" i="1" s="1"/>
  <c r="G931" i="1"/>
  <c r="M931" i="1" s="1"/>
  <c r="S931" i="1" s="1"/>
  <c r="Y931" i="1" s="1"/>
  <c r="AG931" i="1" s="1"/>
  <c r="K774" i="1"/>
  <c r="K773" i="1" s="1"/>
  <c r="F674" i="1"/>
  <c r="L674" i="1" s="1"/>
  <c r="R674" i="1" s="1"/>
  <c r="X674" i="1" s="1"/>
  <c r="AD674" i="1" s="1"/>
  <c r="L618" i="1"/>
  <c r="R618" i="1" s="1"/>
  <c r="X618" i="1" s="1"/>
  <c r="AD618" i="1" s="1"/>
  <c r="AF618" i="1" s="1"/>
  <c r="F617" i="1"/>
  <c r="L617" i="1" s="1"/>
  <c r="Q574" i="1"/>
  <c r="AB358" i="1"/>
  <c r="AB335" i="1" s="1"/>
  <c r="M768" i="1"/>
  <c r="S768" i="1" s="1"/>
  <c r="Y768" i="1" s="1"/>
  <c r="AG768" i="1" s="1"/>
  <c r="G767" i="1"/>
  <c r="M767" i="1" s="1"/>
  <c r="S767" i="1" s="1"/>
  <c r="Y767" i="1" s="1"/>
  <c r="AG767" i="1" s="1"/>
  <c r="N618" i="1"/>
  <c r="T618" i="1" s="1"/>
  <c r="Z618" i="1" s="1"/>
  <c r="AH618" i="1" s="1"/>
  <c r="H617" i="1"/>
  <c r="N462" i="1"/>
  <c r="T462" i="1" s="1"/>
  <c r="Z462" i="1" s="1"/>
  <c r="AH462" i="1" s="1"/>
  <c r="H461" i="1"/>
  <c r="N461" i="1" s="1"/>
  <c r="T461" i="1" s="1"/>
  <c r="AB309" i="1"/>
  <c r="AB308" i="1" s="1"/>
  <c r="M1033" i="1"/>
  <c r="S1033" i="1" s="1"/>
  <c r="Y1033" i="1" s="1"/>
  <c r="AG1033" i="1" s="1"/>
  <c r="G1032" i="1"/>
  <c r="M1032" i="1" s="1"/>
  <c r="S1032" i="1" s="1"/>
  <c r="Y1032" i="1" s="1"/>
  <c r="AG1032" i="1" s="1"/>
  <c r="Z980" i="1"/>
  <c r="AH980" i="1" s="1"/>
  <c r="H703" i="1"/>
  <c r="N703" i="1" s="1"/>
  <c r="T703" i="1" s="1"/>
  <c r="Z703" i="1" s="1"/>
  <c r="AH703" i="1" s="1"/>
  <c r="N439" i="1"/>
  <c r="T439" i="1" s="1"/>
  <c r="Z439" i="1" s="1"/>
  <c r="AH439" i="1" s="1"/>
  <c r="H438" i="1"/>
  <c r="N438" i="1" s="1"/>
  <c r="T438" i="1" s="1"/>
  <c r="Z438" i="1" s="1"/>
  <c r="AH438" i="1" s="1"/>
  <c r="M381" i="1"/>
  <c r="S381" i="1" s="1"/>
  <c r="Y381" i="1" s="1"/>
  <c r="AG381" i="1" s="1"/>
  <c r="AD311" i="1"/>
  <c r="AF311" i="1" s="1"/>
  <c r="G274" i="1"/>
  <c r="M274" i="1" s="1"/>
  <c r="S274" i="1" s="1"/>
  <c r="Y274" i="1" s="1"/>
  <c r="AG274" i="1" s="1"/>
  <c r="H240" i="1"/>
  <c r="N240" i="1" s="1"/>
  <c r="T240" i="1" s="1"/>
  <c r="Z240" i="1" s="1"/>
  <c r="AH240" i="1" s="1"/>
  <c r="L195" i="1"/>
  <c r="R195" i="1" s="1"/>
  <c r="X195" i="1" s="1"/>
  <c r="AD195" i="1" s="1"/>
  <c r="AF195" i="1" s="1"/>
  <c r="F194" i="1"/>
  <c r="L194" i="1" s="1"/>
  <c r="R194" i="1" s="1"/>
  <c r="X194" i="1" s="1"/>
  <c r="AD194" i="1" s="1"/>
  <c r="AF194" i="1" s="1"/>
  <c r="M311" i="1"/>
  <c r="S311" i="1" s="1"/>
  <c r="Y311" i="1" s="1"/>
  <c r="AG311" i="1" s="1"/>
  <c r="G310" i="1"/>
  <c r="N278" i="1"/>
  <c r="T278" i="1" s="1"/>
  <c r="Z278" i="1" s="1"/>
  <c r="AH278" i="1" s="1"/>
  <c r="H274" i="1"/>
  <c r="N274" i="1" s="1"/>
  <c r="T274" i="1" s="1"/>
  <c r="Z274" i="1" s="1"/>
  <c r="AH274" i="1" s="1"/>
  <c r="U16" i="1"/>
  <c r="L743" i="1"/>
  <c r="R743" i="1" s="1"/>
  <c r="X743" i="1" s="1"/>
  <c r="AD743" i="1" s="1"/>
  <c r="AF743" i="1" s="1"/>
  <c r="F737" i="1"/>
  <c r="L737" i="1" s="1"/>
  <c r="R737" i="1" s="1"/>
  <c r="X737" i="1" s="1"/>
  <c r="AD737" i="1" s="1"/>
  <c r="U209" i="1"/>
  <c r="U200" i="1" s="1"/>
  <c r="M818" i="1"/>
  <c r="S818" i="1" s="1"/>
  <c r="Y818" i="1" s="1"/>
  <c r="AG818" i="1" s="1"/>
  <c r="G817" i="1"/>
  <c r="F438" i="1"/>
  <c r="L438" i="1" s="1"/>
  <c r="R438" i="1" s="1"/>
  <c r="X438" i="1" s="1"/>
  <c r="AD438" i="1" s="1"/>
  <c r="AF438" i="1" s="1"/>
  <c r="L439" i="1"/>
  <c r="R439" i="1" s="1"/>
  <c r="X439" i="1" s="1"/>
  <c r="AD439" i="1" s="1"/>
  <c r="AF439" i="1" s="1"/>
  <c r="AI358" i="1"/>
  <c r="AI335" i="1" s="1"/>
  <c r="F297" i="1"/>
  <c r="L297" i="1" s="1"/>
  <c r="R297" i="1" s="1"/>
  <c r="X297" i="1" s="1"/>
  <c r="AD297" i="1" s="1"/>
  <c r="AF297" i="1" s="1"/>
  <c r="L298" i="1"/>
  <c r="R298" i="1" s="1"/>
  <c r="X298" i="1" s="1"/>
  <c r="AD298" i="1" s="1"/>
  <c r="AF298" i="1" s="1"/>
  <c r="V209" i="1"/>
  <c r="V200" i="1" s="1"/>
  <c r="O209" i="1"/>
  <c r="O200" i="1" s="1"/>
  <c r="M146" i="1"/>
  <c r="S146" i="1" s="1"/>
  <c r="Y146" i="1" s="1"/>
  <c r="AG146" i="1" s="1"/>
  <c r="G145" i="1"/>
  <c r="M145" i="1" s="1"/>
  <c r="S145" i="1" s="1"/>
  <c r="Y145" i="1" s="1"/>
  <c r="AG145" i="1" s="1"/>
  <c r="O541" i="1"/>
  <c r="O540" i="1" s="1"/>
  <c r="L237" i="1"/>
  <c r="R237" i="1" s="1"/>
  <c r="X237" i="1" s="1"/>
  <c r="AD237" i="1" s="1"/>
  <c r="AF237" i="1" s="1"/>
  <c r="H45" i="1"/>
  <c r="H44" i="1" s="1"/>
  <c r="F240" i="1"/>
  <c r="L240" i="1" s="1"/>
  <c r="R240" i="1" s="1"/>
  <c r="X240" i="1" s="1"/>
  <c r="AD240" i="1" s="1"/>
  <c r="AF240" i="1" s="1"/>
  <c r="L1363" i="1"/>
  <c r="R1363" i="1" s="1"/>
  <c r="X1363" i="1" s="1"/>
  <c r="AD1363" i="1" s="1"/>
  <c r="AF1363" i="1" s="1"/>
  <c r="F1362" i="1"/>
  <c r="N1375" i="1"/>
  <c r="T1375" i="1" s="1"/>
  <c r="Z1375" i="1" s="1"/>
  <c r="AH1375" i="1" s="1"/>
  <c r="H1371" i="1"/>
  <c r="R1578" i="1"/>
  <c r="X1578" i="1" s="1"/>
  <c r="AD1578" i="1" s="1"/>
  <c r="AF1578" i="1" s="1"/>
  <c r="Z1435" i="1"/>
  <c r="AH1435" i="1" s="1"/>
  <c r="J1290" i="1"/>
  <c r="J1253" i="1" s="1"/>
  <c r="J1239" i="1" s="1"/>
  <c r="G1117" i="1"/>
  <c r="M1117" i="1" s="1"/>
  <c r="S1117" i="1" s="1"/>
  <c r="Y1117" i="1" s="1"/>
  <c r="AG1117" i="1" s="1"/>
  <c r="AI1049" i="1"/>
  <c r="AI1038" i="1" s="1"/>
  <c r="F931" i="1"/>
  <c r="L931" i="1" s="1"/>
  <c r="R931" i="1" s="1"/>
  <c r="X931" i="1" s="1"/>
  <c r="AD931" i="1" s="1"/>
  <c r="AF931" i="1" s="1"/>
  <c r="AD913" i="1"/>
  <c r="AF913" i="1" s="1"/>
  <c r="AI1361" i="1"/>
  <c r="AI1323" i="1" s="1"/>
  <c r="L1410" i="1"/>
  <c r="R1410" i="1" s="1"/>
  <c r="X1410" i="1" s="1"/>
  <c r="AD1410" i="1" s="1"/>
  <c r="AF1410" i="1" s="1"/>
  <c r="N1341" i="1"/>
  <c r="T1341" i="1" s="1"/>
  <c r="Z1341" i="1" s="1"/>
  <c r="AH1341" i="1" s="1"/>
  <c r="H1340" i="1"/>
  <c r="L1255" i="1"/>
  <c r="R1255" i="1" s="1"/>
  <c r="X1255" i="1" s="1"/>
  <c r="AD1255" i="1" s="1"/>
  <c r="AF1255" i="1" s="1"/>
  <c r="F1254" i="1"/>
  <c r="M1026" i="1"/>
  <c r="S1026" i="1" s="1"/>
  <c r="Y1026" i="1" s="1"/>
  <c r="AG1026" i="1" s="1"/>
  <c r="G1040" i="1"/>
  <c r="M1041" i="1"/>
  <c r="S1041" i="1" s="1"/>
  <c r="Y1041" i="1" s="1"/>
  <c r="AG1041" i="1" s="1"/>
  <c r="Q902" i="1"/>
  <c r="N1363" i="1"/>
  <c r="T1363" i="1" s="1"/>
  <c r="Z1363" i="1" s="1"/>
  <c r="AH1363" i="1" s="1"/>
  <c r="F1220" i="1"/>
  <c r="L1220" i="1" s="1"/>
  <c r="R1220" i="1" s="1"/>
  <c r="X1220" i="1" s="1"/>
  <c r="AD1220" i="1" s="1"/>
  <c r="AF1220" i="1" s="1"/>
  <c r="L1221" i="1"/>
  <c r="R1221" i="1" s="1"/>
  <c r="X1221" i="1" s="1"/>
  <c r="AD1221" i="1" s="1"/>
  <c r="AF1221" i="1" s="1"/>
  <c r="AB839" i="1"/>
  <c r="AB838" i="1" s="1"/>
  <c r="AB803" i="1" s="1"/>
  <c r="L824" i="1"/>
  <c r="R824" i="1" s="1"/>
  <c r="X824" i="1" s="1"/>
  <c r="AD824" i="1" s="1"/>
  <c r="AF824" i="1" s="1"/>
  <c r="F823" i="1"/>
  <c r="L823" i="1" s="1"/>
  <c r="R823" i="1" s="1"/>
  <c r="X823" i="1" s="1"/>
  <c r="AD823" i="1" s="1"/>
  <c r="AF823" i="1" s="1"/>
  <c r="L810" i="1"/>
  <c r="R810" i="1" s="1"/>
  <c r="X810" i="1" s="1"/>
  <c r="AD810" i="1" s="1"/>
  <c r="AF810" i="1" s="1"/>
  <c r="F809" i="1"/>
  <c r="L839" i="1"/>
  <c r="F838" i="1"/>
  <c r="AC1016" i="1"/>
  <c r="AC1015" i="1" s="1"/>
  <c r="G944" i="1"/>
  <c r="M950" i="1"/>
  <c r="S950" i="1" s="1"/>
  <c r="Y950" i="1" s="1"/>
  <c r="AG950" i="1" s="1"/>
  <c r="M786" i="1"/>
  <c r="S786" i="1" s="1"/>
  <c r="Y786" i="1" s="1"/>
  <c r="AG786" i="1" s="1"/>
  <c r="G775" i="1"/>
  <c r="M761" i="1"/>
  <c r="S761" i="1" s="1"/>
  <c r="Y761" i="1" s="1"/>
  <c r="AG761" i="1" s="1"/>
  <c r="G755" i="1"/>
  <c r="P437" i="1"/>
  <c r="P436" i="1" s="1"/>
  <c r="L1045" i="1"/>
  <c r="R1045" i="1" s="1"/>
  <c r="X1045" i="1" s="1"/>
  <c r="AD1045" i="1" s="1"/>
  <c r="AF1045" i="1" s="1"/>
  <c r="F1044" i="1"/>
  <c r="L1044" i="1" s="1"/>
  <c r="R1044" i="1" s="1"/>
  <c r="X1044" i="1" s="1"/>
  <c r="AD1044" i="1" s="1"/>
  <c r="AF1044" i="1" s="1"/>
  <c r="M1017" i="1"/>
  <c r="S1017" i="1" s="1"/>
  <c r="Y1017" i="1" s="1"/>
  <c r="AG1017" i="1" s="1"/>
  <c r="L945" i="1"/>
  <c r="R945" i="1" s="1"/>
  <c r="X945" i="1" s="1"/>
  <c r="AD945" i="1" s="1"/>
  <c r="AF945" i="1" s="1"/>
  <c r="F944" i="1"/>
  <c r="L944" i="1" s="1"/>
  <c r="Y871" i="1"/>
  <c r="AG871" i="1" s="1"/>
  <c r="N889" i="1"/>
  <c r="T889" i="1" s="1"/>
  <c r="Z889" i="1" s="1"/>
  <c r="AH889" i="1" s="1"/>
  <c r="H888" i="1"/>
  <c r="N888" i="1" s="1"/>
  <c r="T888" i="1" s="1"/>
  <c r="Z888" i="1" s="1"/>
  <c r="AH888" i="1" s="1"/>
  <c r="AI574" i="1"/>
  <c r="AI527" i="1" s="1"/>
  <c r="N426" i="1"/>
  <c r="T426" i="1" s="1"/>
  <c r="Z426" i="1" s="1"/>
  <c r="AH426" i="1" s="1"/>
  <c r="H425" i="1"/>
  <c r="N425" i="1" s="1"/>
  <c r="H575" i="1"/>
  <c r="M426" i="1"/>
  <c r="S426" i="1" s="1"/>
  <c r="Y426" i="1" s="1"/>
  <c r="AG426" i="1" s="1"/>
  <c r="G425" i="1"/>
  <c r="M425" i="1" s="1"/>
  <c r="S425" i="1" s="1"/>
  <c r="Y425" i="1" s="1"/>
  <c r="AG425" i="1" s="1"/>
  <c r="M256" i="1"/>
  <c r="S256" i="1" s="1"/>
  <c r="Y256" i="1" s="1"/>
  <c r="AG256" i="1" s="1"/>
  <c r="G252" i="1"/>
  <c r="M252" i="1" s="1"/>
  <c r="S252" i="1" s="1"/>
  <c r="Y252" i="1" s="1"/>
  <c r="AG252" i="1" s="1"/>
  <c r="V902" i="1"/>
  <c r="L146" i="1"/>
  <c r="R146" i="1" s="1"/>
  <c r="X146" i="1" s="1"/>
  <c r="AD146" i="1" s="1"/>
  <c r="AF146" i="1" s="1"/>
  <c r="I145" i="1"/>
  <c r="L145" i="1" s="1"/>
  <c r="R145" i="1" s="1"/>
  <c r="X145" i="1" s="1"/>
  <c r="AD145" i="1" s="1"/>
  <c r="AF145" i="1" s="1"/>
  <c r="J16" i="1"/>
  <c r="G674" i="1"/>
  <c r="M674" i="1" s="1"/>
  <c r="S674" i="1" s="1"/>
  <c r="Y674" i="1" s="1"/>
  <c r="AG674" i="1" s="1"/>
  <c r="L426" i="1"/>
  <c r="R426" i="1" s="1"/>
  <c r="X426" i="1" s="1"/>
  <c r="AD426" i="1" s="1"/>
  <c r="AF426" i="1" s="1"/>
  <c r="L109" i="1"/>
  <c r="R109" i="1" s="1"/>
  <c r="X109" i="1" s="1"/>
  <c r="AD109" i="1" s="1"/>
  <c r="AF109" i="1" s="1"/>
  <c r="F96" i="1"/>
  <c r="F95" i="1" s="1"/>
  <c r="L657" i="1"/>
  <c r="R657" i="1" s="1"/>
  <c r="X657" i="1" s="1"/>
  <c r="AD657" i="1" s="1"/>
  <c r="AF657" i="1" s="1"/>
  <c r="F642" i="1"/>
  <c r="L642" i="1" s="1"/>
  <c r="R642" i="1" s="1"/>
  <c r="X642" i="1" s="1"/>
  <c r="N643" i="1"/>
  <c r="T643" i="1" s="1"/>
  <c r="Z643" i="1" s="1"/>
  <c r="AH643" i="1" s="1"/>
  <c r="H642" i="1"/>
  <c r="G438" i="1"/>
  <c r="H380" i="1"/>
  <c r="N380" i="1" s="1"/>
  <c r="T380" i="1" s="1"/>
  <c r="Z380" i="1" s="1"/>
  <c r="AH380" i="1" s="1"/>
  <c r="N345" i="1"/>
  <c r="H344" i="1"/>
  <c r="N344" i="1" s="1"/>
  <c r="N323" i="1"/>
  <c r="T323" i="1" s="1"/>
  <c r="Z323" i="1" s="1"/>
  <c r="AH323" i="1" s="1"/>
  <c r="M298" i="1"/>
  <c r="S298" i="1" s="1"/>
  <c r="Y298" i="1" s="1"/>
  <c r="AG298" i="1" s="1"/>
  <c r="G297" i="1"/>
  <c r="M297" i="1" s="1"/>
  <c r="S297" i="1" s="1"/>
  <c r="Y297" i="1" s="1"/>
  <c r="AG297" i="1" s="1"/>
  <c r="L224" i="1"/>
  <c r="R224" i="1" s="1"/>
  <c r="X224" i="1" s="1"/>
  <c r="AD224" i="1" s="1"/>
  <c r="AF224" i="1" s="1"/>
  <c r="M211" i="1"/>
  <c r="S211" i="1" s="1"/>
  <c r="Y211" i="1" s="1"/>
  <c r="AG211" i="1" s="1"/>
  <c r="J210" i="1"/>
  <c r="J209" i="1" s="1"/>
  <c r="N310" i="1"/>
  <c r="T310" i="1" s="1"/>
  <c r="Z310" i="1" s="1"/>
  <c r="AH310" i="1" s="1"/>
  <c r="W1394" i="1"/>
  <c r="M1578" i="1"/>
  <c r="S1578" i="1" s="1"/>
  <c r="Y1578" i="1" s="1"/>
  <c r="AG1578" i="1" s="1"/>
  <c r="R1579" i="1"/>
  <c r="X1579" i="1" s="1"/>
  <c r="AD1579" i="1" s="1"/>
  <c r="AF1579" i="1" s="1"/>
  <c r="AI1394" i="1"/>
  <c r="R1313" i="1"/>
  <c r="X1313" i="1" s="1"/>
  <c r="AD1313" i="1" s="1"/>
  <c r="AF1313" i="1" s="1"/>
  <c r="P1330" i="1"/>
  <c r="AB1253" i="1"/>
  <c r="AB1239" i="1" s="1"/>
  <c r="X1198" i="1"/>
  <c r="AD1198" i="1" s="1"/>
  <c r="AF1198" i="1" s="1"/>
  <c r="AC1166" i="1"/>
  <c r="O1049" i="1"/>
  <c r="O1038" i="1" s="1"/>
  <c r="K1050" i="1"/>
  <c r="K1049" i="1" s="1"/>
  <c r="K1038" i="1" s="1"/>
  <c r="I358" i="1"/>
  <c r="M541" i="1"/>
  <c r="S541" i="1" s="1"/>
  <c r="Y541" i="1" s="1"/>
  <c r="AG541" i="1" s="1"/>
  <c r="M1598" i="1"/>
  <c r="S1598" i="1" s="1"/>
  <c r="Y1598" i="1" s="1"/>
  <c r="AG1598" i="1" s="1"/>
  <c r="M1402" i="1"/>
  <c r="S1402" i="1" s="1"/>
  <c r="Y1402" i="1" s="1"/>
  <c r="AG1402" i="1" s="1"/>
  <c r="G1401" i="1"/>
  <c r="M1401" i="1" s="1"/>
  <c r="S1401" i="1" s="1"/>
  <c r="Y1401" i="1" s="1"/>
  <c r="AG1401" i="1" s="1"/>
  <c r="S1410" i="1"/>
  <c r="Y1410" i="1" s="1"/>
  <c r="AG1410" i="1" s="1"/>
  <c r="K1371" i="1"/>
  <c r="K1361" i="1" s="1"/>
  <c r="K1323" i="1" s="1"/>
  <c r="N1372" i="1"/>
  <c r="T1372" i="1" s="1"/>
  <c r="Z1372" i="1" s="1"/>
  <c r="AH1372" i="1" s="1"/>
  <c r="M1382" i="1"/>
  <c r="S1382" i="1" s="1"/>
  <c r="Y1382" i="1" s="1"/>
  <c r="AG1382" i="1" s="1"/>
  <c r="G1381" i="1"/>
  <c r="M1381" i="1" s="1"/>
  <c r="M1363" i="1"/>
  <c r="S1363" i="1" s="1"/>
  <c r="Y1363" i="1" s="1"/>
  <c r="AG1363" i="1" s="1"/>
  <c r="G1362" i="1"/>
  <c r="L1241" i="1"/>
  <c r="R1241" i="1" s="1"/>
  <c r="X1241" i="1" s="1"/>
  <c r="AD1241" i="1" s="1"/>
  <c r="AF1241" i="1" s="1"/>
  <c r="F1240" i="1"/>
  <c r="L1240" i="1" s="1"/>
  <c r="R1240" i="1" s="1"/>
  <c r="X1240" i="1" s="1"/>
  <c r="AD1240" i="1" s="1"/>
  <c r="AF1240" i="1" s="1"/>
  <c r="G1608" i="1"/>
  <c r="M1608" i="1" s="1"/>
  <c r="S1608" i="1" s="1"/>
  <c r="Y1608" i="1" s="1"/>
  <c r="AG1608" i="1" s="1"/>
  <c r="M1609" i="1"/>
  <c r="S1609" i="1" s="1"/>
  <c r="Y1609" i="1" s="1"/>
  <c r="AG1609" i="1" s="1"/>
  <c r="R1417" i="1"/>
  <c r="X1417" i="1" s="1"/>
  <c r="AD1417" i="1" s="1"/>
  <c r="AF1417" i="1" s="1"/>
  <c r="J1361" i="1"/>
  <c r="J1323" i="1" s="1"/>
  <c r="L1340" i="1"/>
  <c r="R1340" i="1" s="1"/>
  <c r="X1340" i="1" s="1"/>
  <c r="AD1340" i="1" s="1"/>
  <c r="AF1340" i="1" s="1"/>
  <c r="F1339" i="1"/>
  <c r="M1211" i="1"/>
  <c r="S1211" i="1" s="1"/>
  <c r="Y1211" i="1" s="1"/>
  <c r="AG1211" i="1" s="1"/>
  <c r="J1207" i="1"/>
  <c r="M1207" i="1" s="1"/>
  <c r="S1207" i="1" s="1"/>
  <c r="Y1207" i="1" s="1"/>
  <c r="AG1207" i="1" s="1"/>
  <c r="L1330" i="1"/>
  <c r="F1329" i="1"/>
  <c r="L1329" i="1" s="1"/>
  <c r="F1265" i="1"/>
  <c r="L1265" i="1" s="1"/>
  <c r="R1265" i="1" s="1"/>
  <c r="X1265" i="1" s="1"/>
  <c r="AD1265" i="1" s="1"/>
  <c r="AF1265" i="1" s="1"/>
  <c r="M1353" i="1"/>
  <c r="S1353" i="1" s="1"/>
  <c r="Y1353" i="1" s="1"/>
  <c r="AG1353" i="1" s="1"/>
  <c r="G1346" i="1"/>
  <c r="M1346" i="1" s="1"/>
  <c r="S1346" i="1" s="1"/>
  <c r="Y1346" i="1" s="1"/>
  <c r="AG1346" i="1" s="1"/>
  <c r="X1161" i="1"/>
  <c r="AD1161" i="1" s="1"/>
  <c r="AF1161" i="1" s="1"/>
  <c r="U1116" i="1"/>
  <c r="G1050" i="1"/>
  <c r="N1046" i="1"/>
  <c r="T1046" i="1" s="1"/>
  <c r="Z1046" i="1" s="1"/>
  <c r="AH1046" i="1" s="1"/>
  <c r="H1045" i="1"/>
  <c r="N1362" i="1"/>
  <c r="T1362" i="1" s="1"/>
  <c r="Z1362" i="1" s="1"/>
  <c r="AH1362" i="1" s="1"/>
  <c r="F1117" i="1"/>
  <c r="L1118" i="1"/>
  <c r="R1118" i="1" s="1"/>
  <c r="X1118" i="1" s="1"/>
  <c r="AD1118" i="1" s="1"/>
  <c r="AF1118" i="1" s="1"/>
  <c r="O1016" i="1"/>
  <c r="O1015" i="1" s="1"/>
  <c r="M483" i="1"/>
  <c r="S483" i="1" s="1"/>
  <c r="Y483" i="1" s="1"/>
  <c r="AG483" i="1" s="1"/>
  <c r="G482" i="1"/>
  <c r="L707" i="1"/>
  <c r="R707" i="1" s="1"/>
  <c r="X707" i="1" s="1"/>
  <c r="AD707" i="1" s="1"/>
  <c r="AF707" i="1" s="1"/>
  <c r="F703" i="1"/>
  <c r="L703" i="1" s="1"/>
  <c r="R703" i="1" s="1"/>
  <c r="X703" i="1" s="1"/>
  <c r="AD703" i="1" s="1"/>
  <c r="AF703" i="1" s="1"/>
  <c r="M635" i="1"/>
  <c r="S635" i="1" s="1"/>
  <c r="Y635" i="1" s="1"/>
  <c r="AG635" i="1" s="1"/>
  <c r="G617" i="1"/>
  <c r="M617" i="1" s="1"/>
  <c r="S617" i="1" s="1"/>
  <c r="Y617" i="1" s="1"/>
  <c r="AG617" i="1" s="1"/>
  <c r="N517" i="1"/>
  <c r="T517" i="1" s="1"/>
  <c r="Z517" i="1" s="1"/>
  <c r="AH517" i="1" s="1"/>
  <c r="H516" i="1"/>
  <c r="W574" i="1"/>
  <c r="W527" i="1" s="1"/>
  <c r="AH1032" i="1"/>
  <c r="V574" i="1"/>
  <c r="V527" i="1" s="1"/>
  <c r="N776" i="1"/>
  <c r="T776" i="1" s="1"/>
  <c r="Z776" i="1" s="1"/>
  <c r="AH776" i="1" s="1"/>
  <c r="H775" i="1"/>
  <c r="L425" i="1"/>
  <c r="R425" i="1" s="1"/>
  <c r="X425" i="1" s="1"/>
  <c r="O358" i="1"/>
  <c r="AC209" i="1"/>
  <c r="AC200" i="1" s="1"/>
  <c r="H755" i="1"/>
  <c r="M439" i="1"/>
  <c r="S439" i="1" s="1"/>
  <c r="Y439" i="1" s="1"/>
  <c r="AG439" i="1" s="1"/>
  <c r="P358" i="1"/>
  <c r="W335" i="1"/>
  <c r="M284" i="1"/>
  <c r="S284" i="1" s="1"/>
  <c r="Y284" i="1" s="1"/>
  <c r="AG284" i="1" s="1"/>
  <c r="L211" i="1"/>
  <c r="R211" i="1" s="1"/>
  <c r="X211" i="1" s="1"/>
  <c r="AD211" i="1" s="1"/>
  <c r="AF211" i="1" s="1"/>
  <c r="F210" i="1"/>
  <c r="H297" i="1"/>
  <c r="N297" i="1" s="1"/>
  <c r="T297" i="1" s="1"/>
  <c r="Z297" i="1" s="1"/>
  <c r="AH297" i="1" s="1"/>
  <c r="AH46" i="1"/>
  <c r="G96" i="1"/>
  <c r="N311" i="1"/>
  <c r="T311" i="1" s="1"/>
  <c r="Z311" i="1" s="1"/>
  <c r="AH311" i="1" s="1"/>
  <c r="AC1361" i="1"/>
  <c r="N1566" i="1"/>
  <c r="T1566" i="1" s="1"/>
  <c r="Z1566" i="1" s="1"/>
  <c r="AH1566" i="1" s="1"/>
  <c r="N1589" i="1"/>
  <c r="T1589" i="1" s="1"/>
  <c r="Z1589" i="1" s="1"/>
  <c r="AH1589" i="1" s="1"/>
  <c r="K1588" i="1"/>
  <c r="I1542" i="1"/>
  <c r="L1543" i="1"/>
  <c r="R1543" i="1" s="1"/>
  <c r="X1543" i="1" s="1"/>
  <c r="AD1543" i="1" s="1"/>
  <c r="AF1543" i="1" s="1"/>
  <c r="N1554" i="1"/>
  <c r="T1554" i="1" s="1"/>
  <c r="Z1554" i="1" s="1"/>
  <c r="AH1554" i="1" s="1"/>
  <c r="H1553" i="1"/>
  <c r="M1458" i="1"/>
  <c r="S1458" i="1" s="1"/>
  <c r="Y1458" i="1" s="1"/>
  <c r="AG1458" i="1" s="1"/>
  <c r="G1457" i="1"/>
  <c r="N1460" i="1"/>
  <c r="T1460" i="1" s="1"/>
  <c r="Z1460" i="1" s="1"/>
  <c r="AH1460" i="1" s="1"/>
  <c r="H1447" i="1"/>
  <c r="J1447" i="1"/>
  <c r="J1394" i="1" s="1"/>
  <c r="S1432" i="1"/>
  <c r="Y1432" i="1" s="1"/>
  <c r="AG1432" i="1" s="1"/>
  <c r="P1425" i="1"/>
  <c r="P1394" i="1" s="1"/>
  <c r="Q1425" i="1"/>
  <c r="T1432" i="1"/>
  <c r="Z1432" i="1" s="1"/>
  <c r="AH1432" i="1" s="1"/>
  <c r="Q1330" i="1"/>
  <c r="Q1329" i="1" s="1"/>
  <c r="T1331" i="1"/>
  <c r="Z1331" i="1" s="1"/>
  <c r="AH1331" i="1" s="1"/>
  <c r="N1417" i="1"/>
  <c r="T1417" i="1" s="1"/>
  <c r="Z1417" i="1" s="1"/>
  <c r="AH1417" i="1" s="1"/>
  <c r="H1409" i="1"/>
  <c r="N1409" i="1" s="1"/>
  <c r="T1409" i="1" s="1"/>
  <c r="Z1409" i="1" s="1"/>
  <c r="AH1409" i="1" s="1"/>
  <c r="N1396" i="1"/>
  <c r="T1396" i="1" s="1"/>
  <c r="Z1396" i="1" s="1"/>
  <c r="AH1396" i="1" s="1"/>
  <c r="H1395" i="1"/>
  <c r="G1220" i="1"/>
  <c r="M1221" i="1"/>
  <c r="S1221" i="1" s="1"/>
  <c r="Y1221" i="1" s="1"/>
  <c r="AG1221" i="1" s="1"/>
  <c r="M1326" i="1"/>
  <c r="S1326" i="1" s="1"/>
  <c r="Y1326" i="1" s="1"/>
  <c r="AG1326" i="1" s="1"/>
  <c r="G1325" i="1"/>
  <c r="K1312" i="1"/>
  <c r="N1312" i="1" s="1"/>
  <c r="J1167" i="1"/>
  <c r="M1184" i="1"/>
  <c r="S1184" i="1" s="1"/>
  <c r="Y1184" i="1" s="1"/>
  <c r="AG1184" i="1" s="1"/>
  <c r="H1198" i="1"/>
  <c r="N1198" i="1" s="1"/>
  <c r="T1198" i="1" s="1"/>
  <c r="Z1198" i="1" s="1"/>
  <c r="AH1198" i="1" s="1"/>
  <c r="N1202" i="1"/>
  <c r="T1202" i="1" s="1"/>
  <c r="Z1202" i="1" s="1"/>
  <c r="AH1202" i="1" s="1"/>
  <c r="Q1157" i="1"/>
  <c r="T1157" i="1" s="1"/>
  <c r="Z1157" i="1" s="1"/>
  <c r="AH1157" i="1" s="1"/>
  <c r="T1161" i="1"/>
  <c r="Z1161" i="1" s="1"/>
  <c r="AH1161" i="1" s="1"/>
  <c r="H1080" i="1"/>
  <c r="N1080" i="1" s="1"/>
  <c r="T1080" i="1" s="1"/>
  <c r="Z1080" i="1" s="1"/>
  <c r="AH1080" i="1" s="1"/>
  <c r="N1086" i="1"/>
  <c r="T1086" i="1" s="1"/>
  <c r="Z1086" i="1" s="1"/>
  <c r="AH1086" i="1" s="1"/>
  <c r="L1054" i="1"/>
  <c r="R1054" i="1" s="1"/>
  <c r="X1054" i="1" s="1"/>
  <c r="AD1054" i="1" s="1"/>
  <c r="AF1054" i="1" s="1"/>
  <c r="F1050" i="1"/>
  <c r="AA1112" i="1"/>
  <c r="AD1113" i="1"/>
  <c r="AF1113" i="1" s="1"/>
  <c r="M1094" i="1"/>
  <c r="S1094" i="1" s="1"/>
  <c r="Y1094" i="1" s="1"/>
  <c r="AG1094" i="1" s="1"/>
  <c r="N913" i="1"/>
  <c r="T913" i="1" s="1"/>
  <c r="Z913" i="1" s="1"/>
  <c r="AH913" i="1" s="1"/>
  <c r="H903" i="1"/>
  <c r="M806" i="1"/>
  <c r="S806" i="1" s="1"/>
  <c r="Y806" i="1" s="1"/>
  <c r="AG806" i="1" s="1"/>
  <c r="J805" i="1"/>
  <c r="M903" i="1"/>
  <c r="S903" i="1" s="1"/>
  <c r="Y903" i="1" s="1"/>
  <c r="AG903" i="1" s="1"/>
  <c r="AD535" i="1"/>
  <c r="AF535" i="1" s="1"/>
  <c r="AA534" i="1"/>
  <c r="M522" i="1"/>
  <c r="S522" i="1" s="1"/>
  <c r="Y522" i="1" s="1"/>
  <c r="AG522" i="1" s="1"/>
  <c r="G516" i="1"/>
  <c r="H482" i="1"/>
  <c r="N495" i="1"/>
  <c r="T495" i="1" s="1"/>
  <c r="Z495" i="1" s="1"/>
  <c r="AH495" i="1" s="1"/>
  <c r="M151" i="1"/>
  <c r="S151" i="1" s="1"/>
  <c r="Y151" i="1" s="1"/>
  <c r="AG151" i="1" s="1"/>
  <c r="G150" i="1"/>
  <c r="P224" i="1"/>
  <c r="P209" i="1" s="1"/>
  <c r="L46" i="1"/>
  <c r="R46" i="1" s="1"/>
  <c r="X46" i="1" s="1"/>
  <c r="AD46" i="1" s="1"/>
  <c r="AF46" i="1" s="1"/>
  <c r="L201" i="1"/>
  <c r="R201" i="1" s="1"/>
  <c r="X201" i="1" s="1"/>
  <c r="AD201" i="1" s="1"/>
  <c r="AF201" i="1" s="1"/>
  <c r="N35" i="1"/>
  <c r="T35" i="1" s="1"/>
  <c r="Z35" i="1" s="1"/>
  <c r="AH35" i="1" s="1"/>
  <c r="K34" i="1"/>
  <c r="N34" i="1" s="1"/>
  <c r="T34" i="1" s="1"/>
  <c r="Z34" i="1" s="1"/>
  <c r="AH34" i="1" s="1"/>
  <c r="M19" i="1"/>
  <c r="S19" i="1" s="1"/>
  <c r="Y19" i="1" s="1"/>
  <c r="AG19" i="1" s="1"/>
  <c r="G18" i="1"/>
  <c r="I1552" i="1"/>
  <c r="L1552" i="1" s="1"/>
  <c r="R1552" i="1" s="1"/>
  <c r="X1552" i="1" s="1"/>
  <c r="AD1552" i="1" s="1"/>
  <c r="AF1552" i="1" s="1"/>
  <c r="L1553" i="1"/>
  <c r="R1553" i="1" s="1"/>
  <c r="X1553" i="1" s="1"/>
  <c r="AD1553" i="1" s="1"/>
  <c r="AF1553" i="1" s="1"/>
  <c r="I1565" i="1"/>
  <c r="L1566" i="1"/>
  <c r="R1566" i="1" s="1"/>
  <c r="X1566" i="1" s="1"/>
  <c r="AD1566" i="1" s="1"/>
  <c r="AF1566" i="1" s="1"/>
  <c r="N1330" i="1"/>
  <c r="T1330" i="1" s="1"/>
  <c r="Z1330" i="1" s="1"/>
  <c r="AH1330" i="1" s="1"/>
  <c r="H1329" i="1"/>
  <c r="P1329" i="1"/>
  <c r="L1304" i="1"/>
  <c r="R1304" i="1" s="1"/>
  <c r="X1304" i="1" s="1"/>
  <c r="AD1304" i="1" s="1"/>
  <c r="AF1304" i="1" s="1"/>
  <c r="F1290" i="1"/>
  <c r="N1266" i="1"/>
  <c r="T1266" i="1" s="1"/>
  <c r="Z1266" i="1" s="1"/>
  <c r="AH1266" i="1" s="1"/>
  <c r="Q1241" i="1"/>
  <c r="Q1240" i="1" s="1"/>
  <c r="T1242" i="1"/>
  <c r="Z1242" i="1" s="1"/>
  <c r="AH1242" i="1" s="1"/>
  <c r="M1240" i="1"/>
  <c r="M1234" i="1"/>
  <c r="S1234" i="1" s="1"/>
  <c r="Y1234" i="1" s="1"/>
  <c r="AG1234" i="1" s="1"/>
  <c r="G1233" i="1"/>
  <c r="M1233" i="1" s="1"/>
  <c r="S1233" i="1" s="1"/>
  <c r="Y1233" i="1" s="1"/>
  <c r="AG1233" i="1" s="1"/>
  <c r="AA1117" i="1"/>
  <c r="AA1116" i="1" s="1"/>
  <c r="N1168" i="1"/>
  <c r="T1168" i="1" s="1"/>
  <c r="Z1168" i="1" s="1"/>
  <c r="AH1168" i="1" s="1"/>
  <c r="H1167" i="1"/>
  <c r="N974" i="1"/>
  <c r="T974" i="1" s="1"/>
  <c r="Z974" i="1" s="1"/>
  <c r="AH974" i="1" s="1"/>
  <c r="K944" i="1"/>
  <c r="F1095" i="1"/>
  <c r="H1050" i="1"/>
  <c r="L903" i="1"/>
  <c r="R903" i="1" s="1"/>
  <c r="X903" i="1" s="1"/>
  <c r="AD903" i="1" s="1"/>
  <c r="AF903" i="1" s="1"/>
  <c r="L1017" i="1"/>
  <c r="R1017" i="1" s="1"/>
  <c r="X1017" i="1" s="1"/>
  <c r="AD1017" i="1" s="1"/>
  <c r="AF1017" i="1" s="1"/>
  <c r="N805" i="1"/>
  <c r="T805" i="1" s="1"/>
  <c r="Z805" i="1" s="1"/>
  <c r="AH805" i="1" s="1"/>
  <c r="K804" i="1"/>
  <c r="F516" i="1"/>
  <c r="L516" i="1" s="1"/>
  <c r="R516" i="1" s="1"/>
  <c r="X516" i="1" s="1"/>
  <c r="AD516" i="1" s="1"/>
  <c r="AF516" i="1" s="1"/>
  <c r="L522" i="1"/>
  <c r="R522" i="1" s="1"/>
  <c r="X522" i="1" s="1"/>
  <c r="AD522" i="1" s="1"/>
  <c r="AF522" i="1" s="1"/>
  <c r="G575" i="1"/>
  <c r="M576" i="1"/>
  <c r="S576" i="1" s="1"/>
  <c r="Y576" i="1" s="1"/>
  <c r="AG576" i="1" s="1"/>
  <c r="AB528" i="1"/>
  <c r="AG533" i="1"/>
  <c r="K336" i="1"/>
  <c r="N336" i="1" s="1"/>
  <c r="T336" i="1" s="1"/>
  <c r="Z336" i="1" s="1"/>
  <c r="AH336" i="1" s="1"/>
  <c r="N337" i="1"/>
  <c r="T337" i="1" s="1"/>
  <c r="Z337" i="1" s="1"/>
  <c r="AH337" i="1" s="1"/>
  <c r="M540" i="1"/>
  <c r="S540" i="1" s="1"/>
  <c r="Y540" i="1" s="1"/>
  <c r="AG540" i="1" s="1"/>
  <c r="L495" i="1"/>
  <c r="R495" i="1" s="1"/>
  <c r="X495" i="1" s="1"/>
  <c r="AD495" i="1" s="1"/>
  <c r="AF495" i="1" s="1"/>
  <c r="M341" i="1"/>
  <c r="S341" i="1" s="1"/>
  <c r="Y341" i="1" s="1"/>
  <c r="AG341" i="1" s="1"/>
  <c r="J337" i="1"/>
  <c r="K44" i="1"/>
  <c r="N201" i="1"/>
  <c r="T201" i="1" s="1"/>
  <c r="Z201" i="1" s="1"/>
  <c r="AH201" i="1" s="1"/>
  <c r="L35" i="1"/>
  <c r="R35" i="1" s="1"/>
  <c r="X35" i="1" s="1"/>
  <c r="AD35" i="1" s="1"/>
  <c r="AF35" i="1" s="1"/>
  <c r="F34" i="1"/>
  <c r="L34" i="1" s="1"/>
  <c r="R34" i="1" s="1"/>
  <c r="X34" i="1" s="1"/>
  <c r="AD34" i="1" s="1"/>
  <c r="AF34" i="1" s="1"/>
  <c r="L44" i="1"/>
  <c r="R44" i="1" s="1"/>
  <c r="X44" i="1" s="1"/>
  <c r="AD44" i="1" s="1"/>
  <c r="AF44" i="1" s="1"/>
  <c r="P96" i="1"/>
  <c r="M35" i="1"/>
  <c r="S35" i="1" s="1"/>
  <c r="Y35" i="1" s="1"/>
  <c r="AG35" i="1" s="1"/>
  <c r="G34" i="1"/>
  <c r="M34" i="1" s="1"/>
  <c r="S34" i="1" s="1"/>
  <c r="Y34" i="1" s="1"/>
  <c r="AG34" i="1" s="1"/>
  <c r="F1570" i="1"/>
  <c r="L1571" i="1"/>
  <c r="R1571" i="1" s="1"/>
  <c r="X1571" i="1" s="1"/>
  <c r="AD1571" i="1" s="1"/>
  <c r="AF1571" i="1" s="1"/>
  <c r="I1598" i="1"/>
  <c r="L1599" i="1"/>
  <c r="R1599" i="1" s="1"/>
  <c r="X1599" i="1" s="1"/>
  <c r="AD1599" i="1" s="1"/>
  <c r="AF1599" i="1" s="1"/>
  <c r="N1547" i="1"/>
  <c r="T1547" i="1" s="1"/>
  <c r="Z1547" i="1" s="1"/>
  <c r="AH1547" i="1" s="1"/>
  <c r="H1546" i="1"/>
  <c r="L1458" i="1"/>
  <c r="R1458" i="1" s="1"/>
  <c r="X1458" i="1" s="1"/>
  <c r="AD1458" i="1" s="1"/>
  <c r="AF1458" i="1" s="1"/>
  <c r="F1457" i="1"/>
  <c r="L1457" i="1" s="1"/>
  <c r="R1457" i="1" s="1"/>
  <c r="X1457" i="1" s="1"/>
  <c r="AD1457" i="1" s="1"/>
  <c r="AF1457" i="1" s="1"/>
  <c r="I1447" i="1"/>
  <c r="I1394" i="1" s="1"/>
  <c r="M1426" i="1"/>
  <c r="S1426" i="1" s="1"/>
  <c r="Y1426" i="1" s="1"/>
  <c r="AG1426" i="1" s="1"/>
  <c r="G1425" i="1"/>
  <c r="M1425" i="1" s="1"/>
  <c r="G1409" i="1"/>
  <c r="M1417" i="1"/>
  <c r="S1417" i="1" s="1"/>
  <c r="Y1417" i="1" s="1"/>
  <c r="AG1417" i="1" s="1"/>
  <c r="M1313" i="1"/>
  <c r="S1313" i="1" s="1"/>
  <c r="Y1313" i="1" s="1"/>
  <c r="AG1313" i="1" s="1"/>
  <c r="G1312" i="1"/>
  <c r="M1312" i="1" s="1"/>
  <c r="S1312" i="1" s="1"/>
  <c r="Y1312" i="1" s="1"/>
  <c r="AG1312" i="1" s="1"/>
  <c r="N1277" i="1"/>
  <c r="T1277" i="1" s="1"/>
  <c r="Z1277" i="1" s="1"/>
  <c r="AH1277" i="1" s="1"/>
  <c r="H1276" i="1"/>
  <c r="N1276" i="1" s="1"/>
  <c r="T1276" i="1" s="1"/>
  <c r="Z1276" i="1" s="1"/>
  <c r="AH1276" i="1" s="1"/>
  <c r="N1241" i="1"/>
  <c r="H1240" i="1"/>
  <c r="O1109" i="1"/>
  <c r="R1109" i="1" s="1"/>
  <c r="X1109" i="1" s="1"/>
  <c r="AD1109" i="1" s="1"/>
  <c r="R1110" i="1"/>
  <c r="X1110" i="1" s="1"/>
  <c r="AD1110" i="1" s="1"/>
  <c r="I1361" i="1"/>
  <c r="Q1095" i="1"/>
  <c r="L1081" i="1"/>
  <c r="R1081" i="1" s="1"/>
  <c r="X1081" i="1" s="1"/>
  <c r="AD1081" i="1" s="1"/>
  <c r="AF1081" i="1" s="1"/>
  <c r="F1080" i="1"/>
  <c r="L1080" i="1" s="1"/>
  <c r="R1080" i="1" s="1"/>
  <c r="R1096" i="1"/>
  <c r="X1096" i="1" s="1"/>
  <c r="AD1096" i="1" s="1"/>
  <c r="AF1096" i="1" s="1"/>
  <c r="O871" i="1"/>
  <c r="R871" i="1" s="1"/>
  <c r="X871" i="1" s="1"/>
  <c r="AD871" i="1" s="1"/>
  <c r="R872" i="1"/>
  <c r="X872" i="1" s="1"/>
  <c r="AD872" i="1" s="1"/>
  <c r="R868" i="1"/>
  <c r="X868" i="1" s="1"/>
  <c r="AD868" i="1" s="1"/>
  <c r="AF868" i="1" s="1"/>
  <c r="V839" i="1"/>
  <c r="L482" i="1"/>
  <c r="R482" i="1" s="1"/>
  <c r="M380" i="1"/>
  <c r="S380" i="1" s="1"/>
  <c r="Y380" i="1" s="1"/>
  <c r="AG380" i="1" s="1"/>
  <c r="L560" i="1"/>
  <c r="R560" i="1" s="1"/>
  <c r="X560" i="1" s="1"/>
  <c r="AD560" i="1" s="1"/>
  <c r="AF560" i="1" s="1"/>
  <c r="H407" i="1"/>
  <c r="N408" i="1"/>
  <c r="T408" i="1" s="1"/>
  <c r="Z408" i="1" s="1"/>
  <c r="AH408" i="1" s="1"/>
  <c r="F150" i="1"/>
  <c r="L151" i="1"/>
  <c r="R151" i="1" s="1"/>
  <c r="X151" i="1" s="1"/>
  <c r="AD151" i="1" s="1"/>
  <c r="AF151" i="1" s="1"/>
  <c r="P345" i="1"/>
  <c r="P344" i="1" s="1"/>
  <c r="S355" i="1"/>
  <c r="Y355" i="1" s="1"/>
  <c r="AG355" i="1" s="1"/>
  <c r="L372" i="1"/>
  <c r="R372" i="1" s="1"/>
  <c r="X372" i="1" s="1"/>
  <c r="AD372" i="1" s="1"/>
  <c r="AF372" i="1" s="1"/>
  <c r="F359" i="1"/>
  <c r="AC533" i="1"/>
  <c r="K209" i="1"/>
  <c r="K200" i="1" s="1"/>
  <c r="N210" i="1"/>
  <c r="T210" i="1" s="1"/>
  <c r="Z210" i="1" s="1"/>
  <c r="AH210" i="1" s="1"/>
  <c r="L96" i="1"/>
  <c r="L1609" i="1"/>
  <c r="R1609" i="1" s="1"/>
  <c r="X1609" i="1" s="1"/>
  <c r="AD1609" i="1" s="1"/>
  <c r="AF1609" i="1" s="1"/>
  <c r="I1608" i="1"/>
  <c r="N1610" i="1"/>
  <c r="T1610" i="1" s="1"/>
  <c r="Z1610" i="1" s="1"/>
  <c r="AH1610" i="1" s="1"/>
  <c r="H1609" i="1"/>
  <c r="N1598" i="1"/>
  <c r="T1598" i="1" s="1"/>
  <c r="Z1598" i="1" s="1"/>
  <c r="AH1598" i="1" s="1"/>
  <c r="H1597" i="1"/>
  <c r="N1597" i="1" s="1"/>
  <c r="T1597" i="1" s="1"/>
  <c r="Z1597" i="1" s="1"/>
  <c r="AH1597" i="1" s="1"/>
  <c r="AH1570" i="1"/>
  <c r="M1589" i="1"/>
  <c r="S1589" i="1" s="1"/>
  <c r="Y1589" i="1" s="1"/>
  <c r="AG1589" i="1" s="1"/>
  <c r="G1588" i="1"/>
  <c r="J1570" i="1"/>
  <c r="M1571" i="1"/>
  <c r="S1571" i="1" s="1"/>
  <c r="Y1571" i="1" s="1"/>
  <c r="AG1571" i="1" s="1"/>
  <c r="L1589" i="1"/>
  <c r="R1589" i="1" s="1"/>
  <c r="X1589" i="1" s="1"/>
  <c r="AD1589" i="1" s="1"/>
  <c r="AF1589" i="1" s="1"/>
  <c r="F1588" i="1"/>
  <c r="L1588" i="1" s="1"/>
  <c r="R1588" i="1" s="1"/>
  <c r="X1588" i="1" s="1"/>
  <c r="AD1588" i="1" s="1"/>
  <c r="AF1588" i="1" s="1"/>
  <c r="O1435" i="1"/>
  <c r="R1435" i="1" s="1"/>
  <c r="X1435" i="1" s="1"/>
  <c r="AD1435" i="1" s="1"/>
  <c r="AF1435" i="1" s="1"/>
  <c r="R1436" i="1"/>
  <c r="X1436" i="1" s="1"/>
  <c r="AD1436" i="1" s="1"/>
  <c r="AF1436" i="1" s="1"/>
  <c r="N1402" i="1"/>
  <c r="T1402" i="1" s="1"/>
  <c r="Z1402" i="1" s="1"/>
  <c r="AH1402" i="1" s="1"/>
  <c r="H1401" i="1"/>
  <c r="N1401" i="1" s="1"/>
  <c r="T1401" i="1" s="1"/>
  <c r="Z1401" i="1" s="1"/>
  <c r="AH1401" i="1" s="1"/>
  <c r="L1454" i="1"/>
  <c r="R1454" i="1" s="1"/>
  <c r="X1454" i="1" s="1"/>
  <c r="AD1454" i="1" s="1"/>
  <c r="AF1454" i="1" s="1"/>
  <c r="R1341" i="1"/>
  <c r="X1341" i="1" s="1"/>
  <c r="AD1341" i="1" s="1"/>
  <c r="AF1341" i="1" s="1"/>
  <c r="K1290" i="1"/>
  <c r="N1255" i="1"/>
  <c r="T1255" i="1" s="1"/>
  <c r="Z1255" i="1" s="1"/>
  <c r="AH1255" i="1" s="1"/>
  <c r="H1254" i="1"/>
  <c r="M1255" i="1"/>
  <c r="S1255" i="1" s="1"/>
  <c r="Y1255" i="1" s="1"/>
  <c r="AG1255" i="1" s="1"/>
  <c r="G1254" i="1"/>
  <c r="M1250" i="1"/>
  <c r="S1250" i="1" s="1"/>
  <c r="Y1250" i="1" s="1"/>
  <c r="AG1250" i="1" s="1"/>
  <c r="G1249" i="1"/>
  <c r="M1095" i="1"/>
  <c r="S1095" i="1" s="1"/>
  <c r="Y1095" i="1" s="1"/>
  <c r="AG1095" i="1" s="1"/>
  <c r="P980" i="1"/>
  <c r="P902" i="1" s="1"/>
  <c r="S999" i="1"/>
  <c r="Y999" i="1" s="1"/>
  <c r="AG999" i="1" s="1"/>
  <c r="AB1050" i="1"/>
  <c r="J1050" i="1"/>
  <c r="Z876" i="1"/>
  <c r="AH876" i="1" s="1"/>
  <c r="M565" i="1"/>
  <c r="S565" i="1" s="1"/>
  <c r="Y565" i="1" s="1"/>
  <c r="AG565" i="1" s="1"/>
  <c r="G561" i="1"/>
  <c r="S345" i="1"/>
  <c r="Y345" i="1" s="1"/>
  <c r="AG345" i="1" s="1"/>
  <c r="L337" i="1"/>
  <c r="R337" i="1" s="1"/>
  <c r="X337" i="1" s="1"/>
  <c r="AD337" i="1" s="1"/>
  <c r="AF337" i="1" s="1"/>
  <c r="I336" i="1"/>
  <c r="L336" i="1" s="1"/>
  <c r="R336" i="1" s="1"/>
  <c r="X336" i="1" s="1"/>
  <c r="AD336" i="1" s="1"/>
  <c r="AF336" i="1" s="1"/>
  <c r="N540" i="1"/>
  <c r="T540" i="1" s="1"/>
  <c r="Z540" i="1" s="1"/>
  <c r="AH540" i="1" s="1"/>
  <c r="F344" i="1"/>
  <c r="L345" i="1"/>
  <c r="K150" i="1"/>
  <c r="K149" i="1" s="1"/>
  <c r="K94" i="1" s="1"/>
  <c r="L19" i="1"/>
  <c r="R19" i="1" s="1"/>
  <c r="X19" i="1" s="1"/>
  <c r="AD19" i="1" s="1"/>
  <c r="AF19" i="1" s="1"/>
  <c r="F18" i="1"/>
  <c r="H149" i="1"/>
  <c r="O96" i="1"/>
  <c r="O95" i="1" s="1"/>
  <c r="O94" i="1" s="1"/>
  <c r="H17" i="1"/>
  <c r="L45" i="1"/>
  <c r="R45" i="1" s="1"/>
  <c r="X45" i="1" s="1"/>
  <c r="AD45" i="1" s="1"/>
  <c r="AF45" i="1" s="1"/>
  <c r="N19" i="1"/>
  <c r="T19" i="1" s="1"/>
  <c r="Z19" i="1" s="1"/>
  <c r="AH19" i="1" s="1"/>
  <c r="K18" i="1"/>
  <c r="K17" i="1" s="1"/>
  <c r="AI1093" i="1" l="1"/>
  <c r="G95" i="1"/>
  <c r="AD425" i="1"/>
  <c r="AF425" i="1" s="1"/>
  <c r="R1329" i="1"/>
  <c r="X1329" i="1" s="1"/>
  <c r="AD1329" i="1" s="1"/>
  <c r="AF1329" i="1" s="1"/>
  <c r="AD642" i="1"/>
  <c r="AF642" i="1" s="1"/>
  <c r="L252" i="1"/>
  <c r="R252" i="1" s="1"/>
  <c r="X252" i="1" s="1"/>
  <c r="AD252" i="1" s="1"/>
  <c r="AF252" i="1" s="1"/>
  <c r="T425" i="1"/>
  <c r="Z425" i="1" s="1"/>
  <c r="AH425" i="1" s="1"/>
  <c r="N96" i="1"/>
  <c r="T96" i="1" s="1"/>
  <c r="Z96" i="1" s="1"/>
  <c r="AH96" i="1" s="1"/>
  <c r="AB1093" i="1"/>
  <c r="N322" i="1"/>
  <c r="T322" i="1" s="1"/>
  <c r="Z322" i="1" s="1"/>
  <c r="AH322" i="1" s="1"/>
  <c r="M703" i="1"/>
  <c r="S703" i="1" s="1"/>
  <c r="Y703" i="1" s="1"/>
  <c r="AG703" i="1" s="1"/>
  <c r="Q1253" i="1"/>
  <c r="Q1239" i="1" s="1"/>
  <c r="S1330" i="1"/>
  <c r="Y1330" i="1" s="1"/>
  <c r="AG1330" i="1" s="1"/>
  <c r="M438" i="1"/>
  <c r="S438" i="1" s="1"/>
  <c r="Y438" i="1" s="1"/>
  <c r="AG438" i="1" s="1"/>
  <c r="Q803" i="1"/>
  <c r="R617" i="1"/>
  <c r="X617" i="1" s="1"/>
  <c r="AD617" i="1" s="1"/>
  <c r="AF617" i="1" s="1"/>
  <c r="J437" i="1"/>
  <c r="J436" i="1" s="1"/>
  <c r="Y1080" i="1"/>
  <c r="AG1080" i="1" s="1"/>
  <c r="K754" i="1"/>
  <c r="K753" i="1" s="1"/>
  <c r="N767" i="1"/>
  <c r="T767" i="1" s="1"/>
  <c r="Z767" i="1" s="1"/>
  <c r="AH767" i="1" s="1"/>
  <c r="N642" i="1"/>
  <c r="T642" i="1" s="1"/>
  <c r="Z642" i="1" s="1"/>
  <c r="AH642" i="1" s="1"/>
  <c r="L1254" i="1"/>
  <c r="R1254" i="1" s="1"/>
  <c r="X1254" i="1" s="1"/>
  <c r="AD1254" i="1" s="1"/>
  <c r="AF1254" i="1" s="1"/>
  <c r="O527" i="1"/>
  <c r="AC838" i="1"/>
  <c r="AC803" i="1" s="1"/>
  <c r="O1323" i="1"/>
  <c r="AF461" i="1"/>
  <c r="O1253" i="1"/>
  <c r="O1239" i="1" s="1"/>
  <c r="AE1093" i="1"/>
  <c r="R1409" i="1"/>
  <c r="X1409" i="1" s="1"/>
  <c r="AD1409" i="1" s="1"/>
  <c r="AF1409" i="1" s="1"/>
  <c r="AA574" i="1"/>
  <c r="AA803" i="1"/>
  <c r="I1093" i="1"/>
  <c r="I804" i="1"/>
  <c r="H1116" i="1"/>
  <c r="S1240" i="1"/>
  <c r="Y1240" i="1" s="1"/>
  <c r="AG1240" i="1" s="1"/>
  <c r="T1312" i="1"/>
  <c r="Z1312" i="1" s="1"/>
  <c r="AH1312" i="1" s="1"/>
  <c r="AC1323" i="1"/>
  <c r="P527" i="1"/>
  <c r="N809" i="1"/>
  <c r="T809" i="1" s="1"/>
  <c r="Z809" i="1" s="1"/>
  <c r="AH809" i="1" s="1"/>
  <c r="P1239" i="1"/>
  <c r="F754" i="1"/>
  <c r="F753" i="1" s="1"/>
  <c r="L753" i="1" s="1"/>
  <c r="R753" i="1" s="1"/>
  <c r="X753" i="1" s="1"/>
  <c r="AD753" i="1" s="1"/>
  <c r="AF753" i="1" s="1"/>
  <c r="M1002" i="1"/>
  <c r="S1002" i="1" s="1"/>
  <c r="Y1002" i="1" s="1"/>
  <c r="AG1002" i="1" s="1"/>
  <c r="Q527" i="1"/>
  <c r="K574" i="1"/>
  <c r="K527" i="1" s="1"/>
  <c r="Q1116" i="1"/>
  <c r="H560" i="1"/>
  <c r="N560" i="1" s="1"/>
  <c r="T560" i="1" s="1"/>
  <c r="Z560" i="1" s="1"/>
  <c r="AH560" i="1" s="1"/>
  <c r="N561" i="1"/>
  <c r="N516" i="1"/>
  <c r="T516" i="1" s="1"/>
  <c r="Z516" i="1" s="1"/>
  <c r="AH516" i="1" s="1"/>
  <c r="S1241" i="1"/>
  <c r="Y1241" i="1" s="1"/>
  <c r="AG1241" i="1" s="1"/>
  <c r="Q1323" i="1"/>
  <c r="H1565" i="1"/>
  <c r="M944" i="1"/>
  <c r="S944" i="1" s="1"/>
  <c r="Y944" i="1" s="1"/>
  <c r="AG944" i="1" s="1"/>
  <c r="AF737" i="1"/>
  <c r="AC1093" i="1"/>
  <c r="W803" i="1"/>
  <c r="W1618" i="1" s="1"/>
  <c r="T202" i="1"/>
  <c r="Z202" i="1" s="1"/>
  <c r="AH202" i="1" s="1"/>
  <c r="S201" i="1"/>
  <c r="Y201" i="1" s="1"/>
  <c r="AG201" i="1" s="1"/>
  <c r="Q200" i="1"/>
  <c r="U803" i="1"/>
  <c r="T1117" i="1"/>
  <c r="Z1117" i="1" s="1"/>
  <c r="AH1117" i="1" s="1"/>
  <c r="T561" i="1"/>
  <c r="Z561" i="1" s="1"/>
  <c r="AH561" i="1" s="1"/>
  <c r="J200" i="1"/>
  <c r="L755" i="1"/>
  <c r="R755" i="1" s="1"/>
  <c r="X755" i="1" s="1"/>
  <c r="AD755" i="1" s="1"/>
  <c r="AF755" i="1" s="1"/>
  <c r="AB1049" i="1"/>
  <c r="AB1038" i="1" s="1"/>
  <c r="G1049" i="1"/>
  <c r="R345" i="1"/>
  <c r="X345" i="1" s="1"/>
  <c r="AD345" i="1" s="1"/>
  <c r="AF345" i="1" s="1"/>
  <c r="M44" i="1"/>
  <c r="S44" i="1" s="1"/>
  <c r="Y44" i="1" s="1"/>
  <c r="AG44" i="1" s="1"/>
  <c r="H309" i="1"/>
  <c r="N1447" i="1"/>
  <c r="T1447" i="1" s="1"/>
  <c r="Z1447" i="1" s="1"/>
  <c r="AH1447" i="1" s="1"/>
  <c r="H1361" i="1"/>
  <c r="N1361" i="1" s="1"/>
  <c r="T1361" i="1" s="1"/>
  <c r="Z1361" i="1" s="1"/>
  <c r="AH1361" i="1" s="1"/>
  <c r="Z461" i="1"/>
  <c r="AH461" i="1" s="1"/>
  <c r="AF674" i="1"/>
  <c r="J94" i="1"/>
  <c r="M1552" i="1"/>
  <c r="S1552" i="1" s="1"/>
  <c r="Y1552" i="1" s="1"/>
  <c r="AG1552" i="1" s="1"/>
  <c r="AE1394" i="1"/>
  <c r="P200" i="1"/>
  <c r="M482" i="1"/>
  <c r="S482" i="1" s="1"/>
  <c r="Y482" i="1" s="1"/>
  <c r="AG482" i="1" s="1"/>
  <c r="S1381" i="1"/>
  <c r="Y1381" i="1" s="1"/>
  <c r="AG1381" i="1" s="1"/>
  <c r="N617" i="1"/>
  <c r="T617" i="1" s="1"/>
  <c r="Z617" i="1" s="1"/>
  <c r="AH617" i="1" s="1"/>
  <c r="Q1394" i="1"/>
  <c r="M202" i="1"/>
  <c r="S202" i="1" s="1"/>
  <c r="Y202" i="1" s="1"/>
  <c r="AG202" i="1" s="1"/>
  <c r="F1447" i="1"/>
  <c r="F1394" i="1" s="1"/>
  <c r="L1394" i="1" s="1"/>
  <c r="M45" i="1"/>
  <c r="S45" i="1" s="1"/>
  <c r="Y45" i="1" s="1"/>
  <c r="AG45" i="1" s="1"/>
  <c r="X482" i="1"/>
  <c r="AD482" i="1" s="1"/>
  <c r="AF482" i="1" s="1"/>
  <c r="O335" i="1"/>
  <c r="I95" i="1"/>
  <c r="I94" i="1" s="1"/>
  <c r="AE574" i="1"/>
  <c r="AE527" i="1" s="1"/>
  <c r="P1093" i="1"/>
  <c r="X1002" i="1"/>
  <c r="AD1002" i="1" s="1"/>
  <c r="AF1002" i="1" s="1"/>
  <c r="L754" i="1"/>
  <c r="R754" i="1" s="1"/>
  <c r="X754" i="1" s="1"/>
  <c r="AD754" i="1" s="1"/>
  <c r="AF754" i="1" s="1"/>
  <c r="R202" i="1"/>
  <c r="X202" i="1" s="1"/>
  <c r="AD202" i="1" s="1"/>
  <c r="AF202" i="1" s="1"/>
  <c r="F437" i="1"/>
  <c r="F436" i="1" s="1"/>
  <c r="O839" i="1"/>
  <c r="O838" i="1" s="1"/>
  <c r="U1093" i="1"/>
  <c r="U1618" i="1" s="1"/>
  <c r="T344" i="1"/>
  <c r="Z344" i="1" s="1"/>
  <c r="AH344" i="1" s="1"/>
  <c r="G1016" i="1"/>
  <c r="G1015" i="1" s="1"/>
  <c r="M1015" i="1" s="1"/>
  <c r="S1015" i="1" s="1"/>
  <c r="Y1015" i="1" s="1"/>
  <c r="AG1015" i="1" s="1"/>
  <c r="H838" i="1"/>
  <c r="N838" i="1" s="1"/>
  <c r="T838" i="1" s="1"/>
  <c r="Z838" i="1" s="1"/>
  <c r="O902" i="1"/>
  <c r="S1425" i="1"/>
  <c r="Y1425" i="1" s="1"/>
  <c r="AG1425" i="1" s="1"/>
  <c r="G1597" i="1"/>
  <c r="M1597" i="1" s="1"/>
  <c r="S1597" i="1" s="1"/>
  <c r="Y1597" i="1" s="1"/>
  <c r="AG1597" i="1" s="1"/>
  <c r="T345" i="1"/>
  <c r="Z345" i="1" s="1"/>
  <c r="AH345" i="1" s="1"/>
  <c r="X1080" i="1"/>
  <c r="AD1080" i="1" s="1"/>
  <c r="AF1080" i="1" s="1"/>
  <c r="G902" i="1"/>
  <c r="M902" i="1" s="1"/>
  <c r="S902" i="1" s="1"/>
  <c r="Y902" i="1" s="1"/>
  <c r="AG902" i="1" s="1"/>
  <c r="G358" i="1"/>
  <c r="M358" i="1" s="1"/>
  <c r="S358" i="1" s="1"/>
  <c r="Y358" i="1" s="1"/>
  <c r="AG358" i="1" s="1"/>
  <c r="I437" i="1"/>
  <c r="I436" i="1" s="1"/>
  <c r="N44" i="1"/>
  <c r="T44" i="1" s="1"/>
  <c r="Z44" i="1" s="1"/>
  <c r="AH44" i="1" s="1"/>
  <c r="N45" i="1"/>
  <c r="T45" i="1" s="1"/>
  <c r="Z45" i="1" s="1"/>
  <c r="AH45" i="1" s="1"/>
  <c r="M1290" i="1"/>
  <c r="S1290" i="1" s="1"/>
  <c r="Y1290" i="1" s="1"/>
  <c r="AG1290" i="1" s="1"/>
  <c r="L1339" i="1"/>
  <c r="R1339" i="1" s="1"/>
  <c r="X1339" i="1" s="1"/>
  <c r="AD1339" i="1" s="1"/>
  <c r="AF1339" i="1" s="1"/>
  <c r="N1371" i="1"/>
  <c r="T1371" i="1" s="1"/>
  <c r="Z1371" i="1" s="1"/>
  <c r="AH1371" i="1" s="1"/>
  <c r="F902" i="1"/>
  <c r="L902" i="1" s="1"/>
  <c r="K16" i="1"/>
  <c r="M1016" i="1"/>
  <c r="S1016" i="1" s="1"/>
  <c r="Y1016" i="1" s="1"/>
  <c r="AG1016" i="1" s="1"/>
  <c r="M839" i="1"/>
  <c r="S839" i="1" s="1"/>
  <c r="Y839" i="1" s="1"/>
  <c r="AG839" i="1" s="1"/>
  <c r="G838" i="1"/>
  <c r="M838" i="1" s="1"/>
  <c r="S838" i="1" s="1"/>
  <c r="L541" i="1"/>
  <c r="R541" i="1" s="1"/>
  <c r="X541" i="1" s="1"/>
  <c r="AD541" i="1" s="1"/>
  <c r="AF541" i="1" s="1"/>
  <c r="F540" i="1"/>
  <c r="L1167" i="1"/>
  <c r="R1167" i="1" s="1"/>
  <c r="X1167" i="1" s="1"/>
  <c r="AD1167" i="1" s="1"/>
  <c r="AF1167" i="1" s="1"/>
  <c r="F1166" i="1"/>
  <c r="L1166" i="1" s="1"/>
  <c r="R1166" i="1" s="1"/>
  <c r="X1166" i="1" s="1"/>
  <c r="AD1166" i="1" s="1"/>
  <c r="AF1166" i="1" s="1"/>
  <c r="N150" i="1"/>
  <c r="T150" i="1" s="1"/>
  <c r="Z150" i="1" s="1"/>
  <c r="AH150" i="1" s="1"/>
  <c r="H209" i="1"/>
  <c r="N209" i="1" s="1"/>
  <c r="T209" i="1" s="1"/>
  <c r="Z209" i="1" s="1"/>
  <c r="AH209" i="1" s="1"/>
  <c r="P803" i="1"/>
  <c r="O1394" i="1"/>
  <c r="N755" i="1"/>
  <c r="T755" i="1" s="1"/>
  <c r="Z755" i="1" s="1"/>
  <c r="AH755" i="1" s="1"/>
  <c r="H754" i="1"/>
  <c r="N775" i="1"/>
  <c r="T775" i="1" s="1"/>
  <c r="Z775" i="1" s="1"/>
  <c r="AH775" i="1" s="1"/>
  <c r="H774" i="1"/>
  <c r="L1117" i="1"/>
  <c r="R1117" i="1" s="1"/>
  <c r="X1117" i="1" s="1"/>
  <c r="AD1117" i="1" s="1"/>
  <c r="AF1117" i="1" s="1"/>
  <c r="F1116" i="1"/>
  <c r="L1116" i="1" s="1"/>
  <c r="R1116" i="1" s="1"/>
  <c r="X1116" i="1" s="1"/>
  <c r="AD1116" i="1" s="1"/>
  <c r="AF1116" i="1" s="1"/>
  <c r="R1330" i="1"/>
  <c r="X1330" i="1" s="1"/>
  <c r="AD1330" i="1" s="1"/>
  <c r="AF1330" i="1" s="1"/>
  <c r="N575" i="1"/>
  <c r="T575" i="1" s="1"/>
  <c r="Z575" i="1" s="1"/>
  <c r="AH575" i="1" s="1"/>
  <c r="H574" i="1"/>
  <c r="M755" i="1"/>
  <c r="S755" i="1" s="1"/>
  <c r="Y755" i="1" s="1"/>
  <c r="AG755" i="1" s="1"/>
  <c r="G754" i="1"/>
  <c r="G1039" i="1"/>
  <c r="M1040" i="1"/>
  <c r="S1040" i="1" s="1"/>
  <c r="Y1040" i="1" s="1"/>
  <c r="AG1040" i="1" s="1"/>
  <c r="F1361" i="1"/>
  <c r="L1361" i="1" s="1"/>
  <c r="R1361" i="1" s="1"/>
  <c r="X1361" i="1" s="1"/>
  <c r="AD1361" i="1" s="1"/>
  <c r="AF1361" i="1" s="1"/>
  <c r="L1362" i="1"/>
  <c r="R1362" i="1" s="1"/>
  <c r="X1362" i="1" s="1"/>
  <c r="AD1362" i="1" s="1"/>
  <c r="AF1362" i="1" s="1"/>
  <c r="M817" i="1"/>
  <c r="S817" i="1" s="1"/>
  <c r="Y817" i="1" s="1"/>
  <c r="AG817" i="1" s="1"/>
  <c r="G816" i="1"/>
  <c r="M816" i="1" s="1"/>
  <c r="S816" i="1" s="1"/>
  <c r="Y816" i="1" s="1"/>
  <c r="AG816" i="1" s="1"/>
  <c r="M310" i="1"/>
  <c r="S310" i="1" s="1"/>
  <c r="Y310" i="1" s="1"/>
  <c r="AG310" i="1" s="1"/>
  <c r="G309" i="1"/>
  <c r="L1032" i="1"/>
  <c r="R1032" i="1" s="1"/>
  <c r="X1032" i="1" s="1"/>
  <c r="AD1032" i="1" s="1"/>
  <c r="AF1032" i="1" s="1"/>
  <c r="F1016" i="1"/>
  <c r="M1340" i="1"/>
  <c r="S1340" i="1" s="1"/>
  <c r="Y1340" i="1" s="1"/>
  <c r="AG1340" i="1" s="1"/>
  <c r="G1339" i="1"/>
  <c r="M1339" i="1" s="1"/>
  <c r="S1339" i="1" s="1"/>
  <c r="Y1339" i="1" s="1"/>
  <c r="AG1339" i="1" s="1"/>
  <c r="G1541" i="1"/>
  <c r="M1541" i="1" s="1"/>
  <c r="S1541" i="1" s="1"/>
  <c r="Y1541" i="1" s="1"/>
  <c r="AG1541" i="1" s="1"/>
  <c r="M1542" i="1"/>
  <c r="S1542" i="1" s="1"/>
  <c r="Y1542" i="1" s="1"/>
  <c r="AG1542" i="1" s="1"/>
  <c r="L322" i="1"/>
  <c r="R322" i="1" s="1"/>
  <c r="X322" i="1" s="1"/>
  <c r="AD322" i="1" s="1"/>
  <c r="AF322" i="1" s="1"/>
  <c r="F309" i="1"/>
  <c r="N823" i="1"/>
  <c r="T823" i="1" s="1"/>
  <c r="Z823" i="1" s="1"/>
  <c r="AH823" i="1" s="1"/>
  <c r="H816" i="1"/>
  <c r="N816" i="1" s="1"/>
  <c r="T816" i="1" s="1"/>
  <c r="Z816" i="1" s="1"/>
  <c r="AH816" i="1" s="1"/>
  <c r="N1045" i="1"/>
  <c r="T1045" i="1" s="1"/>
  <c r="Z1045" i="1" s="1"/>
  <c r="AH1045" i="1" s="1"/>
  <c r="H1044" i="1"/>
  <c r="N1044" i="1" s="1"/>
  <c r="T1044" i="1" s="1"/>
  <c r="Z1044" i="1" s="1"/>
  <c r="AH1044" i="1" s="1"/>
  <c r="G1361" i="1"/>
  <c r="M1361" i="1" s="1"/>
  <c r="S1361" i="1" s="1"/>
  <c r="Y1361" i="1" s="1"/>
  <c r="AG1361" i="1" s="1"/>
  <c r="M1362" i="1"/>
  <c r="S1362" i="1" s="1"/>
  <c r="Y1362" i="1" s="1"/>
  <c r="AG1362" i="1" s="1"/>
  <c r="M210" i="1"/>
  <c r="S210" i="1" s="1"/>
  <c r="Y210" i="1" s="1"/>
  <c r="AG210" i="1" s="1"/>
  <c r="R944" i="1"/>
  <c r="X944" i="1" s="1"/>
  <c r="AD944" i="1" s="1"/>
  <c r="AF944" i="1" s="1"/>
  <c r="L809" i="1"/>
  <c r="R809" i="1" s="1"/>
  <c r="X809" i="1" s="1"/>
  <c r="AD809" i="1" s="1"/>
  <c r="AF809" i="1" s="1"/>
  <c r="F804" i="1"/>
  <c r="F1323" i="1"/>
  <c r="M95" i="1"/>
  <c r="L817" i="1"/>
  <c r="R817" i="1" s="1"/>
  <c r="X817" i="1" s="1"/>
  <c r="AD817" i="1" s="1"/>
  <c r="AF817" i="1" s="1"/>
  <c r="F816" i="1"/>
  <c r="L816" i="1" s="1"/>
  <c r="R816" i="1" s="1"/>
  <c r="X816" i="1" s="1"/>
  <c r="AD816" i="1" s="1"/>
  <c r="AF816" i="1" s="1"/>
  <c r="L1040" i="1"/>
  <c r="R1040" i="1" s="1"/>
  <c r="X1040" i="1" s="1"/>
  <c r="AD1040" i="1" s="1"/>
  <c r="AF1040" i="1" s="1"/>
  <c r="F1039" i="1"/>
  <c r="L1039" i="1" s="1"/>
  <c r="R1039" i="1" s="1"/>
  <c r="X1039" i="1" s="1"/>
  <c r="AD1039" i="1" s="1"/>
  <c r="AF1039" i="1" s="1"/>
  <c r="H1016" i="1"/>
  <c r="N1017" i="1"/>
  <c r="T1017" i="1" s="1"/>
  <c r="Z1017" i="1" s="1"/>
  <c r="AH1017" i="1" s="1"/>
  <c r="AI1618" i="1"/>
  <c r="T1425" i="1"/>
  <c r="Z1425" i="1" s="1"/>
  <c r="AH1425" i="1" s="1"/>
  <c r="T1241" i="1"/>
  <c r="Z1241" i="1" s="1"/>
  <c r="AH1241" i="1" s="1"/>
  <c r="G1116" i="1"/>
  <c r="M1116" i="1" s="1"/>
  <c r="S1116" i="1" s="1"/>
  <c r="Y1116" i="1" s="1"/>
  <c r="AG1116" i="1" s="1"/>
  <c r="G209" i="1"/>
  <c r="G200" i="1" s="1"/>
  <c r="L210" i="1"/>
  <c r="R210" i="1" s="1"/>
  <c r="X210" i="1" s="1"/>
  <c r="AD210" i="1" s="1"/>
  <c r="AF210" i="1" s="1"/>
  <c r="F209" i="1"/>
  <c r="M775" i="1"/>
  <c r="S775" i="1" s="1"/>
  <c r="Y775" i="1" s="1"/>
  <c r="AG775" i="1" s="1"/>
  <c r="G774" i="1"/>
  <c r="N1340" i="1"/>
  <c r="T1340" i="1" s="1"/>
  <c r="Z1340" i="1" s="1"/>
  <c r="AH1340" i="1" s="1"/>
  <c r="H1339" i="1"/>
  <c r="N1339" i="1" s="1"/>
  <c r="T1339" i="1" s="1"/>
  <c r="Z1339" i="1" s="1"/>
  <c r="AH1339" i="1" s="1"/>
  <c r="L884" i="1"/>
  <c r="R884" i="1" s="1"/>
  <c r="X884" i="1" s="1"/>
  <c r="AD884" i="1" s="1"/>
  <c r="AF884" i="1" s="1"/>
  <c r="I838" i="1"/>
  <c r="L838" i="1" s="1"/>
  <c r="L775" i="1"/>
  <c r="R775" i="1" s="1"/>
  <c r="X775" i="1" s="1"/>
  <c r="AD775" i="1" s="1"/>
  <c r="AF775" i="1" s="1"/>
  <c r="F774" i="1"/>
  <c r="M96" i="1"/>
  <c r="S96" i="1" s="1"/>
  <c r="Y96" i="1" s="1"/>
  <c r="AG96" i="1" s="1"/>
  <c r="L575" i="1"/>
  <c r="R575" i="1" s="1"/>
  <c r="X575" i="1" s="1"/>
  <c r="AD575" i="1" s="1"/>
  <c r="AF575" i="1" s="1"/>
  <c r="F574" i="1"/>
  <c r="L574" i="1" s="1"/>
  <c r="R574" i="1" s="1"/>
  <c r="X574" i="1" s="1"/>
  <c r="AD574" i="1" s="1"/>
  <c r="AF574" i="1" s="1"/>
  <c r="M1254" i="1"/>
  <c r="S1254" i="1" s="1"/>
  <c r="Y1254" i="1" s="1"/>
  <c r="AG1254" i="1" s="1"/>
  <c r="G1253" i="1"/>
  <c r="M1253" i="1" s="1"/>
  <c r="S1253" i="1" s="1"/>
  <c r="Y1253" i="1" s="1"/>
  <c r="AG1253" i="1" s="1"/>
  <c r="N1290" i="1"/>
  <c r="T1290" i="1" s="1"/>
  <c r="Z1290" i="1" s="1"/>
  <c r="AH1290" i="1" s="1"/>
  <c r="K1253" i="1"/>
  <c r="K1239" i="1" s="1"/>
  <c r="N1609" i="1"/>
  <c r="T1609" i="1" s="1"/>
  <c r="Z1609" i="1" s="1"/>
  <c r="AH1609" i="1" s="1"/>
  <c r="H1608" i="1"/>
  <c r="R96" i="1"/>
  <c r="X96" i="1" s="1"/>
  <c r="AD96" i="1" s="1"/>
  <c r="AF96" i="1" s="1"/>
  <c r="F149" i="1"/>
  <c r="L150" i="1"/>
  <c r="R150" i="1" s="1"/>
  <c r="X150" i="1" s="1"/>
  <c r="AD150" i="1" s="1"/>
  <c r="AF150" i="1" s="1"/>
  <c r="O1095" i="1"/>
  <c r="O1094" i="1" s="1"/>
  <c r="O1093" i="1" s="1"/>
  <c r="N1240" i="1"/>
  <c r="T1240" i="1" s="1"/>
  <c r="Z1240" i="1" s="1"/>
  <c r="AH1240" i="1" s="1"/>
  <c r="L1598" i="1"/>
  <c r="R1598" i="1" s="1"/>
  <c r="X1598" i="1" s="1"/>
  <c r="AD1598" i="1" s="1"/>
  <c r="AF1598" i="1" s="1"/>
  <c r="I1597" i="1"/>
  <c r="L1597" i="1" s="1"/>
  <c r="R1597" i="1" s="1"/>
  <c r="X1597" i="1" s="1"/>
  <c r="AD1597" i="1" s="1"/>
  <c r="AF1597" i="1" s="1"/>
  <c r="K335" i="1"/>
  <c r="N1116" i="1"/>
  <c r="T1116" i="1" s="1"/>
  <c r="Z1116" i="1" s="1"/>
  <c r="AH1116" i="1" s="1"/>
  <c r="H1265" i="1"/>
  <c r="N1265" i="1" s="1"/>
  <c r="T1265" i="1" s="1"/>
  <c r="Z1265" i="1" s="1"/>
  <c r="AH1265" i="1" s="1"/>
  <c r="P1323" i="1"/>
  <c r="S1329" i="1"/>
  <c r="Y1329" i="1" s="1"/>
  <c r="AG1329" i="1" s="1"/>
  <c r="M18" i="1"/>
  <c r="S18" i="1" s="1"/>
  <c r="Y18" i="1" s="1"/>
  <c r="AG18" i="1" s="1"/>
  <c r="G17" i="1"/>
  <c r="N309" i="1"/>
  <c r="T309" i="1" s="1"/>
  <c r="Z309" i="1" s="1"/>
  <c r="AH309" i="1" s="1"/>
  <c r="H308" i="1"/>
  <c r="N308" i="1" s="1"/>
  <c r="T308" i="1" s="1"/>
  <c r="Z308" i="1" s="1"/>
  <c r="AH308" i="1" s="1"/>
  <c r="S224" i="1"/>
  <c r="Y224" i="1" s="1"/>
  <c r="AG224" i="1" s="1"/>
  <c r="M516" i="1"/>
  <c r="S516" i="1" s="1"/>
  <c r="Y516" i="1" s="1"/>
  <c r="AG516" i="1" s="1"/>
  <c r="G437" i="1"/>
  <c r="M1325" i="1"/>
  <c r="S1325" i="1" s="1"/>
  <c r="Y1325" i="1" s="1"/>
  <c r="AG1325" i="1" s="1"/>
  <c r="G1324" i="1"/>
  <c r="N1395" i="1"/>
  <c r="T1395" i="1" s="1"/>
  <c r="Z1395" i="1" s="1"/>
  <c r="AH1395" i="1" s="1"/>
  <c r="H1394" i="1"/>
  <c r="N1394" i="1" s="1"/>
  <c r="T1394" i="1" s="1"/>
  <c r="Z1394" i="1" s="1"/>
  <c r="AH1394" i="1" s="1"/>
  <c r="L18" i="1"/>
  <c r="R18" i="1" s="1"/>
  <c r="X18" i="1" s="1"/>
  <c r="AD18" i="1" s="1"/>
  <c r="AF18" i="1" s="1"/>
  <c r="F17" i="1"/>
  <c r="L344" i="1"/>
  <c r="R344" i="1" s="1"/>
  <c r="X344" i="1" s="1"/>
  <c r="AD344" i="1" s="1"/>
  <c r="AF344" i="1" s="1"/>
  <c r="M561" i="1"/>
  <c r="S561" i="1" s="1"/>
  <c r="Y561" i="1" s="1"/>
  <c r="AG561" i="1" s="1"/>
  <c r="G560" i="1"/>
  <c r="J1049" i="1"/>
  <c r="M1050" i="1"/>
  <c r="S1050" i="1" s="1"/>
  <c r="Y1050" i="1" s="1"/>
  <c r="AG1050" i="1" s="1"/>
  <c r="M1249" i="1"/>
  <c r="S1249" i="1" s="1"/>
  <c r="Y1249" i="1" s="1"/>
  <c r="AG1249" i="1" s="1"/>
  <c r="G1248" i="1"/>
  <c r="J1565" i="1"/>
  <c r="M1570" i="1"/>
  <c r="S1570" i="1" s="1"/>
  <c r="Y1570" i="1" s="1"/>
  <c r="AG1570" i="1" s="1"/>
  <c r="G335" i="1"/>
  <c r="Q1094" i="1"/>
  <c r="T1095" i="1"/>
  <c r="Z1095" i="1" s="1"/>
  <c r="AH1095" i="1" s="1"/>
  <c r="N1546" i="1"/>
  <c r="T1546" i="1" s="1"/>
  <c r="Z1546" i="1" s="1"/>
  <c r="AH1546" i="1" s="1"/>
  <c r="H1541" i="1"/>
  <c r="N1541" i="1" s="1"/>
  <c r="T1541" i="1" s="1"/>
  <c r="Z1541" i="1" s="1"/>
  <c r="AH1541" i="1" s="1"/>
  <c r="N804" i="1"/>
  <c r="T804" i="1" s="1"/>
  <c r="Z804" i="1" s="1"/>
  <c r="AH804" i="1" s="1"/>
  <c r="L1095" i="1"/>
  <c r="F1094" i="1"/>
  <c r="L1290" i="1"/>
  <c r="R1290" i="1" s="1"/>
  <c r="X1290" i="1" s="1"/>
  <c r="AD1290" i="1" s="1"/>
  <c r="AF1290" i="1" s="1"/>
  <c r="F1253" i="1"/>
  <c r="N903" i="1"/>
  <c r="T903" i="1" s="1"/>
  <c r="Z903" i="1" s="1"/>
  <c r="AH903" i="1" s="1"/>
  <c r="H902" i="1"/>
  <c r="AD1112" i="1"/>
  <c r="AF1112" i="1" s="1"/>
  <c r="AA1094" i="1"/>
  <c r="AA1093" i="1" s="1"/>
  <c r="M1457" i="1"/>
  <c r="S1457" i="1" s="1"/>
  <c r="Y1457" i="1" s="1"/>
  <c r="AG1457" i="1" s="1"/>
  <c r="G1447" i="1"/>
  <c r="M1447" i="1" s="1"/>
  <c r="S1447" i="1" s="1"/>
  <c r="Y1447" i="1" s="1"/>
  <c r="AG1447" i="1" s="1"/>
  <c r="I335" i="1"/>
  <c r="N1254" i="1"/>
  <c r="T1254" i="1" s="1"/>
  <c r="Z1254" i="1" s="1"/>
  <c r="AH1254" i="1" s="1"/>
  <c r="L1608" i="1"/>
  <c r="R1608" i="1" s="1"/>
  <c r="X1608" i="1" s="1"/>
  <c r="AD1608" i="1" s="1"/>
  <c r="AF1608" i="1" s="1"/>
  <c r="AH533" i="1"/>
  <c r="AC528" i="1"/>
  <c r="P335" i="1"/>
  <c r="S344" i="1"/>
  <c r="Y344" i="1" s="1"/>
  <c r="AG344" i="1" s="1"/>
  <c r="N407" i="1"/>
  <c r="T407" i="1" s="1"/>
  <c r="Z407" i="1" s="1"/>
  <c r="AH407" i="1" s="1"/>
  <c r="H358" i="1"/>
  <c r="V838" i="1"/>
  <c r="P95" i="1"/>
  <c r="G574" i="1"/>
  <c r="M574" i="1" s="1"/>
  <c r="S574" i="1" s="1"/>
  <c r="Y574" i="1" s="1"/>
  <c r="AG574" i="1" s="1"/>
  <c r="M575" i="1"/>
  <c r="S575" i="1" s="1"/>
  <c r="Y575" i="1" s="1"/>
  <c r="AG575" i="1" s="1"/>
  <c r="H1049" i="1"/>
  <c r="N1050" i="1"/>
  <c r="T1050" i="1" s="1"/>
  <c r="Z1050" i="1" s="1"/>
  <c r="AH1050" i="1" s="1"/>
  <c r="K902" i="1"/>
  <c r="K803" i="1" s="1"/>
  <c r="N944" i="1"/>
  <c r="T944" i="1" s="1"/>
  <c r="Z944" i="1" s="1"/>
  <c r="AH944" i="1" s="1"/>
  <c r="N1329" i="1"/>
  <c r="T1329" i="1" s="1"/>
  <c r="Z1329" i="1" s="1"/>
  <c r="AH1329" i="1" s="1"/>
  <c r="M150" i="1"/>
  <c r="S150" i="1" s="1"/>
  <c r="Y150" i="1" s="1"/>
  <c r="AG150" i="1" s="1"/>
  <c r="G149" i="1"/>
  <c r="H437" i="1"/>
  <c r="N482" i="1"/>
  <c r="T482" i="1" s="1"/>
  <c r="Z482" i="1" s="1"/>
  <c r="AH482" i="1" s="1"/>
  <c r="AD534" i="1"/>
  <c r="AF534" i="1" s="1"/>
  <c r="AA533" i="1"/>
  <c r="L1050" i="1"/>
  <c r="R1050" i="1" s="1"/>
  <c r="X1050" i="1" s="1"/>
  <c r="AD1050" i="1" s="1"/>
  <c r="AF1050" i="1" s="1"/>
  <c r="F1049" i="1"/>
  <c r="J1166" i="1"/>
  <c r="J1093" i="1" s="1"/>
  <c r="M1167" i="1"/>
  <c r="S1167" i="1" s="1"/>
  <c r="Y1167" i="1" s="1"/>
  <c r="AG1167" i="1" s="1"/>
  <c r="I1541" i="1"/>
  <c r="L1541" i="1" s="1"/>
  <c r="R1541" i="1" s="1"/>
  <c r="X1541" i="1" s="1"/>
  <c r="AD1541" i="1" s="1"/>
  <c r="AF1541" i="1" s="1"/>
  <c r="L1542" i="1"/>
  <c r="R1542" i="1" s="1"/>
  <c r="X1542" i="1" s="1"/>
  <c r="AD1542" i="1" s="1"/>
  <c r="AF1542" i="1" s="1"/>
  <c r="N18" i="1"/>
  <c r="T18" i="1" s="1"/>
  <c r="Z18" i="1" s="1"/>
  <c r="AH18" i="1" s="1"/>
  <c r="H16" i="1"/>
  <c r="N17" i="1"/>
  <c r="T17" i="1" s="1"/>
  <c r="Z17" i="1" s="1"/>
  <c r="AH17" i="1" s="1"/>
  <c r="N149" i="1"/>
  <c r="T149" i="1" s="1"/>
  <c r="Z149" i="1" s="1"/>
  <c r="AH149" i="1" s="1"/>
  <c r="H94" i="1"/>
  <c r="N94" i="1" s="1"/>
  <c r="T94" i="1" s="1"/>
  <c r="Z94" i="1" s="1"/>
  <c r="AH94" i="1" s="1"/>
  <c r="M1588" i="1"/>
  <c r="S1588" i="1" s="1"/>
  <c r="Y1588" i="1" s="1"/>
  <c r="AG1588" i="1" s="1"/>
  <c r="G1565" i="1"/>
  <c r="L359" i="1"/>
  <c r="R359" i="1" s="1"/>
  <c r="X359" i="1" s="1"/>
  <c r="AD359" i="1" s="1"/>
  <c r="AF359" i="1" s="1"/>
  <c r="F358" i="1"/>
  <c r="L358" i="1" s="1"/>
  <c r="R358" i="1" s="1"/>
  <c r="X358" i="1" s="1"/>
  <c r="AD358" i="1" s="1"/>
  <c r="AF358" i="1" s="1"/>
  <c r="I1323" i="1"/>
  <c r="M1409" i="1"/>
  <c r="S1409" i="1" s="1"/>
  <c r="Y1409" i="1" s="1"/>
  <c r="AG1409" i="1" s="1"/>
  <c r="F1565" i="1"/>
  <c r="L1570" i="1"/>
  <c r="R1570" i="1" s="1"/>
  <c r="X1570" i="1" s="1"/>
  <c r="AD1570" i="1" s="1"/>
  <c r="AF1570" i="1" s="1"/>
  <c r="M337" i="1"/>
  <c r="S337" i="1" s="1"/>
  <c r="Y337" i="1" s="1"/>
  <c r="AG337" i="1" s="1"/>
  <c r="J336" i="1"/>
  <c r="AB527" i="1"/>
  <c r="AB1618" i="1" s="1"/>
  <c r="AG528" i="1"/>
  <c r="N1167" i="1"/>
  <c r="T1167" i="1" s="1"/>
  <c r="Z1167" i="1" s="1"/>
  <c r="AH1167" i="1" s="1"/>
  <c r="H1166" i="1"/>
  <c r="N1166" i="1" s="1"/>
  <c r="T1166" i="1" s="1"/>
  <c r="Z1166" i="1" s="1"/>
  <c r="AH1166" i="1" s="1"/>
  <c r="M805" i="1"/>
  <c r="S805" i="1" s="1"/>
  <c r="Y805" i="1" s="1"/>
  <c r="AG805" i="1" s="1"/>
  <c r="J804" i="1"/>
  <c r="M1220" i="1"/>
  <c r="S1220" i="1" s="1"/>
  <c r="Y1220" i="1" s="1"/>
  <c r="AG1220" i="1" s="1"/>
  <c r="G1166" i="1"/>
  <c r="N1553" i="1"/>
  <c r="T1553" i="1" s="1"/>
  <c r="Z1553" i="1" s="1"/>
  <c r="AH1553" i="1" s="1"/>
  <c r="H1552" i="1"/>
  <c r="N1552" i="1" s="1"/>
  <c r="T1552" i="1" s="1"/>
  <c r="Z1552" i="1" s="1"/>
  <c r="AH1552" i="1" s="1"/>
  <c r="K1565" i="1"/>
  <c r="N1588" i="1"/>
  <c r="T1588" i="1" s="1"/>
  <c r="Z1588" i="1" s="1"/>
  <c r="AH1588" i="1" s="1"/>
  <c r="S980" i="1"/>
  <c r="Y980" i="1" s="1"/>
  <c r="AG980" i="1" s="1"/>
  <c r="L1447" i="1" l="1"/>
  <c r="R1447" i="1" s="1"/>
  <c r="X1447" i="1" s="1"/>
  <c r="AD1447" i="1" s="1"/>
  <c r="AF1447" i="1" s="1"/>
  <c r="L804" i="1"/>
  <c r="R804" i="1" s="1"/>
  <c r="X804" i="1" s="1"/>
  <c r="AD804" i="1" s="1"/>
  <c r="AF804" i="1" s="1"/>
  <c r="AH838" i="1"/>
  <c r="M209" i="1"/>
  <c r="S209" i="1" s="1"/>
  <c r="Y209" i="1" s="1"/>
  <c r="AG209" i="1" s="1"/>
  <c r="AE1618" i="1"/>
  <c r="L437" i="1"/>
  <c r="R437" i="1" s="1"/>
  <c r="X437" i="1" s="1"/>
  <c r="AD437" i="1" s="1"/>
  <c r="AF437" i="1" s="1"/>
  <c r="R902" i="1"/>
  <c r="X902" i="1" s="1"/>
  <c r="AD902" i="1" s="1"/>
  <c r="AF902" i="1" s="1"/>
  <c r="L436" i="1"/>
  <c r="R436" i="1" s="1"/>
  <c r="X436" i="1" s="1"/>
  <c r="AD436" i="1" s="1"/>
  <c r="AF436" i="1" s="1"/>
  <c r="G1394" i="1"/>
  <c r="M1394" i="1" s="1"/>
  <c r="S1394" i="1" s="1"/>
  <c r="Y1394" i="1" s="1"/>
  <c r="AG1394" i="1" s="1"/>
  <c r="R839" i="1"/>
  <c r="X839" i="1" s="1"/>
  <c r="AD839" i="1" s="1"/>
  <c r="AF839" i="1" s="1"/>
  <c r="F803" i="1"/>
  <c r="M200" i="1"/>
  <c r="S200" i="1" s="1"/>
  <c r="Y200" i="1" s="1"/>
  <c r="AG200" i="1" s="1"/>
  <c r="L95" i="1"/>
  <c r="R95" i="1" s="1"/>
  <c r="X95" i="1" s="1"/>
  <c r="AD95" i="1" s="1"/>
  <c r="AF95" i="1" s="1"/>
  <c r="R1394" i="1"/>
  <c r="X1394" i="1" s="1"/>
  <c r="AD1394" i="1" s="1"/>
  <c r="AF1394" i="1" s="1"/>
  <c r="H200" i="1"/>
  <c r="N200" i="1" s="1"/>
  <c r="T200" i="1" s="1"/>
  <c r="Z200" i="1" s="1"/>
  <c r="AH200" i="1" s="1"/>
  <c r="H1323" i="1"/>
  <c r="N1323" i="1" s="1"/>
  <c r="T1323" i="1" s="1"/>
  <c r="Z1323" i="1" s="1"/>
  <c r="AH1323" i="1" s="1"/>
  <c r="M1166" i="1"/>
  <c r="S1166" i="1" s="1"/>
  <c r="Y1166" i="1" s="1"/>
  <c r="AG1166" i="1" s="1"/>
  <c r="L1323" i="1"/>
  <c r="R1323" i="1" s="1"/>
  <c r="X1323" i="1" s="1"/>
  <c r="AD1323" i="1" s="1"/>
  <c r="AF1323" i="1" s="1"/>
  <c r="N16" i="1"/>
  <c r="T16" i="1" s="1"/>
  <c r="Z16" i="1" s="1"/>
  <c r="AH16" i="1" s="1"/>
  <c r="G1093" i="1"/>
  <c r="M1093" i="1" s="1"/>
  <c r="S1093" i="1" s="1"/>
  <c r="Y1093" i="1" s="1"/>
  <c r="AG1093" i="1" s="1"/>
  <c r="M774" i="1"/>
  <c r="S774" i="1" s="1"/>
  <c r="Y774" i="1" s="1"/>
  <c r="AG774" i="1" s="1"/>
  <c r="G773" i="1"/>
  <c r="M773" i="1" s="1"/>
  <c r="S773" i="1" s="1"/>
  <c r="Y773" i="1" s="1"/>
  <c r="AG773" i="1" s="1"/>
  <c r="H1015" i="1"/>
  <c r="N1015" i="1" s="1"/>
  <c r="T1015" i="1" s="1"/>
  <c r="Z1015" i="1" s="1"/>
  <c r="AH1015" i="1" s="1"/>
  <c r="N1016" i="1"/>
  <c r="T1016" i="1" s="1"/>
  <c r="Z1016" i="1" s="1"/>
  <c r="AH1016" i="1" s="1"/>
  <c r="M1039" i="1"/>
  <c r="S1039" i="1" s="1"/>
  <c r="Y1039" i="1" s="1"/>
  <c r="AG1039" i="1" s="1"/>
  <c r="G1038" i="1"/>
  <c r="N774" i="1"/>
  <c r="T774" i="1" s="1"/>
  <c r="Z774" i="1" s="1"/>
  <c r="AH774" i="1" s="1"/>
  <c r="H773" i="1"/>
  <c r="N773" i="1" s="1"/>
  <c r="T773" i="1" s="1"/>
  <c r="Z773" i="1" s="1"/>
  <c r="AH773" i="1" s="1"/>
  <c r="H1253" i="1"/>
  <c r="N1253" i="1" s="1"/>
  <c r="T1253" i="1" s="1"/>
  <c r="Z1253" i="1" s="1"/>
  <c r="AH1253" i="1" s="1"/>
  <c r="I803" i="1"/>
  <c r="F308" i="1"/>
  <c r="L308" i="1" s="1"/>
  <c r="R308" i="1" s="1"/>
  <c r="X308" i="1" s="1"/>
  <c r="AD308" i="1" s="1"/>
  <c r="AF308" i="1" s="1"/>
  <c r="L309" i="1"/>
  <c r="R309" i="1" s="1"/>
  <c r="X309" i="1" s="1"/>
  <c r="AD309" i="1" s="1"/>
  <c r="AF309" i="1" s="1"/>
  <c r="M309" i="1"/>
  <c r="S309" i="1" s="1"/>
  <c r="Y309" i="1" s="1"/>
  <c r="AG309" i="1" s="1"/>
  <c r="G308" i="1"/>
  <c r="M308" i="1" s="1"/>
  <c r="S308" i="1" s="1"/>
  <c r="Y308" i="1" s="1"/>
  <c r="AG308" i="1" s="1"/>
  <c r="M754" i="1"/>
  <c r="S754" i="1" s="1"/>
  <c r="Y754" i="1" s="1"/>
  <c r="AG754" i="1" s="1"/>
  <c r="G753" i="1"/>
  <c r="M753" i="1" s="1"/>
  <c r="S753" i="1" s="1"/>
  <c r="Y753" i="1" s="1"/>
  <c r="AG753" i="1" s="1"/>
  <c r="L774" i="1"/>
  <c r="R774" i="1" s="1"/>
  <c r="X774" i="1" s="1"/>
  <c r="AD774" i="1" s="1"/>
  <c r="AF774" i="1" s="1"/>
  <c r="F773" i="1"/>
  <c r="L773" i="1" s="1"/>
  <c r="R773" i="1" s="1"/>
  <c r="X773" i="1" s="1"/>
  <c r="AD773" i="1" s="1"/>
  <c r="AF773" i="1" s="1"/>
  <c r="N754" i="1"/>
  <c r="T754" i="1" s="1"/>
  <c r="Z754" i="1" s="1"/>
  <c r="AH754" i="1" s="1"/>
  <c r="H753" i="1"/>
  <c r="N753" i="1" s="1"/>
  <c r="T753" i="1" s="1"/>
  <c r="Z753" i="1" s="1"/>
  <c r="AH753" i="1" s="1"/>
  <c r="L540" i="1"/>
  <c r="R540" i="1" s="1"/>
  <c r="X540" i="1" s="1"/>
  <c r="AD540" i="1" s="1"/>
  <c r="AF540" i="1" s="1"/>
  <c r="F527" i="1"/>
  <c r="L527" i="1" s="1"/>
  <c r="R527" i="1" s="1"/>
  <c r="X527" i="1" s="1"/>
  <c r="K1618" i="1"/>
  <c r="G803" i="1"/>
  <c r="R1095" i="1"/>
  <c r="X1095" i="1" s="1"/>
  <c r="AD1095" i="1" s="1"/>
  <c r="AF1095" i="1" s="1"/>
  <c r="L209" i="1"/>
  <c r="R209" i="1" s="1"/>
  <c r="X209" i="1" s="1"/>
  <c r="AD209" i="1" s="1"/>
  <c r="AF209" i="1" s="1"/>
  <c r="F200" i="1"/>
  <c r="L200" i="1" s="1"/>
  <c r="R200" i="1" s="1"/>
  <c r="X200" i="1" s="1"/>
  <c r="AD200" i="1" s="1"/>
  <c r="AF200" i="1" s="1"/>
  <c r="F1015" i="1"/>
  <c r="L1015" i="1" s="1"/>
  <c r="R1015" i="1" s="1"/>
  <c r="X1015" i="1" s="1"/>
  <c r="AD1015" i="1" s="1"/>
  <c r="AF1015" i="1" s="1"/>
  <c r="L1016" i="1"/>
  <c r="R1016" i="1" s="1"/>
  <c r="X1016" i="1" s="1"/>
  <c r="AD1016" i="1" s="1"/>
  <c r="AF1016" i="1" s="1"/>
  <c r="N574" i="1"/>
  <c r="T574" i="1" s="1"/>
  <c r="Z574" i="1" s="1"/>
  <c r="AH574" i="1" s="1"/>
  <c r="H527" i="1"/>
  <c r="N527" i="1" s="1"/>
  <c r="T527" i="1" s="1"/>
  <c r="Z527" i="1" s="1"/>
  <c r="H1038" i="1"/>
  <c r="N1038" i="1" s="1"/>
  <c r="T1038" i="1" s="1"/>
  <c r="Z1038" i="1" s="1"/>
  <c r="AH1038" i="1" s="1"/>
  <c r="N1049" i="1"/>
  <c r="T1049" i="1" s="1"/>
  <c r="Z1049" i="1" s="1"/>
  <c r="AH1049" i="1" s="1"/>
  <c r="P94" i="1"/>
  <c r="P1618" i="1" s="1"/>
  <c r="S95" i="1"/>
  <c r="Y95" i="1" s="1"/>
  <c r="AG95" i="1" s="1"/>
  <c r="M1248" i="1"/>
  <c r="S1248" i="1" s="1"/>
  <c r="Y1248" i="1" s="1"/>
  <c r="AG1248" i="1" s="1"/>
  <c r="G1239" i="1"/>
  <c r="M1239" i="1" s="1"/>
  <c r="S1239" i="1" s="1"/>
  <c r="Y1239" i="1" s="1"/>
  <c r="AG1239" i="1" s="1"/>
  <c r="F1038" i="1"/>
  <c r="L1038" i="1" s="1"/>
  <c r="R1038" i="1" s="1"/>
  <c r="X1038" i="1" s="1"/>
  <c r="AD1038" i="1" s="1"/>
  <c r="AF1038" i="1" s="1"/>
  <c r="L1049" i="1"/>
  <c r="R1049" i="1" s="1"/>
  <c r="X1049" i="1" s="1"/>
  <c r="AD1049" i="1" s="1"/>
  <c r="AF1049" i="1" s="1"/>
  <c r="M1324" i="1"/>
  <c r="S1324" i="1" s="1"/>
  <c r="Y1324" i="1" s="1"/>
  <c r="AG1324" i="1" s="1"/>
  <c r="G1323" i="1"/>
  <c r="M1323" i="1" s="1"/>
  <c r="S1323" i="1" s="1"/>
  <c r="Y1323" i="1" s="1"/>
  <c r="AG1323" i="1" s="1"/>
  <c r="AA528" i="1"/>
  <c r="AD533" i="1"/>
  <c r="AF533" i="1" s="1"/>
  <c r="G94" i="1"/>
  <c r="M94" i="1" s="1"/>
  <c r="S94" i="1" s="1"/>
  <c r="Y94" i="1" s="1"/>
  <c r="AG94" i="1" s="1"/>
  <c r="M149" i="1"/>
  <c r="S149" i="1" s="1"/>
  <c r="Y149" i="1" s="1"/>
  <c r="AG149" i="1" s="1"/>
  <c r="AH528" i="1"/>
  <c r="AC527" i="1"/>
  <c r="N902" i="1"/>
  <c r="T902" i="1" s="1"/>
  <c r="Z902" i="1" s="1"/>
  <c r="AH902" i="1" s="1"/>
  <c r="H803" i="1"/>
  <c r="N803" i="1" s="1"/>
  <c r="T803" i="1" s="1"/>
  <c r="Z803" i="1" s="1"/>
  <c r="AH803" i="1" s="1"/>
  <c r="F1239" i="1"/>
  <c r="L1239" i="1" s="1"/>
  <c r="R1239" i="1" s="1"/>
  <c r="X1239" i="1" s="1"/>
  <c r="AD1239" i="1" s="1"/>
  <c r="AF1239" i="1" s="1"/>
  <c r="L1253" i="1"/>
  <c r="R1253" i="1" s="1"/>
  <c r="X1253" i="1" s="1"/>
  <c r="AD1253" i="1" s="1"/>
  <c r="AF1253" i="1" s="1"/>
  <c r="L17" i="1"/>
  <c r="R17" i="1" s="1"/>
  <c r="X17" i="1" s="1"/>
  <c r="AD17" i="1" s="1"/>
  <c r="AF17" i="1" s="1"/>
  <c r="F16" i="1"/>
  <c r="L16" i="1" s="1"/>
  <c r="R16" i="1" s="1"/>
  <c r="X16" i="1" s="1"/>
  <c r="AD16" i="1" s="1"/>
  <c r="AF16" i="1" s="1"/>
  <c r="M804" i="1"/>
  <c r="S804" i="1" s="1"/>
  <c r="Y804" i="1" s="1"/>
  <c r="AG804" i="1" s="1"/>
  <c r="J803" i="1"/>
  <c r="M336" i="1"/>
  <c r="S336" i="1" s="1"/>
  <c r="Y336" i="1" s="1"/>
  <c r="AG336" i="1" s="1"/>
  <c r="J335" i="1"/>
  <c r="M335" i="1" s="1"/>
  <c r="S335" i="1" s="1"/>
  <c r="Y335" i="1" s="1"/>
  <c r="AG335" i="1" s="1"/>
  <c r="L1565" i="1"/>
  <c r="R1565" i="1" s="1"/>
  <c r="X1565" i="1" s="1"/>
  <c r="AD1565" i="1" s="1"/>
  <c r="AF1565" i="1" s="1"/>
  <c r="M1565" i="1"/>
  <c r="S1565" i="1" s="1"/>
  <c r="Y1565" i="1" s="1"/>
  <c r="AG1565" i="1" s="1"/>
  <c r="H436" i="1"/>
  <c r="N436" i="1" s="1"/>
  <c r="T436" i="1" s="1"/>
  <c r="Z436" i="1" s="1"/>
  <c r="AH436" i="1" s="1"/>
  <c r="N437" i="1"/>
  <c r="T437" i="1" s="1"/>
  <c r="Z437" i="1" s="1"/>
  <c r="AH437" i="1" s="1"/>
  <c r="Y838" i="1"/>
  <c r="AG838" i="1" s="1"/>
  <c r="V803" i="1"/>
  <c r="V1618" i="1" s="1"/>
  <c r="L1094" i="1"/>
  <c r="R1094" i="1" s="1"/>
  <c r="X1094" i="1" s="1"/>
  <c r="AD1094" i="1" s="1"/>
  <c r="AF1094" i="1" s="1"/>
  <c r="F1093" i="1"/>
  <c r="L1093" i="1" s="1"/>
  <c r="R1093" i="1" s="1"/>
  <c r="X1093" i="1" s="1"/>
  <c r="AD1093" i="1" s="1"/>
  <c r="AF1093" i="1" s="1"/>
  <c r="F335" i="1"/>
  <c r="L335" i="1" s="1"/>
  <c r="R335" i="1" s="1"/>
  <c r="X335" i="1" s="1"/>
  <c r="AD335" i="1" s="1"/>
  <c r="AF335" i="1" s="1"/>
  <c r="M17" i="1"/>
  <c r="S17" i="1" s="1"/>
  <c r="Y17" i="1" s="1"/>
  <c r="AG17" i="1" s="1"/>
  <c r="G16" i="1"/>
  <c r="M16" i="1" s="1"/>
  <c r="S16" i="1" s="1"/>
  <c r="Y16" i="1" s="1"/>
  <c r="AG16" i="1" s="1"/>
  <c r="N1608" i="1"/>
  <c r="T1608" i="1" s="1"/>
  <c r="Z1608" i="1" s="1"/>
  <c r="AH1608" i="1" s="1"/>
  <c r="N1565" i="1"/>
  <c r="T1565" i="1" s="1"/>
  <c r="Z1565" i="1" s="1"/>
  <c r="AH1565" i="1" s="1"/>
  <c r="Q1093" i="1"/>
  <c r="Q1618" i="1" s="1"/>
  <c r="T1094" i="1"/>
  <c r="Z1094" i="1" s="1"/>
  <c r="AH1094" i="1" s="1"/>
  <c r="J1038" i="1"/>
  <c r="M1049" i="1"/>
  <c r="S1049" i="1" s="1"/>
  <c r="Y1049" i="1" s="1"/>
  <c r="AG1049" i="1" s="1"/>
  <c r="M437" i="1"/>
  <c r="S437" i="1" s="1"/>
  <c r="Y437" i="1" s="1"/>
  <c r="AG437" i="1" s="1"/>
  <c r="G436" i="1"/>
  <c r="M436" i="1" s="1"/>
  <c r="S436" i="1" s="1"/>
  <c r="Y436" i="1" s="1"/>
  <c r="AG436" i="1" s="1"/>
  <c r="H1093" i="1"/>
  <c r="N1093" i="1" s="1"/>
  <c r="N358" i="1"/>
  <c r="T358" i="1" s="1"/>
  <c r="Z358" i="1" s="1"/>
  <c r="AH358" i="1" s="1"/>
  <c r="H335" i="1"/>
  <c r="N335" i="1" s="1"/>
  <c r="T335" i="1" s="1"/>
  <c r="Z335" i="1" s="1"/>
  <c r="AH335" i="1" s="1"/>
  <c r="O803" i="1"/>
  <c r="O1618" i="1" s="1"/>
  <c r="R838" i="1"/>
  <c r="X838" i="1" s="1"/>
  <c r="AD838" i="1" s="1"/>
  <c r="AF838" i="1" s="1"/>
  <c r="M560" i="1"/>
  <c r="S560" i="1" s="1"/>
  <c r="Y560" i="1" s="1"/>
  <c r="AG560" i="1" s="1"/>
  <c r="G527" i="1"/>
  <c r="M527" i="1" s="1"/>
  <c r="S527" i="1" s="1"/>
  <c r="Y527" i="1" s="1"/>
  <c r="AG527" i="1" s="1"/>
  <c r="F94" i="1"/>
  <c r="L94" i="1" s="1"/>
  <c r="R94" i="1" s="1"/>
  <c r="X94" i="1" s="1"/>
  <c r="AD94" i="1" s="1"/>
  <c r="AF94" i="1" s="1"/>
  <c r="L149" i="1"/>
  <c r="R149" i="1" s="1"/>
  <c r="X149" i="1" s="1"/>
  <c r="AD149" i="1" s="1"/>
  <c r="AF149" i="1" s="1"/>
  <c r="T1093" i="1" l="1"/>
  <c r="Z1093" i="1" s="1"/>
  <c r="AH1093" i="1" s="1"/>
  <c r="L803" i="1"/>
  <c r="R803" i="1" s="1"/>
  <c r="X803" i="1" s="1"/>
  <c r="AD803" i="1" s="1"/>
  <c r="AF803" i="1" s="1"/>
  <c r="I1618" i="1"/>
  <c r="M803" i="1"/>
  <c r="S803" i="1" s="1"/>
  <c r="Y803" i="1" s="1"/>
  <c r="AG803" i="1" s="1"/>
  <c r="H1239" i="1"/>
  <c r="N1239" i="1" s="1"/>
  <c r="T1239" i="1" s="1"/>
  <c r="Z1239" i="1" s="1"/>
  <c r="AH1239" i="1" s="1"/>
  <c r="M1038" i="1"/>
  <c r="S1038" i="1" s="1"/>
  <c r="Y1038" i="1" s="1"/>
  <c r="AG1038" i="1" s="1"/>
  <c r="G1618" i="1"/>
  <c r="J1618" i="1"/>
  <c r="AC1618" i="1"/>
  <c r="AH527" i="1"/>
  <c r="F1618" i="1"/>
  <c r="AD528" i="1"/>
  <c r="AF528" i="1" s="1"/>
  <c r="AA527" i="1"/>
  <c r="L1618" i="1" l="1"/>
  <c r="R1618" i="1" s="1"/>
  <c r="X1618" i="1" s="1"/>
  <c r="H1618" i="1"/>
  <c r="N1618" i="1" s="1"/>
  <c r="T1618" i="1" s="1"/>
  <c r="Z1618" i="1" s="1"/>
  <c r="AH1618" i="1" s="1"/>
  <c r="AD527" i="1"/>
  <c r="AF527" i="1" s="1"/>
  <c r="AA1618" i="1"/>
  <c r="M1618" i="1"/>
  <c r="S1618" i="1" s="1"/>
  <c r="Y1618" i="1" s="1"/>
  <c r="AG1618" i="1" s="1"/>
  <c r="AD1618" i="1" l="1"/>
  <c r="AF1618" i="1" s="1"/>
</calcChain>
</file>

<file path=xl/sharedStrings.xml><?xml version="1.0" encoding="utf-8"?>
<sst xmlns="http://schemas.openxmlformats.org/spreadsheetml/2006/main" count="5015" uniqueCount="1049">
  <si>
    <t>ПРИЛОЖЕНИЕ 1</t>
  </si>
  <si>
    <t>к решению</t>
  </si>
  <si>
    <t>Пермской городской Думы</t>
  </si>
  <si>
    <t>от 17.12.2024 № 218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</si>
  <si>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 и на плановый период 2026 и 2027 годов</t>
  </si>
  <si>
    <t>тыс.руб.</t>
  </si>
  <si>
    <t>Целевая статья</t>
  </si>
  <si>
    <t>Вид расходов</t>
  </si>
  <si>
    <t>Раздел</t>
  </si>
  <si>
    <t>Подраздел</t>
  </si>
  <si>
    <t>Наименование расходов</t>
  </si>
  <si>
    <t>2025 год</t>
  </si>
  <si>
    <t>2026 год</t>
  </si>
  <si>
    <t>2027 год</t>
  </si>
  <si>
    <t>Поправки ко 2 чтению</t>
  </si>
  <si>
    <t>Изменения</t>
  </si>
  <si>
    <t>Изменения комитет 20.02.2025</t>
  </si>
  <si>
    <t>Изменения уточ апрель</t>
  </si>
  <si>
    <t>формулы</t>
  </si>
  <si>
    <t>№ поправки</t>
  </si>
  <si>
    <t>0100000000</t>
  </si>
  <si>
    <t>Муниципальная программа "Общественное согласие"</t>
  </si>
  <si>
    <t>0130000000</t>
  </si>
  <si>
    <t>Муниципальные проекты</t>
  </si>
  <si>
    <t>0130100000</t>
  </si>
  <si>
    <t>Муниципальный проект "Строительство зданий для размещения общественных центров"</t>
  </si>
  <si>
    <t>0130141040</t>
  </si>
  <si>
    <t>Строительство нежилого здания под размещение общественного центра по адресу: г. Пермь, Кировский район, ул. Батумская</t>
  </si>
  <si>
    <t>400</t>
  </si>
  <si>
    <t>Капитальные вложения в объекты государственной (муниципальной) собственности</t>
  </si>
  <si>
    <t>01</t>
  </si>
  <si>
    <t>13</t>
  </si>
  <si>
    <t>Другие общегосударственные вопросы</t>
  </si>
  <si>
    <t>0130141720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</si>
  <si>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</si>
  <si>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0130141730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</si>
  <si>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</si>
  <si>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0130141740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</si>
  <si>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</si>
  <si>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0130141750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</si>
  <si>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</si>
  <si>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0130200000</t>
  </si>
  <si>
    <t>Муниципальный проект "Поддержка СО НКО в реализации социальных проектов и проектов инициативного бюджетирования"</t>
  </si>
  <si>
    <t>0130223100</t>
  </si>
  <si>
    <t>Проведение мероприятий в рамках реализации проектов инициативного бюджетирования в городе Перми</t>
  </si>
  <si>
    <t>800</t>
  </si>
  <si>
    <t>Иные бюджетные ассигнования</t>
  </si>
  <si>
    <t>0130223180</t>
  </si>
  <si>
    <t>Проведение мероприятий в рамках реализации инициативных проектов на территории города Перми</t>
  </si>
  <si>
    <t>0130271250</t>
  </si>
  <si>
    <t>Субсидии некоммерческим организациям на реализацию мероприятий ежегодных городских конкурсов социально значимых проектов</t>
  </si>
  <si>
    <t>600</t>
  </si>
  <si>
    <t>Предоставление субсидий бюджетным, автономным учреждениям и иным некоммерческим организациям</t>
  </si>
  <si>
    <t>0140000000</t>
  </si>
  <si>
    <t>Комплексы процессных мероприятий</t>
  </si>
  <si>
    <t>0140100000</t>
  </si>
  <si>
    <t>Комплекс процессных мероприятий "Формирование благоприятных условий для поддержки социально ориентированных некоммерческих организаций"</t>
  </si>
  <si>
    <t>0140121310</t>
  </si>
  <si>
    <t>Содержание имущества и обеспечение деятельности общественных центров</t>
  </si>
  <si>
    <t>200</t>
  </si>
  <si>
    <t>Закупка товаров, работ и услуг для обеспечения государственных (муниципальных) нужд</t>
  </si>
  <si>
    <t>0140122220</t>
  </si>
  <si>
    <t>Мероприятия в сфере укрепления межнационального и межконфессионального согласия в городе Перми</t>
  </si>
  <si>
    <t>08</t>
  </si>
  <si>
    <t>Культура</t>
  </si>
  <si>
    <t>07</t>
  </si>
  <si>
    <t>Молодежная политика</t>
  </si>
  <si>
    <t>09</t>
  </si>
  <si>
    <t>Другие вопросы в области образования</t>
  </si>
  <si>
    <t>0140171130</t>
  </si>
  <si>
    <t>Субсидии на осуществление деятельности территориальных общественных самоуправлений</t>
  </si>
  <si>
    <t>0140171140</t>
  </si>
  <si>
    <t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</si>
  <si>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0140171141</t>
  </si>
  <si>
    <t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</si>
  <si>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0140171142</t>
  </si>
  <si>
    <t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</si>
  <si>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0140171143</t>
  </si>
  <si>
    <t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</si>
  <si>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0140171144</t>
  </si>
  <si>
    <t>Субсидии Общественной организации ветеранов (пенсионеров) войны, труда, Вооруженных сил и правоохранительных органов Дзержинского г. Перми</t>
  </si>
  <si>
    <t>0140171145</t>
  </si>
  <si>
    <t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</si>
  <si>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0140171146</t>
  </si>
  <si>
    <t>Субсидии Общественной организации ветеранов войны, труда, вооруженных сил и правоохранительных органов Кировского района г. Перми</t>
  </si>
  <si>
    <t>0140171147</t>
  </si>
  <si>
    <t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</si>
  <si>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0140171148</t>
  </si>
  <si>
    <t>Субсидии Общественной организации ветеранов (пенсионеров) войны, труда, вооруженных сил и правоохранительных органов администрации п. Новые Ляды г. Перми</t>
  </si>
  <si>
    <t>0140171300</t>
  </si>
  <si>
    <t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</si>
  <si>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87а</t>
  </si>
  <si>
    <t>0200000000</t>
  </si>
  <si>
    <t>Муниципальная программа "Безопасный город"</t>
  </si>
  <si>
    <t>0230000000</t>
  </si>
  <si>
    <t>0230100000</t>
  </si>
  <si>
    <t>Муниципальный проект "Строительство пожарных водоемов и резервуаров"</t>
  </si>
  <si>
    <t>0230141630</t>
  </si>
  <si>
    <t>Строительство пожарного резервуара в микрорайоне Социалистический Орджоникидзевского района города Перми</t>
  </si>
  <si>
    <t>03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</si>
  <si>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</si>
  <si>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</si>
  <si>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0230141650</t>
  </si>
  <si>
    <t>Строительство пожарного резервуара в микрорайоне Новобродовский Свердловского района города Перми</t>
  </si>
  <si>
    <t>0230141890</t>
  </si>
  <si>
    <t>Строительство пожарного резервуара в микрорайоне Пихтовая стрелка Мотовилихинского района города Перми</t>
  </si>
  <si>
    <t>0230141900</t>
  </si>
  <si>
    <t>Строительство пожарного резервуара в микрорайоне Акуловский по ул. Красноборская Дзержинского района города Перми</t>
  </si>
  <si>
    <t>0230141920</t>
  </si>
  <si>
    <t>Строительство пожарного резервуара в микрорайоне Верхняя Васильевка Орджоникидзевского района города Перми</t>
  </si>
  <si>
    <t>0230141930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</si>
  <si>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</si>
  <si>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</si>
  <si>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>Строительство пожарного резервуара в микрорайоне Свободный Орджоникидзевского района города Перми</t>
  </si>
  <si>
    <t>0230141960</t>
  </si>
  <si>
    <t>Строительство пожарного резервуара в микрорайоне Нижняя Васильевка Орджоникидзевского района города Перми</t>
  </si>
  <si>
    <t>0230143170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</si>
  <si>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</si>
  <si>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0230143180</t>
  </si>
  <si>
    <t>Строительство пожарного резервуара по ул. Борцов Революции Ленинского района города Перми</t>
  </si>
  <si>
    <t>0230143190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</si>
  <si>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</si>
  <si>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0230143210</t>
  </si>
  <si>
    <t>Строительство пожарного резервуара в д. Ласьвинские хутора Кировского района города Перми</t>
  </si>
  <si>
    <t>0230143600</t>
  </si>
  <si>
    <t>Строительство пожарного резервуара в микрорайоне Чапаевский Орджоникидзевского района города Перми</t>
  </si>
  <si>
    <t>0230143610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</si>
  <si>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</si>
  <si>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</si>
  <si>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>Строительство пожарного резервуара в микрорайоне Вышка-2 по ул. Омской Мотовилихинского района города Перми</t>
  </si>
  <si>
    <t>0230143630</t>
  </si>
  <si>
    <t>Строительство пожарного резервуара в микрорайоне Химики Орджоникидзевского района города Перми</t>
  </si>
  <si>
    <t>0230200000</t>
  </si>
  <si>
    <t>Муниципальный проект "Строительство (реконструкция) объектов в сфере общественной безопасности"</t>
  </si>
  <si>
    <t>0230241030</t>
  </si>
  <si>
    <t>Строительство противооползневого сооружения в районе жилых домов по ул. КИМ, 5, 7, ул. Ивановской, 19 и ул. Чехова, 2, 4, 6, 8, 10</t>
  </si>
  <si>
    <t>0240000000</t>
  </si>
  <si>
    <t>0240100000</t>
  </si>
  <si>
    <t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</si>
  <si>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0240100590</t>
  </si>
  <si>
    <t>Обеспечение деятельности (оказание услуг, выполнение работ) муниципальных учреждений (организаций)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</si>
  <si>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</si>
  <si>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</si>
  <si>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Гражданская оборона</t>
  </si>
  <si>
    <t>0240120000</t>
  </si>
  <si>
    <t>Приведение в нормативное состояние имущественного комплекса, расположенного по адресу: г. Пермь, Ленинский район, Верхне-Курьинское лесничество Закамского лесхоза, квартал № 42,43</t>
  </si>
  <si>
    <t>0240121000</t>
  </si>
  <si>
    <t>Мероприятия, направленные на обеспечение безопасности людей на водных объектах, охраны их жизни и здоровья</t>
  </si>
  <si>
    <t>0240121100</t>
  </si>
  <si>
    <t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</si>
  <si>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0240121110</t>
  </si>
  <si>
    <t>Мероприятия, направленные на обеспечение первичных мер пожарной безопасности в границах города Перми</t>
  </si>
  <si>
    <t>0240121280</t>
  </si>
  <si>
    <t>Создание и содержание в целях гражданской обороны запасов материально-технических, продовольственных и иных средств</t>
  </si>
  <si>
    <t>0240172290</t>
  </si>
  <si>
    <t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</si>
  <si>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0240200000</t>
  </si>
  <si>
    <t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</si>
  <si>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</si>
  <si>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>Мероприятия, направленные на первичную профилактику потребления психоактивных веществ</t>
  </si>
  <si>
    <t>0240223550</t>
  </si>
  <si>
    <t>Профилактика правонарушений на территории города Перми</t>
  </si>
  <si>
    <t>14</t>
  </si>
  <si>
    <t>Другие вопросы в области национальной безопасности и правоохранительной деятельности</t>
  </si>
  <si>
    <t>02402SП020</t>
  </si>
  <si>
    <t>Выплата материального стимулирования народным дружинникам за участие в охране общественного порядка</t>
  </si>
  <si>
    <t>0240300000</t>
  </si>
  <si>
    <t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</si>
  <si>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</si>
  <si>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>Содержание муниципальных органов города Перми</t>
  </si>
  <si>
    <t>0300000000</t>
  </si>
  <si>
    <t>Муниципальная программа "Культура и молодежная политика города Перми"</t>
  </si>
  <si>
    <t>0330000000</t>
  </si>
  <si>
    <t>0330100000</t>
  </si>
  <si>
    <t>Муниципальный проект "Капитальные вложения в объекты недвижимого имущества муниципальной собственности в сфере культуры и молодежной политики"</t>
  </si>
  <si>
    <t>0330141910</t>
  </si>
  <si>
    <t>Реконструкция здания МАУ "Дворец молодежи" г. Перми</t>
  </si>
  <si>
    <t>0330141980</t>
  </si>
  <si>
    <t>Приобретение в собственность муниципального образования город Пермь нежилого здания</t>
  </si>
  <si>
    <t>0340000000</t>
  </si>
  <si>
    <t>0340100000</t>
  </si>
  <si>
    <t>Комплекс процессных мероприятий "Городские культурно-зрелищные мероприятия"</t>
  </si>
  <si>
    <t>0340100590</t>
  </si>
  <si>
    <t>0340121980</t>
  </si>
  <si>
    <t>Культурно-зрелищные мероприятия на территории города Перми</t>
  </si>
  <si>
    <t>300</t>
  </si>
  <si>
    <t>Социальное обеспечение и иные выплаты населению</t>
  </si>
  <si>
    <t>034012К030</t>
  </si>
  <si>
    <t>Организация и проведение мероприятий в сфере культуры на территории Пермского края</t>
  </si>
  <si>
    <t>0340200000</t>
  </si>
  <si>
    <t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</si>
  <si>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</si>
  <si>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</si>
  <si>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>Создание концертных и театральных постановок, организация и обеспечение участия в творческих проектах</t>
  </si>
  <si>
    <t>0340201060</t>
  </si>
  <si>
    <t>Повышение фонда оплаты труда</t>
  </si>
  <si>
    <t>0340223620</t>
  </si>
  <si>
    <t>Оказание услуг библиотечного обслуживания</t>
  </si>
  <si>
    <t>0340223830</t>
  </si>
  <si>
    <t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</si>
  <si>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0340300000</t>
  </si>
  <si>
    <t>Комплекс процессных мероприятий "Обеспечение качественно нового уровня развития инфраструктуры"</t>
  </si>
  <si>
    <t>0340300750</t>
  </si>
  <si>
    <t>Сохранение историко-культурного наследия</t>
  </si>
  <si>
    <t>0340301070</t>
  </si>
  <si>
    <t>Взносы на капитальный ремонт общего имущества в многоквартирных домах</t>
  </si>
  <si>
    <t>Дополнительное образование детей</t>
  </si>
  <si>
    <t>0340323560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</si>
  <si>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</si>
  <si>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0340400000</t>
  </si>
  <si>
    <t>Комплекс процессных мероприятий "Одаренные дети города Перми"</t>
  </si>
  <si>
    <t>0340400590</t>
  </si>
  <si>
    <t>0340400680</t>
  </si>
  <si>
    <t>Мероприятия в сфере дополнительного образования детей в области искусств</t>
  </si>
  <si>
    <t>0340401060</t>
  </si>
  <si>
    <t>0340482020</t>
  </si>
  <si>
    <t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</si>
  <si>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>Социальное обеспечение населения</t>
  </si>
  <si>
    <t>0340482030</t>
  </si>
  <si>
    <t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</si>
  <si>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0340500000</t>
  </si>
  <si>
    <t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</si>
  <si>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</si>
  <si>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</si>
  <si>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>Организация занятости молодежи</t>
  </si>
  <si>
    <t>0340501060</t>
  </si>
  <si>
    <t>0340523140</t>
  </si>
  <si>
    <t>Поддержка инициативной и талантливой молодежи</t>
  </si>
  <si>
    <t>0340570040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</si>
  <si>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</si>
  <si>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0340570070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</si>
  <si>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</si>
  <si>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0340600000</t>
  </si>
  <si>
    <t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</si>
  <si>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</si>
  <si>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04</t>
  </si>
  <si>
    <t>Другие вопросы в области культуры, кинематографии</t>
  </si>
  <si>
    <t>0340600590</t>
  </si>
  <si>
    <t>0400000000</t>
  </si>
  <si>
    <t>Муниципальная программа "Управление муниципальным имуществом города Перми"</t>
  </si>
  <si>
    <t>0440000000</t>
  </si>
  <si>
    <t>0440100000</t>
  </si>
  <si>
    <t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</si>
  <si>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</si>
  <si>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>Мероприятия в сфере имущественных отношений</t>
  </si>
  <si>
    <t>0440121590</t>
  </si>
  <si>
    <t>Содержание и обслуживание нежилого муниципального фонда</t>
  </si>
  <si>
    <t>0440122150</t>
  </si>
  <si>
    <t>Приведение в нормативное состояние объектов нежилого муниципального фонда</t>
  </si>
  <si>
    <t>0440200000</t>
  </si>
  <si>
    <t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</si>
  <si>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</si>
  <si>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0440200590</t>
  </si>
  <si>
    <t>0500000000</t>
  </si>
  <si>
    <t>Муниципальная программа "Развитие физической культуры и спорта города Перми"</t>
  </si>
  <si>
    <t>0520000000</t>
  </si>
  <si>
    <t>Муниципальные проекты в рамках региональных проектов</t>
  </si>
  <si>
    <t>0520100000</t>
  </si>
  <si>
    <t>Муниципальный проект "Развитие инфраструктуры для занятий физической культурой и спортом"</t>
  </si>
  <si>
    <t>05201SФ250</t>
  </si>
  <si>
    <t>Развитие лыжно-биатлонных и трамплинных комплексов в муниципальных образованиях Пермского края</t>
  </si>
  <si>
    <t>11</t>
  </si>
  <si>
    <t>Спорт высших достижений</t>
  </si>
  <si>
    <t>05201SФ350</t>
  </si>
  <si>
    <t>Капитальный ремонт объектов спортивной инфраструктуры муниципального значения</t>
  </si>
  <si>
    <t>69а</t>
  </si>
  <si>
    <t>0530000000</t>
  </si>
  <si>
    <t>0530100000</t>
  </si>
  <si>
    <t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</si>
  <si>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0530141300</t>
  </si>
  <si>
    <t>Реконструкция ледовой арены МАУ ДО "ДЮЦ "Здоровье"</t>
  </si>
  <si>
    <t>0530141880</t>
  </si>
  <si>
    <t>Строительство плавательного бассейна по адресу: ул. Гайвинская, 50</t>
  </si>
  <si>
    <t>0530141950</t>
  </si>
  <si>
    <t>Строительство спортивной трассы для лыжероллеров по адресу: г. Пермь, ул. Агрономическая, 23</t>
  </si>
  <si>
    <t>05301SФ280</t>
  </si>
  <si>
    <t>Реконструкция физкультурно-оздоровительного комплекса по адресу: г. Пермь, ул. Рабочая, 9</t>
  </si>
  <si>
    <t>0540000000</t>
  </si>
  <si>
    <t>0540100000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</si>
  <si>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</si>
  <si>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0540101070</t>
  </si>
  <si>
    <t>Физическая культура</t>
  </si>
  <si>
    <t>0540121130</t>
  </si>
  <si>
    <t>Ремонт и приведение в нормативное состояние муниципальных учреждений системы физической культуры и спорта</t>
  </si>
  <si>
    <t>0540123210</t>
  </si>
  <si>
    <t>Устройство муниципальных плоскостных спортивных сооружений с оснащением их спортивным инвентарем</t>
  </si>
  <si>
    <t>0540123770</t>
  </si>
  <si>
    <t>Оснащение объектов муниципальных учреждений системы физической культуры и спорта</t>
  </si>
  <si>
    <t>054012Ф430</t>
  </si>
  <si>
    <t>Реализация мероприятий по развитию спортивного кластера "Молот"</t>
  </si>
  <si>
    <t>0540200000</t>
  </si>
  <si>
    <t>Комплекс процессных мероприятий "Организация и проведение физкультурных мероприятий, спортивно-массовой работы"</t>
  </si>
  <si>
    <t>0540200590</t>
  </si>
  <si>
    <t>0540201060</t>
  </si>
  <si>
    <t>0540223350</t>
  </si>
  <si>
    <t>Организация и проведение официальных физкультурно-оздоровительных и спортивных мероприятий Пермского городского округа</t>
  </si>
  <si>
    <t>02</t>
  </si>
  <si>
    <t>Массовый спорт</t>
  </si>
  <si>
    <t>0540270100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</si>
  <si>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</si>
  <si>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0540271070</t>
  </si>
  <si>
    <t>Субсидия некоммерческой организации "Пермская краевая организация общественно-государственного объединения всероссийского физкультурно-спортивного общества "ДИНАМО" на финансовое обеспечение затрат, связанных с оказанием содействия субъекту физической культуры и спорта, осуществляющему свою деятельность на территории города Перми"</t>
  </si>
  <si>
    <t>0540271110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</si>
  <si>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</si>
  <si>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0540271200</t>
  </si>
  <si>
    <t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</si>
  <si>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0540300000</t>
  </si>
  <si>
    <t>Комплекс процессных мероприятий "Реализация дополнительных общеобразовательных программ"</t>
  </si>
  <si>
    <t>0540300590</t>
  </si>
  <si>
    <t>0540300620</t>
  </si>
  <si>
    <t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</si>
  <si>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0540301060</t>
  </si>
  <si>
    <t>0540381110</t>
  </si>
  <si>
    <t>Присуждение стипендии Главы города Перми-главы администрации города Перми "Спортивные надежды"</t>
  </si>
  <si>
    <t>0540382020</t>
  </si>
  <si>
    <t>0540400000</t>
  </si>
  <si>
    <t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</si>
  <si>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</si>
  <si>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</t>
  </si>
  <si>
    <t>Другие вопросы в области физической культуры и спорта</t>
  </si>
  <si>
    <t>0540400590</t>
  </si>
  <si>
    <t>0600000000</t>
  </si>
  <si>
    <t>Муниципальная программа "Социальная поддержка и обеспечение семейного благополучия населения города Перми"</t>
  </si>
  <si>
    <t>0640000000</t>
  </si>
  <si>
    <t>0640100000</t>
  </si>
  <si>
    <t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</si>
  <si>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</si>
  <si>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</si>
  <si>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</t>
  </si>
  <si>
    <t>Другие вопросы в области социальной политики</t>
  </si>
  <si>
    <t>0640181010</t>
  </si>
  <si>
    <t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</si>
  <si>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0640181020</t>
  </si>
  <si>
    <t>Дополнительные меры социальной поддержки отдельных категорий жителей города Перми</t>
  </si>
  <si>
    <t>0640181040</t>
  </si>
  <si>
    <t>Ежегодная премия города Перми "Преодоление"</t>
  </si>
  <si>
    <t>0640181060</t>
  </si>
  <si>
    <t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</si>
  <si>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</si>
  <si>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>Предоставление дополнительной меры социальной поддержки в случае рождения троих или более детей одновременно</t>
  </si>
  <si>
    <t>0640200000</t>
  </si>
  <si>
    <t>Комплекс процессных мероприятий "Повышение социального благополучия отдельных категорий жителей города Перми"</t>
  </si>
  <si>
    <t>0640221010</t>
  </si>
  <si>
    <t>Проведение мероприятий в сфере социальной политики</t>
  </si>
  <si>
    <t>0640221050</t>
  </si>
  <si>
    <t>Проведение мероприятий в сфере социальной политики, развития человеческого потенциала</t>
  </si>
  <si>
    <t>0640223570</t>
  </si>
  <si>
    <t>Оборудование объектов городской инфраструктуры средствами беспрепятственного доступа</t>
  </si>
  <si>
    <t>Общее образование</t>
  </si>
  <si>
    <t>0640300000</t>
  </si>
  <si>
    <t>Комплекс процессных мероприятий "Организация оздоровления и отдыха детей города Перми"</t>
  </si>
  <si>
    <t>0640300590</t>
  </si>
  <si>
    <t>0640301060</t>
  </si>
  <si>
    <t>0640321080</t>
  </si>
  <si>
    <t>Организация отдыха несовершеннолетних, состоящих на учете в территориальных отделах полиции города Перми</t>
  </si>
  <si>
    <t>0640323630</t>
  </si>
  <si>
    <t>Администрирование отдыха детей в каникулярное время</t>
  </si>
  <si>
    <t>064032С140</t>
  </si>
  <si>
    <t>Обеспечение отдыха и оздоровления детей</t>
  </si>
  <si>
    <t>0640370020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</si>
  <si>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</si>
  <si>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</si>
  <si>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>Увеличение финансового обеспечения переданных государственных полномочий по организации и обеспечению отдыха детей и их оздоровления</t>
  </si>
  <si>
    <t>0640400000</t>
  </si>
  <si>
    <t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</si>
  <si>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0640400110</t>
  </si>
  <si>
    <t>064042С150</t>
  </si>
  <si>
    <t>Образование комиссий по делам несовершеннолетних и защите их прав и организация их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</si>
  <si>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</si>
  <si>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0700000000</t>
  </si>
  <si>
    <t>Муниципальная программа "Доступное и качественное образование"</t>
  </si>
  <si>
    <t>0710000000</t>
  </si>
  <si>
    <t>Муниципальные проекты в рамках национальных проектов</t>
  </si>
  <si>
    <t>071EВ00000</t>
  </si>
  <si>
    <t>Муниципальный проект "Патриотическое воспитание граждан Российской Федерации"</t>
  </si>
  <si>
    <t>071EВ51790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</si>
  <si>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</si>
  <si>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071Ю400000</t>
  </si>
  <si>
    <t>Муниципальный проект "Все лучшее детям"</t>
  </si>
  <si>
    <t>071Ю442550</t>
  </si>
  <si>
    <t>Строительство здания общеобразовательного учреждения в Индустриальном районе города Перми</t>
  </si>
  <si>
    <t>071Ю450490</t>
  </si>
  <si>
    <t>Адресное строительство школ в отдельных населенных пунктах с объективно выявленной потребностью инфраструктуры (зданий) школ</t>
  </si>
  <si>
    <t>0720000000</t>
  </si>
  <si>
    <t>0720100000</t>
  </si>
  <si>
    <t>Муниципальный проект "Развитие инфраструктуры в сфере образования"</t>
  </si>
  <si>
    <t>0720141660</t>
  </si>
  <si>
    <t>Строительство здания общеобразовательного учреждения по адресу: г. Пермь, ул. Ветлужская</t>
  </si>
  <si>
    <t>0720141680</t>
  </si>
  <si>
    <t>Строительство нового корпуса МАОУ "Инженерная школа" г. Перми по ул. Академика Веденеева</t>
  </si>
  <si>
    <t>0720141970</t>
  </si>
  <si>
    <t>Строительство здания общеобразовательного учреждения в Ленинском районе города Перми</t>
  </si>
  <si>
    <t>0720142550</t>
  </si>
  <si>
    <t>0720143360</t>
  </si>
  <si>
    <t>Реконструкция здания по ул. Уральской, 110 для размещения общеобразовательной организации г. Перми</t>
  </si>
  <si>
    <t>07201SН070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</si>
  <si>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</si>
  <si>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</si>
  <si>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</si>
  <si>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>Муниципальный проект "Капитальные вложения в объекты недвижимого имущества муниципальной собственности в сфере образования"</t>
  </si>
  <si>
    <t>0730141160</t>
  </si>
  <si>
    <t>Реконструкция здания под размещение общеобразовательной организации по ул. Целинной, 15</t>
  </si>
  <si>
    <t>0730142640</t>
  </si>
  <si>
    <t>Строительство спортивного зала МАОУ "СОШ № 79" г. Перми</t>
  </si>
  <si>
    <t>0730143510</t>
  </si>
  <si>
    <t>Строительство спортивного зала МАОУ "СОШ № 81" г. Перми</t>
  </si>
  <si>
    <t>0730143520</t>
  </si>
  <si>
    <t>Строительство спортивного зала МАОУ "СОШ № 96" г. Перми</t>
  </si>
  <si>
    <t>0740000000</t>
  </si>
  <si>
    <t>0740100000</t>
  </si>
  <si>
    <t>Комплекс процессных мероприятий "Обеспечение доступного и качественного дошкольного, общего образования"</t>
  </si>
  <si>
    <t>0740100590</t>
  </si>
  <si>
    <t>Дошкольное образование</t>
  </si>
  <si>
    <t>0740100690</t>
  </si>
  <si>
    <t>Организация подвоза учащихся, проживающих в отдаленных жилых районах</t>
  </si>
  <si>
    <t>0740100700</t>
  </si>
  <si>
    <t>Предоставление бесплатного питания учащимся кадетской школы города Перми</t>
  </si>
  <si>
    <t>0740100710</t>
  </si>
  <si>
    <t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</si>
  <si>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</si>
  <si>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</si>
  <si>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074012Н020</t>
  </si>
  <si>
    <t>Единая субвенция на выполнение отдельных государственных полномочий в сфере образования</t>
  </si>
  <si>
    <t>Охрана семьи и детства</t>
  </si>
  <si>
    <t>074012С170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</si>
  <si>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</si>
  <si>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07401L3030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</si>
  <si>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</si>
  <si>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</si>
  <si>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</si>
  <si>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</si>
  <si>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</si>
  <si>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0740200000</t>
  </si>
  <si>
    <t>Комплекс процессных мероприятий "Обеспечение доступного и качественного дополнительного образования"</t>
  </si>
  <si>
    <t>0740200590</t>
  </si>
  <si>
    <t>0740200900</t>
  </si>
  <si>
    <t>Создание условий для реализации программ дополнительного образования направлений IT-сферы</t>
  </si>
  <si>
    <t>0740201060</t>
  </si>
  <si>
    <t>0740282020</t>
  </si>
  <si>
    <t>0740300000</t>
  </si>
  <si>
    <t>Комплекс процессных мероприятий "Ресурсное обеспечение качественного функционирования системы образования города Перми"</t>
  </si>
  <si>
    <t>0740300590</t>
  </si>
  <si>
    <t>Профессиональная подготовка, переподготовка и повышение квалификации</t>
  </si>
  <si>
    <t>0740301060</t>
  </si>
  <si>
    <t>0740321190</t>
  </si>
  <si>
    <t>Организация и проведение мероприятий в сфере образования города Перми</t>
  </si>
  <si>
    <t>0740381030</t>
  </si>
  <si>
    <t>Присуждение премии Главы города Перми "Золотой резерв"</t>
  </si>
  <si>
    <t>0740382020</t>
  </si>
  <si>
    <t>0740400000</t>
  </si>
  <si>
    <t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</si>
  <si>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</si>
  <si>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</si>
  <si>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</si>
  <si>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0740470050</t>
  </si>
  <si>
    <t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</si>
  <si>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0740471170</t>
  </si>
  <si>
    <t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</si>
  <si>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0740471180</t>
  </si>
  <si>
    <t>Субсидии частным общеобразовательным организациям города Перми на предоставление бесплатного двухразового питания учащимся с ограниченными возможностями здоровья</t>
  </si>
  <si>
    <t>0740471390</t>
  </si>
  <si>
    <t>Субсидия частным организациям на реализацию дополнительных общеразвивающих программ</t>
  </si>
  <si>
    <t>0740500000</t>
  </si>
  <si>
    <t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</si>
  <si>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0740500610</t>
  </si>
  <si>
    <t>Устройство спортивных площадок в муниципальных образовательных организациях города Перми</t>
  </si>
  <si>
    <t>0740501070</t>
  </si>
  <si>
    <t>0740523470</t>
  </si>
  <si>
    <t>Приведение в нормативное состояние имущественных комплексов образовательных организаций</t>
  </si>
  <si>
    <t>074052Н420</t>
  </si>
  <si>
    <t>Оснащение муниципальных образовательных организаций оборудованием, средствами обучения и воспитания</t>
  </si>
  <si>
    <t>07405L7500</t>
  </si>
  <si>
    <t>Реализация мероприятий по модернизации школьных систем образования</t>
  </si>
  <si>
    <t>07405SP350</t>
  </si>
  <si>
    <t>Реализация мероприятий по направлению "Школьный двор"</t>
  </si>
  <si>
    <t>07405SН420</t>
  </si>
  <si>
    <t>0740600000</t>
  </si>
  <si>
    <t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</si>
  <si>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</si>
  <si>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</si>
  <si>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</si>
  <si>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0800000000</t>
  </si>
  <si>
    <t>Муниципальная программа "Градостроительная деятельность на территории города Перми"</t>
  </si>
  <si>
    <t>0840000000</t>
  </si>
  <si>
    <t>0840100000</t>
  </si>
  <si>
    <t>Комплекс процессных мероприятий "Формирование архитектурного облика города Перми и эстетических качеств застройки"</t>
  </si>
  <si>
    <t>0840122040</t>
  </si>
  <si>
    <t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</si>
  <si>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12</t>
  </si>
  <si>
    <t>Другие вопросы в области национальной экономики</t>
  </si>
  <si>
    <t>0840122080</t>
  </si>
  <si>
    <t>Мероприятия в сфере градостроительства и архитектуры</t>
  </si>
  <si>
    <t>0840171730</t>
  </si>
  <si>
    <t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</si>
  <si>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0840200000</t>
  </si>
  <si>
    <t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</si>
  <si>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</si>
  <si>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0900000000</t>
  </si>
  <si>
    <t>Муниципальная программа "Экономическое развитие города Перми"</t>
  </si>
  <si>
    <t>0940000000</t>
  </si>
  <si>
    <t>0940100000</t>
  </si>
  <si>
    <t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</si>
  <si>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</si>
  <si>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</si>
  <si>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>Мероприятия в сфере экономического развития города Перми</t>
  </si>
  <si>
    <t>0940171320</t>
  </si>
  <si>
    <t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</si>
  <si>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</si>
  <si>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>Комплекс процессных мероприятий "Развитие потребительского рынка и туризма"</t>
  </si>
  <si>
    <t>0940221160</t>
  </si>
  <si>
    <t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</si>
  <si>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</si>
  <si>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>Мероприятия в сфере туризма</t>
  </si>
  <si>
    <t>0940300000</t>
  </si>
  <si>
    <t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</si>
  <si>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</si>
  <si>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1000000000</t>
  </si>
  <si>
    <t>Муниципальная программа "Дорожная деятельность и благоустройство города Перми"</t>
  </si>
  <si>
    <t>1010000000</t>
  </si>
  <si>
    <t>101F200000</t>
  </si>
  <si>
    <t>Муниципальный проект "Формирование комфортной городской среды"</t>
  </si>
  <si>
    <t>101F255550</t>
  </si>
  <si>
    <t>Реализация программ формирования современной городской среды</t>
  </si>
  <si>
    <t>Благоустройство</t>
  </si>
  <si>
    <t>101R100000</t>
  </si>
  <si>
    <t>Муниципальный проект "Региональная и местная дорожная сеть"</t>
  </si>
  <si>
    <t>101R153940</t>
  </si>
  <si>
    <t>Приведение в нормативное состояние автомобильных дорог и искусственных дорожных сооружений в рамках реализации регионального проекта "Региональная и местная дорожная сеть"</t>
  </si>
  <si>
    <t>Дорожное хозяйство (дорожные фонды)</t>
  </si>
  <si>
    <t>101R1SД110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</si>
  <si>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</si>
  <si>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</si>
  <si>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</si>
  <si>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>Муниципальный проект "Местные дороги"</t>
  </si>
  <si>
    <t>10201SД110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</si>
  <si>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</si>
  <si>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1020200000</t>
  </si>
  <si>
    <t>Муниципальный проект "Комплексное благоустройство"</t>
  </si>
  <si>
    <t>1020223150</t>
  </si>
  <si>
    <t>Архитектурная подсветка зданий</t>
  </si>
  <si>
    <t>10202SЖ090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</si>
  <si>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</si>
  <si>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</si>
  <si>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>Архитектурная подсветка фасадов административных, жилых объектов (зданий) в г. Перми</t>
  </si>
  <si>
    <t>10202SЖ410</t>
  </si>
  <si>
    <t>Развитие городского пространства</t>
  </si>
  <si>
    <t>1030000000</t>
  </si>
  <si>
    <t>1030100000</t>
  </si>
  <si>
    <t>Муниципальный проект "Строительство и реконструкция автомобильных дорог"</t>
  </si>
  <si>
    <t>103019Д010</t>
  </si>
  <si>
    <t>Реконструкция ул. Карпинского от ул. Архитектора Свиязева до ул. Космонавта Леонова</t>
  </si>
  <si>
    <t>103019Д011</t>
  </si>
  <si>
    <t>Строительство автомобильной дороги по ул. Агатовой</t>
  </si>
  <si>
    <t>77а</t>
  </si>
  <si>
    <t>103019Д012</t>
  </si>
  <si>
    <t>Строительство автомобильной дороги по ул. Углеуральской</t>
  </si>
  <si>
    <t>103019Д013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</si>
  <si>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</si>
  <si>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103019Д014</t>
  </si>
  <si>
    <t>Строительство очистных сооружений и водоотвода ливневых стоков по ул. Куйбышева, 1 от ул. Петропавловской до выпуска</t>
  </si>
  <si>
    <t>103019Д015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</si>
  <si>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</si>
  <si>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103019Д016</t>
  </si>
  <si>
    <t>Строительство проезда на участке от ул. Уральской до ул. Степана Разина</t>
  </si>
  <si>
    <t>103019Д017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</si>
  <si>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</si>
  <si>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103019Д018</t>
  </si>
  <si>
    <t>Реконструкция ул. Героев Хасана от ул. Хлебозаводская до ул. Василия Васильева</t>
  </si>
  <si>
    <t>103019Д019</t>
  </si>
  <si>
    <t>Изъятие земельных участков и объектов недвижимости, имущества в целях строительства (реконструкции) дорожных объектов</t>
  </si>
  <si>
    <t>103019Д021</t>
  </si>
  <si>
    <t>Строительство проезда от автомобильной дороги по ул. Советской до объекта регионального значения "Культурно-рекреационное пространство"</t>
  </si>
  <si>
    <t>103019Д022</t>
  </si>
  <si>
    <t>Реконструкция автомобильной дороги по ул. Н. Островского на участке от ул. Революции до ул. Белинского</t>
  </si>
  <si>
    <t>1030200000</t>
  </si>
  <si>
    <t>Муниципальный проект "Обустройство сетей наружного освещения"</t>
  </si>
  <si>
    <t>103029Д020</t>
  </si>
  <si>
    <t>Обустройство сетей наружного освещения</t>
  </si>
  <si>
    <t>1030300000</t>
  </si>
  <si>
    <t>Муниципальный проект "Обустройство объектов озеленения общего пользования"</t>
  </si>
  <si>
    <t>1030323050</t>
  </si>
  <si>
    <t>Обустройство объектов озеленения общего пользования и элементов благоустройства</t>
  </si>
  <si>
    <t>22,82,</t>
  </si>
  <si>
    <t>1030400000</t>
  </si>
  <si>
    <t>Муниципальный проект "Строительство и реконструкция мест погребения"</t>
  </si>
  <si>
    <t>1030441120</t>
  </si>
  <si>
    <t>Строительство крематория на кладбище "Восточное" города Перми</t>
  </si>
  <si>
    <t>1030500000</t>
  </si>
  <si>
    <t>Муниципальный проект "Создание электронной информационной базы данных по захоронениям"</t>
  </si>
  <si>
    <t>1030523960</t>
  </si>
  <si>
    <t>Формирование электронной базы данных по захоронениям на местах погребения города Перми</t>
  </si>
  <si>
    <t>1040000000</t>
  </si>
  <si>
    <t>1040100000</t>
  </si>
  <si>
    <t>Комплекс процессных мероприятий "Приведение в нормативное состояние автомобильных дорог"</t>
  </si>
  <si>
    <t>104019Д030</t>
  </si>
  <si>
    <t>Капитальный ремонт автомобильных дорог и искусственных дорожных сооружений</t>
  </si>
  <si>
    <t>104019Д040</t>
  </si>
  <si>
    <t>Содержание, ремонт автомобильных дорог и искусственных дорожных сооружений</t>
  </si>
  <si>
    <t>104019Д050</t>
  </si>
  <si>
    <t>Ремонт тротуаров, пешеходных дорожек и газонов вдоль тротуаров, пешеходных дорожек</t>
  </si>
  <si>
    <t>104019Д060</t>
  </si>
  <si>
    <t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</si>
  <si>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</si>
  <si>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</si>
  <si>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</si>
  <si>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>Реализация мер по обеспечению транспортной безопасности искусственных дорожных сооружений</t>
  </si>
  <si>
    <t>104019Д610</t>
  </si>
  <si>
    <t>1040200000</t>
  </si>
  <si>
    <t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</si>
  <si>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</si>
  <si>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>Ремонт сетей наружного освещения</t>
  </si>
  <si>
    <t>104029Д090</t>
  </si>
  <si>
    <t>Содержание сетей наружного освещения на автомобильных дорогах города Перми</t>
  </si>
  <si>
    <t>104029Д100</t>
  </si>
  <si>
    <t>Содержание и ремонт сетей наружного освещения</t>
  </si>
  <si>
    <t>104029Д620</t>
  </si>
  <si>
    <t>1040300000</t>
  </si>
  <si>
    <t>Комплекс процессных мероприятий "Организация благоустройства территории города Перми"</t>
  </si>
  <si>
    <t>1040321450</t>
  </si>
  <si>
    <t>Содержание и ремонт объектов и элементов благоустройства</t>
  </si>
  <si>
    <t>1040321510</t>
  </si>
  <si>
    <t>Содержание земель, не принадлежащих физическим и (или) юридическим лицам, уборка водоохранных зон</t>
  </si>
  <si>
    <t>1040321750</t>
  </si>
  <si>
    <t>Содержание и ремонт пешеходных мостиков, лестниц на территориях общего пользования города Перми</t>
  </si>
  <si>
    <t>1040321820</t>
  </si>
  <si>
    <t>Мероприятия по демонтажу самовольно установленных и незаконно размещенных движимых объектов</t>
  </si>
  <si>
    <t>1040323290</t>
  </si>
  <si>
    <t>Обустройство организованных мест отдыха у воды на территории города Перми</t>
  </si>
  <si>
    <t>1040323360</t>
  </si>
  <si>
    <t>Капитальный ремонт объектов и элементов благоустройства</t>
  </si>
  <si>
    <t>1040323410</t>
  </si>
  <si>
    <t>Содержание и ремонт гидротехнических сооружений</t>
  </si>
  <si>
    <t>Водное хозяйство</t>
  </si>
  <si>
    <t>1040323670</t>
  </si>
  <si>
    <t>Реализация мероприятий по перемещению и хранению средств индивидуальной мобильности, размещенных с нарушением требований правил благоустройства</t>
  </si>
  <si>
    <t>1040323750</t>
  </si>
  <si>
    <t>Благоустройство территорий для обеспечения доступа к земельным участкам, предоставленным отдельным категориям граждан</t>
  </si>
  <si>
    <t>1040323920</t>
  </si>
  <si>
    <t>Капитальный ремонт берегоукрепительных сооружений</t>
  </si>
  <si>
    <t>104039Д120</t>
  </si>
  <si>
    <t>Благоустройство территорий индивидуальной жилой застройки в городе Перми</t>
  </si>
  <si>
    <t>1040400000</t>
  </si>
  <si>
    <t>Комплекс процессных мероприятий "Организация ритуальных услуг и содержание мест погребения"</t>
  </si>
  <si>
    <t>1040400590</t>
  </si>
  <si>
    <t>1040421930</t>
  </si>
  <si>
    <t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</si>
  <si>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1040421940</t>
  </si>
  <si>
    <t>Приведение в нормативное состояние мест погребения</t>
  </si>
  <si>
    <t>1040423680</t>
  </si>
  <si>
    <t>Проектирование санитарно-защитных зон мест погребения</t>
  </si>
  <si>
    <t>1040423700</t>
  </si>
  <si>
    <t>Содержание мест погребения</t>
  </si>
  <si>
    <t>1040423710</t>
  </si>
  <si>
    <t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</si>
  <si>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1040423810</t>
  </si>
  <si>
    <t>Организация охраны объектов незавершенного строительства (крематория)</t>
  </si>
  <si>
    <t>1040500000</t>
  </si>
  <si>
    <t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</si>
  <si>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</si>
  <si>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>Другие вопросы в области жилищно-коммунального хозяйства</t>
  </si>
  <si>
    <t>1040500590</t>
  </si>
  <si>
    <t>1100000000</t>
  </si>
  <si>
    <t>Муниципальная программа "Управление земельными ресурсами города Перми"</t>
  </si>
  <si>
    <t>1140000000</t>
  </si>
  <si>
    <t>1140100000</t>
  </si>
  <si>
    <t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</si>
  <si>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</si>
  <si>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>Мероприятия в сфере земельных отношений</t>
  </si>
  <si>
    <t>1140123650</t>
  </si>
  <si>
    <t>Выполнение кадастровых работ</t>
  </si>
  <si>
    <t>11401L5110</t>
  </si>
  <si>
    <t>Проведение комплексных кадастровых работ</t>
  </si>
  <si>
    <t>11401SЦ140</t>
  </si>
  <si>
    <t>Разработка проектов межевания территории и проведение комплексных кадастровых работ</t>
  </si>
  <si>
    <t>1140200000</t>
  </si>
  <si>
    <t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</si>
  <si>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</si>
  <si>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1200000000</t>
  </si>
  <si>
    <t>Муниципальная программа "Организация регулярных перевозок общественным транспортом в городе Перми"</t>
  </si>
  <si>
    <t>1210000000</t>
  </si>
  <si>
    <t>121R700000</t>
  </si>
  <si>
    <t>Муниципальный проект "Развитие общественного транспорта"</t>
  </si>
  <si>
    <t>121R754010</t>
  </si>
  <si>
    <t>Реализация инфраструктурного проекта, направленного на комплексное развитие городского наземного электрического транспорта, выполнение работ по освещению и благоустройству территорий, а также на закупку автобусов, приводимых в движение электрической энергией от батареи, заряжаемой от внешнего источника (электробусов), и объектов зарядной инфраструктуры для них</t>
  </si>
  <si>
    <t>Транспорт</t>
  </si>
  <si>
    <t>1220000000</t>
  </si>
  <si>
    <t>1220100000</t>
  </si>
  <si>
    <t>Муниципальный проект "Обустройство объектов инфраструктуры общественного транспорта"</t>
  </si>
  <si>
    <t>12201ST220</t>
  </si>
  <si>
    <t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</si>
  <si>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1240000000</t>
  </si>
  <si>
    <t>1240100000</t>
  </si>
  <si>
    <t>Комплекс процессных мероприятий "Приоритетное развитие общественного транспорта в городе Перми"</t>
  </si>
  <si>
    <t>1240121800</t>
  </si>
  <si>
    <t>Мероприятия по обеспечению транспортного обслуживания</t>
  </si>
  <si>
    <t>1240123270</t>
  </si>
  <si>
    <t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</si>
  <si>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</si>
  <si>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>Повышение привлекательности профессии водителя</t>
  </si>
  <si>
    <t>1240171050</t>
  </si>
  <si>
    <t>Плата концедента по концессионному соглашению в части эксплуатационного платежа</t>
  </si>
  <si>
    <t>1240171340</t>
  </si>
  <si>
    <t>Возмещение затрат, связанных с уплатой лизинговых платежей по договорам финансовой аренды (лизинга)</t>
  </si>
  <si>
    <t>86а</t>
  </si>
  <si>
    <t>124019Д130</t>
  </si>
  <si>
    <t>Обустройство остановочных пунктов, используемых в регулярных перевозках пассажиров</t>
  </si>
  <si>
    <t>124019Д140</t>
  </si>
  <si>
    <t>Содержание и ремонт остановочных пунктов с элементами благоустройства</t>
  </si>
  <si>
    <t>12401ST320</t>
  </si>
  <si>
    <t>Приобретение подвижного состава (автобусов) для перевозки пассажиров автомобильным транспортом на муниципальных маршрутах г. Перми</t>
  </si>
  <si>
    <t>1240200000</t>
  </si>
  <si>
    <t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</si>
  <si>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</si>
  <si>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</si>
  <si>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1300000000</t>
  </si>
  <si>
    <t>Муниципальная программа "Развитие системы жилищно-коммунального хозяйства в городе Перми"</t>
  </si>
  <si>
    <t>1320000000</t>
  </si>
  <si>
    <t>1320100000</t>
  </si>
  <si>
    <t>1320171040</t>
  </si>
  <si>
    <t>Финансовое обеспечение затрат по проведению капитального ремонта фасадов многоквартирных домов города Перми</t>
  </si>
  <si>
    <t>Жилищное хозяйство</t>
  </si>
  <si>
    <t>13201SЖ240</t>
  </si>
  <si>
    <t>Капитальный ремонт фасадов многоквартирных домов в г. Перми</t>
  </si>
  <si>
    <t>13201SЖ410</t>
  </si>
  <si>
    <t>13201SЖ720</t>
  </si>
  <si>
    <t>Капитальный ремонт общего имущества в многоквартирных домах на территории Пермского края</t>
  </si>
  <si>
    <t>1320200000</t>
  </si>
  <si>
    <t>13202SД110</t>
  </si>
  <si>
    <t>1330000000</t>
  </si>
  <si>
    <t>1330100000</t>
  </si>
  <si>
    <t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</si>
  <si>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1330141090</t>
  </si>
  <si>
    <t>Реконструкция системы очистки сточных вод в микрорайоне "Крым" Кировского района города Перми</t>
  </si>
  <si>
    <t>Коммунальное хозяйство</t>
  </si>
  <si>
    <t>1330141220</t>
  </si>
  <si>
    <t>Строительство водопроводных сетей в микрорайоне "Вышка-1" Мотовилихинского района города Перми</t>
  </si>
  <si>
    <t>1330141320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</si>
  <si>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</si>
  <si>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1330141770</t>
  </si>
  <si>
    <t>Строительство водопроводных сетей в микрорайоне Турбино</t>
  </si>
  <si>
    <t>1330141780</t>
  </si>
  <si>
    <t>Строительство водопроводных сетей по ул. 2-я Мулянская Дзержинского района города Перми</t>
  </si>
  <si>
    <t>1330142000</t>
  </si>
  <si>
    <t>Строительство водопроводных сетей в микрорайоне Левшино</t>
  </si>
  <si>
    <t>1330142010</t>
  </si>
  <si>
    <t>Строительство водопроводных сетей в микрорайоне Энергетик</t>
  </si>
  <si>
    <t>1330142020</t>
  </si>
  <si>
    <t>Выкуп центрального теплового пункта № 10 по адресу: г. Пермь, ул. И.Франко, 38а</t>
  </si>
  <si>
    <t>1330142040</t>
  </si>
  <si>
    <t>Строительство места отвала снега по ул. Промышленной</t>
  </si>
  <si>
    <t>1330142050</t>
  </si>
  <si>
    <t>Санация и строительство 2-й нитки водовода Гайва-Заозерье</t>
  </si>
  <si>
    <t>1330142060</t>
  </si>
  <si>
    <t>Строительство водопроводных сетей в микрорайоне Январский</t>
  </si>
  <si>
    <t>1330142360</t>
  </si>
  <si>
    <t>Реконструкция канализационной насосной станции "Речник" Дзержинского района города Перми</t>
  </si>
  <si>
    <t>1330143480</t>
  </si>
  <si>
    <t>Строительство сетей водоснабжения в микрорайоне "Заозерье" для земельных участков многодетных семей</t>
  </si>
  <si>
    <t>1330200000</t>
  </si>
  <si>
    <t>Муниципальный проект "Благоустройство территорий многоквартирных домов города Перми"</t>
  </si>
  <si>
    <t>1330271290</t>
  </si>
  <si>
    <t>Возмещение затрат по благоустройству дворовых территорий многоквартирных домов города</t>
  </si>
  <si>
    <t>44,46,48,50,52,54,56</t>
  </si>
  <si>
    <t>133029Д220</t>
  </si>
  <si>
    <t>Возмещение затрат по благоустройству придомовых территорий многоквартирных домов города</t>
  </si>
  <si>
    <t>1340000000</t>
  </si>
  <si>
    <t>1340100000</t>
  </si>
  <si>
    <t>Комплекс процессных мероприятий "Содержание объектов инженерной инфраструктуры"</t>
  </si>
  <si>
    <t>1340100590</t>
  </si>
  <si>
    <t>1340121680</t>
  </si>
  <si>
    <t>Мероприятия в сфере коммунального хозяйства</t>
  </si>
  <si>
    <t>Прикладные научные исследования в области жилищно-коммунального хозяйства</t>
  </si>
  <si>
    <t>1340121740</t>
  </si>
  <si>
    <t>Содержание и ремонт объектов инженерной инфраструктуры</t>
  </si>
  <si>
    <t>1340171060</t>
  </si>
  <si>
    <t>Финансовое обеспечение затрат муниципального предприятия "Пермводоканал" на содержание санитарно-бытовых помещений</t>
  </si>
  <si>
    <t>1340171160</t>
  </si>
  <si>
    <t>Финансовое обеспечение расходов муниципального предприятия "Пермводоканал" по погашению денежных обязательств по договору займа</t>
  </si>
  <si>
    <t>134019Д160</t>
  </si>
  <si>
    <t>Содержание и ремонт системы ливневой канализации, очистных сооружений</t>
  </si>
  <si>
    <t>134019Д620</t>
  </si>
  <si>
    <t>1340200000</t>
  </si>
  <si>
    <t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</si>
  <si>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</si>
  <si>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</si>
  <si>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</si>
  <si>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Выполнение работ по капитальному ремонту многоквартирных домов, направленных на исполнение судебных актов</t>
  </si>
  <si>
    <t>1340300000</t>
  </si>
  <si>
    <t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</si>
  <si>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</si>
  <si>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1340323250</t>
  </si>
  <si>
    <t>Содержание расселенных многоквартирных домов, признанных в установленном порядке аварийными и подлежащими сносу</t>
  </si>
  <si>
    <t>1340323870</t>
  </si>
  <si>
    <t>Снос аварийных многоквартирных домов</t>
  </si>
  <si>
    <t>1340382110</t>
  </si>
  <si>
    <t>Меры социальной поддержки гражданам, проживающим в непригодном для проживания и аварийном жилищном фонде</t>
  </si>
  <si>
    <t>1340400000</t>
  </si>
  <si>
    <t>Комплекс процессных мероприятий "Обеспечение санитарно-эпидемиологических требований законодательства"</t>
  </si>
  <si>
    <t>1340401060</t>
  </si>
  <si>
    <t>1340422030</t>
  </si>
  <si>
    <t>Обустройство и содержание мест (площадок) накопления твердых коммунальных отходов</t>
  </si>
  <si>
    <t>1340423430</t>
  </si>
  <si>
    <t>Обустройство контейнерных площадок нового образца в городе Перми</t>
  </si>
  <si>
    <t>1340423880</t>
  </si>
  <si>
    <t>Ликвидация несанкционированных свалок</t>
  </si>
  <si>
    <t>1340500000</t>
  </si>
  <si>
    <t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</si>
  <si>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</si>
  <si>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1400000000</t>
  </si>
  <si>
    <t>Муниципальная программа "Охрана природы и лесное хозяйство города Перми"</t>
  </si>
  <si>
    <t>1420000000</t>
  </si>
  <si>
    <t>1420100000</t>
  </si>
  <si>
    <t>14201SЖ090</t>
  </si>
  <si>
    <t>14201SЖ410</t>
  </si>
  <si>
    <t>1430000000</t>
  </si>
  <si>
    <t>1430100000</t>
  </si>
  <si>
    <t>Муниципальный проект "Строительство объектов в сфере экологии"</t>
  </si>
  <si>
    <t>1430143570</t>
  </si>
  <si>
    <t>Строительство городского питомника растений на земельном участке с кадастровым номером 59:01:0000000:91384</t>
  </si>
  <si>
    <t>1440000000</t>
  </si>
  <si>
    <t>1440100000</t>
  </si>
  <si>
    <t>Комплекс процессных мероприятий "Создание и содержание ООПТ, реализация природоохранных мероприятий"</t>
  </si>
  <si>
    <t>1440121630</t>
  </si>
  <si>
    <t>Реализация природоохранных мероприятий</t>
  </si>
  <si>
    <t>Охрана объектов растительного и животного мира и среды их обитания</t>
  </si>
  <si>
    <t>1440121660</t>
  </si>
  <si>
    <t>Создание и содержание ООПТ местного значения</t>
  </si>
  <si>
    <t>1440200000</t>
  </si>
  <si>
    <t>Комплекс процессных мероприятий "Мероприятия по содержанию питомника растений"</t>
  </si>
  <si>
    <t>1440200590</t>
  </si>
  <si>
    <t>1440221690</t>
  </si>
  <si>
    <t>Посадка зеленых насаждений ценных видов</t>
  </si>
  <si>
    <t>1440222340</t>
  </si>
  <si>
    <t>Мероприятия по выращиванию посадочного материала, содержанию зеленых насаждений, озелененных территорий</t>
  </si>
  <si>
    <t>1440300000</t>
  </si>
  <si>
    <t>Комплекс процессных мероприятий "Сохранение и воспроизводство городских лесов"</t>
  </si>
  <si>
    <t>1440300590</t>
  </si>
  <si>
    <t>Лесное хозяйство</t>
  </si>
  <si>
    <t>1440321650</t>
  </si>
  <si>
    <t>Мероприятия в сфере использования, охраны, защиты и воспроизводства городских лесов</t>
  </si>
  <si>
    <t>1440400000</t>
  </si>
  <si>
    <t>Комплекс процессных мероприятий "Обращение с животными без владельцев"</t>
  </si>
  <si>
    <t>1440400590</t>
  </si>
  <si>
    <t>Сельское хозяйство и рыболовство</t>
  </si>
  <si>
    <t>1440421260</t>
  </si>
  <si>
    <t>Мероприятия по обустройству и содержанию площадок для выгула и дрессировки собак</t>
  </si>
  <si>
    <t>1440423940</t>
  </si>
  <si>
    <t>Увеличение финансового обеспечения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</si>
  <si>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144042У150</t>
  </si>
  <si>
    <t>Организация мероприятий при осуществлении деятельности по обращению с животными без владельцев</t>
  </si>
  <si>
    <t>14404SУ420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</si>
  <si>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</si>
  <si>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1440500000</t>
  </si>
  <si>
    <t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</si>
  <si>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</si>
  <si>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>Другие вопросы в области охраны окружающей среды</t>
  </si>
  <si>
    <t>144052У100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</si>
  <si>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</si>
  <si>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1500000000</t>
  </si>
  <si>
    <t>Муниципальная программа "Обеспечение жильем жителей города Перми"</t>
  </si>
  <si>
    <t>1510000000</t>
  </si>
  <si>
    <t>151F300000</t>
  </si>
  <si>
    <t>Муниципальный проект "Обеспечение устойчивого сокращения непригодного для проживания жилищного фонда"</t>
  </si>
  <si>
    <t>151F367484</t>
  </si>
  <si>
    <t>Реализация мероприятий по обеспечению устойчивого сокращения непригодного для проживания жилого фонда</t>
  </si>
  <si>
    <t>1520000000</t>
  </si>
  <si>
    <t>1520100000</t>
  </si>
  <si>
    <t>Муниципальный проект "Расселение аварийного жилищного фонда на территории Пермского края"</t>
  </si>
  <si>
    <t>15201SЖ160</t>
  </si>
  <si>
    <t>Мероприятие по расселению жилищного фонда на территории Пермского края, признанного аварийным после 1 января 2017 года, в целях предотвращения чрезвычайных ситуаций</t>
  </si>
  <si>
    <t>15201SЖ180</t>
  </si>
  <si>
    <t>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</t>
  </si>
  <si>
    <t>1530000000</t>
  </si>
  <si>
    <t>1530100000</t>
  </si>
  <si>
    <t>Муниципальный проект "Переселение граждан города Перми из непригодного для проживания и аварийного жилищного фонда"</t>
  </si>
  <si>
    <t>1530121480</t>
  </si>
  <si>
    <t>Организация переселения граждан из аварийного жилищного фонда</t>
  </si>
  <si>
    <t>1530200000</t>
  </si>
  <si>
    <t>Муниципальный проект "Обеспечение жилыми помещениями детей-сирот и детей, оставшихся без попечения родителей"</t>
  </si>
  <si>
    <t>153022С070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</si>
  <si>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</si>
  <si>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153022С080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</si>
  <si>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</si>
  <si>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</si>
  <si>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</si>
  <si>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15302R0820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</si>
  <si>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</si>
  <si>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1540000000</t>
  </si>
  <si>
    <t>1540100000</t>
  </si>
  <si>
    <t>Комплекс процессных мероприятий "Осуществление мероприятий в сфере жилищных отношений"</t>
  </si>
  <si>
    <t>1540121500</t>
  </si>
  <si>
    <t>Обеспечение нормативного содержания муниципального жилищного фонда</t>
  </si>
  <si>
    <t>1540122110</t>
  </si>
  <si>
    <t>Мероприятия в сфере жилищных отношений</t>
  </si>
  <si>
    <t>1540200000</t>
  </si>
  <si>
    <t>Комплекс процессных мероприятий "Оказание мер социальной поддержки гражданам города Перми в целях улучшения жилищных условий"</t>
  </si>
  <si>
    <t>1540251340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</si>
  <si>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</si>
  <si>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</si>
  <si>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</si>
  <si>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</si>
  <si>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</si>
  <si>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1540300000</t>
  </si>
  <si>
    <t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</si>
  <si>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</si>
  <si>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</si>
  <si>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9100000000</t>
  </si>
  <si>
    <t>Непрограммные расходы бюджета города Перми по реализации иных мероприятий</t>
  </si>
  <si>
    <t>9110000000</t>
  </si>
  <si>
    <t>Содержание централизованных бухгалтерий</t>
  </si>
  <si>
    <t>9110000590</t>
  </si>
  <si>
    <t>9120000000</t>
  </si>
  <si>
    <t>Повышение уровня благоустройства территории города Перми</t>
  </si>
  <si>
    <t>9120000590</t>
  </si>
  <si>
    <t>9130000000</t>
  </si>
  <si>
    <t>Повышение эффективности управления имущественным комплексом административных зданий (помещений) города Перми</t>
  </si>
  <si>
    <t>9130000590</t>
  </si>
  <si>
    <t>9130021920</t>
  </si>
  <si>
    <t>Содержание имущественного комплекса административных зданий (помещений)</t>
  </si>
  <si>
    <t>9130021960</t>
  </si>
  <si>
    <t>Приведение в нормативное состояние административных зданий (помещений)</t>
  </si>
  <si>
    <t>9140000000</t>
  </si>
  <si>
    <t>Развитие архивного дела в городе Перми</t>
  </si>
  <si>
    <t>9140000590</t>
  </si>
  <si>
    <t>9140001060</t>
  </si>
  <si>
    <t>9140023950</t>
  </si>
  <si>
    <t>Мероприятия по переводу документов территориальных и функциональных органов администрации города Перми с длительным сроком хранения в электронный вид</t>
  </si>
  <si>
    <t>9160000000</t>
  </si>
  <si>
    <t>Мероприятия, направленные на решение отдельных вопросов местного значения в микрорайонах города Перми</t>
  </si>
  <si>
    <t>9190000000</t>
  </si>
  <si>
    <t>Иные непрограммные мероприятия</t>
  </si>
  <si>
    <t>9190020600</t>
  </si>
  <si>
    <t>Мероприятия по проведению выборов в Пермскую городскую Думу</t>
  </si>
  <si>
    <t>Обеспечение проведения выборов и референдумов</t>
  </si>
  <si>
    <t>9190021200</t>
  </si>
  <si>
    <t>Исполнение обязанностей по уплате платежей в федеральный бюджет</t>
  </si>
  <si>
    <t>9190021440</t>
  </si>
  <si>
    <t>Организация обучения муниципальных служащих и иных работников администрации города Перми</t>
  </si>
  <si>
    <t>9190021460</t>
  </si>
  <si>
    <t>Мероприятия в сфере применения информационных технологий</t>
  </si>
  <si>
    <t>9190021530</t>
  </si>
  <si>
    <t>Мероприятия в целях повышения престижа муниципальной службы</t>
  </si>
  <si>
    <t>9190021870</t>
  </si>
  <si>
    <t>Информирование населения по вопросам местного значения</t>
  </si>
  <si>
    <t>9190021880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</si>
  <si>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</si>
  <si>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9190021890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</si>
  <si>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</si>
  <si>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</si>
  <si>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>Мероприятия по созданию механизмов эффективного управления социально-экономическим развитием города Перми</t>
  </si>
  <si>
    <t>9190021910</t>
  </si>
  <si>
    <t>Оплата взносов в межмуниципальные ассоциации</t>
  </si>
  <si>
    <t>9190021950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</si>
  <si>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</si>
  <si>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9190023020</t>
  </si>
  <si>
    <t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</si>
  <si>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9190023640</t>
  </si>
  <si>
    <t>Исполнение обязательств по обслуживанию муниципального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</si>
  <si>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</si>
  <si>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</si>
  <si>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</si>
  <si>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9190023720</t>
  </si>
  <si>
    <t>Мероприятия, связанные с награждением знаком отличия Пермской городской Думы "За вклад в развитие нормотворчества"</t>
  </si>
  <si>
    <t>9190023800</t>
  </si>
  <si>
    <t>Капитальный ремонт здания для реализации мероприятий дополнительного образования и размещения общественного центра</t>
  </si>
  <si>
    <t>9190023840</t>
  </si>
  <si>
    <t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</si>
  <si>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</si>
  <si>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</si>
  <si>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919002П040</t>
  </si>
  <si>
    <t>Составление протоколов об административных правонарушениях</t>
  </si>
  <si>
    <t>919002П060</t>
  </si>
  <si>
    <t>Осуществление полномочий по созданию и организации деятельности административных комиссий</t>
  </si>
  <si>
    <t>919002С250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</si>
  <si>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</si>
  <si>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</si>
  <si>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</si>
  <si>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</si>
  <si>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9190059300</t>
  </si>
  <si>
    <t>Государственная регистрация актов гражданского состояния</t>
  </si>
  <si>
    <t>9190081050</t>
  </si>
  <si>
    <t>Единовременные денежные вознаграждения и ежегодные денежные выплаты Почетным гражданам города Перми</t>
  </si>
  <si>
    <t>9190081070</t>
  </si>
  <si>
    <t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</si>
  <si>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9190081100</t>
  </si>
  <si>
    <t>Выплата денежного вознаграждения физическим лицам, награжденным Почетным знаком г. Перми "За заслуги перед г. Пермь"</t>
  </si>
  <si>
    <t>9190082070</t>
  </si>
  <si>
    <t>Денежное вознаграждение физическим лицам, награжденным Почетной грамотой города Перми</t>
  </si>
  <si>
    <t>9190082080</t>
  </si>
  <si>
    <t>Пенсии за выслугу лет лицам, замещавшим муниципальные должности (в т. ч. выборные муниципальные должности), муниципальные должности муниципальной службы, должности муниципальной службы города Перми</t>
  </si>
  <si>
    <t>Пенсионное обеспечение</t>
  </si>
  <si>
    <t>9200000000</t>
  </si>
  <si>
    <t>Непрограммные расходы по обеспечению деятельности Пермской городской Думы</t>
  </si>
  <si>
    <t>9220000000</t>
  </si>
  <si>
    <t>Депутаты Пермской городской Думы и их помощники</t>
  </si>
  <si>
    <t>9220000110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</si>
  <si>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</si>
  <si>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9290000000</t>
  </si>
  <si>
    <t>Аппарат органа городского самоуправления</t>
  </si>
  <si>
    <t>9290000110</t>
  </si>
  <si>
    <t>9300000000</t>
  </si>
  <si>
    <t>Непрограммные расходы по обеспечению деятельности Контрольно-счетной палаты города Перми</t>
  </si>
  <si>
    <t>9310000000</t>
  </si>
  <si>
    <t>Руководитель, заместитель руководителя и аудиторы Контрольно-счетной палаты города Перми</t>
  </si>
  <si>
    <t>9310000110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</si>
  <si>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</si>
  <si>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9390000000</t>
  </si>
  <si>
    <t>9390000110</t>
  </si>
  <si>
    <t>9500000000</t>
  </si>
  <si>
    <t>Непрограммные расходы по обеспечению деятельности администрации города Перми</t>
  </si>
  <si>
    <t>9510000000</t>
  </si>
  <si>
    <t>Глава города Перми</t>
  </si>
  <si>
    <t>9510000110</t>
  </si>
  <si>
    <t>Функционирование высшего должностного лица субъекта Российской Федерации и муниципального образования</t>
  </si>
  <si>
    <t>9570000000</t>
  </si>
  <si>
    <t>Территориальные органы администрации города Перми</t>
  </si>
  <si>
    <t>9570000110</t>
  </si>
  <si>
    <t>45,47,49,51,53,55,57</t>
  </si>
  <si>
    <t>9580000000</t>
  </si>
  <si>
    <t>Функциональные органы администрации города Перми</t>
  </si>
  <si>
    <t>9580000110</t>
  </si>
  <si>
    <t>9590000000</t>
  </si>
  <si>
    <t>9590000110</t>
  </si>
  <si>
    <t>9600000000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</si>
  <si>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</si>
  <si>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9610000000</t>
  </si>
  <si>
    <t>Расходы на исполнение судебных актов по обращению взыскания на средства местного бюджета</t>
  </si>
  <si>
    <t>9610092000</t>
  </si>
  <si>
    <t>Средства на исполнение судебных актов, вступивших в законную силу</t>
  </si>
  <si>
    <t>9620000000</t>
  </si>
  <si>
    <t>Резервный фонд</t>
  </si>
  <si>
    <t>9620093000</t>
  </si>
  <si>
    <t>Резервный фонд администрации города Перми</t>
  </si>
  <si>
    <t>Резервные фонды</t>
  </si>
  <si>
    <t>93б</t>
  </si>
  <si>
    <t>9700000000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</si>
  <si>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</si>
  <si>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</si>
  <si>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</si>
  <si>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</si>
  <si>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0000000000</t>
  </si>
  <si>
    <t>000</t>
  </si>
  <si>
    <t>00</t>
  </si>
  <si>
    <t>Условно утвержденные расходы</t>
  </si>
  <si>
    <t>95б</t>
  </si>
  <si>
    <t>Общий итог</t>
  </si>
  <si>
    <t>2025 год проект</t>
  </si>
  <si>
    <t>решение</t>
  </si>
  <si>
    <t>от 24.04.2025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</si>
</sst>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8" x14ac:knownFonts="1">
    <font>
      <sz val="11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164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/>
    <xf numFmtId="164" fontId="4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4" fontId="5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1" fillId="0" borderId="0" xfId="0" applyFont="1" applyFill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P1618"/>
  <sheetViews>
    <sheetView tabSelected="1" zoomScale="90" workbookViewId="0">
      <selection activeCell="E5" sqref="E5"/>
    </sheetView>
  </sheetViews>
  <sheetFormatPr defaultColWidth="9.109375" defaultRowHeight="15.6" x14ac:dyDescent="0.3"/>
  <cols>
    <col min="1" max="1" width="14.88671875" style="32" customWidth="1"/>
    <col min="2" max="2" width="11.109375" style="32" customWidth="1"/>
    <col min="3" max="4" width="7.6640625" style="32" customWidth="1"/>
    <col min="5" max="5" width="49" style="32" customWidth="1"/>
    <col min="6" max="30" width="18.6640625" style="1" hidden="1" customWidth="1"/>
    <col min="31" max="31" width="11.109375" style="1" hidden="1" customWidth="1"/>
    <col min="32" max="32" width="18" style="32" customWidth="1"/>
    <col min="33" max="34" width="18.6640625" style="32" customWidth="1"/>
    <col min="35" max="36" width="9.109375" style="1" hidden="1" customWidth="1"/>
    <col min="37" max="37" width="21.109375" style="1" hidden="1" customWidth="1"/>
    <col min="38" max="42" width="0" style="1" hidden="1" customWidth="1"/>
    <col min="43" max="16384" width="9.109375" style="32"/>
  </cols>
  <sheetData>
    <row r="1" spans="1:42" x14ac:dyDescent="0.3">
      <c r="AG1" s="74" t="s">
        <v>0</v>
      </c>
      <c r="AH1" s="74"/>
    </row>
    <row r="2" spans="1:42" x14ac:dyDescent="0.3">
      <c r="AG2" s="74" t="s">
        <v>1</v>
      </c>
      <c r="AH2" s="74"/>
    </row>
    <row r="3" spans="1:42" x14ac:dyDescent="0.3">
      <c r="AG3" s="74" t="s">
        <v>2</v>
      </c>
      <c r="AH3" s="74"/>
    </row>
    <row r="4" spans="1:42" x14ac:dyDescent="0.3">
      <c r="AG4" s="74" t="s">
        <v>1048</v>
      </c>
      <c r="AH4" s="74"/>
    </row>
    <row r="5" spans="1:42" x14ac:dyDescent="0.3">
      <c r="AG5" s="36"/>
      <c r="AH5" s="36"/>
    </row>
    <row r="6" spans="1:42" x14ac:dyDescent="0.3">
      <c r="D6" s="33"/>
      <c r="E6" s="33"/>
      <c r="G6" s="79"/>
      <c r="H6" s="79"/>
      <c r="I6" s="2"/>
      <c r="J6" s="2"/>
      <c r="K6" s="2"/>
      <c r="L6" s="2"/>
      <c r="M6" s="79"/>
      <c r="N6" s="79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G6" s="74" t="s">
        <v>0</v>
      </c>
      <c r="AH6" s="74"/>
    </row>
    <row r="7" spans="1:42" x14ac:dyDescent="0.3">
      <c r="D7" s="33"/>
      <c r="E7" s="33"/>
      <c r="G7" s="79"/>
      <c r="H7" s="79"/>
      <c r="I7" s="2"/>
      <c r="J7" s="2"/>
      <c r="K7" s="2"/>
      <c r="L7" s="2"/>
      <c r="M7" s="79"/>
      <c r="N7" s="7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G7" s="74" t="s">
        <v>1</v>
      </c>
      <c r="AH7" s="74"/>
    </row>
    <row r="8" spans="1:42" x14ac:dyDescent="0.3">
      <c r="D8" s="33"/>
      <c r="E8" s="33"/>
      <c r="G8" s="79"/>
      <c r="H8" s="79"/>
      <c r="I8" s="2"/>
      <c r="J8" s="2"/>
      <c r="K8" s="2"/>
      <c r="L8" s="2"/>
      <c r="M8" s="79"/>
      <c r="N8" s="79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G8" s="74" t="s">
        <v>2</v>
      </c>
      <c r="AH8" s="74"/>
    </row>
    <row r="9" spans="1:42" x14ac:dyDescent="0.3">
      <c r="A9" s="34"/>
      <c r="B9" s="35"/>
      <c r="C9" s="34"/>
      <c r="D9" s="74"/>
      <c r="E9" s="74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G9" s="74" t="s">
        <v>3</v>
      </c>
      <c r="AH9" s="74"/>
    </row>
    <row r="10" spans="1:42" x14ac:dyDescent="0.3">
      <c r="A10" s="34"/>
      <c r="B10" s="35"/>
      <c r="C10" s="34"/>
      <c r="D10" s="36"/>
      <c r="E10" s="36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G10" s="36"/>
      <c r="AH10" s="36"/>
    </row>
    <row r="11" spans="1:42" ht="52.2" customHeight="1" x14ac:dyDescent="0.3">
      <c r="A11" s="75" t="s">
        <v>4</v>
      </c>
      <c r="B11" s="75"/>
      <c r="C11" s="75"/>
      <c r="D11" s="75"/>
      <c r="E11" s="75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5"/>
      <c r="AG11" s="75"/>
      <c r="AH11" s="75"/>
    </row>
    <row r="12" spans="1:42" x14ac:dyDescent="0.3">
      <c r="A12" s="37"/>
      <c r="B12" s="37"/>
      <c r="C12" s="37"/>
      <c r="D12" s="37"/>
      <c r="E12" s="37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37"/>
      <c r="AG12" s="37"/>
      <c r="AH12" s="37"/>
    </row>
    <row r="13" spans="1:42" x14ac:dyDescent="0.3">
      <c r="A13" s="38"/>
      <c r="B13" s="39"/>
      <c r="C13" s="38"/>
      <c r="D13" s="38"/>
      <c r="E13" s="40"/>
      <c r="F13" s="5"/>
      <c r="G13" s="5"/>
      <c r="H13" s="5"/>
      <c r="I13" s="5"/>
      <c r="J13" s="5"/>
      <c r="K13" s="5"/>
      <c r="L13" s="5"/>
      <c r="M13" s="5"/>
      <c r="N13" s="6"/>
      <c r="O13" s="6"/>
      <c r="P13" s="6"/>
      <c r="Q13" s="6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6"/>
      <c r="AF13" s="51"/>
      <c r="AG13" s="52"/>
      <c r="AH13" s="51" t="s">
        <v>5</v>
      </c>
      <c r="AI13" s="6" t="s">
        <v>5</v>
      </c>
      <c r="AJ13" s="6"/>
      <c r="AK13" s="6"/>
    </row>
    <row r="14" spans="1:42" ht="24.75" customHeight="1" x14ac:dyDescent="0.3">
      <c r="A14" s="77" t="s">
        <v>6</v>
      </c>
      <c r="B14" s="78" t="s">
        <v>7</v>
      </c>
      <c r="C14" s="77" t="s">
        <v>8</v>
      </c>
      <c r="D14" s="77" t="s">
        <v>9</v>
      </c>
      <c r="E14" s="78" t="s">
        <v>10</v>
      </c>
      <c r="F14" s="69" t="s">
        <v>11</v>
      </c>
      <c r="G14" s="69" t="s">
        <v>12</v>
      </c>
      <c r="H14" s="69" t="s">
        <v>13</v>
      </c>
      <c r="I14" s="73" t="s">
        <v>14</v>
      </c>
      <c r="J14" s="73"/>
      <c r="K14" s="73"/>
      <c r="L14" s="69" t="s">
        <v>11</v>
      </c>
      <c r="M14" s="69" t="s">
        <v>12</v>
      </c>
      <c r="N14" s="69" t="s">
        <v>13</v>
      </c>
      <c r="O14" s="73" t="s">
        <v>15</v>
      </c>
      <c r="P14" s="73"/>
      <c r="Q14" s="73"/>
      <c r="R14" s="69" t="s">
        <v>11</v>
      </c>
      <c r="S14" s="69" t="s">
        <v>12</v>
      </c>
      <c r="T14" s="69" t="s">
        <v>13</v>
      </c>
      <c r="U14" s="73" t="s">
        <v>16</v>
      </c>
      <c r="V14" s="73"/>
      <c r="W14" s="73"/>
      <c r="X14" s="69" t="s">
        <v>11</v>
      </c>
      <c r="Y14" s="69" t="s">
        <v>12</v>
      </c>
      <c r="Z14" s="69" t="s">
        <v>13</v>
      </c>
      <c r="AA14" s="73" t="s">
        <v>17</v>
      </c>
      <c r="AB14" s="73"/>
      <c r="AC14" s="73"/>
      <c r="AD14" s="69" t="s">
        <v>1046</v>
      </c>
      <c r="AE14" s="69" t="s">
        <v>1047</v>
      </c>
      <c r="AF14" s="71" t="s">
        <v>11</v>
      </c>
      <c r="AG14" s="68" t="s">
        <v>12</v>
      </c>
      <c r="AH14" s="68" t="s">
        <v>13</v>
      </c>
      <c r="AI14" s="69" t="s">
        <v>18</v>
      </c>
      <c r="AJ14" s="3"/>
      <c r="AK14" s="3"/>
    </row>
    <row r="15" spans="1:42" x14ac:dyDescent="0.3">
      <c r="A15" s="77"/>
      <c r="B15" s="78"/>
      <c r="C15" s="77"/>
      <c r="D15" s="77"/>
      <c r="E15" s="78"/>
      <c r="F15" s="69"/>
      <c r="G15" s="69"/>
      <c r="H15" s="69"/>
      <c r="I15" s="10" t="s">
        <v>11</v>
      </c>
      <c r="J15" s="10" t="s">
        <v>12</v>
      </c>
      <c r="K15" s="10" t="s">
        <v>13</v>
      </c>
      <c r="L15" s="69"/>
      <c r="M15" s="69"/>
      <c r="N15" s="69"/>
      <c r="O15" s="10" t="s">
        <v>11</v>
      </c>
      <c r="P15" s="10" t="s">
        <v>12</v>
      </c>
      <c r="Q15" s="10" t="s">
        <v>13</v>
      </c>
      <c r="R15" s="69"/>
      <c r="S15" s="69"/>
      <c r="T15" s="69"/>
      <c r="U15" s="10" t="s">
        <v>11</v>
      </c>
      <c r="V15" s="10" t="s">
        <v>12</v>
      </c>
      <c r="W15" s="10" t="s">
        <v>13</v>
      </c>
      <c r="X15" s="69"/>
      <c r="Y15" s="69"/>
      <c r="Z15" s="69"/>
      <c r="AA15" s="10" t="s">
        <v>11</v>
      </c>
      <c r="AB15" s="10" t="s">
        <v>12</v>
      </c>
      <c r="AC15" s="10" t="s">
        <v>13</v>
      </c>
      <c r="AD15" s="69"/>
      <c r="AE15" s="69"/>
      <c r="AF15" s="72"/>
      <c r="AG15" s="68"/>
      <c r="AH15" s="68"/>
      <c r="AI15" s="69"/>
      <c r="AJ15" s="3">
        <v>0</v>
      </c>
      <c r="AK15" s="3" t="s">
        <v>19</v>
      </c>
    </row>
    <row r="16" spans="1:42" s="59" customFormat="1" ht="31.2" x14ac:dyDescent="0.3">
      <c r="A16" s="41" t="s">
        <v>20</v>
      </c>
      <c r="B16" s="42"/>
      <c r="C16" s="41"/>
      <c r="D16" s="41"/>
      <c r="E16" s="43" t="s">
        <v>21</v>
      </c>
      <c r="F16" s="15">
        <f t="shared" ref="F16:K16" si="0">F17+F44</f>
        <v>292040.5</v>
      </c>
      <c r="G16" s="15">
        <f t="shared" si="0"/>
        <v>250517.80000000005</v>
      </c>
      <c r="H16" s="15">
        <f t="shared" si="0"/>
        <v>213726.30000000002</v>
      </c>
      <c r="I16" s="15">
        <f t="shared" si="0"/>
        <v>11719.6</v>
      </c>
      <c r="J16" s="15">
        <f t="shared" si="0"/>
        <v>5000</v>
      </c>
      <c r="K16" s="15">
        <f t="shared" si="0"/>
        <v>5000</v>
      </c>
      <c r="L16" s="15">
        <f t="shared" ref="L16:L79" si="1">F16+I16</f>
        <v>303760.09999999998</v>
      </c>
      <c r="M16" s="15">
        <f t="shared" ref="M16:M79" si="2">G16+J16</f>
        <v>255517.80000000005</v>
      </c>
      <c r="N16" s="15">
        <f t="shared" ref="N16:N79" si="3">H16+K16</f>
        <v>218726.30000000002</v>
      </c>
      <c r="O16" s="15">
        <f>O17+O44</f>
        <v>67624.583729999998</v>
      </c>
      <c r="P16" s="15">
        <f>P17+P44</f>
        <v>990</v>
      </c>
      <c r="Q16" s="15">
        <f>Q17+Q44</f>
        <v>990</v>
      </c>
      <c r="R16" s="15">
        <f>L16+O16</f>
        <v>371384.68372999999</v>
      </c>
      <c r="S16" s="15">
        <f>M16+P16</f>
        <v>256507.80000000005</v>
      </c>
      <c r="T16" s="15">
        <f>N16+Q16</f>
        <v>219716.30000000002</v>
      </c>
      <c r="U16" s="15">
        <f>U17+U44</f>
        <v>0</v>
      </c>
      <c r="V16" s="15">
        <f>V17+V44</f>
        <v>0</v>
      </c>
      <c r="W16" s="15">
        <f>W17+W44</f>
        <v>0</v>
      </c>
      <c r="X16" s="15">
        <f>R16+U16</f>
        <v>371384.68372999999</v>
      </c>
      <c r="Y16" s="15">
        <f>S16+V16</f>
        <v>256507.80000000005</v>
      </c>
      <c r="Z16" s="15">
        <f>T16+W16</f>
        <v>219716.30000000002</v>
      </c>
      <c r="AA16" s="15">
        <f>AA17+AA44</f>
        <v>-18341.219000000001</v>
      </c>
      <c r="AB16" s="15">
        <f>AB17+AB44</f>
        <v>20760.788</v>
      </c>
      <c r="AC16" s="15">
        <f>AC17+AC44</f>
        <v>476.23800000000028</v>
      </c>
      <c r="AD16" s="15">
        <f>X16+AA16</f>
        <v>353043.46473000001</v>
      </c>
      <c r="AE16" s="15">
        <f>AE17+AE44</f>
        <v>0</v>
      </c>
      <c r="AF16" s="53">
        <f>AD16+AE16</f>
        <v>353043.46473000001</v>
      </c>
      <c r="AG16" s="54">
        <f>Y16+AB16</f>
        <v>277268.58800000005</v>
      </c>
      <c r="AH16" s="54">
        <f>Z16+AC16</f>
        <v>220192.53800000003</v>
      </c>
      <c r="AI16" s="15">
        <f>AI17+AI44</f>
        <v>0</v>
      </c>
      <c r="AJ16" s="16"/>
      <c r="AK16" s="16"/>
      <c r="AL16" s="12"/>
      <c r="AM16" s="12"/>
      <c r="AN16" s="12"/>
      <c r="AO16" s="12"/>
      <c r="AP16" s="12"/>
    </row>
    <row r="17" spans="1:42" s="60" customFormat="1" x14ac:dyDescent="0.3">
      <c r="A17" s="44" t="s">
        <v>22</v>
      </c>
      <c r="B17" s="45"/>
      <c r="C17" s="44"/>
      <c r="D17" s="44"/>
      <c r="E17" s="46" t="s">
        <v>23</v>
      </c>
      <c r="F17" s="18">
        <f t="shared" ref="F17:K17" si="4">F18+F34</f>
        <v>129948</v>
      </c>
      <c r="G17" s="18">
        <f t="shared" si="4"/>
        <v>97908.6</v>
      </c>
      <c r="H17" s="18">
        <f t="shared" si="4"/>
        <v>65200</v>
      </c>
      <c r="I17" s="18">
        <f t="shared" si="4"/>
        <v>5000</v>
      </c>
      <c r="J17" s="18">
        <f t="shared" si="4"/>
        <v>5000</v>
      </c>
      <c r="K17" s="18">
        <f t="shared" si="4"/>
        <v>5000</v>
      </c>
      <c r="L17" s="18">
        <f t="shared" si="1"/>
        <v>134948</v>
      </c>
      <c r="M17" s="18">
        <f t="shared" si="2"/>
        <v>102908.6</v>
      </c>
      <c r="N17" s="18">
        <f t="shared" si="3"/>
        <v>70200</v>
      </c>
      <c r="O17" s="18">
        <f>O18+O34</f>
        <v>65434.583729999998</v>
      </c>
      <c r="P17" s="18">
        <f>P18+P34</f>
        <v>0</v>
      </c>
      <c r="Q17" s="18">
        <f>Q18+Q34</f>
        <v>0</v>
      </c>
      <c r="R17" s="18">
        <f t="shared" ref="R17:R80" si="5">L17+O17</f>
        <v>200382.58373000001</v>
      </c>
      <c r="S17" s="18">
        <f t="shared" ref="S17:S80" si="6">M17+P17</f>
        <v>102908.6</v>
      </c>
      <c r="T17" s="18">
        <f t="shared" ref="T17:T80" si="7">N17+Q17</f>
        <v>70200</v>
      </c>
      <c r="U17" s="18">
        <f>U18+U34</f>
        <v>0</v>
      </c>
      <c r="V17" s="18">
        <f>V18+V34</f>
        <v>0</v>
      </c>
      <c r="W17" s="18">
        <f>W18+W34</f>
        <v>0</v>
      </c>
      <c r="X17" s="18">
        <f t="shared" ref="X17:X80" si="8">R17+U17</f>
        <v>200382.58373000001</v>
      </c>
      <c r="Y17" s="18">
        <f t="shared" ref="Y17:Y80" si="9">S17+V17</f>
        <v>102908.6</v>
      </c>
      <c r="Z17" s="18">
        <f t="shared" ref="Z17:Z80" si="10">T17+W17</f>
        <v>70200</v>
      </c>
      <c r="AA17" s="18">
        <f>AA18+AA34</f>
        <v>-15284.093000000001</v>
      </c>
      <c r="AB17" s="18">
        <f>AB18+AB34</f>
        <v>25284.093000000001</v>
      </c>
      <c r="AC17" s="18">
        <f>AC18+AC34</f>
        <v>5000</v>
      </c>
      <c r="AD17" s="18">
        <f t="shared" ref="AD17:AD80" si="11">X17+AA17</f>
        <v>185098.49073000002</v>
      </c>
      <c r="AE17" s="18">
        <f>AE18+AE34</f>
        <v>0</v>
      </c>
      <c r="AF17" s="55">
        <f t="shared" ref="AF17:AF80" si="12">AD17+AE17</f>
        <v>185098.49073000002</v>
      </c>
      <c r="AG17" s="56">
        <f t="shared" ref="AG17:AG80" si="13">Y17+AB17</f>
        <v>128192.693</v>
      </c>
      <c r="AH17" s="56">
        <f t="shared" ref="AH17:AH80" si="14">Z17+AC17</f>
        <v>75200</v>
      </c>
      <c r="AI17" s="18">
        <f>AI18+AI34</f>
        <v>0</v>
      </c>
      <c r="AJ17" s="19"/>
      <c r="AK17" s="19"/>
      <c r="AL17" s="17"/>
      <c r="AM17" s="17"/>
      <c r="AN17" s="17"/>
      <c r="AO17" s="17"/>
      <c r="AP17" s="17"/>
    </row>
    <row r="18" spans="1:42" ht="31.2" x14ac:dyDescent="0.3">
      <c r="A18" s="47" t="s">
        <v>24</v>
      </c>
      <c r="B18" s="48"/>
      <c r="C18" s="47"/>
      <c r="D18" s="47"/>
      <c r="E18" s="49" t="s">
        <v>25</v>
      </c>
      <c r="F18" s="11">
        <f t="shared" ref="F18:K18" si="15">F19+F22+F25+F28+F31</f>
        <v>64748</v>
      </c>
      <c r="G18" s="11">
        <f t="shared" si="15"/>
        <v>32708.6</v>
      </c>
      <c r="H18" s="11">
        <f t="shared" si="15"/>
        <v>0</v>
      </c>
      <c r="I18" s="11">
        <f t="shared" si="15"/>
        <v>0</v>
      </c>
      <c r="J18" s="11">
        <f t="shared" si="15"/>
        <v>0</v>
      </c>
      <c r="K18" s="11">
        <f t="shared" si="15"/>
        <v>0</v>
      </c>
      <c r="L18" s="11">
        <f t="shared" si="1"/>
        <v>64748</v>
      </c>
      <c r="M18" s="11">
        <f t="shared" si="2"/>
        <v>32708.6</v>
      </c>
      <c r="N18" s="11">
        <f t="shared" si="3"/>
        <v>0</v>
      </c>
      <c r="O18" s="11">
        <f>O19+O22+O25+O28+O31</f>
        <v>65434.583729999998</v>
      </c>
      <c r="P18" s="11">
        <f>P19+P22+P25+P28+P31</f>
        <v>0</v>
      </c>
      <c r="Q18" s="11">
        <f>Q19+Q22+Q25+Q28+Q31</f>
        <v>0</v>
      </c>
      <c r="R18" s="11">
        <f t="shared" si="5"/>
        <v>130182.58373</v>
      </c>
      <c r="S18" s="11">
        <f t="shared" si="6"/>
        <v>32708.6</v>
      </c>
      <c r="T18" s="11">
        <f t="shared" si="7"/>
        <v>0</v>
      </c>
      <c r="U18" s="11">
        <f>U19+U22+U25+U28+U31</f>
        <v>0</v>
      </c>
      <c r="V18" s="11">
        <f>V19+V22+V25+V28+V31</f>
        <v>0</v>
      </c>
      <c r="W18" s="11">
        <f>W19+W22+W25+W28+W31</f>
        <v>0</v>
      </c>
      <c r="X18" s="11">
        <f t="shared" si="8"/>
        <v>130182.58373</v>
      </c>
      <c r="Y18" s="11">
        <f t="shared" si="9"/>
        <v>32708.6</v>
      </c>
      <c r="Z18" s="11">
        <f t="shared" si="10"/>
        <v>0</v>
      </c>
      <c r="AA18" s="11">
        <f>AA19+AA22+AA25+AA28+AA31</f>
        <v>-20284.093000000001</v>
      </c>
      <c r="AB18" s="11">
        <f>AB19+AB22+AB25+AB28+AB31</f>
        <v>20284.093000000001</v>
      </c>
      <c r="AC18" s="11">
        <f>AC19+AC22+AC25+AC28+AC31</f>
        <v>0</v>
      </c>
      <c r="AD18" s="11">
        <f t="shared" si="11"/>
        <v>109898.49072999999</v>
      </c>
      <c r="AE18" s="11">
        <f>AE19+AE22+AE25+AE28+AE31</f>
        <v>0</v>
      </c>
      <c r="AF18" s="57">
        <f t="shared" si="12"/>
        <v>109898.49072999999</v>
      </c>
      <c r="AG18" s="58">
        <f t="shared" si="13"/>
        <v>52992.692999999999</v>
      </c>
      <c r="AH18" s="58">
        <f t="shared" si="14"/>
        <v>0</v>
      </c>
      <c r="AI18" s="11">
        <f>AI19+AI22+AI25+AI28+AI31</f>
        <v>0</v>
      </c>
      <c r="AJ18" s="21"/>
      <c r="AK18" s="21"/>
    </row>
    <row r="19" spans="1:42" ht="46.8" x14ac:dyDescent="0.3">
      <c r="A19" s="47" t="s">
        <v>26</v>
      </c>
      <c r="B19" s="48"/>
      <c r="C19" s="47"/>
      <c r="D19" s="47"/>
      <c r="E19" s="49" t="s">
        <v>27</v>
      </c>
      <c r="F19" s="11">
        <f t="shared" ref="F19:F32" si="16">F20</f>
        <v>5965.3</v>
      </c>
      <c r="G19" s="11">
        <f t="shared" ref="G19:G32" si="17">G20</f>
        <v>0</v>
      </c>
      <c r="H19" s="11">
        <f t="shared" ref="H19:H32" si="18">H20</f>
        <v>0</v>
      </c>
      <c r="I19" s="11">
        <f t="shared" ref="I19:I32" si="19">I20</f>
        <v>0</v>
      </c>
      <c r="J19" s="11">
        <f t="shared" ref="J19:J32" si="20">J20</f>
        <v>0</v>
      </c>
      <c r="K19" s="11">
        <f t="shared" ref="K19:K32" si="21">K20</f>
        <v>0</v>
      </c>
      <c r="L19" s="11">
        <f t="shared" si="1"/>
        <v>5965.3</v>
      </c>
      <c r="M19" s="11">
        <f t="shared" si="2"/>
        <v>0</v>
      </c>
      <c r="N19" s="11">
        <f t="shared" si="3"/>
        <v>0</v>
      </c>
      <c r="O19" s="11">
        <f t="shared" ref="O19:O32" si="22">O20</f>
        <v>6034.6826300000002</v>
      </c>
      <c r="P19" s="11">
        <f t="shared" ref="P19:P32" si="23">P20</f>
        <v>0</v>
      </c>
      <c r="Q19" s="11">
        <f t="shared" ref="Q19:Q32" si="24">Q20</f>
        <v>0</v>
      </c>
      <c r="R19" s="11">
        <f t="shared" si="5"/>
        <v>11999.98263</v>
      </c>
      <c r="S19" s="11">
        <f t="shared" si="6"/>
        <v>0</v>
      </c>
      <c r="T19" s="11">
        <f t="shared" si="7"/>
        <v>0</v>
      </c>
      <c r="U19" s="11">
        <f t="shared" ref="U19:U32" si="25">U20</f>
        <v>0</v>
      </c>
      <c r="V19" s="11">
        <f t="shared" ref="V19:V32" si="26">V20</f>
        <v>0</v>
      </c>
      <c r="W19" s="11">
        <f t="shared" ref="W19:W32" si="27">W20</f>
        <v>0</v>
      </c>
      <c r="X19" s="11">
        <f t="shared" si="8"/>
        <v>11999.98263</v>
      </c>
      <c r="Y19" s="11">
        <f t="shared" si="9"/>
        <v>0</v>
      </c>
      <c r="Z19" s="11">
        <f t="shared" si="10"/>
        <v>0</v>
      </c>
      <c r="AA19" s="11">
        <f t="shared" ref="AA19:AA32" si="28">AA20</f>
        <v>0</v>
      </c>
      <c r="AB19" s="11">
        <f t="shared" ref="AB19:AB32" si="29">AB20</f>
        <v>0</v>
      </c>
      <c r="AC19" s="11">
        <f t="shared" ref="AC19:AC32" si="30">AC20</f>
        <v>0</v>
      </c>
      <c r="AD19" s="11">
        <f t="shared" si="11"/>
        <v>11999.98263</v>
      </c>
      <c r="AE19" s="11">
        <f t="shared" ref="AE19:AE32" si="31">AE20</f>
        <v>0</v>
      </c>
      <c r="AF19" s="57">
        <f t="shared" si="12"/>
        <v>11999.98263</v>
      </c>
      <c r="AG19" s="58">
        <f t="shared" si="13"/>
        <v>0</v>
      </c>
      <c r="AH19" s="58">
        <f t="shared" si="14"/>
        <v>0</v>
      </c>
      <c r="AI19" s="11">
        <f t="shared" ref="AI19:AI32" si="32">AI20</f>
        <v>0</v>
      </c>
      <c r="AJ19" s="21"/>
      <c r="AK19" s="21"/>
    </row>
    <row r="20" spans="1:42" ht="46.8" x14ac:dyDescent="0.3">
      <c r="A20" s="47" t="s">
        <v>26</v>
      </c>
      <c r="B20" s="48" t="s">
        <v>28</v>
      </c>
      <c r="C20" s="47"/>
      <c r="D20" s="47"/>
      <c r="E20" s="49" t="s">
        <v>29</v>
      </c>
      <c r="F20" s="11">
        <f t="shared" si="16"/>
        <v>5965.3</v>
      </c>
      <c r="G20" s="11">
        <f t="shared" si="17"/>
        <v>0</v>
      </c>
      <c r="H20" s="11">
        <f t="shared" si="18"/>
        <v>0</v>
      </c>
      <c r="I20" s="11">
        <f t="shared" si="19"/>
        <v>0</v>
      </c>
      <c r="J20" s="11">
        <f t="shared" si="20"/>
        <v>0</v>
      </c>
      <c r="K20" s="11">
        <f t="shared" si="21"/>
        <v>0</v>
      </c>
      <c r="L20" s="11">
        <f t="shared" si="1"/>
        <v>5965.3</v>
      </c>
      <c r="M20" s="11">
        <f t="shared" si="2"/>
        <v>0</v>
      </c>
      <c r="N20" s="11">
        <f t="shared" si="3"/>
        <v>0</v>
      </c>
      <c r="O20" s="11">
        <f t="shared" si="22"/>
        <v>6034.6826300000002</v>
      </c>
      <c r="P20" s="11">
        <f t="shared" si="23"/>
        <v>0</v>
      </c>
      <c r="Q20" s="11">
        <f t="shared" si="24"/>
        <v>0</v>
      </c>
      <c r="R20" s="11">
        <f t="shared" si="5"/>
        <v>11999.98263</v>
      </c>
      <c r="S20" s="11">
        <f t="shared" si="6"/>
        <v>0</v>
      </c>
      <c r="T20" s="11">
        <f t="shared" si="7"/>
        <v>0</v>
      </c>
      <c r="U20" s="11">
        <f t="shared" si="25"/>
        <v>0</v>
      </c>
      <c r="V20" s="11">
        <f t="shared" si="26"/>
        <v>0</v>
      </c>
      <c r="W20" s="11">
        <f t="shared" si="27"/>
        <v>0</v>
      </c>
      <c r="X20" s="11">
        <f t="shared" si="8"/>
        <v>11999.98263</v>
      </c>
      <c r="Y20" s="11">
        <f t="shared" si="9"/>
        <v>0</v>
      </c>
      <c r="Z20" s="11">
        <f t="shared" si="10"/>
        <v>0</v>
      </c>
      <c r="AA20" s="11">
        <f t="shared" si="28"/>
        <v>0</v>
      </c>
      <c r="AB20" s="11">
        <f t="shared" si="29"/>
        <v>0</v>
      </c>
      <c r="AC20" s="11">
        <f t="shared" si="30"/>
        <v>0</v>
      </c>
      <c r="AD20" s="11">
        <f t="shared" si="11"/>
        <v>11999.98263</v>
      </c>
      <c r="AE20" s="11">
        <f t="shared" si="31"/>
        <v>0</v>
      </c>
      <c r="AF20" s="57">
        <f t="shared" si="12"/>
        <v>11999.98263</v>
      </c>
      <c r="AG20" s="58">
        <f t="shared" si="13"/>
        <v>0</v>
      </c>
      <c r="AH20" s="58">
        <f t="shared" si="14"/>
        <v>0</v>
      </c>
      <c r="AI20" s="11">
        <f t="shared" si="32"/>
        <v>0</v>
      </c>
      <c r="AJ20" s="21"/>
      <c r="AK20" s="21"/>
    </row>
    <row r="21" spans="1:42" x14ac:dyDescent="0.3">
      <c r="A21" s="47" t="s">
        <v>26</v>
      </c>
      <c r="B21" s="48">
        <v>400</v>
      </c>
      <c r="C21" s="47" t="s">
        <v>30</v>
      </c>
      <c r="D21" s="47" t="s">
        <v>31</v>
      </c>
      <c r="E21" s="49" t="s">
        <v>32</v>
      </c>
      <c r="F21" s="11">
        <f>5844.6+120.7</f>
        <v>5965.3</v>
      </c>
      <c r="G21" s="11">
        <v>0</v>
      </c>
      <c r="H21" s="11">
        <v>0</v>
      </c>
      <c r="I21" s="11"/>
      <c r="J21" s="11"/>
      <c r="K21" s="11"/>
      <c r="L21" s="11">
        <f t="shared" si="1"/>
        <v>5965.3</v>
      </c>
      <c r="M21" s="11">
        <f t="shared" si="2"/>
        <v>0</v>
      </c>
      <c r="N21" s="11">
        <f t="shared" si="3"/>
        <v>0</v>
      </c>
      <c r="O21" s="11">
        <v>6034.6826300000002</v>
      </c>
      <c r="P21" s="11"/>
      <c r="Q21" s="11"/>
      <c r="R21" s="11">
        <f t="shared" si="5"/>
        <v>11999.98263</v>
      </c>
      <c r="S21" s="11">
        <f t="shared" si="6"/>
        <v>0</v>
      </c>
      <c r="T21" s="11">
        <f t="shared" si="7"/>
        <v>0</v>
      </c>
      <c r="U21" s="11"/>
      <c r="V21" s="11"/>
      <c r="W21" s="11"/>
      <c r="X21" s="11">
        <f t="shared" si="8"/>
        <v>11999.98263</v>
      </c>
      <c r="Y21" s="11">
        <f t="shared" si="9"/>
        <v>0</v>
      </c>
      <c r="Z21" s="11">
        <f t="shared" si="10"/>
        <v>0</v>
      </c>
      <c r="AA21" s="11"/>
      <c r="AB21" s="11"/>
      <c r="AC21" s="11"/>
      <c r="AD21" s="11">
        <f t="shared" si="11"/>
        <v>11999.98263</v>
      </c>
      <c r="AE21" s="11"/>
      <c r="AF21" s="57">
        <f t="shared" si="12"/>
        <v>11999.98263</v>
      </c>
      <c r="AG21" s="58">
        <f t="shared" si="13"/>
        <v>0</v>
      </c>
      <c r="AH21" s="58">
        <f t="shared" si="14"/>
        <v>0</v>
      </c>
      <c r="AI21" s="11"/>
      <c r="AJ21" s="21"/>
      <c r="AK21" s="21"/>
    </row>
    <row r="22" spans="1:42" ht="62.4" x14ac:dyDescent="0.3">
      <c r="A22" s="47" t="s">
        <v>33</v>
      </c>
      <c r="B22" s="48"/>
      <c r="C22" s="47"/>
      <c r="D22" s="47"/>
      <c r="E22" s="49" t="s">
        <v>34</v>
      </c>
      <c r="F22" s="11">
        <f t="shared" si="16"/>
        <v>17596.900000000001</v>
      </c>
      <c r="G22" s="11">
        <f t="shared" si="17"/>
        <v>0</v>
      </c>
      <c r="H22" s="11">
        <f t="shared" si="18"/>
        <v>0</v>
      </c>
      <c r="I22" s="11">
        <f t="shared" si="19"/>
        <v>0</v>
      </c>
      <c r="J22" s="11">
        <f t="shared" si="20"/>
        <v>0</v>
      </c>
      <c r="K22" s="11">
        <f t="shared" si="21"/>
        <v>0</v>
      </c>
      <c r="L22" s="11">
        <f t="shared" si="1"/>
        <v>17596.900000000001</v>
      </c>
      <c r="M22" s="11">
        <f t="shared" si="2"/>
        <v>0</v>
      </c>
      <c r="N22" s="11">
        <f t="shared" si="3"/>
        <v>0</v>
      </c>
      <c r="O22" s="11">
        <f t="shared" si="22"/>
        <v>29707.4503</v>
      </c>
      <c r="P22" s="11">
        <f t="shared" si="23"/>
        <v>0</v>
      </c>
      <c r="Q22" s="11">
        <f t="shared" si="24"/>
        <v>0</v>
      </c>
      <c r="R22" s="11">
        <f t="shared" si="5"/>
        <v>47304.350300000006</v>
      </c>
      <c r="S22" s="11">
        <f t="shared" si="6"/>
        <v>0</v>
      </c>
      <c r="T22" s="11">
        <f t="shared" si="7"/>
        <v>0</v>
      </c>
      <c r="U22" s="11">
        <f t="shared" si="25"/>
        <v>0</v>
      </c>
      <c r="V22" s="11">
        <f t="shared" si="26"/>
        <v>0</v>
      </c>
      <c r="W22" s="11">
        <f t="shared" si="27"/>
        <v>0</v>
      </c>
      <c r="X22" s="11">
        <f t="shared" si="8"/>
        <v>47304.350300000006</v>
      </c>
      <c r="Y22" s="11">
        <f t="shared" si="9"/>
        <v>0</v>
      </c>
      <c r="Z22" s="11">
        <f t="shared" si="10"/>
        <v>0</v>
      </c>
      <c r="AA22" s="11">
        <f t="shared" si="28"/>
        <v>-20284.093000000001</v>
      </c>
      <c r="AB22" s="11">
        <f t="shared" si="29"/>
        <v>20284.093000000001</v>
      </c>
      <c r="AC22" s="11">
        <f t="shared" si="30"/>
        <v>0</v>
      </c>
      <c r="AD22" s="11">
        <f t="shared" si="11"/>
        <v>27020.257300000005</v>
      </c>
      <c r="AE22" s="11">
        <f t="shared" si="31"/>
        <v>0</v>
      </c>
      <c r="AF22" s="57">
        <f t="shared" si="12"/>
        <v>27020.257300000005</v>
      </c>
      <c r="AG22" s="58">
        <f t="shared" si="13"/>
        <v>20284.093000000001</v>
      </c>
      <c r="AH22" s="58">
        <f t="shared" si="14"/>
        <v>0</v>
      </c>
      <c r="AI22" s="11">
        <f t="shared" si="32"/>
        <v>0</v>
      </c>
      <c r="AJ22" s="21"/>
      <c r="AK22" s="21"/>
    </row>
    <row r="23" spans="1:42" ht="46.8" x14ac:dyDescent="0.3">
      <c r="A23" s="47" t="s">
        <v>33</v>
      </c>
      <c r="B23" s="48" t="s">
        <v>28</v>
      </c>
      <c r="C23" s="47"/>
      <c r="D23" s="47"/>
      <c r="E23" s="49" t="s">
        <v>29</v>
      </c>
      <c r="F23" s="11">
        <f t="shared" si="16"/>
        <v>17596.900000000001</v>
      </c>
      <c r="G23" s="11">
        <f t="shared" si="17"/>
        <v>0</v>
      </c>
      <c r="H23" s="11">
        <f t="shared" si="18"/>
        <v>0</v>
      </c>
      <c r="I23" s="11">
        <f t="shared" si="19"/>
        <v>0</v>
      </c>
      <c r="J23" s="11">
        <f t="shared" si="20"/>
        <v>0</v>
      </c>
      <c r="K23" s="11">
        <f t="shared" si="21"/>
        <v>0</v>
      </c>
      <c r="L23" s="11">
        <f t="shared" si="1"/>
        <v>17596.900000000001</v>
      </c>
      <c r="M23" s="11">
        <f t="shared" si="2"/>
        <v>0</v>
      </c>
      <c r="N23" s="11">
        <f t="shared" si="3"/>
        <v>0</v>
      </c>
      <c r="O23" s="11">
        <f t="shared" si="22"/>
        <v>29707.4503</v>
      </c>
      <c r="P23" s="11">
        <f t="shared" si="23"/>
        <v>0</v>
      </c>
      <c r="Q23" s="11">
        <f t="shared" si="24"/>
        <v>0</v>
      </c>
      <c r="R23" s="11">
        <f t="shared" si="5"/>
        <v>47304.350300000006</v>
      </c>
      <c r="S23" s="11">
        <f t="shared" si="6"/>
        <v>0</v>
      </c>
      <c r="T23" s="11">
        <f t="shared" si="7"/>
        <v>0</v>
      </c>
      <c r="U23" s="11">
        <f t="shared" si="25"/>
        <v>0</v>
      </c>
      <c r="V23" s="11">
        <f t="shared" si="26"/>
        <v>0</v>
      </c>
      <c r="W23" s="11">
        <f t="shared" si="27"/>
        <v>0</v>
      </c>
      <c r="X23" s="11">
        <f t="shared" si="8"/>
        <v>47304.350300000006</v>
      </c>
      <c r="Y23" s="11">
        <f t="shared" si="9"/>
        <v>0</v>
      </c>
      <c r="Z23" s="11">
        <f t="shared" si="10"/>
        <v>0</v>
      </c>
      <c r="AA23" s="11">
        <f t="shared" si="28"/>
        <v>-20284.093000000001</v>
      </c>
      <c r="AB23" s="11">
        <f t="shared" si="29"/>
        <v>20284.093000000001</v>
      </c>
      <c r="AC23" s="11">
        <f t="shared" si="30"/>
        <v>0</v>
      </c>
      <c r="AD23" s="11">
        <f t="shared" si="11"/>
        <v>27020.257300000005</v>
      </c>
      <c r="AE23" s="11">
        <f t="shared" si="31"/>
        <v>0</v>
      </c>
      <c r="AF23" s="57">
        <f t="shared" si="12"/>
        <v>27020.257300000005</v>
      </c>
      <c r="AG23" s="58">
        <f t="shared" si="13"/>
        <v>20284.093000000001</v>
      </c>
      <c r="AH23" s="58">
        <f t="shared" si="14"/>
        <v>0</v>
      </c>
      <c r="AI23" s="11">
        <f t="shared" si="32"/>
        <v>0</v>
      </c>
      <c r="AJ23" s="21"/>
      <c r="AK23" s="21"/>
    </row>
    <row r="24" spans="1:42" x14ac:dyDescent="0.3">
      <c r="A24" s="47" t="s">
        <v>33</v>
      </c>
      <c r="B24" s="48">
        <v>400</v>
      </c>
      <c r="C24" s="47" t="s">
        <v>30</v>
      </c>
      <c r="D24" s="47" t="s">
        <v>31</v>
      </c>
      <c r="E24" s="49" t="s">
        <v>32</v>
      </c>
      <c r="F24" s="11">
        <f>17964-367.1</f>
        <v>17596.900000000001</v>
      </c>
      <c r="G24" s="11">
        <v>0</v>
      </c>
      <c r="H24" s="11">
        <v>0</v>
      </c>
      <c r="I24" s="11"/>
      <c r="J24" s="11"/>
      <c r="K24" s="11"/>
      <c r="L24" s="11">
        <f t="shared" si="1"/>
        <v>17596.900000000001</v>
      </c>
      <c r="M24" s="11">
        <f t="shared" si="2"/>
        <v>0</v>
      </c>
      <c r="N24" s="11">
        <f t="shared" si="3"/>
        <v>0</v>
      </c>
      <c r="O24" s="11">
        <f>25700.58505+4006.86525</f>
        <v>29707.4503</v>
      </c>
      <c r="P24" s="11"/>
      <c r="Q24" s="11"/>
      <c r="R24" s="11">
        <f t="shared" si="5"/>
        <v>47304.350300000006</v>
      </c>
      <c r="S24" s="11">
        <f t="shared" si="6"/>
        <v>0</v>
      </c>
      <c r="T24" s="11">
        <f t="shared" si="7"/>
        <v>0</v>
      </c>
      <c r="U24" s="11"/>
      <c r="V24" s="11"/>
      <c r="W24" s="11"/>
      <c r="X24" s="11">
        <f t="shared" si="8"/>
        <v>47304.350300000006</v>
      </c>
      <c r="Y24" s="11">
        <f t="shared" si="9"/>
        <v>0</v>
      </c>
      <c r="Z24" s="11">
        <f t="shared" si="10"/>
        <v>0</v>
      </c>
      <c r="AA24" s="11">
        <v>-20284.093000000001</v>
      </c>
      <c r="AB24" s="11">
        <v>20284.093000000001</v>
      </c>
      <c r="AC24" s="11"/>
      <c r="AD24" s="11">
        <f t="shared" si="11"/>
        <v>27020.257300000005</v>
      </c>
      <c r="AE24" s="11"/>
      <c r="AF24" s="57">
        <f t="shared" si="12"/>
        <v>27020.257300000005</v>
      </c>
      <c r="AG24" s="58">
        <f t="shared" si="13"/>
        <v>20284.093000000001</v>
      </c>
      <c r="AH24" s="58">
        <f t="shared" si="14"/>
        <v>0</v>
      </c>
      <c r="AI24" s="11"/>
      <c r="AJ24" s="21"/>
      <c r="AK24" s="21"/>
    </row>
    <row r="25" spans="1:42" ht="46.8" x14ac:dyDescent="0.3">
      <c r="A25" s="47" t="s">
        <v>35</v>
      </c>
      <c r="B25" s="48"/>
      <c r="C25" s="47"/>
      <c r="D25" s="47"/>
      <c r="E25" s="49" t="s">
        <v>36</v>
      </c>
      <c r="F25" s="11">
        <f t="shared" si="16"/>
        <v>9975.2999999999993</v>
      </c>
      <c r="G25" s="11">
        <f t="shared" si="17"/>
        <v>0</v>
      </c>
      <c r="H25" s="11">
        <f t="shared" si="18"/>
        <v>0</v>
      </c>
      <c r="I25" s="11">
        <f t="shared" si="19"/>
        <v>0</v>
      </c>
      <c r="J25" s="11">
        <f t="shared" si="20"/>
        <v>0</v>
      </c>
      <c r="K25" s="11">
        <f t="shared" si="21"/>
        <v>0</v>
      </c>
      <c r="L25" s="11">
        <f t="shared" si="1"/>
        <v>9975.2999999999993</v>
      </c>
      <c r="M25" s="11">
        <f t="shared" si="2"/>
        <v>0</v>
      </c>
      <c r="N25" s="11">
        <f t="shared" si="3"/>
        <v>0</v>
      </c>
      <c r="O25" s="11">
        <f t="shared" si="22"/>
        <v>29692.450799999999</v>
      </c>
      <c r="P25" s="11">
        <f t="shared" si="23"/>
        <v>0</v>
      </c>
      <c r="Q25" s="11">
        <f t="shared" si="24"/>
        <v>0</v>
      </c>
      <c r="R25" s="11">
        <f t="shared" si="5"/>
        <v>39667.750799999994</v>
      </c>
      <c r="S25" s="11">
        <f t="shared" si="6"/>
        <v>0</v>
      </c>
      <c r="T25" s="11">
        <f t="shared" si="7"/>
        <v>0</v>
      </c>
      <c r="U25" s="11">
        <f t="shared" si="25"/>
        <v>0</v>
      </c>
      <c r="V25" s="11">
        <f t="shared" si="26"/>
        <v>0</v>
      </c>
      <c r="W25" s="11">
        <f t="shared" si="27"/>
        <v>0</v>
      </c>
      <c r="X25" s="11">
        <f t="shared" si="8"/>
        <v>39667.750799999994</v>
      </c>
      <c r="Y25" s="11">
        <f t="shared" si="9"/>
        <v>0</v>
      </c>
      <c r="Z25" s="11">
        <f t="shared" si="10"/>
        <v>0</v>
      </c>
      <c r="AA25" s="11">
        <f t="shared" si="28"/>
        <v>0</v>
      </c>
      <c r="AB25" s="11">
        <f t="shared" si="29"/>
        <v>0</v>
      </c>
      <c r="AC25" s="11">
        <f t="shared" si="30"/>
        <v>0</v>
      </c>
      <c r="AD25" s="11">
        <f t="shared" si="11"/>
        <v>39667.750799999994</v>
      </c>
      <c r="AE25" s="11">
        <f t="shared" si="31"/>
        <v>0</v>
      </c>
      <c r="AF25" s="57">
        <f t="shared" si="12"/>
        <v>39667.750799999994</v>
      </c>
      <c r="AG25" s="58">
        <f t="shared" si="13"/>
        <v>0</v>
      </c>
      <c r="AH25" s="58">
        <f t="shared" si="14"/>
        <v>0</v>
      </c>
      <c r="AI25" s="11">
        <f t="shared" si="32"/>
        <v>0</v>
      </c>
      <c r="AJ25" s="21"/>
      <c r="AK25" s="21"/>
    </row>
    <row r="26" spans="1:42" ht="46.8" x14ac:dyDescent="0.3">
      <c r="A26" s="47" t="s">
        <v>35</v>
      </c>
      <c r="B26" s="48" t="s">
        <v>28</v>
      </c>
      <c r="C26" s="47"/>
      <c r="D26" s="47"/>
      <c r="E26" s="49" t="s">
        <v>29</v>
      </c>
      <c r="F26" s="11">
        <f t="shared" si="16"/>
        <v>9975.2999999999993</v>
      </c>
      <c r="G26" s="11">
        <f t="shared" si="17"/>
        <v>0</v>
      </c>
      <c r="H26" s="11">
        <f t="shared" si="18"/>
        <v>0</v>
      </c>
      <c r="I26" s="11">
        <f t="shared" si="19"/>
        <v>0</v>
      </c>
      <c r="J26" s="11">
        <f t="shared" si="20"/>
        <v>0</v>
      </c>
      <c r="K26" s="11">
        <f t="shared" si="21"/>
        <v>0</v>
      </c>
      <c r="L26" s="11">
        <f t="shared" si="1"/>
        <v>9975.2999999999993</v>
      </c>
      <c r="M26" s="11">
        <f t="shared" si="2"/>
        <v>0</v>
      </c>
      <c r="N26" s="11">
        <f t="shared" si="3"/>
        <v>0</v>
      </c>
      <c r="O26" s="11">
        <f t="shared" si="22"/>
        <v>29692.450799999999</v>
      </c>
      <c r="P26" s="11">
        <f t="shared" si="23"/>
        <v>0</v>
      </c>
      <c r="Q26" s="11">
        <f t="shared" si="24"/>
        <v>0</v>
      </c>
      <c r="R26" s="11">
        <f t="shared" si="5"/>
        <v>39667.750799999994</v>
      </c>
      <c r="S26" s="11">
        <f t="shared" si="6"/>
        <v>0</v>
      </c>
      <c r="T26" s="11">
        <f t="shared" si="7"/>
        <v>0</v>
      </c>
      <c r="U26" s="11">
        <f t="shared" si="25"/>
        <v>0</v>
      </c>
      <c r="V26" s="11">
        <f t="shared" si="26"/>
        <v>0</v>
      </c>
      <c r="W26" s="11">
        <f t="shared" si="27"/>
        <v>0</v>
      </c>
      <c r="X26" s="11">
        <f t="shared" si="8"/>
        <v>39667.750799999994</v>
      </c>
      <c r="Y26" s="11">
        <f t="shared" si="9"/>
        <v>0</v>
      </c>
      <c r="Z26" s="11">
        <f t="shared" si="10"/>
        <v>0</v>
      </c>
      <c r="AA26" s="11">
        <f t="shared" si="28"/>
        <v>0</v>
      </c>
      <c r="AB26" s="11">
        <f t="shared" si="29"/>
        <v>0</v>
      </c>
      <c r="AC26" s="11">
        <f t="shared" si="30"/>
        <v>0</v>
      </c>
      <c r="AD26" s="11">
        <f t="shared" si="11"/>
        <v>39667.750799999994</v>
      </c>
      <c r="AE26" s="11">
        <f t="shared" si="31"/>
        <v>0</v>
      </c>
      <c r="AF26" s="57">
        <f t="shared" si="12"/>
        <v>39667.750799999994</v>
      </c>
      <c r="AG26" s="58">
        <f t="shared" si="13"/>
        <v>0</v>
      </c>
      <c r="AH26" s="58">
        <f t="shared" si="14"/>
        <v>0</v>
      </c>
      <c r="AI26" s="11">
        <f t="shared" si="32"/>
        <v>0</v>
      </c>
      <c r="AJ26" s="21"/>
      <c r="AK26" s="21"/>
    </row>
    <row r="27" spans="1:42" x14ac:dyDescent="0.3">
      <c r="A27" s="47" t="s">
        <v>35</v>
      </c>
      <c r="B27" s="48">
        <v>400</v>
      </c>
      <c r="C27" s="47" t="s">
        <v>30</v>
      </c>
      <c r="D27" s="47" t="s">
        <v>31</v>
      </c>
      <c r="E27" s="49" t="s">
        <v>32</v>
      </c>
      <c r="F27" s="11">
        <v>9975.2999999999993</v>
      </c>
      <c r="G27" s="11">
        <v>0</v>
      </c>
      <c r="H27" s="11">
        <v>0</v>
      </c>
      <c r="I27" s="11"/>
      <c r="J27" s="11"/>
      <c r="K27" s="11"/>
      <c r="L27" s="11">
        <f t="shared" si="1"/>
        <v>9975.2999999999993</v>
      </c>
      <c r="M27" s="11">
        <f t="shared" si="2"/>
        <v>0</v>
      </c>
      <c r="N27" s="11">
        <f t="shared" si="3"/>
        <v>0</v>
      </c>
      <c r="O27" s="11">
        <f>25721.09692+3971.35388</f>
        <v>29692.450799999999</v>
      </c>
      <c r="P27" s="11"/>
      <c r="Q27" s="11"/>
      <c r="R27" s="11">
        <f t="shared" si="5"/>
        <v>39667.750799999994</v>
      </c>
      <c r="S27" s="11">
        <f t="shared" si="6"/>
        <v>0</v>
      </c>
      <c r="T27" s="11">
        <f t="shared" si="7"/>
        <v>0</v>
      </c>
      <c r="U27" s="11"/>
      <c r="V27" s="11"/>
      <c r="W27" s="11"/>
      <c r="X27" s="11">
        <f t="shared" si="8"/>
        <v>39667.750799999994</v>
      </c>
      <c r="Y27" s="11">
        <f t="shared" si="9"/>
        <v>0</v>
      </c>
      <c r="Z27" s="11">
        <f t="shared" si="10"/>
        <v>0</v>
      </c>
      <c r="AA27" s="11"/>
      <c r="AB27" s="11"/>
      <c r="AC27" s="11"/>
      <c r="AD27" s="11">
        <f t="shared" si="11"/>
        <v>39667.750799999994</v>
      </c>
      <c r="AE27" s="11"/>
      <c r="AF27" s="57">
        <f t="shared" si="12"/>
        <v>39667.750799999994</v>
      </c>
      <c r="AG27" s="58">
        <f t="shared" si="13"/>
        <v>0</v>
      </c>
      <c r="AH27" s="58">
        <f t="shared" si="14"/>
        <v>0</v>
      </c>
      <c r="AI27" s="11"/>
      <c r="AJ27" s="21"/>
      <c r="AK27" s="21"/>
    </row>
    <row r="28" spans="1:42" ht="62.4" x14ac:dyDescent="0.3">
      <c r="A28" s="47" t="s">
        <v>37</v>
      </c>
      <c r="B28" s="48"/>
      <c r="C28" s="47"/>
      <c r="D28" s="47"/>
      <c r="E28" s="49" t="s">
        <v>38</v>
      </c>
      <c r="F28" s="11">
        <f t="shared" si="16"/>
        <v>31210.5</v>
      </c>
      <c r="G28" s="11">
        <f t="shared" si="17"/>
        <v>0</v>
      </c>
      <c r="H28" s="11">
        <f t="shared" si="18"/>
        <v>0</v>
      </c>
      <c r="I28" s="11">
        <f t="shared" si="19"/>
        <v>0</v>
      </c>
      <c r="J28" s="11">
        <f t="shared" si="20"/>
        <v>0</v>
      </c>
      <c r="K28" s="11">
        <f t="shared" si="21"/>
        <v>0</v>
      </c>
      <c r="L28" s="11">
        <f t="shared" si="1"/>
        <v>31210.5</v>
      </c>
      <c r="M28" s="11">
        <f t="shared" si="2"/>
        <v>0</v>
      </c>
      <c r="N28" s="11">
        <f t="shared" si="3"/>
        <v>0</v>
      </c>
      <c r="O28" s="11">
        <f t="shared" si="22"/>
        <v>0</v>
      </c>
      <c r="P28" s="11">
        <f t="shared" si="23"/>
        <v>0</v>
      </c>
      <c r="Q28" s="11">
        <f t="shared" si="24"/>
        <v>0</v>
      </c>
      <c r="R28" s="11">
        <f t="shared" si="5"/>
        <v>31210.5</v>
      </c>
      <c r="S28" s="11">
        <f t="shared" si="6"/>
        <v>0</v>
      </c>
      <c r="T28" s="11">
        <f t="shared" si="7"/>
        <v>0</v>
      </c>
      <c r="U28" s="11">
        <f t="shared" si="25"/>
        <v>0</v>
      </c>
      <c r="V28" s="11">
        <f t="shared" si="26"/>
        <v>0</v>
      </c>
      <c r="W28" s="11">
        <f t="shared" si="27"/>
        <v>0</v>
      </c>
      <c r="X28" s="11">
        <f t="shared" si="8"/>
        <v>31210.5</v>
      </c>
      <c r="Y28" s="11">
        <f t="shared" si="9"/>
        <v>0</v>
      </c>
      <c r="Z28" s="11">
        <f t="shared" si="10"/>
        <v>0</v>
      </c>
      <c r="AA28" s="11">
        <f t="shared" si="28"/>
        <v>0</v>
      </c>
      <c r="AB28" s="11">
        <f t="shared" si="29"/>
        <v>0</v>
      </c>
      <c r="AC28" s="11">
        <f t="shared" si="30"/>
        <v>0</v>
      </c>
      <c r="AD28" s="11">
        <f t="shared" si="11"/>
        <v>31210.5</v>
      </c>
      <c r="AE28" s="11">
        <f t="shared" si="31"/>
        <v>0</v>
      </c>
      <c r="AF28" s="57">
        <f t="shared" si="12"/>
        <v>31210.5</v>
      </c>
      <c r="AG28" s="58">
        <f t="shared" si="13"/>
        <v>0</v>
      </c>
      <c r="AH28" s="58">
        <f t="shared" si="14"/>
        <v>0</v>
      </c>
      <c r="AI28" s="11">
        <f t="shared" si="32"/>
        <v>0</v>
      </c>
      <c r="AJ28" s="21"/>
      <c r="AK28" s="21"/>
    </row>
    <row r="29" spans="1:42" ht="46.8" x14ac:dyDescent="0.3">
      <c r="A29" s="47" t="s">
        <v>37</v>
      </c>
      <c r="B29" s="48" t="s">
        <v>28</v>
      </c>
      <c r="C29" s="47"/>
      <c r="D29" s="47"/>
      <c r="E29" s="49" t="s">
        <v>29</v>
      </c>
      <c r="F29" s="11">
        <f t="shared" si="16"/>
        <v>31210.5</v>
      </c>
      <c r="G29" s="11">
        <f t="shared" si="17"/>
        <v>0</v>
      </c>
      <c r="H29" s="11">
        <f t="shared" si="18"/>
        <v>0</v>
      </c>
      <c r="I29" s="11">
        <f t="shared" si="19"/>
        <v>0</v>
      </c>
      <c r="J29" s="11">
        <f t="shared" si="20"/>
        <v>0</v>
      </c>
      <c r="K29" s="11">
        <f t="shared" si="21"/>
        <v>0</v>
      </c>
      <c r="L29" s="11">
        <f t="shared" si="1"/>
        <v>31210.5</v>
      </c>
      <c r="M29" s="11">
        <f t="shared" si="2"/>
        <v>0</v>
      </c>
      <c r="N29" s="11">
        <f t="shared" si="3"/>
        <v>0</v>
      </c>
      <c r="O29" s="11">
        <f t="shared" si="22"/>
        <v>0</v>
      </c>
      <c r="P29" s="11">
        <f t="shared" si="23"/>
        <v>0</v>
      </c>
      <c r="Q29" s="11">
        <f t="shared" si="24"/>
        <v>0</v>
      </c>
      <c r="R29" s="11">
        <f t="shared" si="5"/>
        <v>31210.5</v>
      </c>
      <c r="S29" s="11">
        <f t="shared" si="6"/>
        <v>0</v>
      </c>
      <c r="T29" s="11">
        <f t="shared" si="7"/>
        <v>0</v>
      </c>
      <c r="U29" s="11">
        <f t="shared" si="25"/>
        <v>0</v>
      </c>
      <c r="V29" s="11">
        <f t="shared" si="26"/>
        <v>0</v>
      </c>
      <c r="W29" s="11">
        <f t="shared" si="27"/>
        <v>0</v>
      </c>
      <c r="X29" s="11">
        <f t="shared" si="8"/>
        <v>31210.5</v>
      </c>
      <c r="Y29" s="11">
        <f t="shared" si="9"/>
        <v>0</v>
      </c>
      <c r="Z29" s="11">
        <f t="shared" si="10"/>
        <v>0</v>
      </c>
      <c r="AA29" s="11">
        <f t="shared" si="28"/>
        <v>0</v>
      </c>
      <c r="AB29" s="11">
        <f t="shared" si="29"/>
        <v>0</v>
      </c>
      <c r="AC29" s="11">
        <f t="shared" si="30"/>
        <v>0</v>
      </c>
      <c r="AD29" s="11">
        <f t="shared" si="11"/>
        <v>31210.5</v>
      </c>
      <c r="AE29" s="11">
        <f t="shared" si="31"/>
        <v>0</v>
      </c>
      <c r="AF29" s="57">
        <f t="shared" si="12"/>
        <v>31210.5</v>
      </c>
      <c r="AG29" s="58">
        <f t="shared" si="13"/>
        <v>0</v>
      </c>
      <c r="AH29" s="58">
        <f t="shared" si="14"/>
        <v>0</v>
      </c>
      <c r="AI29" s="11">
        <f t="shared" si="32"/>
        <v>0</v>
      </c>
      <c r="AJ29" s="21"/>
      <c r="AK29" s="21"/>
    </row>
    <row r="30" spans="1:42" x14ac:dyDescent="0.3">
      <c r="A30" s="47" t="s">
        <v>37</v>
      </c>
      <c r="B30" s="48">
        <v>400</v>
      </c>
      <c r="C30" s="47" t="s">
        <v>30</v>
      </c>
      <c r="D30" s="47" t="s">
        <v>31</v>
      </c>
      <c r="E30" s="49" t="s">
        <v>32</v>
      </c>
      <c r="F30" s="11">
        <v>31210.5</v>
      </c>
      <c r="G30" s="11">
        <v>0</v>
      </c>
      <c r="H30" s="11">
        <v>0</v>
      </c>
      <c r="I30" s="11"/>
      <c r="J30" s="11"/>
      <c r="K30" s="11"/>
      <c r="L30" s="11">
        <f t="shared" si="1"/>
        <v>31210.5</v>
      </c>
      <c r="M30" s="11">
        <f t="shared" si="2"/>
        <v>0</v>
      </c>
      <c r="N30" s="11">
        <f t="shared" si="3"/>
        <v>0</v>
      </c>
      <c r="O30" s="11"/>
      <c r="P30" s="11"/>
      <c r="Q30" s="11"/>
      <c r="R30" s="11">
        <f t="shared" si="5"/>
        <v>31210.5</v>
      </c>
      <c r="S30" s="11">
        <f t="shared" si="6"/>
        <v>0</v>
      </c>
      <c r="T30" s="11">
        <f t="shared" si="7"/>
        <v>0</v>
      </c>
      <c r="U30" s="11"/>
      <c r="V30" s="11"/>
      <c r="W30" s="11"/>
      <c r="X30" s="11">
        <f t="shared" si="8"/>
        <v>31210.5</v>
      </c>
      <c r="Y30" s="11">
        <f t="shared" si="9"/>
        <v>0</v>
      </c>
      <c r="Z30" s="11">
        <f t="shared" si="10"/>
        <v>0</v>
      </c>
      <c r="AA30" s="11"/>
      <c r="AB30" s="11"/>
      <c r="AC30" s="11"/>
      <c r="AD30" s="11">
        <f t="shared" si="11"/>
        <v>31210.5</v>
      </c>
      <c r="AE30" s="11"/>
      <c r="AF30" s="57">
        <f t="shared" si="12"/>
        <v>31210.5</v>
      </c>
      <c r="AG30" s="58">
        <f t="shared" si="13"/>
        <v>0</v>
      </c>
      <c r="AH30" s="58">
        <f t="shared" si="14"/>
        <v>0</v>
      </c>
      <c r="AI30" s="11"/>
      <c r="AJ30" s="21"/>
      <c r="AK30" s="21"/>
    </row>
    <row r="31" spans="1:42" ht="62.4" x14ac:dyDescent="0.3">
      <c r="A31" s="47" t="s">
        <v>39</v>
      </c>
      <c r="B31" s="48"/>
      <c r="C31" s="47"/>
      <c r="D31" s="47"/>
      <c r="E31" s="49" t="s">
        <v>40</v>
      </c>
      <c r="F31" s="11">
        <f t="shared" si="16"/>
        <v>0</v>
      </c>
      <c r="G31" s="11">
        <f t="shared" si="17"/>
        <v>32708.6</v>
      </c>
      <c r="H31" s="11">
        <f t="shared" si="18"/>
        <v>0</v>
      </c>
      <c r="I31" s="11">
        <f t="shared" si="19"/>
        <v>0</v>
      </c>
      <c r="J31" s="11">
        <f t="shared" si="20"/>
        <v>0</v>
      </c>
      <c r="K31" s="11">
        <f t="shared" si="21"/>
        <v>0</v>
      </c>
      <c r="L31" s="11">
        <f t="shared" si="1"/>
        <v>0</v>
      </c>
      <c r="M31" s="11">
        <f t="shared" si="2"/>
        <v>32708.6</v>
      </c>
      <c r="N31" s="11">
        <f t="shared" si="3"/>
        <v>0</v>
      </c>
      <c r="O31" s="11">
        <f t="shared" si="22"/>
        <v>0</v>
      </c>
      <c r="P31" s="11">
        <f t="shared" si="23"/>
        <v>0</v>
      </c>
      <c r="Q31" s="11">
        <f t="shared" si="24"/>
        <v>0</v>
      </c>
      <c r="R31" s="11">
        <f t="shared" si="5"/>
        <v>0</v>
      </c>
      <c r="S31" s="11">
        <f t="shared" si="6"/>
        <v>32708.6</v>
      </c>
      <c r="T31" s="11">
        <f t="shared" si="7"/>
        <v>0</v>
      </c>
      <c r="U31" s="11">
        <f t="shared" si="25"/>
        <v>0</v>
      </c>
      <c r="V31" s="11">
        <f t="shared" si="26"/>
        <v>0</v>
      </c>
      <c r="W31" s="11">
        <f t="shared" si="27"/>
        <v>0</v>
      </c>
      <c r="X31" s="11">
        <f t="shared" si="8"/>
        <v>0</v>
      </c>
      <c r="Y31" s="11">
        <f t="shared" si="9"/>
        <v>32708.6</v>
      </c>
      <c r="Z31" s="11">
        <f t="shared" si="10"/>
        <v>0</v>
      </c>
      <c r="AA31" s="11">
        <f t="shared" si="28"/>
        <v>0</v>
      </c>
      <c r="AB31" s="11">
        <f t="shared" si="29"/>
        <v>0</v>
      </c>
      <c r="AC31" s="11">
        <f t="shared" si="30"/>
        <v>0</v>
      </c>
      <c r="AD31" s="11">
        <f t="shared" si="11"/>
        <v>0</v>
      </c>
      <c r="AE31" s="11">
        <f t="shared" si="31"/>
        <v>0</v>
      </c>
      <c r="AF31" s="57">
        <f t="shared" si="12"/>
        <v>0</v>
      </c>
      <c r="AG31" s="58">
        <f t="shared" si="13"/>
        <v>32708.6</v>
      </c>
      <c r="AH31" s="58">
        <f t="shared" si="14"/>
        <v>0</v>
      </c>
      <c r="AI31" s="11">
        <f t="shared" si="32"/>
        <v>0</v>
      </c>
      <c r="AJ31" s="21"/>
      <c r="AK31" s="21"/>
    </row>
    <row r="32" spans="1:42" ht="46.8" x14ac:dyDescent="0.3">
      <c r="A32" s="47" t="s">
        <v>39</v>
      </c>
      <c r="B32" s="48" t="s">
        <v>28</v>
      </c>
      <c r="C32" s="47"/>
      <c r="D32" s="47"/>
      <c r="E32" s="49" t="s">
        <v>29</v>
      </c>
      <c r="F32" s="11">
        <f t="shared" si="16"/>
        <v>0</v>
      </c>
      <c r="G32" s="11">
        <f t="shared" si="17"/>
        <v>32708.6</v>
      </c>
      <c r="H32" s="11">
        <f t="shared" si="18"/>
        <v>0</v>
      </c>
      <c r="I32" s="11">
        <f t="shared" si="19"/>
        <v>0</v>
      </c>
      <c r="J32" s="11">
        <f t="shared" si="20"/>
        <v>0</v>
      </c>
      <c r="K32" s="11">
        <f t="shared" si="21"/>
        <v>0</v>
      </c>
      <c r="L32" s="11">
        <f t="shared" si="1"/>
        <v>0</v>
      </c>
      <c r="M32" s="11">
        <f t="shared" si="2"/>
        <v>32708.6</v>
      </c>
      <c r="N32" s="11">
        <f t="shared" si="3"/>
        <v>0</v>
      </c>
      <c r="O32" s="11">
        <f t="shared" si="22"/>
        <v>0</v>
      </c>
      <c r="P32" s="11">
        <f t="shared" si="23"/>
        <v>0</v>
      </c>
      <c r="Q32" s="11">
        <f t="shared" si="24"/>
        <v>0</v>
      </c>
      <c r="R32" s="11">
        <f t="shared" si="5"/>
        <v>0</v>
      </c>
      <c r="S32" s="11">
        <f t="shared" si="6"/>
        <v>32708.6</v>
      </c>
      <c r="T32" s="11">
        <f t="shared" si="7"/>
        <v>0</v>
      </c>
      <c r="U32" s="11">
        <f t="shared" si="25"/>
        <v>0</v>
      </c>
      <c r="V32" s="11">
        <f t="shared" si="26"/>
        <v>0</v>
      </c>
      <c r="W32" s="11">
        <f t="shared" si="27"/>
        <v>0</v>
      </c>
      <c r="X32" s="11">
        <f t="shared" si="8"/>
        <v>0</v>
      </c>
      <c r="Y32" s="11">
        <f t="shared" si="9"/>
        <v>32708.6</v>
      </c>
      <c r="Z32" s="11">
        <f t="shared" si="10"/>
        <v>0</v>
      </c>
      <c r="AA32" s="11">
        <f t="shared" si="28"/>
        <v>0</v>
      </c>
      <c r="AB32" s="11">
        <f t="shared" si="29"/>
        <v>0</v>
      </c>
      <c r="AC32" s="11">
        <f t="shared" si="30"/>
        <v>0</v>
      </c>
      <c r="AD32" s="11">
        <f t="shared" si="11"/>
        <v>0</v>
      </c>
      <c r="AE32" s="11">
        <f t="shared" si="31"/>
        <v>0</v>
      </c>
      <c r="AF32" s="57">
        <f t="shared" si="12"/>
        <v>0</v>
      </c>
      <c r="AG32" s="58">
        <f t="shared" si="13"/>
        <v>32708.6</v>
      </c>
      <c r="AH32" s="58">
        <f t="shared" si="14"/>
        <v>0</v>
      </c>
      <c r="AI32" s="11">
        <f t="shared" si="32"/>
        <v>0</v>
      </c>
      <c r="AJ32" s="21"/>
      <c r="AK32" s="21"/>
    </row>
    <row r="33" spans="1:42" x14ac:dyDescent="0.3">
      <c r="A33" s="47" t="s">
        <v>39</v>
      </c>
      <c r="B33" s="48">
        <v>400</v>
      </c>
      <c r="C33" s="47" t="s">
        <v>30</v>
      </c>
      <c r="D33" s="47" t="s">
        <v>31</v>
      </c>
      <c r="E33" s="49" t="s">
        <v>32</v>
      </c>
      <c r="F33" s="11">
        <v>0</v>
      </c>
      <c r="G33" s="11">
        <v>32708.6</v>
      </c>
      <c r="H33" s="11">
        <v>0</v>
      </c>
      <c r="I33" s="11"/>
      <c r="J33" s="11"/>
      <c r="K33" s="11"/>
      <c r="L33" s="11">
        <f t="shared" si="1"/>
        <v>0</v>
      </c>
      <c r="M33" s="11">
        <f t="shared" si="2"/>
        <v>32708.6</v>
      </c>
      <c r="N33" s="11">
        <f t="shared" si="3"/>
        <v>0</v>
      </c>
      <c r="O33" s="11"/>
      <c r="P33" s="11"/>
      <c r="Q33" s="11"/>
      <c r="R33" s="11">
        <f t="shared" si="5"/>
        <v>0</v>
      </c>
      <c r="S33" s="11">
        <f t="shared" si="6"/>
        <v>32708.6</v>
      </c>
      <c r="T33" s="11">
        <f t="shared" si="7"/>
        <v>0</v>
      </c>
      <c r="U33" s="11"/>
      <c r="V33" s="11"/>
      <c r="W33" s="11"/>
      <c r="X33" s="11">
        <f t="shared" si="8"/>
        <v>0</v>
      </c>
      <c r="Y33" s="11">
        <f t="shared" si="9"/>
        <v>32708.6</v>
      </c>
      <c r="Z33" s="11">
        <f t="shared" si="10"/>
        <v>0</v>
      </c>
      <c r="AA33" s="11"/>
      <c r="AB33" s="11"/>
      <c r="AC33" s="11"/>
      <c r="AD33" s="11">
        <f t="shared" si="11"/>
        <v>0</v>
      </c>
      <c r="AE33" s="11"/>
      <c r="AF33" s="57">
        <f t="shared" si="12"/>
        <v>0</v>
      </c>
      <c r="AG33" s="58">
        <f t="shared" si="13"/>
        <v>32708.6</v>
      </c>
      <c r="AH33" s="58">
        <f t="shared" si="14"/>
        <v>0</v>
      </c>
      <c r="AI33" s="11"/>
      <c r="AJ33" s="21"/>
      <c r="AK33" s="21"/>
    </row>
    <row r="34" spans="1:42" ht="46.8" x14ac:dyDescent="0.3">
      <c r="A34" s="47" t="s">
        <v>41</v>
      </c>
      <c r="B34" s="48"/>
      <c r="C34" s="47"/>
      <c r="D34" s="47"/>
      <c r="E34" s="49" t="s">
        <v>42</v>
      </c>
      <c r="F34" s="11">
        <f t="shared" ref="F34:K34" si="33">F35+F38+F41</f>
        <v>65200</v>
      </c>
      <c r="G34" s="11">
        <f t="shared" si="33"/>
        <v>65200</v>
      </c>
      <c r="H34" s="11">
        <f t="shared" si="33"/>
        <v>65200</v>
      </c>
      <c r="I34" s="11">
        <f t="shared" si="33"/>
        <v>5000</v>
      </c>
      <c r="J34" s="11">
        <f t="shared" si="33"/>
        <v>5000</v>
      </c>
      <c r="K34" s="11">
        <f t="shared" si="33"/>
        <v>5000</v>
      </c>
      <c r="L34" s="11">
        <f t="shared" si="1"/>
        <v>70200</v>
      </c>
      <c r="M34" s="11">
        <f t="shared" si="2"/>
        <v>70200</v>
      </c>
      <c r="N34" s="11">
        <f t="shared" si="3"/>
        <v>70200</v>
      </c>
      <c r="O34" s="11">
        <f>O35+O38+O41</f>
        <v>0</v>
      </c>
      <c r="P34" s="11">
        <f>P35+P38+P41</f>
        <v>0</v>
      </c>
      <c r="Q34" s="11">
        <f>Q35+Q38+Q41</f>
        <v>0</v>
      </c>
      <c r="R34" s="11">
        <f t="shared" si="5"/>
        <v>70200</v>
      </c>
      <c r="S34" s="11">
        <f t="shared" si="6"/>
        <v>70200</v>
      </c>
      <c r="T34" s="11">
        <f t="shared" si="7"/>
        <v>70200</v>
      </c>
      <c r="U34" s="11">
        <f>U35+U38+U41</f>
        <v>0</v>
      </c>
      <c r="V34" s="11">
        <f>V35+V38+V41</f>
        <v>0</v>
      </c>
      <c r="W34" s="11">
        <f>W35+W38+W41</f>
        <v>0</v>
      </c>
      <c r="X34" s="11">
        <f t="shared" si="8"/>
        <v>70200</v>
      </c>
      <c r="Y34" s="11">
        <f t="shared" si="9"/>
        <v>70200</v>
      </c>
      <c r="Z34" s="11">
        <f t="shared" si="10"/>
        <v>70200</v>
      </c>
      <c r="AA34" s="11">
        <f>AA35+AA38+AA41</f>
        <v>5000</v>
      </c>
      <c r="AB34" s="11">
        <f>AB35+AB38+AB41</f>
        <v>5000</v>
      </c>
      <c r="AC34" s="11">
        <f>AC35+AC38+AC41</f>
        <v>5000</v>
      </c>
      <c r="AD34" s="11">
        <f t="shared" si="11"/>
        <v>75200</v>
      </c>
      <c r="AE34" s="11">
        <f>AE35+AE38+AE41</f>
        <v>0</v>
      </c>
      <c r="AF34" s="57">
        <f t="shared" si="12"/>
        <v>75200</v>
      </c>
      <c r="AG34" s="58">
        <f t="shared" si="13"/>
        <v>75200</v>
      </c>
      <c r="AH34" s="58">
        <f t="shared" si="14"/>
        <v>75200</v>
      </c>
      <c r="AI34" s="11">
        <f>AI35+AI38+AI41</f>
        <v>0</v>
      </c>
      <c r="AJ34" s="21"/>
      <c r="AK34" s="21"/>
    </row>
    <row r="35" spans="1:42" ht="46.8" x14ac:dyDescent="0.3">
      <c r="A35" s="47" t="s">
        <v>43</v>
      </c>
      <c r="B35" s="48"/>
      <c r="C35" s="47"/>
      <c r="D35" s="47"/>
      <c r="E35" s="49" t="s">
        <v>44</v>
      </c>
      <c r="F35" s="11">
        <f t="shared" ref="F35:F44" si="34">F36</f>
        <v>200</v>
      </c>
      <c r="G35" s="11">
        <f t="shared" ref="G35:G44" si="35">G36</f>
        <v>200</v>
      </c>
      <c r="H35" s="11">
        <f t="shared" ref="H35:H44" si="36">H36</f>
        <v>200</v>
      </c>
      <c r="I35" s="11">
        <f t="shared" ref="I35:I44" si="37">I36</f>
        <v>0</v>
      </c>
      <c r="J35" s="11">
        <f t="shared" ref="J35:J44" si="38">J36</f>
        <v>0</v>
      </c>
      <c r="K35" s="11">
        <f t="shared" ref="K35:K44" si="39">K36</f>
        <v>0</v>
      </c>
      <c r="L35" s="11">
        <f t="shared" si="1"/>
        <v>200</v>
      </c>
      <c r="M35" s="11">
        <f t="shared" si="2"/>
        <v>200</v>
      </c>
      <c r="N35" s="11">
        <f t="shared" si="3"/>
        <v>200</v>
      </c>
      <c r="O35" s="11">
        <f t="shared" ref="O35:O44" si="40">O36</f>
        <v>0</v>
      </c>
      <c r="P35" s="11">
        <f t="shared" ref="P35:P44" si="41">P36</f>
        <v>0</v>
      </c>
      <c r="Q35" s="11">
        <f t="shared" ref="Q35:Q44" si="42">Q36</f>
        <v>0</v>
      </c>
      <c r="R35" s="11">
        <f t="shared" si="5"/>
        <v>200</v>
      </c>
      <c r="S35" s="11">
        <f t="shared" si="6"/>
        <v>200</v>
      </c>
      <c r="T35" s="11">
        <f t="shared" si="7"/>
        <v>200</v>
      </c>
      <c r="U35" s="11">
        <f t="shared" ref="U35:U44" si="43">U36</f>
        <v>0</v>
      </c>
      <c r="V35" s="11">
        <f t="shared" ref="V35:V44" si="44">V36</f>
        <v>0</v>
      </c>
      <c r="W35" s="11">
        <f t="shared" ref="W35:W44" si="45">W36</f>
        <v>0</v>
      </c>
      <c r="X35" s="11">
        <f t="shared" si="8"/>
        <v>200</v>
      </c>
      <c r="Y35" s="11">
        <f t="shared" si="9"/>
        <v>200</v>
      </c>
      <c r="Z35" s="11">
        <f t="shared" si="10"/>
        <v>200</v>
      </c>
      <c r="AA35" s="11">
        <f t="shared" ref="AA35:AA44" si="46">AA36</f>
        <v>0</v>
      </c>
      <c r="AB35" s="11">
        <f t="shared" ref="AB35:AB44" si="47">AB36</f>
        <v>0</v>
      </c>
      <c r="AC35" s="11">
        <f t="shared" ref="AC35:AC44" si="48">AC36</f>
        <v>0</v>
      </c>
      <c r="AD35" s="11">
        <f t="shared" si="11"/>
        <v>200</v>
      </c>
      <c r="AE35" s="11">
        <f t="shared" ref="AE35:AE44" si="49">AE36</f>
        <v>0</v>
      </c>
      <c r="AF35" s="57">
        <f t="shared" si="12"/>
        <v>200</v>
      </c>
      <c r="AG35" s="58">
        <f t="shared" si="13"/>
        <v>200</v>
      </c>
      <c r="AH35" s="58">
        <f t="shared" si="14"/>
        <v>200</v>
      </c>
      <c r="AI35" s="11">
        <f t="shared" ref="AI35:AI44" si="50">AI36</f>
        <v>0</v>
      </c>
      <c r="AJ35" s="21"/>
      <c r="AK35" s="21"/>
    </row>
    <row r="36" spans="1:42" x14ac:dyDescent="0.3">
      <c r="A36" s="47" t="s">
        <v>43</v>
      </c>
      <c r="B36" s="48" t="s">
        <v>45</v>
      </c>
      <c r="C36" s="47"/>
      <c r="D36" s="47"/>
      <c r="E36" s="49" t="s">
        <v>46</v>
      </c>
      <c r="F36" s="11">
        <f t="shared" si="34"/>
        <v>200</v>
      </c>
      <c r="G36" s="11">
        <f t="shared" si="35"/>
        <v>200</v>
      </c>
      <c r="H36" s="11">
        <f t="shared" si="36"/>
        <v>200</v>
      </c>
      <c r="I36" s="11">
        <f t="shared" si="37"/>
        <v>0</v>
      </c>
      <c r="J36" s="11">
        <f t="shared" si="38"/>
        <v>0</v>
      </c>
      <c r="K36" s="11">
        <f t="shared" si="39"/>
        <v>0</v>
      </c>
      <c r="L36" s="11">
        <f t="shared" si="1"/>
        <v>200</v>
      </c>
      <c r="M36" s="11">
        <f t="shared" si="2"/>
        <v>200</v>
      </c>
      <c r="N36" s="11">
        <f t="shared" si="3"/>
        <v>200</v>
      </c>
      <c r="O36" s="11">
        <f t="shared" si="40"/>
        <v>0</v>
      </c>
      <c r="P36" s="11">
        <f t="shared" si="41"/>
        <v>0</v>
      </c>
      <c r="Q36" s="11">
        <f t="shared" si="42"/>
        <v>0</v>
      </c>
      <c r="R36" s="11">
        <f t="shared" si="5"/>
        <v>200</v>
      </c>
      <c r="S36" s="11">
        <f t="shared" si="6"/>
        <v>200</v>
      </c>
      <c r="T36" s="11">
        <f t="shared" si="7"/>
        <v>200</v>
      </c>
      <c r="U36" s="11">
        <f t="shared" si="43"/>
        <v>0</v>
      </c>
      <c r="V36" s="11">
        <f t="shared" si="44"/>
        <v>0</v>
      </c>
      <c r="W36" s="11">
        <f t="shared" si="45"/>
        <v>0</v>
      </c>
      <c r="X36" s="11">
        <f t="shared" si="8"/>
        <v>200</v>
      </c>
      <c r="Y36" s="11">
        <f t="shared" si="9"/>
        <v>200</v>
      </c>
      <c r="Z36" s="11">
        <f t="shared" si="10"/>
        <v>200</v>
      </c>
      <c r="AA36" s="11">
        <f t="shared" si="46"/>
        <v>0</v>
      </c>
      <c r="AB36" s="11">
        <f t="shared" si="47"/>
        <v>0</v>
      </c>
      <c r="AC36" s="11">
        <f t="shared" si="48"/>
        <v>0</v>
      </c>
      <c r="AD36" s="11">
        <f t="shared" si="11"/>
        <v>200</v>
      </c>
      <c r="AE36" s="11">
        <f t="shared" si="49"/>
        <v>0</v>
      </c>
      <c r="AF36" s="57">
        <f t="shared" si="12"/>
        <v>200</v>
      </c>
      <c r="AG36" s="58">
        <f t="shared" si="13"/>
        <v>200</v>
      </c>
      <c r="AH36" s="58">
        <f t="shared" si="14"/>
        <v>200</v>
      </c>
      <c r="AI36" s="11">
        <f t="shared" si="50"/>
        <v>0</v>
      </c>
      <c r="AJ36" s="21"/>
      <c r="AK36" s="21"/>
    </row>
    <row r="37" spans="1:42" x14ac:dyDescent="0.3">
      <c r="A37" s="47" t="s">
        <v>43</v>
      </c>
      <c r="B37" s="48">
        <v>800</v>
      </c>
      <c r="C37" s="47" t="s">
        <v>30</v>
      </c>
      <c r="D37" s="47" t="s">
        <v>31</v>
      </c>
      <c r="E37" s="49" t="s">
        <v>32</v>
      </c>
      <c r="F37" s="11">
        <v>200</v>
      </c>
      <c r="G37" s="11">
        <v>200</v>
      </c>
      <c r="H37" s="11">
        <v>200</v>
      </c>
      <c r="I37" s="11"/>
      <c r="J37" s="11"/>
      <c r="K37" s="11"/>
      <c r="L37" s="11">
        <f t="shared" si="1"/>
        <v>200</v>
      </c>
      <c r="M37" s="11">
        <f t="shared" si="2"/>
        <v>200</v>
      </c>
      <c r="N37" s="11">
        <f t="shared" si="3"/>
        <v>200</v>
      </c>
      <c r="O37" s="11"/>
      <c r="P37" s="11"/>
      <c r="Q37" s="11"/>
      <c r="R37" s="11">
        <f t="shared" si="5"/>
        <v>200</v>
      </c>
      <c r="S37" s="11">
        <f t="shared" si="6"/>
        <v>200</v>
      </c>
      <c r="T37" s="11">
        <f t="shared" si="7"/>
        <v>200</v>
      </c>
      <c r="U37" s="11"/>
      <c r="V37" s="11"/>
      <c r="W37" s="11"/>
      <c r="X37" s="11">
        <f t="shared" si="8"/>
        <v>200</v>
      </c>
      <c r="Y37" s="11">
        <f t="shared" si="9"/>
        <v>200</v>
      </c>
      <c r="Z37" s="11">
        <f t="shared" si="10"/>
        <v>200</v>
      </c>
      <c r="AA37" s="11"/>
      <c r="AB37" s="11"/>
      <c r="AC37" s="11"/>
      <c r="AD37" s="11">
        <f t="shared" si="11"/>
        <v>200</v>
      </c>
      <c r="AE37" s="11"/>
      <c r="AF37" s="57">
        <f t="shared" si="12"/>
        <v>200</v>
      </c>
      <c r="AG37" s="58">
        <f t="shared" si="13"/>
        <v>200</v>
      </c>
      <c r="AH37" s="58">
        <f t="shared" si="14"/>
        <v>200</v>
      </c>
      <c r="AI37" s="11"/>
      <c r="AJ37" s="21"/>
      <c r="AK37" s="21"/>
    </row>
    <row r="38" spans="1:42" ht="46.8" x14ac:dyDescent="0.3">
      <c r="A38" s="47" t="s">
        <v>47</v>
      </c>
      <c r="B38" s="48"/>
      <c r="C38" s="47"/>
      <c r="D38" s="47"/>
      <c r="E38" s="49" t="s">
        <v>48</v>
      </c>
      <c r="F38" s="11">
        <f t="shared" si="34"/>
        <v>40000</v>
      </c>
      <c r="G38" s="11">
        <f t="shared" si="35"/>
        <v>40000</v>
      </c>
      <c r="H38" s="11">
        <f t="shared" si="36"/>
        <v>40000</v>
      </c>
      <c r="I38" s="11">
        <f t="shared" si="37"/>
        <v>0</v>
      </c>
      <c r="J38" s="11">
        <f t="shared" si="38"/>
        <v>0</v>
      </c>
      <c r="K38" s="11">
        <f t="shared" si="39"/>
        <v>0</v>
      </c>
      <c r="L38" s="11">
        <f t="shared" si="1"/>
        <v>40000</v>
      </c>
      <c r="M38" s="11">
        <f t="shared" si="2"/>
        <v>40000</v>
      </c>
      <c r="N38" s="11">
        <f t="shared" si="3"/>
        <v>40000</v>
      </c>
      <c r="O38" s="11">
        <f t="shared" si="40"/>
        <v>0</v>
      </c>
      <c r="P38" s="11">
        <f t="shared" si="41"/>
        <v>0</v>
      </c>
      <c r="Q38" s="11">
        <f t="shared" si="42"/>
        <v>0</v>
      </c>
      <c r="R38" s="11">
        <f t="shared" si="5"/>
        <v>40000</v>
      </c>
      <c r="S38" s="11">
        <f t="shared" si="6"/>
        <v>40000</v>
      </c>
      <c r="T38" s="11">
        <f t="shared" si="7"/>
        <v>40000</v>
      </c>
      <c r="U38" s="11">
        <f t="shared" si="43"/>
        <v>0</v>
      </c>
      <c r="V38" s="11">
        <f t="shared" si="44"/>
        <v>0</v>
      </c>
      <c r="W38" s="11">
        <f t="shared" si="45"/>
        <v>0</v>
      </c>
      <c r="X38" s="11">
        <f t="shared" si="8"/>
        <v>40000</v>
      </c>
      <c r="Y38" s="11">
        <f t="shared" si="9"/>
        <v>40000</v>
      </c>
      <c r="Z38" s="11">
        <f t="shared" si="10"/>
        <v>40000</v>
      </c>
      <c r="AA38" s="11">
        <f t="shared" si="46"/>
        <v>0</v>
      </c>
      <c r="AB38" s="11">
        <f t="shared" si="47"/>
        <v>0</v>
      </c>
      <c r="AC38" s="11">
        <f t="shared" si="48"/>
        <v>0</v>
      </c>
      <c r="AD38" s="11">
        <f t="shared" si="11"/>
        <v>40000</v>
      </c>
      <c r="AE38" s="11">
        <f t="shared" si="49"/>
        <v>0</v>
      </c>
      <c r="AF38" s="57">
        <f t="shared" si="12"/>
        <v>40000</v>
      </c>
      <c r="AG38" s="58">
        <f t="shared" si="13"/>
        <v>40000</v>
      </c>
      <c r="AH38" s="58">
        <f t="shared" si="14"/>
        <v>40000</v>
      </c>
      <c r="AI38" s="11">
        <f t="shared" si="50"/>
        <v>0</v>
      </c>
      <c r="AJ38" s="21"/>
      <c r="AK38" s="21"/>
    </row>
    <row r="39" spans="1:42" x14ac:dyDescent="0.3">
      <c r="A39" s="47" t="s">
        <v>47</v>
      </c>
      <c r="B39" s="48" t="s">
        <v>45</v>
      </c>
      <c r="C39" s="47"/>
      <c r="D39" s="47"/>
      <c r="E39" s="49" t="s">
        <v>46</v>
      </c>
      <c r="F39" s="11">
        <f t="shared" si="34"/>
        <v>40000</v>
      </c>
      <c r="G39" s="11">
        <f t="shared" si="35"/>
        <v>40000</v>
      </c>
      <c r="H39" s="11">
        <f t="shared" si="36"/>
        <v>40000</v>
      </c>
      <c r="I39" s="11">
        <f t="shared" si="37"/>
        <v>0</v>
      </c>
      <c r="J39" s="11">
        <f t="shared" si="38"/>
        <v>0</v>
      </c>
      <c r="K39" s="11">
        <f t="shared" si="39"/>
        <v>0</v>
      </c>
      <c r="L39" s="11">
        <f t="shared" si="1"/>
        <v>40000</v>
      </c>
      <c r="M39" s="11">
        <f t="shared" si="2"/>
        <v>40000</v>
      </c>
      <c r="N39" s="11">
        <f t="shared" si="3"/>
        <v>40000</v>
      </c>
      <c r="O39" s="11">
        <f t="shared" si="40"/>
        <v>0</v>
      </c>
      <c r="P39" s="11">
        <f t="shared" si="41"/>
        <v>0</v>
      </c>
      <c r="Q39" s="11">
        <f t="shared" si="42"/>
        <v>0</v>
      </c>
      <c r="R39" s="11">
        <f t="shared" si="5"/>
        <v>40000</v>
      </c>
      <c r="S39" s="11">
        <f t="shared" si="6"/>
        <v>40000</v>
      </c>
      <c r="T39" s="11">
        <f t="shared" si="7"/>
        <v>40000</v>
      </c>
      <c r="U39" s="11">
        <f t="shared" si="43"/>
        <v>0</v>
      </c>
      <c r="V39" s="11">
        <f t="shared" si="44"/>
        <v>0</v>
      </c>
      <c r="W39" s="11">
        <f t="shared" si="45"/>
        <v>0</v>
      </c>
      <c r="X39" s="11">
        <f t="shared" si="8"/>
        <v>40000</v>
      </c>
      <c r="Y39" s="11">
        <f t="shared" si="9"/>
        <v>40000</v>
      </c>
      <c r="Z39" s="11">
        <f t="shared" si="10"/>
        <v>40000</v>
      </c>
      <c r="AA39" s="11">
        <f t="shared" si="46"/>
        <v>0</v>
      </c>
      <c r="AB39" s="11">
        <f t="shared" si="47"/>
        <v>0</v>
      </c>
      <c r="AC39" s="11">
        <f t="shared" si="48"/>
        <v>0</v>
      </c>
      <c r="AD39" s="11">
        <f t="shared" si="11"/>
        <v>40000</v>
      </c>
      <c r="AE39" s="11">
        <f t="shared" si="49"/>
        <v>0</v>
      </c>
      <c r="AF39" s="57">
        <f t="shared" si="12"/>
        <v>40000</v>
      </c>
      <c r="AG39" s="58">
        <f t="shared" si="13"/>
        <v>40000</v>
      </c>
      <c r="AH39" s="58">
        <f t="shared" si="14"/>
        <v>40000</v>
      </c>
      <c r="AI39" s="11">
        <f t="shared" si="50"/>
        <v>0</v>
      </c>
      <c r="AJ39" s="21"/>
      <c r="AK39" s="21"/>
    </row>
    <row r="40" spans="1:42" x14ac:dyDescent="0.3">
      <c r="A40" s="47" t="s">
        <v>47</v>
      </c>
      <c r="B40" s="48">
        <v>800</v>
      </c>
      <c r="C40" s="47" t="s">
        <v>30</v>
      </c>
      <c r="D40" s="47" t="s">
        <v>31</v>
      </c>
      <c r="E40" s="49" t="s">
        <v>32</v>
      </c>
      <c r="F40" s="11">
        <v>40000</v>
      </c>
      <c r="G40" s="11">
        <v>40000</v>
      </c>
      <c r="H40" s="11">
        <v>40000</v>
      </c>
      <c r="I40" s="11"/>
      <c r="J40" s="11"/>
      <c r="K40" s="11"/>
      <c r="L40" s="11">
        <f t="shared" si="1"/>
        <v>40000</v>
      </c>
      <c r="M40" s="11">
        <f t="shared" si="2"/>
        <v>40000</v>
      </c>
      <c r="N40" s="11">
        <f t="shared" si="3"/>
        <v>40000</v>
      </c>
      <c r="O40" s="11"/>
      <c r="P40" s="11"/>
      <c r="Q40" s="11"/>
      <c r="R40" s="11">
        <f t="shared" si="5"/>
        <v>40000</v>
      </c>
      <c r="S40" s="11">
        <f t="shared" si="6"/>
        <v>40000</v>
      </c>
      <c r="T40" s="11">
        <f t="shared" si="7"/>
        <v>40000</v>
      </c>
      <c r="U40" s="11"/>
      <c r="V40" s="11"/>
      <c r="W40" s="11"/>
      <c r="X40" s="11">
        <f t="shared" si="8"/>
        <v>40000</v>
      </c>
      <c r="Y40" s="11">
        <f t="shared" si="9"/>
        <v>40000</v>
      </c>
      <c r="Z40" s="11">
        <f t="shared" si="10"/>
        <v>40000</v>
      </c>
      <c r="AA40" s="11"/>
      <c r="AB40" s="11"/>
      <c r="AC40" s="11"/>
      <c r="AD40" s="11">
        <f t="shared" si="11"/>
        <v>40000</v>
      </c>
      <c r="AE40" s="11"/>
      <c r="AF40" s="57">
        <f t="shared" si="12"/>
        <v>40000</v>
      </c>
      <c r="AG40" s="58">
        <f t="shared" si="13"/>
        <v>40000</v>
      </c>
      <c r="AH40" s="58">
        <f t="shared" si="14"/>
        <v>40000</v>
      </c>
      <c r="AI40" s="11"/>
      <c r="AJ40" s="21"/>
      <c r="AK40" s="21"/>
    </row>
    <row r="41" spans="1:42" ht="46.8" x14ac:dyDescent="0.3">
      <c r="A41" s="47" t="s">
        <v>49</v>
      </c>
      <c r="B41" s="48"/>
      <c r="C41" s="47"/>
      <c r="D41" s="47"/>
      <c r="E41" s="50" t="s">
        <v>50</v>
      </c>
      <c r="F41" s="11">
        <f t="shared" si="34"/>
        <v>25000</v>
      </c>
      <c r="G41" s="11">
        <f t="shared" si="35"/>
        <v>25000</v>
      </c>
      <c r="H41" s="11">
        <f t="shared" si="36"/>
        <v>25000</v>
      </c>
      <c r="I41" s="11">
        <f t="shared" si="37"/>
        <v>5000</v>
      </c>
      <c r="J41" s="11">
        <f t="shared" si="38"/>
        <v>5000</v>
      </c>
      <c r="K41" s="11">
        <f t="shared" si="39"/>
        <v>5000</v>
      </c>
      <c r="L41" s="11">
        <f t="shared" si="1"/>
        <v>30000</v>
      </c>
      <c r="M41" s="11">
        <f t="shared" si="2"/>
        <v>30000</v>
      </c>
      <c r="N41" s="11">
        <f t="shared" si="3"/>
        <v>30000</v>
      </c>
      <c r="O41" s="11">
        <f t="shared" si="40"/>
        <v>0</v>
      </c>
      <c r="P41" s="11">
        <f t="shared" si="41"/>
        <v>0</v>
      </c>
      <c r="Q41" s="11">
        <f t="shared" si="42"/>
        <v>0</v>
      </c>
      <c r="R41" s="11">
        <f t="shared" si="5"/>
        <v>30000</v>
      </c>
      <c r="S41" s="11">
        <f t="shared" si="6"/>
        <v>30000</v>
      </c>
      <c r="T41" s="11">
        <f t="shared" si="7"/>
        <v>30000</v>
      </c>
      <c r="U41" s="11">
        <f t="shared" si="43"/>
        <v>0</v>
      </c>
      <c r="V41" s="11">
        <f t="shared" si="44"/>
        <v>0</v>
      </c>
      <c r="W41" s="11">
        <f t="shared" si="45"/>
        <v>0</v>
      </c>
      <c r="X41" s="11">
        <f t="shared" si="8"/>
        <v>30000</v>
      </c>
      <c r="Y41" s="11">
        <f t="shared" si="9"/>
        <v>30000</v>
      </c>
      <c r="Z41" s="11">
        <f t="shared" si="10"/>
        <v>30000</v>
      </c>
      <c r="AA41" s="11">
        <f t="shared" si="46"/>
        <v>5000</v>
      </c>
      <c r="AB41" s="11">
        <f t="shared" si="47"/>
        <v>5000</v>
      </c>
      <c r="AC41" s="11">
        <f t="shared" si="48"/>
        <v>5000</v>
      </c>
      <c r="AD41" s="11">
        <f t="shared" si="11"/>
        <v>35000</v>
      </c>
      <c r="AE41" s="11">
        <f t="shared" si="49"/>
        <v>0</v>
      </c>
      <c r="AF41" s="57">
        <f t="shared" si="12"/>
        <v>35000</v>
      </c>
      <c r="AG41" s="58">
        <f t="shared" si="13"/>
        <v>35000</v>
      </c>
      <c r="AH41" s="58">
        <f t="shared" si="14"/>
        <v>35000</v>
      </c>
      <c r="AI41" s="11">
        <f t="shared" si="50"/>
        <v>0</v>
      </c>
      <c r="AJ41" s="21"/>
      <c r="AK41" s="21"/>
    </row>
    <row r="42" spans="1:42" ht="46.8" x14ac:dyDescent="0.3">
      <c r="A42" s="47" t="s">
        <v>49</v>
      </c>
      <c r="B42" s="48" t="s">
        <v>51</v>
      </c>
      <c r="C42" s="47"/>
      <c r="D42" s="47"/>
      <c r="E42" s="49" t="s">
        <v>52</v>
      </c>
      <c r="F42" s="11">
        <f t="shared" si="34"/>
        <v>25000</v>
      </c>
      <c r="G42" s="11">
        <f t="shared" si="35"/>
        <v>25000</v>
      </c>
      <c r="H42" s="11">
        <f t="shared" si="36"/>
        <v>25000</v>
      </c>
      <c r="I42" s="11">
        <f t="shared" si="37"/>
        <v>5000</v>
      </c>
      <c r="J42" s="11">
        <f t="shared" si="38"/>
        <v>5000</v>
      </c>
      <c r="K42" s="11">
        <f t="shared" si="39"/>
        <v>5000</v>
      </c>
      <c r="L42" s="11">
        <f t="shared" si="1"/>
        <v>30000</v>
      </c>
      <c r="M42" s="11">
        <f t="shared" si="2"/>
        <v>30000</v>
      </c>
      <c r="N42" s="11">
        <f t="shared" si="3"/>
        <v>30000</v>
      </c>
      <c r="O42" s="11">
        <f t="shared" si="40"/>
        <v>0</v>
      </c>
      <c r="P42" s="11">
        <f t="shared" si="41"/>
        <v>0</v>
      </c>
      <c r="Q42" s="11">
        <f t="shared" si="42"/>
        <v>0</v>
      </c>
      <c r="R42" s="11">
        <f t="shared" si="5"/>
        <v>30000</v>
      </c>
      <c r="S42" s="11">
        <f t="shared" si="6"/>
        <v>30000</v>
      </c>
      <c r="T42" s="11">
        <f t="shared" si="7"/>
        <v>30000</v>
      </c>
      <c r="U42" s="11">
        <f t="shared" si="43"/>
        <v>0</v>
      </c>
      <c r="V42" s="11">
        <f t="shared" si="44"/>
        <v>0</v>
      </c>
      <c r="W42" s="11">
        <f t="shared" si="45"/>
        <v>0</v>
      </c>
      <c r="X42" s="11">
        <f t="shared" si="8"/>
        <v>30000</v>
      </c>
      <c r="Y42" s="11">
        <f t="shared" si="9"/>
        <v>30000</v>
      </c>
      <c r="Z42" s="11">
        <f t="shared" si="10"/>
        <v>30000</v>
      </c>
      <c r="AA42" s="11">
        <f t="shared" si="46"/>
        <v>5000</v>
      </c>
      <c r="AB42" s="11">
        <f t="shared" si="47"/>
        <v>5000</v>
      </c>
      <c r="AC42" s="11">
        <f t="shared" si="48"/>
        <v>5000</v>
      </c>
      <c r="AD42" s="11">
        <f t="shared" si="11"/>
        <v>35000</v>
      </c>
      <c r="AE42" s="11">
        <f t="shared" si="49"/>
        <v>0</v>
      </c>
      <c r="AF42" s="57">
        <f t="shared" si="12"/>
        <v>35000</v>
      </c>
      <c r="AG42" s="58">
        <f t="shared" si="13"/>
        <v>35000</v>
      </c>
      <c r="AH42" s="58">
        <f t="shared" si="14"/>
        <v>35000</v>
      </c>
      <c r="AI42" s="11">
        <f t="shared" si="50"/>
        <v>0</v>
      </c>
      <c r="AJ42" s="21"/>
      <c r="AK42" s="21"/>
    </row>
    <row r="43" spans="1:42" x14ac:dyDescent="0.3">
      <c r="A43" s="47" t="s">
        <v>49</v>
      </c>
      <c r="B43" s="48">
        <v>600</v>
      </c>
      <c r="C43" s="47" t="s">
        <v>30</v>
      </c>
      <c r="D43" s="47" t="s">
        <v>31</v>
      </c>
      <c r="E43" s="49" t="s">
        <v>32</v>
      </c>
      <c r="F43" s="11">
        <v>25000</v>
      </c>
      <c r="G43" s="11">
        <v>25000</v>
      </c>
      <c r="H43" s="11">
        <v>25000</v>
      </c>
      <c r="I43" s="11">
        <v>5000</v>
      </c>
      <c r="J43" s="11">
        <v>5000</v>
      </c>
      <c r="K43" s="11">
        <v>5000</v>
      </c>
      <c r="L43" s="11">
        <f t="shared" si="1"/>
        <v>30000</v>
      </c>
      <c r="M43" s="11">
        <f t="shared" si="2"/>
        <v>30000</v>
      </c>
      <c r="N43" s="11">
        <f t="shared" si="3"/>
        <v>30000</v>
      </c>
      <c r="O43" s="11"/>
      <c r="P43" s="11"/>
      <c r="Q43" s="11"/>
      <c r="R43" s="11">
        <f t="shared" si="5"/>
        <v>30000</v>
      </c>
      <c r="S43" s="11">
        <f t="shared" si="6"/>
        <v>30000</v>
      </c>
      <c r="T43" s="11">
        <f t="shared" si="7"/>
        <v>30000</v>
      </c>
      <c r="U43" s="11"/>
      <c r="V43" s="11"/>
      <c r="W43" s="11"/>
      <c r="X43" s="11">
        <f t="shared" si="8"/>
        <v>30000</v>
      </c>
      <c r="Y43" s="11">
        <f t="shared" si="9"/>
        <v>30000</v>
      </c>
      <c r="Z43" s="11">
        <f t="shared" si="10"/>
        <v>30000</v>
      </c>
      <c r="AA43" s="11">
        <v>5000</v>
      </c>
      <c r="AB43" s="11">
        <v>5000</v>
      </c>
      <c r="AC43" s="11">
        <v>5000</v>
      </c>
      <c r="AD43" s="11">
        <f t="shared" si="11"/>
        <v>35000</v>
      </c>
      <c r="AE43" s="11"/>
      <c r="AF43" s="57">
        <f t="shared" si="12"/>
        <v>35000</v>
      </c>
      <c r="AG43" s="58">
        <f t="shared" si="13"/>
        <v>35000</v>
      </c>
      <c r="AH43" s="58">
        <f t="shared" si="14"/>
        <v>35000</v>
      </c>
      <c r="AI43" s="11"/>
      <c r="AJ43" s="21"/>
      <c r="AK43" s="21">
        <v>88</v>
      </c>
    </row>
    <row r="44" spans="1:42" s="60" customFormat="1" x14ac:dyDescent="0.3">
      <c r="A44" s="44" t="s">
        <v>53</v>
      </c>
      <c r="B44" s="45"/>
      <c r="C44" s="44"/>
      <c r="D44" s="44"/>
      <c r="E44" s="46" t="s">
        <v>54</v>
      </c>
      <c r="F44" s="18">
        <f t="shared" si="34"/>
        <v>162092.50000000003</v>
      </c>
      <c r="G44" s="18">
        <f t="shared" si="35"/>
        <v>152609.20000000004</v>
      </c>
      <c r="H44" s="18">
        <f t="shared" si="36"/>
        <v>148526.30000000002</v>
      </c>
      <c r="I44" s="18">
        <f t="shared" si="37"/>
        <v>6719.6</v>
      </c>
      <c r="J44" s="18">
        <f t="shared" si="38"/>
        <v>0</v>
      </c>
      <c r="K44" s="18">
        <f t="shared" si="39"/>
        <v>0</v>
      </c>
      <c r="L44" s="18">
        <f t="shared" si="1"/>
        <v>168812.10000000003</v>
      </c>
      <c r="M44" s="18">
        <f t="shared" si="2"/>
        <v>152609.20000000004</v>
      </c>
      <c r="N44" s="18">
        <f t="shared" si="3"/>
        <v>148526.30000000002</v>
      </c>
      <c r="O44" s="18">
        <f t="shared" si="40"/>
        <v>2190</v>
      </c>
      <c r="P44" s="18">
        <f t="shared" si="41"/>
        <v>990</v>
      </c>
      <c r="Q44" s="18">
        <f t="shared" si="42"/>
        <v>990</v>
      </c>
      <c r="R44" s="18">
        <f t="shared" si="5"/>
        <v>171002.10000000003</v>
      </c>
      <c r="S44" s="18">
        <f t="shared" si="6"/>
        <v>153599.20000000004</v>
      </c>
      <c r="T44" s="18">
        <f t="shared" si="7"/>
        <v>149516.30000000002</v>
      </c>
      <c r="U44" s="18">
        <f t="shared" si="43"/>
        <v>0</v>
      </c>
      <c r="V44" s="18">
        <f t="shared" si="44"/>
        <v>0</v>
      </c>
      <c r="W44" s="18">
        <f t="shared" si="45"/>
        <v>0</v>
      </c>
      <c r="X44" s="18">
        <f t="shared" si="8"/>
        <v>171002.10000000003</v>
      </c>
      <c r="Y44" s="18">
        <f t="shared" si="9"/>
        <v>153599.20000000004</v>
      </c>
      <c r="Z44" s="18">
        <f t="shared" si="10"/>
        <v>149516.30000000002</v>
      </c>
      <c r="AA44" s="18">
        <f t="shared" si="46"/>
        <v>-3057.1260000000002</v>
      </c>
      <c r="AB44" s="18">
        <f t="shared" si="47"/>
        <v>-4523.3050000000003</v>
      </c>
      <c r="AC44" s="18">
        <f t="shared" si="48"/>
        <v>-4523.7619999999997</v>
      </c>
      <c r="AD44" s="18">
        <f t="shared" si="11"/>
        <v>167944.97400000005</v>
      </c>
      <c r="AE44" s="18">
        <f t="shared" si="49"/>
        <v>0</v>
      </c>
      <c r="AF44" s="55">
        <f t="shared" si="12"/>
        <v>167944.97400000005</v>
      </c>
      <c r="AG44" s="56">
        <f t="shared" si="13"/>
        <v>149075.89500000005</v>
      </c>
      <c r="AH44" s="56">
        <f t="shared" si="14"/>
        <v>144992.53800000003</v>
      </c>
      <c r="AI44" s="18">
        <f t="shared" si="50"/>
        <v>0</v>
      </c>
      <c r="AJ44" s="19"/>
      <c r="AK44" s="19"/>
      <c r="AL44" s="17"/>
      <c r="AM44" s="17"/>
      <c r="AN44" s="17"/>
      <c r="AO44" s="17"/>
      <c r="AP44" s="17"/>
    </row>
    <row r="45" spans="1:42" ht="62.4" x14ac:dyDescent="0.3">
      <c r="A45" s="47" t="s">
        <v>55</v>
      </c>
      <c r="B45" s="48"/>
      <c r="C45" s="47"/>
      <c r="D45" s="47"/>
      <c r="E45" s="49" t="s">
        <v>56</v>
      </c>
      <c r="F45" s="11">
        <f t="shared" ref="F45:K45" si="51">F46+F51+F59+F62+F89+F65+F68+F71+F74+F77+F80+F83+F86</f>
        <v>162092.50000000003</v>
      </c>
      <c r="G45" s="11">
        <f t="shared" si="51"/>
        <v>152609.20000000004</v>
      </c>
      <c r="H45" s="11">
        <f t="shared" si="51"/>
        <v>148526.30000000002</v>
      </c>
      <c r="I45" s="11">
        <f t="shared" si="51"/>
        <v>6719.6</v>
      </c>
      <c r="J45" s="11">
        <f t="shared" si="51"/>
        <v>0</v>
      </c>
      <c r="K45" s="11">
        <f t="shared" si="51"/>
        <v>0</v>
      </c>
      <c r="L45" s="11">
        <f t="shared" si="1"/>
        <v>168812.10000000003</v>
      </c>
      <c r="M45" s="11">
        <f t="shared" si="2"/>
        <v>152609.20000000004</v>
      </c>
      <c r="N45" s="11">
        <f t="shared" si="3"/>
        <v>148526.30000000002</v>
      </c>
      <c r="O45" s="11">
        <f>O46+O51+O59+O62+O89+O65+O68+O71+O74+O77+O80+O83+O86</f>
        <v>2190</v>
      </c>
      <c r="P45" s="11">
        <f>P46+P51+P59+P62+P89+P65+P68+P71+P74+P77+P80+P83+P86</f>
        <v>990</v>
      </c>
      <c r="Q45" s="11">
        <f>Q46+Q51+Q59+Q62+Q89+Q65+Q68+Q71+Q74+Q77+Q80+Q83+Q86</f>
        <v>990</v>
      </c>
      <c r="R45" s="11">
        <f t="shared" si="5"/>
        <v>171002.10000000003</v>
      </c>
      <c r="S45" s="11">
        <f t="shared" si="6"/>
        <v>153599.20000000004</v>
      </c>
      <c r="T45" s="11">
        <f t="shared" si="7"/>
        <v>149516.30000000002</v>
      </c>
      <c r="U45" s="11">
        <f>U46+U51+U59+U62+U89+U65+U68+U71+U74+U77+U80+U83+U86</f>
        <v>0</v>
      </c>
      <c r="V45" s="11">
        <f>V46+V51+V59+V62+V89+V65+V68+V71+V74+V77+V80+V83+V86</f>
        <v>0</v>
      </c>
      <c r="W45" s="11">
        <f>W46+W51+W59+W62+W89+W65+W68+W71+W74+W77+W80+W83+W86</f>
        <v>0</v>
      </c>
      <c r="X45" s="11">
        <f t="shared" si="8"/>
        <v>171002.10000000003</v>
      </c>
      <c r="Y45" s="11">
        <f t="shared" si="9"/>
        <v>153599.20000000004</v>
      </c>
      <c r="Z45" s="11">
        <f t="shared" si="10"/>
        <v>149516.30000000002</v>
      </c>
      <c r="AA45" s="11">
        <f>AA46+AA51+AA59+AA62+AA89+AA65+AA68+AA71+AA74+AA77+AA80+AA83+AA86</f>
        <v>-3057.1260000000002</v>
      </c>
      <c r="AB45" s="11">
        <f>AB46+AB51+AB59+AB62+AB89+AB65+AB68+AB71+AB74+AB77+AB80+AB83+AB86</f>
        <v>-4523.3050000000003</v>
      </c>
      <c r="AC45" s="11">
        <f>AC46+AC51+AC59+AC62+AC89+AC65+AC68+AC71+AC74+AC77+AC80+AC83+AC86</f>
        <v>-4523.7619999999997</v>
      </c>
      <c r="AD45" s="11">
        <f t="shared" si="11"/>
        <v>167944.97400000005</v>
      </c>
      <c r="AE45" s="11">
        <f>AE46+AE51+AE59+AE62+AE89+AE65+AE68+AE71+AE74+AE77+AE80+AE83+AE86</f>
        <v>0</v>
      </c>
      <c r="AF45" s="57">
        <f t="shared" si="12"/>
        <v>167944.97400000005</v>
      </c>
      <c r="AG45" s="58">
        <f t="shared" si="13"/>
        <v>149075.89500000005</v>
      </c>
      <c r="AH45" s="58">
        <f t="shared" si="14"/>
        <v>144992.53800000003</v>
      </c>
      <c r="AI45" s="11">
        <f>AI46+AI51+AI59+AI62+AI89+AI65+AI68+AI71+AI74+AI77+AI80+AI83+AI86</f>
        <v>0</v>
      </c>
      <c r="AJ45" s="21"/>
      <c r="AK45" s="21"/>
    </row>
    <row r="46" spans="1:42" ht="31.2" x14ac:dyDescent="0.3">
      <c r="A46" s="47" t="s">
        <v>57</v>
      </c>
      <c r="B46" s="48"/>
      <c r="C46" s="47"/>
      <c r="D46" s="47"/>
      <c r="E46" s="49" t="s">
        <v>58</v>
      </c>
      <c r="F46" s="11">
        <f t="shared" ref="F46:K46" si="52">F47+F49</f>
        <v>68822.499999999985</v>
      </c>
      <c r="G46" s="11">
        <f t="shared" si="52"/>
        <v>64189.2</v>
      </c>
      <c r="H46" s="11">
        <f t="shared" si="52"/>
        <v>59856.3</v>
      </c>
      <c r="I46" s="11">
        <f t="shared" si="52"/>
        <v>0</v>
      </c>
      <c r="J46" s="11">
        <f t="shared" si="52"/>
        <v>0</v>
      </c>
      <c r="K46" s="11">
        <f t="shared" si="52"/>
        <v>0</v>
      </c>
      <c r="L46" s="11">
        <f t="shared" si="1"/>
        <v>68822.499999999985</v>
      </c>
      <c r="M46" s="11">
        <f t="shared" si="2"/>
        <v>64189.2</v>
      </c>
      <c r="N46" s="11">
        <f t="shared" si="3"/>
        <v>59856.3</v>
      </c>
      <c r="O46" s="11">
        <f>O47+O49</f>
        <v>0</v>
      </c>
      <c r="P46" s="11">
        <f>P47+P49</f>
        <v>0</v>
      </c>
      <c r="Q46" s="11">
        <f>Q47+Q49</f>
        <v>0</v>
      </c>
      <c r="R46" s="11">
        <f t="shared" si="5"/>
        <v>68822.499999999985</v>
      </c>
      <c r="S46" s="11">
        <f t="shared" si="6"/>
        <v>64189.2</v>
      </c>
      <c r="T46" s="11">
        <f t="shared" si="7"/>
        <v>59856.3</v>
      </c>
      <c r="U46" s="11">
        <f>U47+U49</f>
        <v>0</v>
      </c>
      <c r="V46" s="11">
        <f>V47+V49</f>
        <v>0</v>
      </c>
      <c r="W46" s="11">
        <f>W47+W49</f>
        <v>0</v>
      </c>
      <c r="X46" s="11">
        <f t="shared" si="8"/>
        <v>68822.499999999985</v>
      </c>
      <c r="Y46" s="11">
        <f t="shared" si="9"/>
        <v>64189.2</v>
      </c>
      <c r="Z46" s="11">
        <f t="shared" si="10"/>
        <v>59856.3</v>
      </c>
      <c r="AA46" s="11">
        <f>AA47+AA49</f>
        <v>1942.874</v>
      </c>
      <c r="AB46" s="11">
        <f>AB47+AB49</f>
        <v>476.69499999999999</v>
      </c>
      <c r="AC46" s="11">
        <f>AC47+AC49</f>
        <v>476.238</v>
      </c>
      <c r="AD46" s="11">
        <f t="shared" si="11"/>
        <v>70765.373999999982</v>
      </c>
      <c r="AE46" s="11">
        <f>AE47+AE49</f>
        <v>0</v>
      </c>
      <c r="AF46" s="57">
        <f t="shared" si="12"/>
        <v>70765.373999999982</v>
      </c>
      <c r="AG46" s="58">
        <f t="shared" si="13"/>
        <v>64665.894999999997</v>
      </c>
      <c r="AH46" s="58">
        <f t="shared" si="14"/>
        <v>60332.538</v>
      </c>
      <c r="AI46" s="11">
        <f>AI47+AI49</f>
        <v>0</v>
      </c>
      <c r="AJ46" s="21"/>
      <c r="AK46" s="21"/>
    </row>
    <row r="47" spans="1:42" ht="31.2" x14ac:dyDescent="0.3">
      <c r="A47" s="47" t="s">
        <v>57</v>
      </c>
      <c r="B47" s="48" t="s">
        <v>59</v>
      </c>
      <c r="C47" s="47"/>
      <c r="D47" s="47"/>
      <c r="E47" s="49" t="s">
        <v>60</v>
      </c>
      <c r="F47" s="11">
        <f t="shared" ref="F47:K47" si="53">F48</f>
        <v>68052.199999999983</v>
      </c>
      <c r="G47" s="11">
        <f t="shared" si="53"/>
        <v>63438.1</v>
      </c>
      <c r="H47" s="11">
        <f t="shared" si="53"/>
        <v>59113.8</v>
      </c>
      <c r="I47" s="11">
        <f t="shared" si="53"/>
        <v>0</v>
      </c>
      <c r="J47" s="11">
        <f t="shared" si="53"/>
        <v>0</v>
      </c>
      <c r="K47" s="11">
        <f t="shared" si="53"/>
        <v>0</v>
      </c>
      <c r="L47" s="11">
        <f t="shared" si="1"/>
        <v>68052.199999999983</v>
      </c>
      <c r="M47" s="11">
        <f t="shared" si="2"/>
        <v>63438.1</v>
      </c>
      <c r="N47" s="11">
        <f t="shared" si="3"/>
        <v>59113.8</v>
      </c>
      <c r="O47" s="11">
        <f>O48</f>
        <v>0</v>
      </c>
      <c r="P47" s="11">
        <f>P48</f>
        <v>0</v>
      </c>
      <c r="Q47" s="11">
        <f>Q48</f>
        <v>0</v>
      </c>
      <c r="R47" s="11">
        <f t="shared" si="5"/>
        <v>68052.199999999983</v>
      </c>
      <c r="S47" s="11">
        <f t="shared" si="6"/>
        <v>63438.1</v>
      </c>
      <c r="T47" s="11">
        <f t="shared" si="7"/>
        <v>59113.8</v>
      </c>
      <c r="U47" s="11">
        <f>U48</f>
        <v>0</v>
      </c>
      <c r="V47" s="11">
        <f>V48</f>
        <v>0</v>
      </c>
      <c r="W47" s="11">
        <f>W48</f>
        <v>0</v>
      </c>
      <c r="X47" s="11">
        <f t="shared" si="8"/>
        <v>68052.199999999983</v>
      </c>
      <c r="Y47" s="11">
        <f t="shared" si="9"/>
        <v>63438.1</v>
      </c>
      <c r="Z47" s="11">
        <f t="shared" si="10"/>
        <v>59113.8</v>
      </c>
      <c r="AA47" s="11">
        <f>AA48</f>
        <v>1942.874</v>
      </c>
      <c r="AB47" s="11">
        <f>AB48</f>
        <v>476.69499999999999</v>
      </c>
      <c r="AC47" s="11">
        <f>AC48</f>
        <v>476.238</v>
      </c>
      <c r="AD47" s="11">
        <f t="shared" si="11"/>
        <v>69995.073999999979</v>
      </c>
      <c r="AE47" s="11">
        <f>AE48</f>
        <v>0</v>
      </c>
      <c r="AF47" s="57">
        <f t="shared" si="12"/>
        <v>69995.073999999979</v>
      </c>
      <c r="AG47" s="58">
        <f t="shared" si="13"/>
        <v>63914.794999999998</v>
      </c>
      <c r="AH47" s="58">
        <f t="shared" si="14"/>
        <v>59590.038</v>
      </c>
      <c r="AI47" s="11">
        <f>AI48</f>
        <v>0</v>
      </c>
      <c r="AJ47" s="21"/>
      <c r="AK47" s="21"/>
    </row>
    <row r="48" spans="1:42" x14ac:dyDescent="0.3">
      <c r="A48" s="47" t="s">
        <v>57</v>
      </c>
      <c r="B48" s="48">
        <v>200</v>
      </c>
      <c r="C48" s="47" t="s">
        <v>30</v>
      </c>
      <c r="D48" s="47" t="s">
        <v>31</v>
      </c>
      <c r="E48" s="49" t="s">
        <v>32</v>
      </c>
      <c r="F48" s="11">
        <v>68052.199999999983</v>
      </c>
      <c r="G48" s="11">
        <v>63438.1</v>
      </c>
      <c r="H48" s="11">
        <v>59113.8</v>
      </c>
      <c r="I48" s="11"/>
      <c r="J48" s="11"/>
      <c r="K48" s="11"/>
      <c r="L48" s="11">
        <f t="shared" si="1"/>
        <v>68052.199999999983</v>
      </c>
      <c r="M48" s="11">
        <f t="shared" si="2"/>
        <v>63438.1</v>
      </c>
      <c r="N48" s="11">
        <f t="shared" si="3"/>
        <v>59113.8</v>
      </c>
      <c r="O48" s="11"/>
      <c r="P48" s="11"/>
      <c r="Q48" s="11"/>
      <c r="R48" s="11">
        <f t="shared" si="5"/>
        <v>68052.199999999983</v>
      </c>
      <c r="S48" s="11">
        <f t="shared" si="6"/>
        <v>63438.1</v>
      </c>
      <c r="T48" s="11">
        <f t="shared" si="7"/>
        <v>59113.8</v>
      </c>
      <c r="U48" s="11"/>
      <c r="V48" s="11"/>
      <c r="W48" s="11"/>
      <c r="X48" s="11">
        <f t="shared" si="8"/>
        <v>68052.199999999983</v>
      </c>
      <c r="Y48" s="11">
        <f t="shared" si="9"/>
        <v>63438.1</v>
      </c>
      <c r="Z48" s="11">
        <f t="shared" si="10"/>
        <v>59113.8</v>
      </c>
      <c r="AA48" s="11">
        <f>343.441+796.085+803.348</f>
        <v>1942.874</v>
      </c>
      <c r="AB48" s="11">
        <v>476.69499999999999</v>
      </c>
      <c r="AC48" s="11">
        <v>476.238</v>
      </c>
      <c r="AD48" s="11">
        <f t="shared" si="11"/>
        <v>69995.073999999979</v>
      </c>
      <c r="AE48" s="11"/>
      <c r="AF48" s="57">
        <f t="shared" si="12"/>
        <v>69995.073999999979</v>
      </c>
      <c r="AG48" s="58">
        <f t="shared" si="13"/>
        <v>63914.794999999998</v>
      </c>
      <c r="AH48" s="58">
        <f t="shared" si="14"/>
        <v>59590.038</v>
      </c>
      <c r="AI48" s="11"/>
      <c r="AJ48" s="21"/>
      <c r="AK48" s="21"/>
    </row>
    <row r="49" spans="1:37" x14ac:dyDescent="0.3">
      <c r="A49" s="47" t="s">
        <v>57</v>
      </c>
      <c r="B49" s="48" t="s">
        <v>45</v>
      </c>
      <c r="C49" s="47"/>
      <c r="D49" s="47"/>
      <c r="E49" s="49" t="s">
        <v>46</v>
      </c>
      <c r="F49" s="11">
        <f t="shared" ref="F49:K49" si="54">F50</f>
        <v>770.3</v>
      </c>
      <c r="G49" s="11">
        <f t="shared" si="54"/>
        <v>751.1</v>
      </c>
      <c r="H49" s="11">
        <f t="shared" si="54"/>
        <v>742.5</v>
      </c>
      <c r="I49" s="11">
        <f t="shared" si="54"/>
        <v>0</v>
      </c>
      <c r="J49" s="11">
        <f t="shared" si="54"/>
        <v>0</v>
      </c>
      <c r="K49" s="11">
        <f t="shared" si="54"/>
        <v>0</v>
      </c>
      <c r="L49" s="11">
        <f t="shared" si="1"/>
        <v>770.3</v>
      </c>
      <c r="M49" s="11">
        <f t="shared" si="2"/>
        <v>751.1</v>
      </c>
      <c r="N49" s="11">
        <f t="shared" si="3"/>
        <v>742.5</v>
      </c>
      <c r="O49" s="11">
        <f>O50</f>
        <v>0</v>
      </c>
      <c r="P49" s="11">
        <f>P50</f>
        <v>0</v>
      </c>
      <c r="Q49" s="11">
        <f>Q50</f>
        <v>0</v>
      </c>
      <c r="R49" s="11">
        <f t="shared" si="5"/>
        <v>770.3</v>
      </c>
      <c r="S49" s="11">
        <f t="shared" si="6"/>
        <v>751.1</v>
      </c>
      <c r="T49" s="11">
        <f t="shared" si="7"/>
        <v>742.5</v>
      </c>
      <c r="U49" s="11">
        <f>U50</f>
        <v>0</v>
      </c>
      <c r="V49" s="11">
        <f>V50</f>
        <v>0</v>
      </c>
      <c r="W49" s="11">
        <f>W50</f>
        <v>0</v>
      </c>
      <c r="X49" s="11">
        <f t="shared" si="8"/>
        <v>770.3</v>
      </c>
      <c r="Y49" s="11">
        <f t="shared" si="9"/>
        <v>751.1</v>
      </c>
      <c r="Z49" s="11">
        <f t="shared" si="10"/>
        <v>742.5</v>
      </c>
      <c r="AA49" s="11">
        <f>AA50</f>
        <v>0</v>
      </c>
      <c r="AB49" s="11">
        <f>AB50</f>
        <v>0</v>
      </c>
      <c r="AC49" s="11">
        <f>AC50</f>
        <v>0</v>
      </c>
      <c r="AD49" s="11">
        <f t="shared" si="11"/>
        <v>770.3</v>
      </c>
      <c r="AE49" s="11">
        <f>AE50</f>
        <v>0</v>
      </c>
      <c r="AF49" s="57">
        <f t="shared" si="12"/>
        <v>770.3</v>
      </c>
      <c r="AG49" s="58">
        <f t="shared" si="13"/>
        <v>751.1</v>
      </c>
      <c r="AH49" s="58">
        <f t="shared" si="14"/>
        <v>742.5</v>
      </c>
      <c r="AI49" s="11">
        <f>AI50</f>
        <v>0</v>
      </c>
      <c r="AJ49" s="21"/>
      <c r="AK49" s="21"/>
    </row>
    <row r="50" spans="1:37" x14ac:dyDescent="0.3">
      <c r="A50" s="47" t="s">
        <v>57</v>
      </c>
      <c r="B50" s="48">
        <v>800</v>
      </c>
      <c r="C50" s="47" t="s">
        <v>30</v>
      </c>
      <c r="D50" s="47" t="s">
        <v>31</v>
      </c>
      <c r="E50" s="49" t="s">
        <v>32</v>
      </c>
      <c r="F50" s="11">
        <v>770.3</v>
      </c>
      <c r="G50" s="11">
        <v>751.1</v>
      </c>
      <c r="H50" s="11">
        <v>742.5</v>
      </c>
      <c r="I50" s="11"/>
      <c r="J50" s="11"/>
      <c r="K50" s="11"/>
      <c r="L50" s="11">
        <f t="shared" si="1"/>
        <v>770.3</v>
      </c>
      <c r="M50" s="11">
        <f t="shared" si="2"/>
        <v>751.1</v>
      </c>
      <c r="N50" s="11">
        <f t="shared" si="3"/>
        <v>742.5</v>
      </c>
      <c r="O50" s="11"/>
      <c r="P50" s="11"/>
      <c r="Q50" s="11"/>
      <c r="R50" s="11">
        <f t="shared" si="5"/>
        <v>770.3</v>
      </c>
      <c r="S50" s="11">
        <f t="shared" si="6"/>
        <v>751.1</v>
      </c>
      <c r="T50" s="11">
        <f t="shared" si="7"/>
        <v>742.5</v>
      </c>
      <c r="U50" s="11"/>
      <c r="V50" s="11"/>
      <c r="W50" s="11"/>
      <c r="X50" s="11">
        <f t="shared" si="8"/>
        <v>770.3</v>
      </c>
      <c r="Y50" s="11">
        <f t="shared" si="9"/>
        <v>751.1</v>
      </c>
      <c r="Z50" s="11">
        <f t="shared" si="10"/>
        <v>742.5</v>
      </c>
      <c r="AA50" s="11"/>
      <c r="AB50" s="11"/>
      <c r="AC50" s="11"/>
      <c r="AD50" s="11">
        <f t="shared" si="11"/>
        <v>770.3</v>
      </c>
      <c r="AE50" s="11"/>
      <c r="AF50" s="57">
        <f t="shared" si="12"/>
        <v>770.3</v>
      </c>
      <c r="AG50" s="58">
        <f t="shared" si="13"/>
        <v>751.1</v>
      </c>
      <c r="AH50" s="58">
        <f t="shared" si="14"/>
        <v>742.5</v>
      </c>
      <c r="AI50" s="11"/>
      <c r="AJ50" s="21"/>
      <c r="AK50" s="21"/>
    </row>
    <row r="51" spans="1:37" ht="46.8" x14ac:dyDescent="0.3">
      <c r="A51" s="47" t="s">
        <v>61</v>
      </c>
      <c r="B51" s="48"/>
      <c r="C51" s="47"/>
      <c r="D51" s="47"/>
      <c r="E51" s="50" t="s">
        <v>62</v>
      </c>
      <c r="F51" s="11">
        <f t="shared" ref="F51:K51" si="55">F52+F54</f>
        <v>15608.7</v>
      </c>
      <c r="G51" s="11">
        <f t="shared" si="55"/>
        <v>15608.7</v>
      </c>
      <c r="H51" s="11">
        <f t="shared" si="55"/>
        <v>15608.7</v>
      </c>
      <c r="I51" s="11">
        <f t="shared" si="55"/>
        <v>114.6</v>
      </c>
      <c r="J51" s="11">
        <f t="shared" si="55"/>
        <v>0</v>
      </c>
      <c r="K51" s="11">
        <f t="shared" si="55"/>
        <v>0</v>
      </c>
      <c r="L51" s="11">
        <f t="shared" si="1"/>
        <v>15723.300000000001</v>
      </c>
      <c r="M51" s="11">
        <f t="shared" si="2"/>
        <v>15608.7</v>
      </c>
      <c r="N51" s="11">
        <f t="shared" si="3"/>
        <v>15608.7</v>
      </c>
      <c r="O51" s="11">
        <f>O52+O54</f>
        <v>1200</v>
      </c>
      <c r="P51" s="11">
        <f>P52+P54</f>
        <v>0</v>
      </c>
      <c r="Q51" s="11">
        <f>Q52+Q54</f>
        <v>0</v>
      </c>
      <c r="R51" s="11">
        <f t="shared" si="5"/>
        <v>16923.300000000003</v>
      </c>
      <c r="S51" s="11">
        <f t="shared" si="6"/>
        <v>15608.7</v>
      </c>
      <c r="T51" s="11">
        <f t="shared" si="7"/>
        <v>15608.7</v>
      </c>
      <c r="U51" s="11">
        <f>U52+U54</f>
        <v>0</v>
      </c>
      <c r="V51" s="11">
        <f>V52+V54</f>
        <v>0</v>
      </c>
      <c r="W51" s="11">
        <f>W52+W54</f>
        <v>0</v>
      </c>
      <c r="X51" s="11">
        <f t="shared" si="8"/>
        <v>16923.300000000003</v>
      </c>
      <c r="Y51" s="11">
        <f t="shared" si="9"/>
        <v>15608.7</v>
      </c>
      <c r="Z51" s="11">
        <f t="shared" si="10"/>
        <v>15608.7</v>
      </c>
      <c r="AA51" s="11">
        <f>AA52+AA54</f>
        <v>0</v>
      </c>
      <c r="AB51" s="11">
        <f>AB52+AB54</f>
        <v>0</v>
      </c>
      <c r="AC51" s="11">
        <f>AC52+AC54</f>
        <v>0</v>
      </c>
      <c r="AD51" s="11">
        <f t="shared" si="11"/>
        <v>16923.300000000003</v>
      </c>
      <c r="AE51" s="11">
        <f>AE52+AE54</f>
        <v>0</v>
      </c>
      <c r="AF51" s="57">
        <f t="shared" si="12"/>
        <v>16923.300000000003</v>
      </c>
      <c r="AG51" s="58">
        <f t="shared" si="13"/>
        <v>15608.7</v>
      </c>
      <c r="AH51" s="58">
        <f t="shared" si="14"/>
        <v>15608.7</v>
      </c>
      <c r="AI51" s="11">
        <f>AI52+AI54</f>
        <v>0</v>
      </c>
      <c r="AJ51" s="21"/>
      <c r="AK51" s="21"/>
    </row>
    <row r="52" spans="1:37" ht="31.2" x14ac:dyDescent="0.3">
      <c r="A52" s="47" t="s">
        <v>61</v>
      </c>
      <c r="B52" s="48" t="s">
        <v>59</v>
      </c>
      <c r="C52" s="47"/>
      <c r="D52" s="47"/>
      <c r="E52" s="49" t="s">
        <v>60</v>
      </c>
      <c r="F52" s="11">
        <f t="shared" ref="F52:K52" si="56">F53</f>
        <v>250</v>
      </c>
      <c r="G52" s="11">
        <f t="shared" si="56"/>
        <v>250</v>
      </c>
      <c r="H52" s="11">
        <f t="shared" si="56"/>
        <v>250</v>
      </c>
      <c r="I52" s="11">
        <f t="shared" si="56"/>
        <v>0</v>
      </c>
      <c r="J52" s="11">
        <f t="shared" si="56"/>
        <v>0</v>
      </c>
      <c r="K52" s="11">
        <f t="shared" si="56"/>
        <v>0</v>
      </c>
      <c r="L52" s="11">
        <f t="shared" si="1"/>
        <v>250</v>
      </c>
      <c r="M52" s="11">
        <f t="shared" si="2"/>
        <v>250</v>
      </c>
      <c r="N52" s="11">
        <f t="shared" si="3"/>
        <v>250</v>
      </c>
      <c r="O52" s="11">
        <f>O53</f>
        <v>0</v>
      </c>
      <c r="P52" s="11">
        <f>P53</f>
        <v>0</v>
      </c>
      <c r="Q52" s="11">
        <f>Q53</f>
        <v>0</v>
      </c>
      <c r="R52" s="11">
        <f t="shared" si="5"/>
        <v>250</v>
      </c>
      <c r="S52" s="11">
        <f t="shared" si="6"/>
        <v>250</v>
      </c>
      <c r="T52" s="11">
        <f t="shared" si="7"/>
        <v>250</v>
      </c>
      <c r="U52" s="11">
        <f>U53</f>
        <v>0</v>
      </c>
      <c r="V52" s="11">
        <f>V53</f>
        <v>0</v>
      </c>
      <c r="W52" s="11">
        <f>W53</f>
        <v>0</v>
      </c>
      <c r="X52" s="11">
        <f t="shared" si="8"/>
        <v>250</v>
      </c>
      <c r="Y52" s="11">
        <f t="shared" si="9"/>
        <v>250</v>
      </c>
      <c r="Z52" s="11">
        <f t="shared" si="10"/>
        <v>250</v>
      </c>
      <c r="AA52" s="11">
        <f>AA53</f>
        <v>0</v>
      </c>
      <c r="AB52" s="11">
        <f>AB53</f>
        <v>0</v>
      </c>
      <c r="AC52" s="11">
        <f>AC53</f>
        <v>0</v>
      </c>
      <c r="AD52" s="11">
        <f t="shared" si="11"/>
        <v>250</v>
      </c>
      <c r="AE52" s="11">
        <f>AE53</f>
        <v>0</v>
      </c>
      <c r="AF52" s="57">
        <f t="shared" si="12"/>
        <v>250</v>
      </c>
      <c r="AG52" s="58">
        <f t="shared" si="13"/>
        <v>250</v>
      </c>
      <c r="AH52" s="58">
        <f t="shared" si="14"/>
        <v>250</v>
      </c>
      <c r="AI52" s="11">
        <f>AI53</f>
        <v>0</v>
      </c>
      <c r="AJ52" s="21"/>
      <c r="AK52" s="21"/>
    </row>
    <row r="53" spans="1:37" x14ac:dyDescent="0.3">
      <c r="A53" s="47" t="s">
        <v>61</v>
      </c>
      <c r="B53" s="48">
        <v>200</v>
      </c>
      <c r="C53" s="47" t="s">
        <v>63</v>
      </c>
      <c r="D53" s="47" t="s">
        <v>30</v>
      </c>
      <c r="E53" s="49" t="s">
        <v>64</v>
      </c>
      <c r="F53" s="11">
        <v>250</v>
      </c>
      <c r="G53" s="11">
        <v>250</v>
      </c>
      <c r="H53" s="11">
        <v>250</v>
      </c>
      <c r="I53" s="11"/>
      <c r="J53" s="11"/>
      <c r="K53" s="11"/>
      <c r="L53" s="11">
        <f t="shared" si="1"/>
        <v>250</v>
      </c>
      <c r="M53" s="11">
        <f t="shared" si="2"/>
        <v>250</v>
      </c>
      <c r="N53" s="11">
        <f t="shared" si="3"/>
        <v>250</v>
      </c>
      <c r="O53" s="11"/>
      <c r="P53" s="11"/>
      <c r="Q53" s="11"/>
      <c r="R53" s="11">
        <f t="shared" si="5"/>
        <v>250</v>
      </c>
      <c r="S53" s="11">
        <f t="shared" si="6"/>
        <v>250</v>
      </c>
      <c r="T53" s="11">
        <f t="shared" si="7"/>
        <v>250</v>
      </c>
      <c r="U53" s="11"/>
      <c r="V53" s="11"/>
      <c r="W53" s="11"/>
      <c r="X53" s="11">
        <f t="shared" si="8"/>
        <v>250</v>
      </c>
      <c r="Y53" s="11">
        <f t="shared" si="9"/>
        <v>250</v>
      </c>
      <c r="Z53" s="11">
        <f t="shared" si="10"/>
        <v>250</v>
      </c>
      <c r="AA53" s="11"/>
      <c r="AB53" s="11"/>
      <c r="AC53" s="11"/>
      <c r="AD53" s="11">
        <f t="shared" si="11"/>
        <v>250</v>
      </c>
      <c r="AE53" s="11"/>
      <c r="AF53" s="57">
        <f t="shared" si="12"/>
        <v>250</v>
      </c>
      <c r="AG53" s="58">
        <f t="shared" si="13"/>
        <v>250</v>
      </c>
      <c r="AH53" s="58">
        <f t="shared" si="14"/>
        <v>250</v>
      </c>
      <c r="AI53" s="11"/>
      <c r="AJ53" s="21"/>
      <c r="AK53" s="21"/>
    </row>
    <row r="54" spans="1:37" ht="46.8" x14ac:dyDescent="0.3">
      <c r="A54" s="47" t="s">
        <v>61</v>
      </c>
      <c r="B54" s="48" t="s">
        <v>51</v>
      </c>
      <c r="C54" s="47"/>
      <c r="D54" s="47"/>
      <c r="E54" s="49" t="s">
        <v>52</v>
      </c>
      <c r="F54" s="11">
        <f t="shared" ref="F54:K54" si="57">F55+F56+F57+F58</f>
        <v>15358.7</v>
      </c>
      <c r="G54" s="11">
        <f t="shared" si="57"/>
        <v>15358.7</v>
      </c>
      <c r="H54" s="11">
        <f t="shared" si="57"/>
        <v>15358.7</v>
      </c>
      <c r="I54" s="11">
        <f t="shared" si="57"/>
        <v>114.6</v>
      </c>
      <c r="J54" s="11">
        <f t="shared" si="57"/>
        <v>0</v>
      </c>
      <c r="K54" s="11">
        <f t="shared" si="57"/>
        <v>0</v>
      </c>
      <c r="L54" s="11">
        <f t="shared" si="1"/>
        <v>15473.300000000001</v>
      </c>
      <c r="M54" s="11">
        <f t="shared" si="2"/>
        <v>15358.7</v>
      </c>
      <c r="N54" s="11">
        <f t="shared" si="3"/>
        <v>15358.7</v>
      </c>
      <c r="O54" s="11">
        <f>O55+O56+O57+O58</f>
        <v>1200</v>
      </c>
      <c r="P54" s="11">
        <f>P55+P56+P57+P58</f>
        <v>0</v>
      </c>
      <c r="Q54" s="11">
        <f>Q55+Q56+Q57+Q58</f>
        <v>0</v>
      </c>
      <c r="R54" s="11">
        <f t="shared" si="5"/>
        <v>16673.300000000003</v>
      </c>
      <c r="S54" s="11">
        <f t="shared" si="6"/>
        <v>15358.7</v>
      </c>
      <c r="T54" s="11">
        <f t="shared" si="7"/>
        <v>15358.7</v>
      </c>
      <c r="U54" s="11">
        <f>U55+U56+U57+U58</f>
        <v>0</v>
      </c>
      <c r="V54" s="11">
        <f>V55+V56+V57+V58</f>
        <v>0</v>
      </c>
      <c r="W54" s="11">
        <f>W55+W56+W57+W58</f>
        <v>0</v>
      </c>
      <c r="X54" s="11">
        <f t="shared" si="8"/>
        <v>16673.300000000003</v>
      </c>
      <c r="Y54" s="11">
        <f t="shared" si="9"/>
        <v>15358.7</v>
      </c>
      <c r="Z54" s="11">
        <f t="shared" si="10"/>
        <v>15358.7</v>
      </c>
      <c r="AA54" s="11">
        <f>AA55+AA56+AA57+AA58</f>
        <v>0</v>
      </c>
      <c r="AB54" s="11">
        <f>AB55+AB56+AB57+AB58</f>
        <v>0</v>
      </c>
      <c r="AC54" s="11">
        <f>AC55+AC56+AC57+AC58</f>
        <v>0</v>
      </c>
      <c r="AD54" s="11">
        <f t="shared" si="11"/>
        <v>16673.300000000003</v>
      </c>
      <c r="AE54" s="11">
        <f>AE55+AE56+AE57+AE58</f>
        <v>0</v>
      </c>
      <c r="AF54" s="57">
        <f t="shared" si="12"/>
        <v>16673.300000000003</v>
      </c>
      <c r="AG54" s="58">
        <f t="shared" si="13"/>
        <v>15358.7</v>
      </c>
      <c r="AH54" s="58">
        <f t="shared" si="14"/>
        <v>15358.7</v>
      </c>
      <c r="AI54" s="11">
        <f>AI55+AI56+AI57+AI58</f>
        <v>0</v>
      </c>
      <c r="AJ54" s="21"/>
      <c r="AK54" s="21"/>
    </row>
    <row r="55" spans="1:37" x14ac:dyDescent="0.3">
      <c r="A55" s="47" t="s">
        <v>61</v>
      </c>
      <c r="B55" s="48">
        <v>600</v>
      </c>
      <c r="C55" s="47" t="s">
        <v>30</v>
      </c>
      <c r="D55" s="47" t="s">
        <v>31</v>
      </c>
      <c r="E55" s="49" t="s">
        <v>32</v>
      </c>
      <c r="F55" s="11">
        <v>9925.7000000000007</v>
      </c>
      <c r="G55" s="11">
        <v>9925.7000000000007</v>
      </c>
      <c r="H55" s="11">
        <v>9925.7000000000007</v>
      </c>
      <c r="I55" s="11">
        <v>114.6</v>
      </c>
      <c r="J55" s="11"/>
      <c r="K55" s="11"/>
      <c r="L55" s="11">
        <f t="shared" si="1"/>
        <v>10040.300000000001</v>
      </c>
      <c r="M55" s="11">
        <f t="shared" si="2"/>
        <v>9925.7000000000007</v>
      </c>
      <c r="N55" s="11">
        <f t="shared" si="3"/>
        <v>9925.7000000000007</v>
      </c>
      <c r="O55" s="11">
        <v>1200</v>
      </c>
      <c r="P55" s="11"/>
      <c r="Q55" s="11"/>
      <c r="R55" s="11">
        <f t="shared" si="5"/>
        <v>11240.300000000001</v>
      </c>
      <c r="S55" s="11">
        <f t="shared" si="6"/>
        <v>9925.7000000000007</v>
      </c>
      <c r="T55" s="11">
        <f t="shared" si="7"/>
        <v>9925.7000000000007</v>
      </c>
      <c r="U55" s="11"/>
      <c r="V55" s="11"/>
      <c r="W55" s="11"/>
      <c r="X55" s="11">
        <f t="shared" si="8"/>
        <v>11240.300000000001</v>
      </c>
      <c r="Y55" s="11">
        <f t="shared" si="9"/>
        <v>9925.7000000000007</v>
      </c>
      <c r="Z55" s="11">
        <f t="shared" si="10"/>
        <v>9925.7000000000007</v>
      </c>
      <c r="AA55" s="11"/>
      <c r="AB55" s="11"/>
      <c r="AC55" s="11"/>
      <c r="AD55" s="11">
        <f t="shared" si="11"/>
        <v>11240.300000000001</v>
      </c>
      <c r="AE55" s="11"/>
      <c r="AF55" s="57">
        <f t="shared" si="12"/>
        <v>11240.300000000001</v>
      </c>
      <c r="AG55" s="58">
        <f t="shared" si="13"/>
        <v>9925.7000000000007</v>
      </c>
      <c r="AH55" s="58">
        <f t="shared" si="14"/>
        <v>9925.7000000000007</v>
      </c>
      <c r="AI55" s="11"/>
      <c r="AJ55" s="21"/>
      <c r="AK55" s="21">
        <v>75</v>
      </c>
    </row>
    <row r="56" spans="1:37" x14ac:dyDescent="0.3">
      <c r="A56" s="47" t="s">
        <v>61</v>
      </c>
      <c r="B56" s="48">
        <v>600</v>
      </c>
      <c r="C56" s="47" t="s">
        <v>65</v>
      </c>
      <c r="D56" s="47" t="s">
        <v>65</v>
      </c>
      <c r="E56" s="49" t="s">
        <v>66</v>
      </c>
      <c r="F56" s="11">
        <v>3350</v>
      </c>
      <c r="G56" s="11">
        <v>3350</v>
      </c>
      <c r="H56" s="11">
        <v>3350</v>
      </c>
      <c r="I56" s="11"/>
      <c r="J56" s="11"/>
      <c r="K56" s="11"/>
      <c r="L56" s="11">
        <f t="shared" si="1"/>
        <v>3350</v>
      </c>
      <c r="M56" s="11">
        <f t="shared" si="2"/>
        <v>3350</v>
      </c>
      <c r="N56" s="11">
        <f t="shared" si="3"/>
        <v>3350</v>
      </c>
      <c r="O56" s="11"/>
      <c r="P56" s="11"/>
      <c r="Q56" s="11"/>
      <c r="R56" s="11">
        <f t="shared" si="5"/>
        <v>3350</v>
      </c>
      <c r="S56" s="11">
        <f t="shared" si="6"/>
        <v>3350</v>
      </c>
      <c r="T56" s="11">
        <f t="shared" si="7"/>
        <v>3350</v>
      </c>
      <c r="U56" s="11"/>
      <c r="V56" s="11"/>
      <c r="W56" s="11"/>
      <c r="X56" s="11">
        <f t="shared" si="8"/>
        <v>3350</v>
      </c>
      <c r="Y56" s="11">
        <f t="shared" si="9"/>
        <v>3350</v>
      </c>
      <c r="Z56" s="11">
        <f t="shared" si="10"/>
        <v>3350</v>
      </c>
      <c r="AA56" s="11"/>
      <c r="AB56" s="11"/>
      <c r="AC56" s="11"/>
      <c r="AD56" s="11">
        <f t="shared" si="11"/>
        <v>3350</v>
      </c>
      <c r="AE56" s="11"/>
      <c r="AF56" s="57">
        <f t="shared" si="12"/>
        <v>3350</v>
      </c>
      <c r="AG56" s="58">
        <f t="shared" si="13"/>
        <v>3350</v>
      </c>
      <c r="AH56" s="58">
        <f t="shared" si="14"/>
        <v>3350</v>
      </c>
      <c r="AI56" s="11"/>
      <c r="AJ56" s="21"/>
      <c r="AK56" s="21"/>
    </row>
    <row r="57" spans="1:37" x14ac:dyDescent="0.3">
      <c r="A57" s="47" t="s">
        <v>61</v>
      </c>
      <c r="B57" s="48">
        <v>600</v>
      </c>
      <c r="C57" s="47" t="s">
        <v>65</v>
      </c>
      <c r="D57" s="47" t="s">
        <v>67</v>
      </c>
      <c r="E57" s="49" t="s">
        <v>68</v>
      </c>
      <c r="F57" s="11">
        <v>200</v>
      </c>
      <c r="G57" s="11">
        <v>200</v>
      </c>
      <c r="H57" s="11">
        <v>200</v>
      </c>
      <c r="I57" s="11"/>
      <c r="J57" s="11"/>
      <c r="K57" s="11"/>
      <c r="L57" s="11">
        <f t="shared" si="1"/>
        <v>200</v>
      </c>
      <c r="M57" s="11">
        <f t="shared" si="2"/>
        <v>200</v>
      </c>
      <c r="N57" s="11">
        <f t="shared" si="3"/>
        <v>200</v>
      </c>
      <c r="O57" s="11"/>
      <c r="P57" s="11"/>
      <c r="Q57" s="11"/>
      <c r="R57" s="11">
        <f t="shared" si="5"/>
        <v>200</v>
      </c>
      <c r="S57" s="11">
        <f t="shared" si="6"/>
        <v>200</v>
      </c>
      <c r="T57" s="11">
        <f t="shared" si="7"/>
        <v>200</v>
      </c>
      <c r="U57" s="11"/>
      <c r="V57" s="11"/>
      <c r="W57" s="11"/>
      <c r="X57" s="11">
        <f t="shared" si="8"/>
        <v>200</v>
      </c>
      <c r="Y57" s="11">
        <f t="shared" si="9"/>
        <v>200</v>
      </c>
      <c r="Z57" s="11">
        <f t="shared" si="10"/>
        <v>200</v>
      </c>
      <c r="AA57" s="11"/>
      <c r="AB57" s="11"/>
      <c r="AC57" s="11"/>
      <c r="AD57" s="11">
        <f t="shared" si="11"/>
        <v>200</v>
      </c>
      <c r="AE57" s="11"/>
      <c r="AF57" s="57">
        <f t="shared" si="12"/>
        <v>200</v>
      </c>
      <c r="AG57" s="58">
        <f t="shared" si="13"/>
        <v>200</v>
      </c>
      <c r="AH57" s="58">
        <f t="shared" si="14"/>
        <v>200</v>
      </c>
      <c r="AI57" s="11"/>
      <c r="AJ57" s="21"/>
      <c r="AK57" s="21"/>
    </row>
    <row r="58" spans="1:37" x14ac:dyDescent="0.3">
      <c r="A58" s="47" t="s">
        <v>61</v>
      </c>
      <c r="B58" s="48">
        <v>600</v>
      </c>
      <c r="C58" s="47" t="s">
        <v>63</v>
      </c>
      <c r="D58" s="47" t="s">
        <v>30</v>
      </c>
      <c r="E58" s="49" t="s">
        <v>64</v>
      </c>
      <c r="F58" s="11">
        <v>1883</v>
      </c>
      <c r="G58" s="11">
        <v>1883</v>
      </c>
      <c r="H58" s="11">
        <v>1883</v>
      </c>
      <c r="I58" s="11"/>
      <c r="J58" s="11"/>
      <c r="K58" s="11"/>
      <c r="L58" s="11">
        <f t="shared" si="1"/>
        <v>1883</v>
      </c>
      <c r="M58" s="11">
        <f t="shared" si="2"/>
        <v>1883</v>
      </c>
      <c r="N58" s="11">
        <f t="shared" si="3"/>
        <v>1883</v>
      </c>
      <c r="O58" s="11"/>
      <c r="P58" s="11"/>
      <c r="Q58" s="11"/>
      <c r="R58" s="11">
        <f t="shared" si="5"/>
        <v>1883</v>
      </c>
      <c r="S58" s="11">
        <f t="shared" si="6"/>
        <v>1883</v>
      </c>
      <c r="T58" s="11">
        <f t="shared" si="7"/>
        <v>1883</v>
      </c>
      <c r="U58" s="11"/>
      <c r="V58" s="11"/>
      <c r="W58" s="11"/>
      <c r="X58" s="11">
        <f t="shared" si="8"/>
        <v>1883</v>
      </c>
      <c r="Y58" s="11">
        <f t="shared" si="9"/>
        <v>1883</v>
      </c>
      <c r="Z58" s="11">
        <f t="shared" si="10"/>
        <v>1883</v>
      </c>
      <c r="AA58" s="11"/>
      <c r="AB58" s="11"/>
      <c r="AC58" s="11"/>
      <c r="AD58" s="11">
        <f t="shared" si="11"/>
        <v>1883</v>
      </c>
      <c r="AE58" s="11"/>
      <c r="AF58" s="57">
        <f t="shared" si="12"/>
        <v>1883</v>
      </c>
      <c r="AG58" s="58">
        <f t="shared" si="13"/>
        <v>1883</v>
      </c>
      <c r="AH58" s="58">
        <f t="shared" si="14"/>
        <v>1883</v>
      </c>
      <c r="AI58" s="11"/>
      <c r="AJ58" s="21"/>
      <c r="AK58" s="21"/>
    </row>
    <row r="59" spans="1:37" ht="46.8" x14ac:dyDescent="0.3">
      <c r="A59" s="47" t="s">
        <v>69</v>
      </c>
      <c r="B59" s="48"/>
      <c r="C59" s="47"/>
      <c r="D59" s="47"/>
      <c r="E59" s="49" t="s">
        <v>70</v>
      </c>
      <c r="F59" s="11">
        <f t="shared" ref="F59:F89" si="58">F60</f>
        <v>46855.6</v>
      </c>
      <c r="G59" s="11">
        <f t="shared" ref="G59:G89" si="59">G60</f>
        <v>46855.6</v>
      </c>
      <c r="H59" s="11">
        <f t="shared" ref="H59:H89" si="60">H60</f>
        <v>46855.6</v>
      </c>
      <c r="I59" s="11">
        <f t="shared" ref="I59:I89" si="61">I60</f>
        <v>0</v>
      </c>
      <c r="J59" s="11">
        <f t="shared" ref="J59:J89" si="62">J60</f>
        <v>0</v>
      </c>
      <c r="K59" s="11">
        <f t="shared" ref="K59:K89" si="63">K60</f>
        <v>0</v>
      </c>
      <c r="L59" s="11">
        <f t="shared" si="1"/>
        <v>46855.6</v>
      </c>
      <c r="M59" s="11">
        <f t="shared" si="2"/>
        <v>46855.6</v>
      </c>
      <c r="N59" s="11">
        <f t="shared" si="3"/>
        <v>46855.6</v>
      </c>
      <c r="O59" s="11">
        <f t="shared" ref="O59:O89" si="64">O60</f>
        <v>0</v>
      </c>
      <c r="P59" s="11">
        <f t="shared" ref="P59:P89" si="65">P60</f>
        <v>0</v>
      </c>
      <c r="Q59" s="11">
        <f t="shared" ref="Q59:Q89" si="66">Q60</f>
        <v>0</v>
      </c>
      <c r="R59" s="11">
        <f t="shared" si="5"/>
        <v>46855.6</v>
      </c>
      <c r="S59" s="11">
        <f t="shared" si="6"/>
        <v>46855.6</v>
      </c>
      <c r="T59" s="11">
        <f t="shared" si="7"/>
        <v>46855.6</v>
      </c>
      <c r="U59" s="11">
        <f t="shared" ref="U59:U89" si="67">U60</f>
        <v>0</v>
      </c>
      <c r="V59" s="11">
        <f t="shared" ref="V59:V89" si="68">V60</f>
        <v>0</v>
      </c>
      <c r="W59" s="11">
        <f t="shared" ref="W59:W89" si="69">W60</f>
        <v>0</v>
      </c>
      <c r="X59" s="11">
        <f t="shared" si="8"/>
        <v>46855.6</v>
      </c>
      <c r="Y59" s="11">
        <f t="shared" si="9"/>
        <v>46855.6</v>
      </c>
      <c r="Z59" s="11">
        <f t="shared" si="10"/>
        <v>46855.6</v>
      </c>
      <c r="AA59" s="11">
        <f t="shared" ref="AA59:AA89" si="70">AA60</f>
        <v>0</v>
      </c>
      <c r="AB59" s="11">
        <f t="shared" ref="AB59:AB89" si="71">AB60</f>
        <v>0</v>
      </c>
      <c r="AC59" s="11">
        <f t="shared" ref="AC59:AC89" si="72">AC60</f>
        <v>0</v>
      </c>
      <c r="AD59" s="11">
        <f t="shared" si="11"/>
        <v>46855.6</v>
      </c>
      <c r="AE59" s="11">
        <f t="shared" ref="AE59:AE89" si="73">AE60</f>
        <v>0</v>
      </c>
      <c r="AF59" s="57">
        <f t="shared" si="12"/>
        <v>46855.6</v>
      </c>
      <c r="AG59" s="58">
        <f t="shared" si="13"/>
        <v>46855.6</v>
      </c>
      <c r="AH59" s="58">
        <f t="shared" si="14"/>
        <v>46855.6</v>
      </c>
      <c r="AI59" s="11">
        <f t="shared" ref="AI59:AI89" si="74">AI60</f>
        <v>0</v>
      </c>
      <c r="AJ59" s="21"/>
      <c r="AK59" s="21"/>
    </row>
    <row r="60" spans="1:37" ht="46.8" x14ac:dyDescent="0.3">
      <c r="A60" s="47" t="s">
        <v>69</v>
      </c>
      <c r="B60" s="48" t="s">
        <v>51</v>
      </c>
      <c r="C60" s="47"/>
      <c r="D60" s="47"/>
      <c r="E60" s="49" t="s">
        <v>52</v>
      </c>
      <c r="F60" s="11">
        <f t="shared" si="58"/>
        <v>46855.6</v>
      </c>
      <c r="G60" s="11">
        <f t="shared" si="59"/>
        <v>46855.6</v>
      </c>
      <c r="H60" s="11">
        <f t="shared" si="60"/>
        <v>46855.6</v>
      </c>
      <c r="I60" s="11">
        <f t="shared" si="61"/>
        <v>0</v>
      </c>
      <c r="J60" s="11">
        <f t="shared" si="62"/>
        <v>0</v>
      </c>
      <c r="K60" s="11">
        <f t="shared" si="63"/>
        <v>0</v>
      </c>
      <c r="L60" s="11">
        <f t="shared" si="1"/>
        <v>46855.6</v>
      </c>
      <c r="M60" s="11">
        <f t="shared" si="2"/>
        <v>46855.6</v>
      </c>
      <c r="N60" s="11">
        <f t="shared" si="3"/>
        <v>46855.6</v>
      </c>
      <c r="O60" s="11">
        <f t="shared" si="64"/>
        <v>0</v>
      </c>
      <c r="P60" s="11">
        <f t="shared" si="65"/>
        <v>0</v>
      </c>
      <c r="Q60" s="11">
        <f t="shared" si="66"/>
        <v>0</v>
      </c>
      <c r="R60" s="11">
        <f t="shared" si="5"/>
        <v>46855.6</v>
      </c>
      <c r="S60" s="11">
        <f t="shared" si="6"/>
        <v>46855.6</v>
      </c>
      <c r="T60" s="11">
        <f t="shared" si="7"/>
        <v>46855.6</v>
      </c>
      <c r="U60" s="11">
        <f t="shared" si="67"/>
        <v>0</v>
      </c>
      <c r="V60" s="11">
        <f t="shared" si="68"/>
        <v>0</v>
      </c>
      <c r="W60" s="11">
        <f t="shared" si="69"/>
        <v>0</v>
      </c>
      <c r="X60" s="11">
        <f t="shared" si="8"/>
        <v>46855.6</v>
      </c>
      <c r="Y60" s="11">
        <f t="shared" si="9"/>
        <v>46855.6</v>
      </c>
      <c r="Z60" s="11">
        <f t="shared" si="10"/>
        <v>46855.6</v>
      </c>
      <c r="AA60" s="11">
        <f t="shared" si="70"/>
        <v>0</v>
      </c>
      <c r="AB60" s="11">
        <f t="shared" si="71"/>
        <v>0</v>
      </c>
      <c r="AC60" s="11">
        <f t="shared" si="72"/>
        <v>0</v>
      </c>
      <c r="AD60" s="11">
        <f t="shared" si="11"/>
        <v>46855.6</v>
      </c>
      <c r="AE60" s="11">
        <f t="shared" si="73"/>
        <v>0</v>
      </c>
      <c r="AF60" s="57">
        <f t="shared" si="12"/>
        <v>46855.6</v>
      </c>
      <c r="AG60" s="58">
        <f t="shared" si="13"/>
        <v>46855.6</v>
      </c>
      <c r="AH60" s="58">
        <f t="shared" si="14"/>
        <v>46855.6</v>
      </c>
      <c r="AI60" s="11">
        <f t="shared" si="74"/>
        <v>0</v>
      </c>
      <c r="AJ60" s="21"/>
      <c r="AK60" s="21"/>
    </row>
    <row r="61" spans="1:37" x14ac:dyDescent="0.3">
      <c r="A61" s="47" t="s">
        <v>69</v>
      </c>
      <c r="B61" s="48">
        <v>600</v>
      </c>
      <c r="C61" s="47" t="s">
        <v>30</v>
      </c>
      <c r="D61" s="47" t="s">
        <v>31</v>
      </c>
      <c r="E61" s="49" t="s">
        <v>32</v>
      </c>
      <c r="F61" s="11">
        <v>46855.6</v>
      </c>
      <c r="G61" s="11">
        <v>46855.6</v>
      </c>
      <c r="H61" s="11">
        <v>46855.6</v>
      </c>
      <c r="I61" s="11"/>
      <c r="J61" s="11"/>
      <c r="K61" s="11"/>
      <c r="L61" s="11">
        <f t="shared" si="1"/>
        <v>46855.6</v>
      </c>
      <c r="M61" s="11">
        <f t="shared" si="2"/>
        <v>46855.6</v>
      </c>
      <c r="N61" s="11">
        <f t="shared" si="3"/>
        <v>46855.6</v>
      </c>
      <c r="O61" s="11"/>
      <c r="P61" s="11"/>
      <c r="Q61" s="11"/>
      <c r="R61" s="11">
        <f t="shared" si="5"/>
        <v>46855.6</v>
      </c>
      <c r="S61" s="11">
        <f t="shared" si="6"/>
        <v>46855.6</v>
      </c>
      <c r="T61" s="11">
        <f t="shared" si="7"/>
        <v>46855.6</v>
      </c>
      <c r="U61" s="11"/>
      <c r="V61" s="11"/>
      <c r="W61" s="11"/>
      <c r="X61" s="11">
        <f t="shared" si="8"/>
        <v>46855.6</v>
      </c>
      <c r="Y61" s="11">
        <f t="shared" si="9"/>
        <v>46855.6</v>
      </c>
      <c r="Z61" s="11">
        <f t="shared" si="10"/>
        <v>46855.6</v>
      </c>
      <c r="AA61" s="11"/>
      <c r="AB61" s="11"/>
      <c r="AC61" s="11"/>
      <c r="AD61" s="11">
        <f t="shared" si="11"/>
        <v>46855.6</v>
      </c>
      <c r="AE61" s="11"/>
      <c r="AF61" s="57">
        <f t="shared" si="12"/>
        <v>46855.6</v>
      </c>
      <c r="AG61" s="58">
        <f t="shared" si="13"/>
        <v>46855.6</v>
      </c>
      <c r="AH61" s="58">
        <f t="shared" si="14"/>
        <v>46855.6</v>
      </c>
      <c r="AI61" s="11"/>
      <c r="AJ61" s="21"/>
      <c r="AK61" s="21"/>
    </row>
    <row r="62" spans="1:37" ht="62.4" x14ac:dyDescent="0.3">
      <c r="A62" s="47" t="s">
        <v>71</v>
      </c>
      <c r="B62" s="48"/>
      <c r="C62" s="47"/>
      <c r="D62" s="47"/>
      <c r="E62" s="49" t="s">
        <v>72</v>
      </c>
      <c r="F62" s="11">
        <f t="shared" si="58"/>
        <v>6230.7000000000007</v>
      </c>
      <c r="G62" s="11">
        <f t="shared" si="59"/>
        <v>6230.7000000000007</v>
      </c>
      <c r="H62" s="11">
        <f t="shared" si="60"/>
        <v>6230.7000000000007</v>
      </c>
      <c r="I62" s="11">
        <f t="shared" si="61"/>
        <v>0</v>
      </c>
      <c r="J62" s="11">
        <f t="shared" si="62"/>
        <v>0</v>
      </c>
      <c r="K62" s="11">
        <f t="shared" si="63"/>
        <v>0</v>
      </c>
      <c r="L62" s="11">
        <f t="shared" si="1"/>
        <v>6230.7000000000007</v>
      </c>
      <c r="M62" s="11">
        <f t="shared" si="2"/>
        <v>6230.7000000000007</v>
      </c>
      <c r="N62" s="11">
        <f t="shared" si="3"/>
        <v>6230.7000000000007</v>
      </c>
      <c r="O62" s="11">
        <f t="shared" si="64"/>
        <v>0</v>
      </c>
      <c r="P62" s="11">
        <f t="shared" si="65"/>
        <v>0</v>
      </c>
      <c r="Q62" s="11">
        <f t="shared" si="66"/>
        <v>0</v>
      </c>
      <c r="R62" s="11">
        <f t="shared" si="5"/>
        <v>6230.7000000000007</v>
      </c>
      <c r="S62" s="11">
        <f t="shared" si="6"/>
        <v>6230.7000000000007</v>
      </c>
      <c r="T62" s="11">
        <f t="shared" si="7"/>
        <v>6230.7000000000007</v>
      </c>
      <c r="U62" s="11">
        <f t="shared" si="67"/>
        <v>0</v>
      </c>
      <c r="V62" s="11">
        <f t="shared" si="68"/>
        <v>0</v>
      </c>
      <c r="W62" s="11">
        <f t="shared" si="69"/>
        <v>0</v>
      </c>
      <c r="X62" s="11">
        <f t="shared" si="8"/>
        <v>6230.7000000000007</v>
      </c>
      <c r="Y62" s="11">
        <f t="shared" si="9"/>
        <v>6230.7000000000007</v>
      </c>
      <c r="Z62" s="11">
        <f t="shared" si="10"/>
        <v>6230.7000000000007</v>
      </c>
      <c r="AA62" s="11">
        <f t="shared" si="70"/>
        <v>0</v>
      </c>
      <c r="AB62" s="11">
        <f t="shared" si="71"/>
        <v>0</v>
      </c>
      <c r="AC62" s="11">
        <f t="shared" si="72"/>
        <v>0</v>
      </c>
      <c r="AD62" s="11">
        <f t="shared" si="11"/>
        <v>6230.7000000000007</v>
      </c>
      <c r="AE62" s="11">
        <f t="shared" si="73"/>
        <v>0</v>
      </c>
      <c r="AF62" s="57">
        <f t="shared" si="12"/>
        <v>6230.7000000000007</v>
      </c>
      <c r="AG62" s="58">
        <f t="shared" si="13"/>
        <v>6230.7000000000007</v>
      </c>
      <c r="AH62" s="58">
        <f t="shared" si="14"/>
        <v>6230.7000000000007</v>
      </c>
      <c r="AI62" s="11">
        <f t="shared" si="74"/>
        <v>0</v>
      </c>
      <c r="AJ62" s="21"/>
      <c r="AK62" s="21"/>
    </row>
    <row r="63" spans="1:37" ht="46.8" x14ac:dyDescent="0.3">
      <c r="A63" s="47" t="s">
        <v>71</v>
      </c>
      <c r="B63" s="48" t="s">
        <v>51</v>
      </c>
      <c r="C63" s="47"/>
      <c r="D63" s="47"/>
      <c r="E63" s="49" t="s">
        <v>52</v>
      </c>
      <c r="F63" s="11">
        <f t="shared" si="58"/>
        <v>6230.7000000000007</v>
      </c>
      <c r="G63" s="11">
        <f t="shared" si="59"/>
        <v>6230.7000000000007</v>
      </c>
      <c r="H63" s="11">
        <f t="shared" si="60"/>
        <v>6230.7000000000007</v>
      </c>
      <c r="I63" s="11">
        <f t="shared" si="61"/>
        <v>0</v>
      </c>
      <c r="J63" s="11">
        <f t="shared" si="62"/>
        <v>0</v>
      </c>
      <c r="K63" s="11">
        <f t="shared" si="63"/>
        <v>0</v>
      </c>
      <c r="L63" s="11">
        <f t="shared" si="1"/>
        <v>6230.7000000000007</v>
      </c>
      <c r="M63" s="11">
        <f t="shared" si="2"/>
        <v>6230.7000000000007</v>
      </c>
      <c r="N63" s="11">
        <f t="shared" si="3"/>
        <v>6230.7000000000007</v>
      </c>
      <c r="O63" s="11">
        <f t="shared" si="64"/>
        <v>0</v>
      </c>
      <c r="P63" s="11">
        <f t="shared" si="65"/>
        <v>0</v>
      </c>
      <c r="Q63" s="11">
        <f t="shared" si="66"/>
        <v>0</v>
      </c>
      <c r="R63" s="11">
        <f t="shared" si="5"/>
        <v>6230.7000000000007</v>
      </c>
      <c r="S63" s="11">
        <f t="shared" si="6"/>
        <v>6230.7000000000007</v>
      </c>
      <c r="T63" s="11">
        <f t="shared" si="7"/>
        <v>6230.7000000000007</v>
      </c>
      <c r="U63" s="11">
        <f t="shared" si="67"/>
        <v>0</v>
      </c>
      <c r="V63" s="11">
        <f t="shared" si="68"/>
        <v>0</v>
      </c>
      <c r="W63" s="11">
        <f t="shared" si="69"/>
        <v>0</v>
      </c>
      <c r="X63" s="11">
        <f t="shared" si="8"/>
        <v>6230.7000000000007</v>
      </c>
      <c r="Y63" s="11">
        <f t="shared" si="9"/>
        <v>6230.7000000000007</v>
      </c>
      <c r="Z63" s="11">
        <f t="shared" si="10"/>
        <v>6230.7000000000007</v>
      </c>
      <c r="AA63" s="11">
        <f t="shared" si="70"/>
        <v>0</v>
      </c>
      <c r="AB63" s="11">
        <f t="shared" si="71"/>
        <v>0</v>
      </c>
      <c r="AC63" s="11">
        <f t="shared" si="72"/>
        <v>0</v>
      </c>
      <c r="AD63" s="11">
        <f t="shared" si="11"/>
        <v>6230.7000000000007</v>
      </c>
      <c r="AE63" s="11">
        <f t="shared" si="73"/>
        <v>0</v>
      </c>
      <c r="AF63" s="57">
        <f t="shared" si="12"/>
        <v>6230.7000000000007</v>
      </c>
      <c r="AG63" s="58">
        <f t="shared" si="13"/>
        <v>6230.7000000000007</v>
      </c>
      <c r="AH63" s="58">
        <f t="shared" si="14"/>
        <v>6230.7000000000007</v>
      </c>
      <c r="AI63" s="11">
        <f t="shared" si="74"/>
        <v>0</v>
      </c>
      <c r="AJ63" s="21"/>
      <c r="AK63" s="21"/>
    </row>
    <row r="64" spans="1:37" x14ac:dyDescent="0.3">
      <c r="A64" s="47" t="s">
        <v>71</v>
      </c>
      <c r="B64" s="48">
        <v>600</v>
      </c>
      <c r="C64" s="47" t="s">
        <v>30</v>
      </c>
      <c r="D64" s="47" t="s">
        <v>31</v>
      </c>
      <c r="E64" s="49" t="s">
        <v>32</v>
      </c>
      <c r="F64" s="11">
        <f>13549.7-7319</f>
        <v>6230.7000000000007</v>
      </c>
      <c r="G64" s="11">
        <f>13549.7-7319</f>
        <v>6230.7000000000007</v>
      </c>
      <c r="H64" s="11">
        <f>13549.7-7319</f>
        <v>6230.7000000000007</v>
      </c>
      <c r="I64" s="11"/>
      <c r="J64" s="11"/>
      <c r="K64" s="11"/>
      <c r="L64" s="11">
        <f t="shared" si="1"/>
        <v>6230.7000000000007</v>
      </c>
      <c r="M64" s="11">
        <f t="shared" si="2"/>
        <v>6230.7000000000007</v>
      </c>
      <c r="N64" s="11">
        <f t="shared" si="3"/>
        <v>6230.7000000000007</v>
      </c>
      <c r="O64" s="11"/>
      <c r="P64" s="11"/>
      <c r="Q64" s="11"/>
      <c r="R64" s="11">
        <f t="shared" si="5"/>
        <v>6230.7000000000007</v>
      </c>
      <c r="S64" s="11">
        <f t="shared" si="6"/>
        <v>6230.7000000000007</v>
      </c>
      <c r="T64" s="11">
        <f t="shared" si="7"/>
        <v>6230.7000000000007</v>
      </c>
      <c r="U64" s="11"/>
      <c r="V64" s="11"/>
      <c r="W64" s="11"/>
      <c r="X64" s="11">
        <f t="shared" si="8"/>
        <v>6230.7000000000007</v>
      </c>
      <c r="Y64" s="11">
        <f t="shared" si="9"/>
        <v>6230.7000000000007</v>
      </c>
      <c r="Z64" s="11">
        <f t="shared" si="10"/>
        <v>6230.7000000000007</v>
      </c>
      <c r="AA64" s="11"/>
      <c r="AB64" s="11"/>
      <c r="AC64" s="11"/>
      <c r="AD64" s="11">
        <f t="shared" si="11"/>
        <v>6230.7000000000007</v>
      </c>
      <c r="AE64" s="11"/>
      <c r="AF64" s="57">
        <f t="shared" si="12"/>
        <v>6230.7000000000007</v>
      </c>
      <c r="AG64" s="58">
        <f t="shared" si="13"/>
        <v>6230.7000000000007</v>
      </c>
      <c r="AH64" s="58">
        <f t="shared" si="14"/>
        <v>6230.7000000000007</v>
      </c>
      <c r="AI64" s="11"/>
      <c r="AJ64" s="21"/>
      <c r="AK64" s="21"/>
    </row>
    <row r="65" spans="1:37" ht="62.4" x14ac:dyDescent="0.3">
      <c r="A65" s="47" t="s">
        <v>73</v>
      </c>
      <c r="B65" s="48"/>
      <c r="C65" s="47"/>
      <c r="D65" s="47"/>
      <c r="E65" s="49" t="s">
        <v>74</v>
      </c>
      <c r="F65" s="11">
        <f t="shared" ref="F65:F87" si="75">F66</f>
        <v>718.4</v>
      </c>
      <c r="G65" s="11">
        <f t="shared" ref="G65:G87" si="76">G66</f>
        <v>718.4</v>
      </c>
      <c r="H65" s="11">
        <f t="shared" ref="H65:H87" si="77">H66</f>
        <v>718.4</v>
      </c>
      <c r="I65" s="11">
        <f t="shared" si="61"/>
        <v>0</v>
      </c>
      <c r="J65" s="11">
        <f t="shared" si="62"/>
        <v>0</v>
      </c>
      <c r="K65" s="11">
        <f t="shared" si="63"/>
        <v>0</v>
      </c>
      <c r="L65" s="11">
        <f t="shared" si="1"/>
        <v>718.4</v>
      </c>
      <c r="M65" s="11">
        <f t="shared" si="2"/>
        <v>718.4</v>
      </c>
      <c r="N65" s="11">
        <f t="shared" si="3"/>
        <v>718.4</v>
      </c>
      <c r="O65" s="11">
        <f t="shared" si="64"/>
        <v>0</v>
      </c>
      <c r="P65" s="11">
        <f t="shared" si="65"/>
        <v>0</v>
      </c>
      <c r="Q65" s="11">
        <f t="shared" si="66"/>
        <v>0</v>
      </c>
      <c r="R65" s="11">
        <f t="shared" si="5"/>
        <v>718.4</v>
      </c>
      <c r="S65" s="11">
        <f t="shared" si="6"/>
        <v>718.4</v>
      </c>
      <c r="T65" s="11">
        <f t="shared" si="7"/>
        <v>718.4</v>
      </c>
      <c r="U65" s="11">
        <f t="shared" si="67"/>
        <v>0</v>
      </c>
      <c r="V65" s="11">
        <f t="shared" si="68"/>
        <v>0</v>
      </c>
      <c r="W65" s="11">
        <f t="shared" si="69"/>
        <v>0</v>
      </c>
      <c r="X65" s="11">
        <f t="shared" si="8"/>
        <v>718.4</v>
      </c>
      <c r="Y65" s="11">
        <f t="shared" si="9"/>
        <v>718.4</v>
      </c>
      <c r="Z65" s="11">
        <f t="shared" si="10"/>
        <v>718.4</v>
      </c>
      <c r="AA65" s="11">
        <f t="shared" si="70"/>
        <v>0</v>
      </c>
      <c r="AB65" s="11">
        <f t="shared" si="71"/>
        <v>0</v>
      </c>
      <c r="AC65" s="11">
        <f t="shared" si="72"/>
        <v>0</v>
      </c>
      <c r="AD65" s="11">
        <f t="shared" si="11"/>
        <v>718.4</v>
      </c>
      <c r="AE65" s="11">
        <f t="shared" si="73"/>
        <v>0</v>
      </c>
      <c r="AF65" s="57">
        <f t="shared" si="12"/>
        <v>718.4</v>
      </c>
      <c r="AG65" s="58">
        <f t="shared" si="13"/>
        <v>718.4</v>
      </c>
      <c r="AH65" s="58">
        <f t="shared" si="14"/>
        <v>718.4</v>
      </c>
      <c r="AI65" s="11">
        <f t="shared" si="74"/>
        <v>0</v>
      </c>
      <c r="AJ65" s="21"/>
      <c r="AK65" s="21"/>
    </row>
    <row r="66" spans="1:37" ht="46.8" x14ac:dyDescent="0.3">
      <c r="A66" s="47" t="s">
        <v>73</v>
      </c>
      <c r="B66" s="48" t="s">
        <v>51</v>
      </c>
      <c r="C66" s="47"/>
      <c r="D66" s="47"/>
      <c r="E66" s="49" t="s">
        <v>52</v>
      </c>
      <c r="F66" s="11">
        <f t="shared" si="75"/>
        <v>718.4</v>
      </c>
      <c r="G66" s="11">
        <f t="shared" si="76"/>
        <v>718.4</v>
      </c>
      <c r="H66" s="11">
        <f t="shared" si="77"/>
        <v>718.4</v>
      </c>
      <c r="I66" s="11">
        <f t="shared" si="61"/>
        <v>0</v>
      </c>
      <c r="J66" s="11">
        <f t="shared" si="62"/>
        <v>0</v>
      </c>
      <c r="K66" s="11">
        <f t="shared" si="63"/>
        <v>0</v>
      </c>
      <c r="L66" s="11">
        <f t="shared" si="1"/>
        <v>718.4</v>
      </c>
      <c r="M66" s="11">
        <f t="shared" si="2"/>
        <v>718.4</v>
      </c>
      <c r="N66" s="11">
        <f t="shared" si="3"/>
        <v>718.4</v>
      </c>
      <c r="O66" s="11">
        <f t="shared" si="64"/>
        <v>0</v>
      </c>
      <c r="P66" s="11">
        <f t="shared" si="65"/>
        <v>0</v>
      </c>
      <c r="Q66" s="11">
        <f t="shared" si="66"/>
        <v>0</v>
      </c>
      <c r="R66" s="11">
        <f t="shared" si="5"/>
        <v>718.4</v>
      </c>
      <c r="S66" s="11">
        <f t="shared" si="6"/>
        <v>718.4</v>
      </c>
      <c r="T66" s="11">
        <f t="shared" si="7"/>
        <v>718.4</v>
      </c>
      <c r="U66" s="11">
        <f t="shared" si="67"/>
        <v>0</v>
      </c>
      <c r="V66" s="11">
        <f t="shared" si="68"/>
        <v>0</v>
      </c>
      <c r="W66" s="11">
        <f t="shared" si="69"/>
        <v>0</v>
      </c>
      <c r="X66" s="11">
        <f t="shared" si="8"/>
        <v>718.4</v>
      </c>
      <c r="Y66" s="11">
        <f t="shared" si="9"/>
        <v>718.4</v>
      </c>
      <c r="Z66" s="11">
        <f t="shared" si="10"/>
        <v>718.4</v>
      </c>
      <c r="AA66" s="11">
        <f t="shared" si="70"/>
        <v>0</v>
      </c>
      <c r="AB66" s="11">
        <f t="shared" si="71"/>
        <v>0</v>
      </c>
      <c r="AC66" s="11">
        <f t="shared" si="72"/>
        <v>0</v>
      </c>
      <c r="AD66" s="11">
        <f t="shared" si="11"/>
        <v>718.4</v>
      </c>
      <c r="AE66" s="11">
        <f t="shared" si="73"/>
        <v>0</v>
      </c>
      <c r="AF66" s="57">
        <f t="shared" si="12"/>
        <v>718.4</v>
      </c>
      <c r="AG66" s="58">
        <f t="shared" si="13"/>
        <v>718.4</v>
      </c>
      <c r="AH66" s="58">
        <f t="shared" si="14"/>
        <v>718.4</v>
      </c>
      <c r="AI66" s="11">
        <f t="shared" si="74"/>
        <v>0</v>
      </c>
      <c r="AJ66" s="21"/>
      <c r="AK66" s="21"/>
    </row>
    <row r="67" spans="1:37" x14ac:dyDescent="0.3">
      <c r="A67" s="47" t="s">
        <v>73</v>
      </c>
      <c r="B67" s="48">
        <v>600</v>
      </c>
      <c r="C67" s="47" t="s">
        <v>30</v>
      </c>
      <c r="D67" s="47" t="s">
        <v>31</v>
      </c>
      <c r="E67" s="49" t="s">
        <v>32</v>
      </c>
      <c r="F67" s="11">
        <v>718.4</v>
      </c>
      <c r="G67" s="11">
        <v>718.4</v>
      </c>
      <c r="H67" s="11">
        <v>718.4</v>
      </c>
      <c r="I67" s="11"/>
      <c r="J67" s="11"/>
      <c r="K67" s="11"/>
      <c r="L67" s="11">
        <f t="shared" si="1"/>
        <v>718.4</v>
      </c>
      <c r="M67" s="11">
        <f t="shared" si="2"/>
        <v>718.4</v>
      </c>
      <c r="N67" s="11">
        <f t="shared" si="3"/>
        <v>718.4</v>
      </c>
      <c r="O67" s="11"/>
      <c r="P67" s="11"/>
      <c r="Q67" s="11"/>
      <c r="R67" s="11">
        <f t="shared" si="5"/>
        <v>718.4</v>
      </c>
      <c r="S67" s="11">
        <f t="shared" si="6"/>
        <v>718.4</v>
      </c>
      <c r="T67" s="11">
        <f t="shared" si="7"/>
        <v>718.4</v>
      </c>
      <c r="U67" s="11"/>
      <c r="V67" s="11"/>
      <c r="W67" s="11"/>
      <c r="X67" s="11">
        <f t="shared" si="8"/>
        <v>718.4</v>
      </c>
      <c r="Y67" s="11">
        <f t="shared" si="9"/>
        <v>718.4</v>
      </c>
      <c r="Z67" s="11">
        <f t="shared" si="10"/>
        <v>718.4</v>
      </c>
      <c r="AA67" s="11"/>
      <c r="AB67" s="11"/>
      <c r="AC67" s="11"/>
      <c r="AD67" s="11">
        <f t="shared" si="11"/>
        <v>718.4</v>
      </c>
      <c r="AE67" s="11"/>
      <c r="AF67" s="57">
        <f t="shared" si="12"/>
        <v>718.4</v>
      </c>
      <c r="AG67" s="58">
        <f t="shared" si="13"/>
        <v>718.4</v>
      </c>
      <c r="AH67" s="58">
        <f t="shared" si="14"/>
        <v>718.4</v>
      </c>
      <c r="AI67" s="11"/>
      <c r="AJ67" s="21"/>
      <c r="AK67" s="21"/>
    </row>
    <row r="68" spans="1:37" ht="62.4" x14ac:dyDescent="0.3">
      <c r="A68" s="47" t="s">
        <v>75</v>
      </c>
      <c r="B68" s="48"/>
      <c r="C68" s="47"/>
      <c r="D68" s="47"/>
      <c r="E68" s="49" t="s">
        <v>76</v>
      </c>
      <c r="F68" s="11">
        <f t="shared" si="75"/>
        <v>1105.2</v>
      </c>
      <c r="G68" s="11">
        <f t="shared" si="76"/>
        <v>1105.2</v>
      </c>
      <c r="H68" s="11">
        <f t="shared" si="77"/>
        <v>1105.2</v>
      </c>
      <c r="I68" s="11">
        <f t="shared" si="61"/>
        <v>0</v>
      </c>
      <c r="J68" s="11">
        <f t="shared" si="62"/>
        <v>0</v>
      </c>
      <c r="K68" s="11">
        <f t="shared" si="63"/>
        <v>0</v>
      </c>
      <c r="L68" s="11">
        <f t="shared" si="1"/>
        <v>1105.2</v>
      </c>
      <c r="M68" s="11">
        <f t="shared" si="2"/>
        <v>1105.2</v>
      </c>
      <c r="N68" s="11">
        <f t="shared" si="3"/>
        <v>1105.2</v>
      </c>
      <c r="O68" s="11">
        <f t="shared" si="64"/>
        <v>0</v>
      </c>
      <c r="P68" s="11">
        <f t="shared" si="65"/>
        <v>0</v>
      </c>
      <c r="Q68" s="11">
        <f t="shared" si="66"/>
        <v>0</v>
      </c>
      <c r="R68" s="11">
        <f t="shared" si="5"/>
        <v>1105.2</v>
      </c>
      <c r="S68" s="11">
        <f t="shared" si="6"/>
        <v>1105.2</v>
      </c>
      <c r="T68" s="11">
        <f t="shared" si="7"/>
        <v>1105.2</v>
      </c>
      <c r="U68" s="11">
        <f t="shared" si="67"/>
        <v>0</v>
      </c>
      <c r="V68" s="11">
        <f t="shared" si="68"/>
        <v>0</v>
      </c>
      <c r="W68" s="11">
        <f t="shared" si="69"/>
        <v>0</v>
      </c>
      <c r="X68" s="11">
        <f t="shared" si="8"/>
        <v>1105.2</v>
      </c>
      <c r="Y68" s="11">
        <f t="shared" si="9"/>
        <v>1105.2</v>
      </c>
      <c r="Z68" s="11">
        <f t="shared" si="10"/>
        <v>1105.2</v>
      </c>
      <c r="AA68" s="11">
        <f t="shared" si="70"/>
        <v>0</v>
      </c>
      <c r="AB68" s="11">
        <f t="shared" si="71"/>
        <v>0</v>
      </c>
      <c r="AC68" s="11">
        <f t="shared" si="72"/>
        <v>0</v>
      </c>
      <c r="AD68" s="11">
        <f t="shared" si="11"/>
        <v>1105.2</v>
      </c>
      <c r="AE68" s="11">
        <f t="shared" si="73"/>
        <v>0</v>
      </c>
      <c r="AF68" s="57">
        <f t="shared" si="12"/>
        <v>1105.2</v>
      </c>
      <c r="AG68" s="58">
        <f t="shared" si="13"/>
        <v>1105.2</v>
      </c>
      <c r="AH68" s="58">
        <f t="shared" si="14"/>
        <v>1105.2</v>
      </c>
      <c r="AI68" s="11">
        <f t="shared" si="74"/>
        <v>0</v>
      </c>
      <c r="AJ68" s="21"/>
      <c r="AK68" s="21"/>
    </row>
    <row r="69" spans="1:37" ht="46.8" x14ac:dyDescent="0.3">
      <c r="A69" s="47" t="s">
        <v>75</v>
      </c>
      <c r="B69" s="48" t="s">
        <v>51</v>
      </c>
      <c r="C69" s="47"/>
      <c r="D69" s="47"/>
      <c r="E69" s="49" t="s">
        <v>52</v>
      </c>
      <c r="F69" s="11">
        <f t="shared" si="75"/>
        <v>1105.2</v>
      </c>
      <c r="G69" s="11">
        <f t="shared" si="76"/>
        <v>1105.2</v>
      </c>
      <c r="H69" s="11">
        <f t="shared" si="77"/>
        <v>1105.2</v>
      </c>
      <c r="I69" s="11">
        <f t="shared" si="61"/>
        <v>0</v>
      </c>
      <c r="J69" s="11">
        <f t="shared" si="62"/>
        <v>0</v>
      </c>
      <c r="K69" s="11">
        <f t="shared" si="63"/>
        <v>0</v>
      </c>
      <c r="L69" s="11">
        <f t="shared" si="1"/>
        <v>1105.2</v>
      </c>
      <c r="M69" s="11">
        <f t="shared" si="2"/>
        <v>1105.2</v>
      </c>
      <c r="N69" s="11">
        <f t="shared" si="3"/>
        <v>1105.2</v>
      </c>
      <c r="O69" s="11">
        <f t="shared" si="64"/>
        <v>0</v>
      </c>
      <c r="P69" s="11">
        <f t="shared" si="65"/>
        <v>0</v>
      </c>
      <c r="Q69" s="11">
        <f t="shared" si="66"/>
        <v>0</v>
      </c>
      <c r="R69" s="11">
        <f t="shared" si="5"/>
        <v>1105.2</v>
      </c>
      <c r="S69" s="11">
        <f t="shared" si="6"/>
        <v>1105.2</v>
      </c>
      <c r="T69" s="11">
        <f t="shared" si="7"/>
        <v>1105.2</v>
      </c>
      <c r="U69" s="11">
        <f t="shared" si="67"/>
        <v>0</v>
      </c>
      <c r="V69" s="11">
        <f t="shared" si="68"/>
        <v>0</v>
      </c>
      <c r="W69" s="11">
        <f t="shared" si="69"/>
        <v>0</v>
      </c>
      <c r="X69" s="11">
        <f t="shared" si="8"/>
        <v>1105.2</v>
      </c>
      <c r="Y69" s="11">
        <f t="shared" si="9"/>
        <v>1105.2</v>
      </c>
      <c r="Z69" s="11">
        <f t="shared" si="10"/>
        <v>1105.2</v>
      </c>
      <c r="AA69" s="11">
        <f t="shared" si="70"/>
        <v>0</v>
      </c>
      <c r="AB69" s="11">
        <f t="shared" si="71"/>
        <v>0</v>
      </c>
      <c r="AC69" s="11">
        <f t="shared" si="72"/>
        <v>0</v>
      </c>
      <c r="AD69" s="11">
        <f t="shared" si="11"/>
        <v>1105.2</v>
      </c>
      <c r="AE69" s="11">
        <f t="shared" si="73"/>
        <v>0</v>
      </c>
      <c r="AF69" s="57">
        <f t="shared" si="12"/>
        <v>1105.2</v>
      </c>
      <c r="AG69" s="58">
        <f t="shared" si="13"/>
        <v>1105.2</v>
      </c>
      <c r="AH69" s="58">
        <f t="shared" si="14"/>
        <v>1105.2</v>
      </c>
      <c r="AI69" s="11">
        <f t="shared" si="74"/>
        <v>0</v>
      </c>
      <c r="AJ69" s="21"/>
      <c r="AK69" s="21"/>
    </row>
    <row r="70" spans="1:37" x14ac:dyDescent="0.3">
      <c r="A70" s="47" t="s">
        <v>75</v>
      </c>
      <c r="B70" s="48">
        <v>600</v>
      </c>
      <c r="C70" s="47" t="s">
        <v>30</v>
      </c>
      <c r="D70" s="47" t="s">
        <v>31</v>
      </c>
      <c r="E70" s="49" t="s">
        <v>32</v>
      </c>
      <c r="F70" s="11">
        <v>1105.2</v>
      </c>
      <c r="G70" s="11">
        <v>1105.2</v>
      </c>
      <c r="H70" s="11">
        <v>1105.2</v>
      </c>
      <c r="I70" s="11"/>
      <c r="J70" s="11"/>
      <c r="K70" s="11"/>
      <c r="L70" s="11">
        <f t="shared" si="1"/>
        <v>1105.2</v>
      </c>
      <c r="M70" s="11">
        <f t="shared" si="2"/>
        <v>1105.2</v>
      </c>
      <c r="N70" s="11">
        <f t="shared" si="3"/>
        <v>1105.2</v>
      </c>
      <c r="O70" s="11"/>
      <c r="P70" s="11"/>
      <c r="Q70" s="11"/>
      <c r="R70" s="11">
        <f t="shared" si="5"/>
        <v>1105.2</v>
      </c>
      <c r="S70" s="11">
        <f t="shared" si="6"/>
        <v>1105.2</v>
      </c>
      <c r="T70" s="11">
        <f t="shared" si="7"/>
        <v>1105.2</v>
      </c>
      <c r="U70" s="11"/>
      <c r="V70" s="11"/>
      <c r="W70" s="11"/>
      <c r="X70" s="11">
        <f t="shared" si="8"/>
        <v>1105.2</v>
      </c>
      <c r="Y70" s="11">
        <f t="shared" si="9"/>
        <v>1105.2</v>
      </c>
      <c r="Z70" s="11">
        <f t="shared" si="10"/>
        <v>1105.2</v>
      </c>
      <c r="AA70" s="11"/>
      <c r="AB70" s="11"/>
      <c r="AC70" s="11"/>
      <c r="AD70" s="11">
        <f t="shared" si="11"/>
        <v>1105.2</v>
      </c>
      <c r="AE70" s="11"/>
      <c r="AF70" s="57">
        <f t="shared" si="12"/>
        <v>1105.2</v>
      </c>
      <c r="AG70" s="58">
        <f t="shared" si="13"/>
        <v>1105.2</v>
      </c>
      <c r="AH70" s="58">
        <f t="shared" si="14"/>
        <v>1105.2</v>
      </c>
      <c r="AI70" s="11"/>
      <c r="AJ70" s="21"/>
      <c r="AK70" s="21"/>
    </row>
    <row r="71" spans="1:37" ht="62.4" x14ac:dyDescent="0.3">
      <c r="A71" s="47" t="s">
        <v>77</v>
      </c>
      <c r="B71" s="48"/>
      <c r="C71" s="47"/>
      <c r="D71" s="47"/>
      <c r="E71" s="49" t="s">
        <v>78</v>
      </c>
      <c r="F71" s="11">
        <f t="shared" si="75"/>
        <v>1105.2</v>
      </c>
      <c r="G71" s="11">
        <f t="shared" si="76"/>
        <v>1105.2</v>
      </c>
      <c r="H71" s="11">
        <f t="shared" si="77"/>
        <v>1105.2</v>
      </c>
      <c r="I71" s="11">
        <f t="shared" si="61"/>
        <v>0</v>
      </c>
      <c r="J71" s="11">
        <f t="shared" si="62"/>
        <v>0</v>
      </c>
      <c r="K71" s="11">
        <f t="shared" si="63"/>
        <v>0</v>
      </c>
      <c r="L71" s="11">
        <f t="shared" si="1"/>
        <v>1105.2</v>
      </c>
      <c r="M71" s="11">
        <f t="shared" si="2"/>
        <v>1105.2</v>
      </c>
      <c r="N71" s="11">
        <f t="shared" si="3"/>
        <v>1105.2</v>
      </c>
      <c r="O71" s="11">
        <f t="shared" si="64"/>
        <v>0</v>
      </c>
      <c r="P71" s="11">
        <f t="shared" si="65"/>
        <v>0</v>
      </c>
      <c r="Q71" s="11">
        <f t="shared" si="66"/>
        <v>0</v>
      </c>
      <c r="R71" s="11">
        <f t="shared" si="5"/>
        <v>1105.2</v>
      </c>
      <c r="S71" s="11">
        <f t="shared" si="6"/>
        <v>1105.2</v>
      </c>
      <c r="T71" s="11">
        <f t="shared" si="7"/>
        <v>1105.2</v>
      </c>
      <c r="U71" s="11">
        <f t="shared" si="67"/>
        <v>0</v>
      </c>
      <c r="V71" s="11">
        <f t="shared" si="68"/>
        <v>0</v>
      </c>
      <c r="W71" s="11">
        <f t="shared" si="69"/>
        <v>0</v>
      </c>
      <c r="X71" s="11">
        <f t="shared" si="8"/>
        <v>1105.2</v>
      </c>
      <c r="Y71" s="11">
        <f t="shared" si="9"/>
        <v>1105.2</v>
      </c>
      <c r="Z71" s="11">
        <f t="shared" si="10"/>
        <v>1105.2</v>
      </c>
      <c r="AA71" s="11">
        <f t="shared" si="70"/>
        <v>0</v>
      </c>
      <c r="AB71" s="11">
        <f t="shared" si="71"/>
        <v>0</v>
      </c>
      <c r="AC71" s="11">
        <f t="shared" si="72"/>
        <v>0</v>
      </c>
      <c r="AD71" s="11">
        <f t="shared" si="11"/>
        <v>1105.2</v>
      </c>
      <c r="AE71" s="11">
        <f t="shared" si="73"/>
        <v>0</v>
      </c>
      <c r="AF71" s="57">
        <f t="shared" si="12"/>
        <v>1105.2</v>
      </c>
      <c r="AG71" s="58">
        <f t="shared" si="13"/>
        <v>1105.2</v>
      </c>
      <c r="AH71" s="58">
        <f t="shared" si="14"/>
        <v>1105.2</v>
      </c>
      <c r="AI71" s="11">
        <f t="shared" si="74"/>
        <v>0</v>
      </c>
      <c r="AJ71" s="21"/>
      <c r="AK71" s="21"/>
    </row>
    <row r="72" spans="1:37" ht="46.8" x14ac:dyDescent="0.3">
      <c r="A72" s="47" t="s">
        <v>77</v>
      </c>
      <c r="B72" s="48" t="s">
        <v>51</v>
      </c>
      <c r="C72" s="47"/>
      <c r="D72" s="47"/>
      <c r="E72" s="49" t="s">
        <v>52</v>
      </c>
      <c r="F72" s="11">
        <f t="shared" si="75"/>
        <v>1105.2</v>
      </c>
      <c r="G72" s="11">
        <f t="shared" si="76"/>
        <v>1105.2</v>
      </c>
      <c r="H72" s="11">
        <f t="shared" si="77"/>
        <v>1105.2</v>
      </c>
      <c r="I72" s="11">
        <f t="shared" si="61"/>
        <v>0</v>
      </c>
      <c r="J72" s="11">
        <f t="shared" si="62"/>
        <v>0</v>
      </c>
      <c r="K72" s="11">
        <f t="shared" si="63"/>
        <v>0</v>
      </c>
      <c r="L72" s="11">
        <f t="shared" si="1"/>
        <v>1105.2</v>
      </c>
      <c r="M72" s="11">
        <f t="shared" si="2"/>
        <v>1105.2</v>
      </c>
      <c r="N72" s="11">
        <f t="shared" si="3"/>
        <v>1105.2</v>
      </c>
      <c r="O72" s="11">
        <f t="shared" si="64"/>
        <v>0</v>
      </c>
      <c r="P72" s="11">
        <f t="shared" si="65"/>
        <v>0</v>
      </c>
      <c r="Q72" s="11">
        <f t="shared" si="66"/>
        <v>0</v>
      </c>
      <c r="R72" s="11">
        <f t="shared" si="5"/>
        <v>1105.2</v>
      </c>
      <c r="S72" s="11">
        <f t="shared" si="6"/>
        <v>1105.2</v>
      </c>
      <c r="T72" s="11">
        <f t="shared" si="7"/>
        <v>1105.2</v>
      </c>
      <c r="U72" s="11">
        <f t="shared" si="67"/>
        <v>0</v>
      </c>
      <c r="V72" s="11">
        <f t="shared" si="68"/>
        <v>0</v>
      </c>
      <c r="W72" s="11">
        <f t="shared" si="69"/>
        <v>0</v>
      </c>
      <c r="X72" s="11">
        <f t="shared" si="8"/>
        <v>1105.2</v>
      </c>
      <c r="Y72" s="11">
        <f t="shared" si="9"/>
        <v>1105.2</v>
      </c>
      <c r="Z72" s="11">
        <f t="shared" si="10"/>
        <v>1105.2</v>
      </c>
      <c r="AA72" s="11">
        <f t="shared" si="70"/>
        <v>0</v>
      </c>
      <c r="AB72" s="11">
        <f t="shared" si="71"/>
        <v>0</v>
      </c>
      <c r="AC72" s="11">
        <f t="shared" si="72"/>
        <v>0</v>
      </c>
      <c r="AD72" s="11">
        <f t="shared" si="11"/>
        <v>1105.2</v>
      </c>
      <c r="AE72" s="11">
        <f t="shared" si="73"/>
        <v>0</v>
      </c>
      <c r="AF72" s="57">
        <f t="shared" si="12"/>
        <v>1105.2</v>
      </c>
      <c r="AG72" s="58">
        <f t="shared" si="13"/>
        <v>1105.2</v>
      </c>
      <c r="AH72" s="58">
        <f t="shared" si="14"/>
        <v>1105.2</v>
      </c>
      <c r="AI72" s="11">
        <f t="shared" si="74"/>
        <v>0</v>
      </c>
      <c r="AJ72" s="21"/>
      <c r="AK72" s="21"/>
    </row>
    <row r="73" spans="1:37" x14ac:dyDescent="0.3">
      <c r="A73" s="47" t="s">
        <v>77</v>
      </c>
      <c r="B73" s="48">
        <v>600</v>
      </c>
      <c r="C73" s="47" t="s">
        <v>30</v>
      </c>
      <c r="D73" s="47" t="s">
        <v>31</v>
      </c>
      <c r="E73" s="49" t="s">
        <v>32</v>
      </c>
      <c r="F73" s="11">
        <v>1105.2</v>
      </c>
      <c r="G73" s="11">
        <v>1105.2</v>
      </c>
      <c r="H73" s="11">
        <v>1105.2</v>
      </c>
      <c r="I73" s="11"/>
      <c r="J73" s="11"/>
      <c r="K73" s="11"/>
      <c r="L73" s="11">
        <f t="shared" si="1"/>
        <v>1105.2</v>
      </c>
      <c r="M73" s="11">
        <f t="shared" si="2"/>
        <v>1105.2</v>
      </c>
      <c r="N73" s="11">
        <f t="shared" si="3"/>
        <v>1105.2</v>
      </c>
      <c r="O73" s="11"/>
      <c r="P73" s="11"/>
      <c r="Q73" s="11"/>
      <c r="R73" s="11">
        <f t="shared" si="5"/>
        <v>1105.2</v>
      </c>
      <c r="S73" s="11">
        <f t="shared" si="6"/>
        <v>1105.2</v>
      </c>
      <c r="T73" s="11">
        <f t="shared" si="7"/>
        <v>1105.2</v>
      </c>
      <c r="U73" s="11"/>
      <c r="V73" s="11"/>
      <c r="W73" s="11"/>
      <c r="X73" s="11">
        <f t="shared" si="8"/>
        <v>1105.2</v>
      </c>
      <c r="Y73" s="11">
        <f t="shared" si="9"/>
        <v>1105.2</v>
      </c>
      <c r="Z73" s="11">
        <f t="shared" si="10"/>
        <v>1105.2</v>
      </c>
      <c r="AA73" s="11"/>
      <c r="AB73" s="11"/>
      <c r="AC73" s="11"/>
      <c r="AD73" s="11">
        <f t="shared" si="11"/>
        <v>1105.2</v>
      </c>
      <c r="AE73" s="11"/>
      <c r="AF73" s="57">
        <f t="shared" si="12"/>
        <v>1105.2</v>
      </c>
      <c r="AG73" s="58">
        <f t="shared" si="13"/>
        <v>1105.2</v>
      </c>
      <c r="AH73" s="58">
        <f t="shared" si="14"/>
        <v>1105.2</v>
      </c>
      <c r="AI73" s="11"/>
      <c r="AJ73" s="21"/>
      <c r="AK73" s="21"/>
    </row>
    <row r="74" spans="1:37" ht="62.4" x14ac:dyDescent="0.3">
      <c r="A74" s="47" t="s">
        <v>79</v>
      </c>
      <c r="B74" s="48"/>
      <c r="C74" s="47"/>
      <c r="D74" s="47"/>
      <c r="E74" s="49" t="s">
        <v>80</v>
      </c>
      <c r="F74" s="11">
        <f t="shared" si="75"/>
        <v>1050</v>
      </c>
      <c r="G74" s="11">
        <f t="shared" si="76"/>
        <v>1050</v>
      </c>
      <c r="H74" s="11">
        <f t="shared" si="77"/>
        <v>1050</v>
      </c>
      <c r="I74" s="11">
        <f t="shared" si="61"/>
        <v>0</v>
      </c>
      <c r="J74" s="11">
        <f t="shared" si="62"/>
        <v>0</v>
      </c>
      <c r="K74" s="11">
        <f t="shared" si="63"/>
        <v>0</v>
      </c>
      <c r="L74" s="11">
        <f t="shared" si="1"/>
        <v>1050</v>
      </c>
      <c r="M74" s="11">
        <f t="shared" si="2"/>
        <v>1050</v>
      </c>
      <c r="N74" s="11">
        <f t="shared" si="3"/>
        <v>1050</v>
      </c>
      <c r="O74" s="11">
        <f t="shared" si="64"/>
        <v>0</v>
      </c>
      <c r="P74" s="11">
        <f t="shared" si="65"/>
        <v>0</v>
      </c>
      <c r="Q74" s="11">
        <f t="shared" si="66"/>
        <v>0</v>
      </c>
      <c r="R74" s="11">
        <f t="shared" si="5"/>
        <v>1050</v>
      </c>
      <c r="S74" s="11">
        <f t="shared" si="6"/>
        <v>1050</v>
      </c>
      <c r="T74" s="11">
        <f t="shared" si="7"/>
        <v>1050</v>
      </c>
      <c r="U74" s="11">
        <f t="shared" si="67"/>
        <v>0</v>
      </c>
      <c r="V74" s="11">
        <f t="shared" si="68"/>
        <v>0</v>
      </c>
      <c r="W74" s="11">
        <f t="shared" si="69"/>
        <v>0</v>
      </c>
      <c r="X74" s="11">
        <f t="shared" si="8"/>
        <v>1050</v>
      </c>
      <c r="Y74" s="11">
        <f t="shared" si="9"/>
        <v>1050</v>
      </c>
      <c r="Z74" s="11">
        <f t="shared" si="10"/>
        <v>1050</v>
      </c>
      <c r="AA74" s="11">
        <f t="shared" si="70"/>
        <v>0</v>
      </c>
      <c r="AB74" s="11">
        <f t="shared" si="71"/>
        <v>0</v>
      </c>
      <c r="AC74" s="11">
        <f t="shared" si="72"/>
        <v>0</v>
      </c>
      <c r="AD74" s="11">
        <f t="shared" si="11"/>
        <v>1050</v>
      </c>
      <c r="AE74" s="11">
        <f t="shared" si="73"/>
        <v>0</v>
      </c>
      <c r="AF74" s="57">
        <f t="shared" si="12"/>
        <v>1050</v>
      </c>
      <c r="AG74" s="58">
        <f t="shared" si="13"/>
        <v>1050</v>
      </c>
      <c r="AH74" s="58">
        <f t="shared" si="14"/>
        <v>1050</v>
      </c>
      <c r="AI74" s="11">
        <f t="shared" si="74"/>
        <v>0</v>
      </c>
      <c r="AJ74" s="21"/>
      <c r="AK74" s="21"/>
    </row>
    <row r="75" spans="1:37" ht="46.8" x14ac:dyDescent="0.3">
      <c r="A75" s="47" t="s">
        <v>79</v>
      </c>
      <c r="B75" s="48" t="s">
        <v>51</v>
      </c>
      <c r="C75" s="47"/>
      <c r="D75" s="47"/>
      <c r="E75" s="49" t="s">
        <v>52</v>
      </c>
      <c r="F75" s="11">
        <f t="shared" si="75"/>
        <v>1050</v>
      </c>
      <c r="G75" s="11">
        <f t="shared" si="76"/>
        <v>1050</v>
      </c>
      <c r="H75" s="11">
        <f t="shared" si="77"/>
        <v>1050</v>
      </c>
      <c r="I75" s="11">
        <f t="shared" si="61"/>
        <v>0</v>
      </c>
      <c r="J75" s="11">
        <f t="shared" si="62"/>
        <v>0</v>
      </c>
      <c r="K75" s="11">
        <f t="shared" si="63"/>
        <v>0</v>
      </c>
      <c r="L75" s="11">
        <f t="shared" si="1"/>
        <v>1050</v>
      </c>
      <c r="M75" s="11">
        <f t="shared" si="2"/>
        <v>1050</v>
      </c>
      <c r="N75" s="11">
        <f t="shared" si="3"/>
        <v>1050</v>
      </c>
      <c r="O75" s="11">
        <f t="shared" si="64"/>
        <v>0</v>
      </c>
      <c r="P75" s="11">
        <f t="shared" si="65"/>
        <v>0</v>
      </c>
      <c r="Q75" s="11">
        <f t="shared" si="66"/>
        <v>0</v>
      </c>
      <c r="R75" s="11">
        <f t="shared" si="5"/>
        <v>1050</v>
      </c>
      <c r="S75" s="11">
        <f t="shared" si="6"/>
        <v>1050</v>
      </c>
      <c r="T75" s="11">
        <f t="shared" si="7"/>
        <v>1050</v>
      </c>
      <c r="U75" s="11">
        <f t="shared" si="67"/>
        <v>0</v>
      </c>
      <c r="V75" s="11">
        <f t="shared" si="68"/>
        <v>0</v>
      </c>
      <c r="W75" s="11">
        <f t="shared" si="69"/>
        <v>0</v>
      </c>
      <c r="X75" s="11">
        <f t="shared" si="8"/>
        <v>1050</v>
      </c>
      <c r="Y75" s="11">
        <f t="shared" si="9"/>
        <v>1050</v>
      </c>
      <c r="Z75" s="11">
        <f t="shared" si="10"/>
        <v>1050</v>
      </c>
      <c r="AA75" s="11">
        <f t="shared" si="70"/>
        <v>0</v>
      </c>
      <c r="AB75" s="11">
        <f t="shared" si="71"/>
        <v>0</v>
      </c>
      <c r="AC75" s="11">
        <f t="shared" si="72"/>
        <v>0</v>
      </c>
      <c r="AD75" s="11">
        <f t="shared" si="11"/>
        <v>1050</v>
      </c>
      <c r="AE75" s="11">
        <f t="shared" si="73"/>
        <v>0</v>
      </c>
      <c r="AF75" s="57">
        <f t="shared" si="12"/>
        <v>1050</v>
      </c>
      <c r="AG75" s="58">
        <f t="shared" si="13"/>
        <v>1050</v>
      </c>
      <c r="AH75" s="58">
        <f t="shared" si="14"/>
        <v>1050</v>
      </c>
      <c r="AI75" s="11">
        <f t="shared" si="74"/>
        <v>0</v>
      </c>
      <c r="AJ75" s="21"/>
      <c r="AK75" s="21"/>
    </row>
    <row r="76" spans="1:37" x14ac:dyDescent="0.3">
      <c r="A76" s="47" t="s">
        <v>79</v>
      </c>
      <c r="B76" s="48">
        <v>600</v>
      </c>
      <c r="C76" s="47" t="s">
        <v>30</v>
      </c>
      <c r="D76" s="47" t="s">
        <v>31</v>
      </c>
      <c r="E76" s="49" t="s">
        <v>32</v>
      </c>
      <c r="F76" s="11">
        <v>1050</v>
      </c>
      <c r="G76" s="11">
        <v>1050</v>
      </c>
      <c r="H76" s="11">
        <v>1050</v>
      </c>
      <c r="I76" s="11"/>
      <c r="J76" s="11"/>
      <c r="K76" s="11"/>
      <c r="L76" s="11">
        <f t="shared" si="1"/>
        <v>1050</v>
      </c>
      <c r="M76" s="11">
        <f t="shared" si="2"/>
        <v>1050</v>
      </c>
      <c r="N76" s="11">
        <f t="shared" si="3"/>
        <v>1050</v>
      </c>
      <c r="O76" s="11"/>
      <c r="P76" s="11"/>
      <c r="Q76" s="11"/>
      <c r="R76" s="11">
        <f t="shared" si="5"/>
        <v>1050</v>
      </c>
      <c r="S76" s="11">
        <f t="shared" si="6"/>
        <v>1050</v>
      </c>
      <c r="T76" s="11">
        <f t="shared" si="7"/>
        <v>1050</v>
      </c>
      <c r="U76" s="11"/>
      <c r="V76" s="11"/>
      <c r="W76" s="11"/>
      <c r="X76" s="11">
        <f t="shared" si="8"/>
        <v>1050</v>
      </c>
      <c r="Y76" s="11">
        <f t="shared" si="9"/>
        <v>1050</v>
      </c>
      <c r="Z76" s="11">
        <f t="shared" si="10"/>
        <v>1050</v>
      </c>
      <c r="AA76" s="11"/>
      <c r="AB76" s="11"/>
      <c r="AC76" s="11"/>
      <c r="AD76" s="11">
        <f t="shared" si="11"/>
        <v>1050</v>
      </c>
      <c r="AE76" s="11"/>
      <c r="AF76" s="57">
        <f t="shared" si="12"/>
        <v>1050</v>
      </c>
      <c r="AG76" s="58">
        <f t="shared" si="13"/>
        <v>1050</v>
      </c>
      <c r="AH76" s="58">
        <f t="shared" si="14"/>
        <v>1050</v>
      </c>
      <c r="AI76" s="11"/>
      <c r="AJ76" s="21"/>
      <c r="AK76" s="21"/>
    </row>
    <row r="77" spans="1:37" ht="62.4" x14ac:dyDescent="0.3">
      <c r="A77" s="47" t="s">
        <v>81</v>
      </c>
      <c r="B77" s="48"/>
      <c r="C77" s="47"/>
      <c r="D77" s="47"/>
      <c r="E77" s="49" t="s">
        <v>82</v>
      </c>
      <c r="F77" s="11">
        <f t="shared" si="75"/>
        <v>1050</v>
      </c>
      <c r="G77" s="11">
        <f t="shared" si="76"/>
        <v>1050</v>
      </c>
      <c r="H77" s="11">
        <f t="shared" si="77"/>
        <v>1050</v>
      </c>
      <c r="I77" s="11">
        <f t="shared" si="61"/>
        <v>0</v>
      </c>
      <c r="J77" s="11">
        <f t="shared" si="62"/>
        <v>0</v>
      </c>
      <c r="K77" s="11">
        <f t="shared" si="63"/>
        <v>0</v>
      </c>
      <c r="L77" s="11">
        <f t="shared" si="1"/>
        <v>1050</v>
      </c>
      <c r="M77" s="11">
        <f t="shared" si="2"/>
        <v>1050</v>
      </c>
      <c r="N77" s="11">
        <f t="shared" si="3"/>
        <v>1050</v>
      </c>
      <c r="O77" s="11">
        <f t="shared" si="64"/>
        <v>0</v>
      </c>
      <c r="P77" s="11">
        <f t="shared" si="65"/>
        <v>0</v>
      </c>
      <c r="Q77" s="11">
        <f t="shared" si="66"/>
        <v>0</v>
      </c>
      <c r="R77" s="11">
        <f t="shared" si="5"/>
        <v>1050</v>
      </c>
      <c r="S77" s="11">
        <f t="shared" si="6"/>
        <v>1050</v>
      </c>
      <c r="T77" s="11">
        <f t="shared" si="7"/>
        <v>1050</v>
      </c>
      <c r="U77" s="11">
        <f t="shared" si="67"/>
        <v>0</v>
      </c>
      <c r="V77" s="11">
        <f t="shared" si="68"/>
        <v>0</v>
      </c>
      <c r="W77" s="11">
        <f t="shared" si="69"/>
        <v>0</v>
      </c>
      <c r="X77" s="11">
        <f t="shared" si="8"/>
        <v>1050</v>
      </c>
      <c r="Y77" s="11">
        <f t="shared" si="9"/>
        <v>1050</v>
      </c>
      <c r="Z77" s="11">
        <f t="shared" si="10"/>
        <v>1050</v>
      </c>
      <c r="AA77" s="11">
        <f t="shared" si="70"/>
        <v>0</v>
      </c>
      <c r="AB77" s="11">
        <f t="shared" si="71"/>
        <v>0</v>
      </c>
      <c r="AC77" s="11">
        <f t="shared" si="72"/>
        <v>0</v>
      </c>
      <c r="AD77" s="11">
        <f t="shared" si="11"/>
        <v>1050</v>
      </c>
      <c r="AE77" s="11">
        <f t="shared" si="73"/>
        <v>0</v>
      </c>
      <c r="AF77" s="57">
        <f t="shared" si="12"/>
        <v>1050</v>
      </c>
      <c r="AG77" s="58">
        <f t="shared" si="13"/>
        <v>1050</v>
      </c>
      <c r="AH77" s="58">
        <f t="shared" si="14"/>
        <v>1050</v>
      </c>
      <c r="AI77" s="11">
        <f t="shared" si="74"/>
        <v>0</v>
      </c>
      <c r="AJ77" s="21"/>
      <c r="AK77" s="21"/>
    </row>
    <row r="78" spans="1:37" ht="46.8" x14ac:dyDescent="0.3">
      <c r="A78" s="47" t="s">
        <v>81</v>
      </c>
      <c r="B78" s="48" t="s">
        <v>51</v>
      </c>
      <c r="C78" s="47"/>
      <c r="D78" s="47"/>
      <c r="E78" s="49" t="s">
        <v>52</v>
      </c>
      <c r="F78" s="11">
        <f t="shared" si="75"/>
        <v>1050</v>
      </c>
      <c r="G78" s="11">
        <f t="shared" si="76"/>
        <v>1050</v>
      </c>
      <c r="H78" s="11">
        <f t="shared" si="77"/>
        <v>1050</v>
      </c>
      <c r="I78" s="11">
        <f t="shared" si="61"/>
        <v>0</v>
      </c>
      <c r="J78" s="11">
        <f t="shared" si="62"/>
        <v>0</v>
      </c>
      <c r="K78" s="11">
        <f t="shared" si="63"/>
        <v>0</v>
      </c>
      <c r="L78" s="11">
        <f t="shared" si="1"/>
        <v>1050</v>
      </c>
      <c r="M78" s="11">
        <f t="shared" si="2"/>
        <v>1050</v>
      </c>
      <c r="N78" s="11">
        <f t="shared" si="3"/>
        <v>1050</v>
      </c>
      <c r="O78" s="11">
        <f t="shared" si="64"/>
        <v>0</v>
      </c>
      <c r="P78" s="11">
        <f t="shared" si="65"/>
        <v>0</v>
      </c>
      <c r="Q78" s="11">
        <f t="shared" si="66"/>
        <v>0</v>
      </c>
      <c r="R78" s="11">
        <f t="shared" si="5"/>
        <v>1050</v>
      </c>
      <c r="S78" s="11">
        <f t="shared" si="6"/>
        <v>1050</v>
      </c>
      <c r="T78" s="11">
        <f t="shared" si="7"/>
        <v>1050</v>
      </c>
      <c r="U78" s="11">
        <f t="shared" si="67"/>
        <v>0</v>
      </c>
      <c r="V78" s="11">
        <f t="shared" si="68"/>
        <v>0</v>
      </c>
      <c r="W78" s="11">
        <f t="shared" si="69"/>
        <v>0</v>
      </c>
      <c r="X78" s="11">
        <f t="shared" si="8"/>
        <v>1050</v>
      </c>
      <c r="Y78" s="11">
        <f t="shared" si="9"/>
        <v>1050</v>
      </c>
      <c r="Z78" s="11">
        <f t="shared" si="10"/>
        <v>1050</v>
      </c>
      <c r="AA78" s="11">
        <f t="shared" si="70"/>
        <v>0</v>
      </c>
      <c r="AB78" s="11">
        <f t="shared" si="71"/>
        <v>0</v>
      </c>
      <c r="AC78" s="11">
        <f t="shared" si="72"/>
        <v>0</v>
      </c>
      <c r="AD78" s="11">
        <f t="shared" si="11"/>
        <v>1050</v>
      </c>
      <c r="AE78" s="11">
        <f t="shared" si="73"/>
        <v>0</v>
      </c>
      <c r="AF78" s="57">
        <f t="shared" si="12"/>
        <v>1050</v>
      </c>
      <c r="AG78" s="58">
        <f t="shared" si="13"/>
        <v>1050</v>
      </c>
      <c r="AH78" s="58">
        <f t="shared" si="14"/>
        <v>1050</v>
      </c>
      <c r="AI78" s="11">
        <f t="shared" si="74"/>
        <v>0</v>
      </c>
      <c r="AJ78" s="21"/>
      <c r="AK78" s="21"/>
    </row>
    <row r="79" spans="1:37" x14ac:dyDescent="0.3">
      <c r="A79" s="47" t="s">
        <v>81</v>
      </c>
      <c r="B79" s="48">
        <v>600</v>
      </c>
      <c r="C79" s="47" t="s">
        <v>30</v>
      </c>
      <c r="D79" s="47" t="s">
        <v>31</v>
      </c>
      <c r="E79" s="49" t="s">
        <v>32</v>
      </c>
      <c r="F79" s="11">
        <v>1050</v>
      </c>
      <c r="G79" s="11">
        <v>1050</v>
      </c>
      <c r="H79" s="11">
        <v>1050</v>
      </c>
      <c r="I79" s="11"/>
      <c r="J79" s="11"/>
      <c r="K79" s="11"/>
      <c r="L79" s="11">
        <f t="shared" si="1"/>
        <v>1050</v>
      </c>
      <c r="M79" s="11">
        <f t="shared" si="2"/>
        <v>1050</v>
      </c>
      <c r="N79" s="11">
        <f t="shared" si="3"/>
        <v>1050</v>
      </c>
      <c r="O79" s="11"/>
      <c r="P79" s="11"/>
      <c r="Q79" s="11"/>
      <c r="R79" s="11">
        <f t="shared" si="5"/>
        <v>1050</v>
      </c>
      <c r="S79" s="11">
        <f t="shared" si="6"/>
        <v>1050</v>
      </c>
      <c r="T79" s="11">
        <f t="shared" si="7"/>
        <v>1050</v>
      </c>
      <c r="U79" s="11"/>
      <c r="V79" s="11"/>
      <c r="W79" s="11"/>
      <c r="X79" s="11">
        <f t="shared" si="8"/>
        <v>1050</v>
      </c>
      <c r="Y79" s="11">
        <f t="shared" si="9"/>
        <v>1050</v>
      </c>
      <c r="Z79" s="11">
        <f t="shared" si="10"/>
        <v>1050</v>
      </c>
      <c r="AA79" s="11"/>
      <c r="AB79" s="11"/>
      <c r="AC79" s="11"/>
      <c r="AD79" s="11">
        <f t="shared" si="11"/>
        <v>1050</v>
      </c>
      <c r="AE79" s="11"/>
      <c r="AF79" s="57">
        <f t="shared" si="12"/>
        <v>1050</v>
      </c>
      <c r="AG79" s="58">
        <f t="shared" si="13"/>
        <v>1050</v>
      </c>
      <c r="AH79" s="58">
        <f t="shared" si="14"/>
        <v>1050</v>
      </c>
      <c r="AI79" s="11"/>
      <c r="AJ79" s="21"/>
      <c r="AK79" s="21"/>
    </row>
    <row r="80" spans="1:37" ht="62.4" x14ac:dyDescent="0.3">
      <c r="A80" s="47" t="s">
        <v>83</v>
      </c>
      <c r="B80" s="48"/>
      <c r="C80" s="47"/>
      <c r="D80" s="47"/>
      <c r="E80" s="49" t="s">
        <v>84</v>
      </c>
      <c r="F80" s="11">
        <f t="shared" si="75"/>
        <v>991.6</v>
      </c>
      <c r="G80" s="11">
        <f t="shared" si="76"/>
        <v>991.6</v>
      </c>
      <c r="H80" s="11">
        <f t="shared" si="77"/>
        <v>991.6</v>
      </c>
      <c r="I80" s="11">
        <f t="shared" si="61"/>
        <v>0</v>
      </c>
      <c r="J80" s="11">
        <f t="shared" si="62"/>
        <v>0</v>
      </c>
      <c r="K80" s="11">
        <f t="shared" si="63"/>
        <v>0</v>
      </c>
      <c r="L80" s="11">
        <f t="shared" ref="L80:L143" si="78">F80+I80</f>
        <v>991.6</v>
      </c>
      <c r="M80" s="11">
        <f t="shared" ref="M80:M143" si="79">G80+J80</f>
        <v>991.6</v>
      </c>
      <c r="N80" s="11">
        <f t="shared" ref="N80:N143" si="80">H80+K80</f>
        <v>991.6</v>
      </c>
      <c r="O80" s="11">
        <f t="shared" si="64"/>
        <v>0</v>
      </c>
      <c r="P80" s="11">
        <f t="shared" si="65"/>
        <v>0</v>
      </c>
      <c r="Q80" s="11">
        <f t="shared" si="66"/>
        <v>0</v>
      </c>
      <c r="R80" s="11">
        <f t="shared" si="5"/>
        <v>991.6</v>
      </c>
      <c r="S80" s="11">
        <f t="shared" si="6"/>
        <v>991.6</v>
      </c>
      <c r="T80" s="11">
        <f t="shared" si="7"/>
        <v>991.6</v>
      </c>
      <c r="U80" s="11">
        <f t="shared" si="67"/>
        <v>0</v>
      </c>
      <c r="V80" s="11">
        <f t="shared" si="68"/>
        <v>0</v>
      </c>
      <c r="W80" s="11">
        <f t="shared" si="69"/>
        <v>0</v>
      </c>
      <c r="X80" s="11">
        <f t="shared" si="8"/>
        <v>991.6</v>
      </c>
      <c r="Y80" s="11">
        <f t="shared" si="9"/>
        <v>991.6</v>
      </c>
      <c r="Z80" s="11">
        <f t="shared" si="10"/>
        <v>991.6</v>
      </c>
      <c r="AA80" s="11">
        <f t="shared" si="70"/>
        <v>0</v>
      </c>
      <c r="AB80" s="11">
        <f t="shared" si="71"/>
        <v>0</v>
      </c>
      <c r="AC80" s="11">
        <f t="shared" si="72"/>
        <v>0</v>
      </c>
      <c r="AD80" s="11">
        <f t="shared" si="11"/>
        <v>991.6</v>
      </c>
      <c r="AE80" s="11">
        <f t="shared" si="73"/>
        <v>0</v>
      </c>
      <c r="AF80" s="57">
        <f t="shared" si="12"/>
        <v>991.6</v>
      </c>
      <c r="AG80" s="58">
        <f t="shared" si="13"/>
        <v>991.6</v>
      </c>
      <c r="AH80" s="58">
        <f t="shared" si="14"/>
        <v>991.6</v>
      </c>
      <c r="AI80" s="11">
        <f t="shared" si="74"/>
        <v>0</v>
      </c>
      <c r="AJ80" s="21"/>
      <c r="AK80" s="21"/>
    </row>
    <row r="81" spans="1:42" ht="46.8" x14ac:dyDescent="0.3">
      <c r="A81" s="47" t="s">
        <v>83</v>
      </c>
      <c r="B81" s="48" t="s">
        <v>51</v>
      </c>
      <c r="C81" s="47"/>
      <c r="D81" s="47"/>
      <c r="E81" s="49" t="s">
        <v>52</v>
      </c>
      <c r="F81" s="11">
        <f t="shared" si="75"/>
        <v>991.6</v>
      </c>
      <c r="G81" s="11">
        <f t="shared" si="76"/>
        <v>991.6</v>
      </c>
      <c r="H81" s="11">
        <f t="shared" si="77"/>
        <v>991.6</v>
      </c>
      <c r="I81" s="11">
        <f t="shared" si="61"/>
        <v>0</v>
      </c>
      <c r="J81" s="11">
        <f t="shared" si="62"/>
        <v>0</v>
      </c>
      <c r="K81" s="11">
        <f t="shared" si="63"/>
        <v>0</v>
      </c>
      <c r="L81" s="11">
        <f t="shared" si="78"/>
        <v>991.6</v>
      </c>
      <c r="M81" s="11">
        <f t="shared" si="79"/>
        <v>991.6</v>
      </c>
      <c r="N81" s="11">
        <f t="shared" si="80"/>
        <v>991.6</v>
      </c>
      <c r="O81" s="11">
        <f t="shared" si="64"/>
        <v>0</v>
      </c>
      <c r="P81" s="11">
        <f t="shared" si="65"/>
        <v>0</v>
      </c>
      <c r="Q81" s="11">
        <f t="shared" si="66"/>
        <v>0</v>
      </c>
      <c r="R81" s="11">
        <f t="shared" ref="R81:R106" si="81">L81+O81</f>
        <v>991.6</v>
      </c>
      <c r="S81" s="11">
        <f t="shared" ref="S81:S106" si="82">M81+P81</f>
        <v>991.6</v>
      </c>
      <c r="T81" s="11">
        <f t="shared" ref="T81:T106" si="83">N81+Q81</f>
        <v>991.6</v>
      </c>
      <c r="U81" s="11">
        <f t="shared" si="67"/>
        <v>0</v>
      </c>
      <c r="V81" s="11">
        <f t="shared" si="68"/>
        <v>0</v>
      </c>
      <c r="W81" s="11">
        <f t="shared" si="69"/>
        <v>0</v>
      </c>
      <c r="X81" s="11">
        <f t="shared" ref="X81:X106" si="84">R81+U81</f>
        <v>991.6</v>
      </c>
      <c r="Y81" s="11">
        <f t="shared" ref="Y81:Y106" si="85">S81+V81</f>
        <v>991.6</v>
      </c>
      <c r="Z81" s="11">
        <f t="shared" ref="Z81:Z106" si="86">T81+W81</f>
        <v>991.6</v>
      </c>
      <c r="AA81" s="11">
        <f t="shared" si="70"/>
        <v>0</v>
      </c>
      <c r="AB81" s="11">
        <f t="shared" si="71"/>
        <v>0</v>
      </c>
      <c r="AC81" s="11">
        <f t="shared" si="72"/>
        <v>0</v>
      </c>
      <c r="AD81" s="11">
        <f t="shared" ref="AD81:AD106" si="87">X81+AA81</f>
        <v>991.6</v>
      </c>
      <c r="AE81" s="11">
        <f t="shared" si="73"/>
        <v>0</v>
      </c>
      <c r="AF81" s="57">
        <f t="shared" ref="AF81:AF144" si="88">AD81+AE81</f>
        <v>991.6</v>
      </c>
      <c r="AG81" s="58">
        <f t="shared" ref="AG81:AG106" si="89">Y81+AB81</f>
        <v>991.6</v>
      </c>
      <c r="AH81" s="58">
        <f t="shared" ref="AH81:AH106" si="90">Z81+AC81</f>
        <v>991.6</v>
      </c>
      <c r="AI81" s="11">
        <f t="shared" si="74"/>
        <v>0</v>
      </c>
      <c r="AJ81" s="21"/>
      <c r="AK81" s="21"/>
    </row>
    <row r="82" spans="1:42" x14ac:dyDescent="0.3">
      <c r="A82" s="47" t="s">
        <v>83</v>
      </c>
      <c r="B82" s="48">
        <v>600</v>
      </c>
      <c r="C82" s="47" t="s">
        <v>30</v>
      </c>
      <c r="D82" s="47" t="s">
        <v>31</v>
      </c>
      <c r="E82" s="49" t="s">
        <v>32</v>
      </c>
      <c r="F82" s="11">
        <v>991.6</v>
      </c>
      <c r="G82" s="11">
        <v>991.6</v>
      </c>
      <c r="H82" s="11">
        <v>991.6</v>
      </c>
      <c r="I82" s="11"/>
      <c r="J82" s="11"/>
      <c r="K82" s="11"/>
      <c r="L82" s="11">
        <f t="shared" si="78"/>
        <v>991.6</v>
      </c>
      <c r="M82" s="11">
        <f t="shared" si="79"/>
        <v>991.6</v>
      </c>
      <c r="N82" s="11">
        <f t="shared" si="80"/>
        <v>991.6</v>
      </c>
      <c r="O82" s="11"/>
      <c r="P82" s="11"/>
      <c r="Q82" s="11"/>
      <c r="R82" s="11">
        <f t="shared" si="81"/>
        <v>991.6</v>
      </c>
      <c r="S82" s="11">
        <f t="shared" si="82"/>
        <v>991.6</v>
      </c>
      <c r="T82" s="11">
        <f t="shared" si="83"/>
        <v>991.6</v>
      </c>
      <c r="U82" s="11"/>
      <c r="V82" s="11"/>
      <c r="W82" s="11"/>
      <c r="X82" s="11">
        <f t="shared" si="84"/>
        <v>991.6</v>
      </c>
      <c r="Y82" s="11">
        <f t="shared" si="85"/>
        <v>991.6</v>
      </c>
      <c r="Z82" s="11">
        <f t="shared" si="86"/>
        <v>991.6</v>
      </c>
      <c r="AA82" s="11"/>
      <c r="AB82" s="11"/>
      <c r="AC82" s="11"/>
      <c r="AD82" s="11">
        <f t="shared" si="87"/>
        <v>991.6</v>
      </c>
      <c r="AE82" s="11"/>
      <c r="AF82" s="57">
        <f t="shared" si="88"/>
        <v>991.6</v>
      </c>
      <c r="AG82" s="58">
        <f t="shared" si="89"/>
        <v>991.6</v>
      </c>
      <c r="AH82" s="58">
        <f t="shared" si="90"/>
        <v>991.6</v>
      </c>
      <c r="AI82" s="11"/>
      <c r="AJ82" s="21"/>
      <c r="AK82" s="21"/>
    </row>
    <row r="83" spans="1:42" ht="62.4" x14ac:dyDescent="0.3">
      <c r="A83" s="47" t="s">
        <v>85</v>
      </c>
      <c r="B83" s="48"/>
      <c r="C83" s="47"/>
      <c r="D83" s="47"/>
      <c r="E83" s="49" t="s">
        <v>86</v>
      </c>
      <c r="F83" s="11">
        <f t="shared" si="75"/>
        <v>991.6</v>
      </c>
      <c r="G83" s="11">
        <f t="shared" si="76"/>
        <v>991.6</v>
      </c>
      <c r="H83" s="11">
        <f t="shared" si="77"/>
        <v>991.6</v>
      </c>
      <c r="I83" s="11">
        <f t="shared" si="61"/>
        <v>0</v>
      </c>
      <c r="J83" s="11">
        <f t="shared" si="62"/>
        <v>0</v>
      </c>
      <c r="K83" s="11">
        <f t="shared" si="63"/>
        <v>0</v>
      </c>
      <c r="L83" s="11">
        <f t="shared" si="78"/>
        <v>991.6</v>
      </c>
      <c r="M83" s="11">
        <f t="shared" si="79"/>
        <v>991.6</v>
      </c>
      <c r="N83" s="11">
        <f t="shared" si="80"/>
        <v>991.6</v>
      </c>
      <c r="O83" s="11">
        <f t="shared" si="64"/>
        <v>0</v>
      </c>
      <c r="P83" s="11">
        <f t="shared" si="65"/>
        <v>0</v>
      </c>
      <c r="Q83" s="11">
        <f t="shared" si="66"/>
        <v>0</v>
      </c>
      <c r="R83" s="11">
        <f t="shared" si="81"/>
        <v>991.6</v>
      </c>
      <c r="S83" s="11">
        <f t="shared" si="82"/>
        <v>991.6</v>
      </c>
      <c r="T83" s="11">
        <f t="shared" si="83"/>
        <v>991.6</v>
      </c>
      <c r="U83" s="11">
        <f t="shared" si="67"/>
        <v>0</v>
      </c>
      <c r="V83" s="11">
        <f t="shared" si="68"/>
        <v>0</v>
      </c>
      <c r="W83" s="11">
        <f t="shared" si="69"/>
        <v>0</v>
      </c>
      <c r="X83" s="11">
        <f t="shared" si="84"/>
        <v>991.6</v>
      </c>
      <c r="Y83" s="11">
        <f t="shared" si="85"/>
        <v>991.6</v>
      </c>
      <c r="Z83" s="11">
        <f t="shared" si="86"/>
        <v>991.6</v>
      </c>
      <c r="AA83" s="11">
        <f t="shared" si="70"/>
        <v>0</v>
      </c>
      <c r="AB83" s="11">
        <f t="shared" si="71"/>
        <v>0</v>
      </c>
      <c r="AC83" s="11">
        <f t="shared" si="72"/>
        <v>0</v>
      </c>
      <c r="AD83" s="11">
        <f t="shared" si="87"/>
        <v>991.6</v>
      </c>
      <c r="AE83" s="11">
        <f t="shared" si="73"/>
        <v>0</v>
      </c>
      <c r="AF83" s="57">
        <f t="shared" si="88"/>
        <v>991.6</v>
      </c>
      <c r="AG83" s="58">
        <f t="shared" si="89"/>
        <v>991.6</v>
      </c>
      <c r="AH83" s="58">
        <f t="shared" si="90"/>
        <v>991.6</v>
      </c>
      <c r="AI83" s="11">
        <f t="shared" si="74"/>
        <v>0</v>
      </c>
      <c r="AJ83" s="21"/>
      <c r="AK83" s="21"/>
    </row>
    <row r="84" spans="1:42" ht="46.8" x14ac:dyDescent="0.3">
      <c r="A84" s="47" t="s">
        <v>85</v>
      </c>
      <c r="B84" s="48" t="s">
        <v>51</v>
      </c>
      <c r="C84" s="47"/>
      <c r="D84" s="47"/>
      <c r="E84" s="49" t="s">
        <v>52</v>
      </c>
      <c r="F84" s="11">
        <f t="shared" si="75"/>
        <v>991.6</v>
      </c>
      <c r="G84" s="11">
        <f t="shared" si="76"/>
        <v>991.6</v>
      </c>
      <c r="H84" s="11">
        <f t="shared" si="77"/>
        <v>991.6</v>
      </c>
      <c r="I84" s="11">
        <f t="shared" si="61"/>
        <v>0</v>
      </c>
      <c r="J84" s="11">
        <f t="shared" si="62"/>
        <v>0</v>
      </c>
      <c r="K84" s="11">
        <f t="shared" si="63"/>
        <v>0</v>
      </c>
      <c r="L84" s="11">
        <f t="shared" si="78"/>
        <v>991.6</v>
      </c>
      <c r="M84" s="11">
        <f t="shared" si="79"/>
        <v>991.6</v>
      </c>
      <c r="N84" s="11">
        <f t="shared" si="80"/>
        <v>991.6</v>
      </c>
      <c r="O84" s="11">
        <f t="shared" si="64"/>
        <v>0</v>
      </c>
      <c r="P84" s="11">
        <f t="shared" si="65"/>
        <v>0</v>
      </c>
      <c r="Q84" s="11">
        <f t="shared" si="66"/>
        <v>0</v>
      </c>
      <c r="R84" s="11">
        <f t="shared" si="81"/>
        <v>991.6</v>
      </c>
      <c r="S84" s="11">
        <f t="shared" si="82"/>
        <v>991.6</v>
      </c>
      <c r="T84" s="11">
        <f t="shared" si="83"/>
        <v>991.6</v>
      </c>
      <c r="U84" s="11">
        <f t="shared" si="67"/>
        <v>0</v>
      </c>
      <c r="V84" s="11">
        <f t="shared" si="68"/>
        <v>0</v>
      </c>
      <c r="W84" s="11">
        <f t="shared" si="69"/>
        <v>0</v>
      </c>
      <c r="X84" s="11">
        <f t="shared" si="84"/>
        <v>991.6</v>
      </c>
      <c r="Y84" s="11">
        <f t="shared" si="85"/>
        <v>991.6</v>
      </c>
      <c r="Z84" s="11">
        <f t="shared" si="86"/>
        <v>991.6</v>
      </c>
      <c r="AA84" s="11">
        <f t="shared" si="70"/>
        <v>0</v>
      </c>
      <c r="AB84" s="11">
        <f t="shared" si="71"/>
        <v>0</v>
      </c>
      <c r="AC84" s="11">
        <f t="shared" si="72"/>
        <v>0</v>
      </c>
      <c r="AD84" s="11">
        <f t="shared" si="87"/>
        <v>991.6</v>
      </c>
      <c r="AE84" s="11">
        <f t="shared" si="73"/>
        <v>0</v>
      </c>
      <c r="AF84" s="57">
        <f t="shared" si="88"/>
        <v>991.6</v>
      </c>
      <c r="AG84" s="58">
        <f t="shared" si="89"/>
        <v>991.6</v>
      </c>
      <c r="AH84" s="58">
        <f t="shared" si="90"/>
        <v>991.6</v>
      </c>
      <c r="AI84" s="11">
        <f t="shared" si="74"/>
        <v>0</v>
      </c>
      <c r="AJ84" s="21"/>
      <c r="AK84" s="21"/>
    </row>
    <row r="85" spans="1:42" x14ac:dyDescent="0.3">
      <c r="A85" s="47" t="s">
        <v>85</v>
      </c>
      <c r="B85" s="48">
        <v>600</v>
      </c>
      <c r="C85" s="47" t="s">
        <v>30</v>
      </c>
      <c r="D85" s="47" t="s">
        <v>31</v>
      </c>
      <c r="E85" s="49" t="s">
        <v>32</v>
      </c>
      <c r="F85" s="11">
        <v>991.6</v>
      </c>
      <c r="G85" s="11">
        <v>991.6</v>
      </c>
      <c r="H85" s="11">
        <v>991.6</v>
      </c>
      <c r="I85" s="11"/>
      <c r="J85" s="11"/>
      <c r="K85" s="11"/>
      <c r="L85" s="11">
        <f t="shared" si="78"/>
        <v>991.6</v>
      </c>
      <c r="M85" s="11">
        <f t="shared" si="79"/>
        <v>991.6</v>
      </c>
      <c r="N85" s="11">
        <f t="shared" si="80"/>
        <v>991.6</v>
      </c>
      <c r="O85" s="11"/>
      <c r="P85" s="11"/>
      <c r="Q85" s="11"/>
      <c r="R85" s="11">
        <f t="shared" si="81"/>
        <v>991.6</v>
      </c>
      <c r="S85" s="11">
        <f t="shared" si="82"/>
        <v>991.6</v>
      </c>
      <c r="T85" s="11">
        <f t="shared" si="83"/>
        <v>991.6</v>
      </c>
      <c r="U85" s="11"/>
      <c r="V85" s="11"/>
      <c r="W85" s="11"/>
      <c r="X85" s="11">
        <f t="shared" si="84"/>
        <v>991.6</v>
      </c>
      <c r="Y85" s="11">
        <f t="shared" si="85"/>
        <v>991.6</v>
      </c>
      <c r="Z85" s="11">
        <f t="shared" si="86"/>
        <v>991.6</v>
      </c>
      <c r="AA85" s="11"/>
      <c r="AB85" s="11"/>
      <c r="AC85" s="11"/>
      <c r="AD85" s="11">
        <f t="shared" si="87"/>
        <v>991.6</v>
      </c>
      <c r="AE85" s="11"/>
      <c r="AF85" s="57">
        <f t="shared" si="88"/>
        <v>991.6</v>
      </c>
      <c r="AG85" s="58">
        <f t="shared" si="89"/>
        <v>991.6</v>
      </c>
      <c r="AH85" s="58">
        <f t="shared" si="90"/>
        <v>991.6</v>
      </c>
      <c r="AI85" s="11"/>
      <c r="AJ85" s="21"/>
      <c r="AK85" s="21"/>
    </row>
    <row r="86" spans="1:42" ht="62.4" x14ac:dyDescent="0.3">
      <c r="A86" s="47" t="s">
        <v>87</v>
      </c>
      <c r="B86" s="48"/>
      <c r="C86" s="47"/>
      <c r="D86" s="47"/>
      <c r="E86" s="49" t="s">
        <v>88</v>
      </c>
      <c r="F86" s="11">
        <f t="shared" si="75"/>
        <v>307</v>
      </c>
      <c r="G86" s="11">
        <f t="shared" si="76"/>
        <v>307</v>
      </c>
      <c r="H86" s="11">
        <f t="shared" si="77"/>
        <v>307</v>
      </c>
      <c r="I86" s="11">
        <f t="shared" si="61"/>
        <v>0</v>
      </c>
      <c r="J86" s="11">
        <f t="shared" si="62"/>
        <v>0</v>
      </c>
      <c r="K86" s="11">
        <f t="shared" si="63"/>
        <v>0</v>
      </c>
      <c r="L86" s="11">
        <f t="shared" si="78"/>
        <v>307</v>
      </c>
      <c r="M86" s="11">
        <f t="shared" si="79"/>
        <v>307</v>
      </c>
      <c r="N86" s="11">
        <f t="shared" si="80"/>
        <v>307</v>
      </c>
      <c r="O86" s="11">
        <f t="shared" si="64"/>
        <v>0</v>
      </c>
      <c r="P86" s="11">
        <f t="shared" si="65"/>
        <v>0</v>
      </c>
      <c r="Q86" s="11">
        <f t="shared" si="66"/>
        <v>0</v>
      </c>
      <c r="R86" s="11">
        <f t="shared" si="81"/>
        <v>307</v>
      </c>
      <c r="S86" s="11">
        <f t="shared" si="82"/>
        <v>307</v>
      </c>
      <c r="T86" s="11">
        <f t="shared" si="83"/>
        <v>307</v>
      </c>
      <c r="U86" s="11">
        <f t="shared" si="67"/>
        <v>0</v>
      </c>
      <c r="V86" s="11">
        <f t="shared" si="68"/>
        <v>0</v>
      </c>
      <c r="W86" s="11">
        <f t="shared" si="69"/>
        <v>0</v>
      </c>
      <c r="X86" s="11">
        <f t="shared" si="84"/>
        <v>307</v>
      </c>
      <c r="Y86" s="11">
        <f t="shared" si="85"/>
        <v>307</v>
      </c>
      <c r="Z86" s="11">
        <f t="shared" si="86"/>
        <v>307</v>
      </c>
      <c r="AA86" s="11">
        <f t="shared" si="70"/>
        <v>0</v>
      </c>
      <c r="AB86" s="11">
        <f t="shared" si="71"/>
        <v>0</v>
      </c>
      <c r="AC86" s="11">
        <f t="shared" si="72"/>
        <v>0</v>
      </c>
      <c r="AD86" s="11">
        <f t="shared" si="87"/>
        <v>307</v>
      </c>
      <c r="AE86" s="11">
        <f t="shared" si="73"/>
        <v>0</v>
      </c>
      <c r="AF86" s="57">
        <f t="shared" si="88"/>
        <v>307</v>
      </c>
      <c r="AG86" s="58">
        <f t="shared" si="89"/>
        <v>307</v>
      </c>
      <c r="AH86" s="58">
        <f t="shared" si="90"/>
        <v>307</v>
      </c>
      <c r="AI86" s="11">
        <f t="shared" si="74"/>
        <v>0</v>
      </c>
      <c r="AJ86" s="21"/>
      <c r="AK86" s="21"/>
    </row>
    <row r="87" spans="1:42" ht="46.8" x14ac:dyDescent="0.3">
      <c r="A87" s="47" t="s">
        <v>87</v>
      </c>
      <c r="B87" s="48" t="s">
        <v>51</v>
      </c>
      <c r="C87" s="47"/>
      <c r="D87" s="47"/>
      <c r="E87" s="49" t="s">
        <v>52</v>
      </c>
      <c r="F87" s="11">
        <f t="shared" si="75"/>
        <v>307</v>
      </c>
      <c r="G87" s="11">
        <f t="shared" si="76"/>
        <v>307</v>
      </c>
      <c r="H87" s="11">
        <f t="shared" si="77"/>
        <v>307</v>
      </c>
      <c r="I87" s="11">
        <f t="shared" si="61"/>
        <v>0</v>
      </c>
      <c r="J87" s="11">
        <f t="shared" si="62"/>
        <v>0</v>
      </c>
      <c r="K87" s="11">
        <f t="shared" si="63"/>
        <v>0</v>
      </c>
      <c r="L87" s="11">
        <f t="shared" si="78"/>
        <v>307</v>
      </c>
      <c r="M87" s="11">
        <f t="shared" si="79"/>
        <v>307</v>
      </c>
      <c r="N87" s="11">
        <f t="shared" si="80"/>
        <v>307</v>
      </c>
      <c r="O87" s="11">
        <f t="shared" si="64"/>
        <v>0</v>
      </c>
      <c r="P87" s="11">
        <f t="shared" si="65"/>
        <v>0</v>
      </c>
      <c r="Q87" s="11">
        <f t="shared" si="66"/>
        <v>0</v>
      </c>
      <c r="R87" s="11">
        <f t="shared" si="81"/>
        <v>307</v>
      </c>
      <c r="S87" s="11">
        <f t="shared" si="82"/>
        <v>307</v>
      </c>
      <c r="T87" s="11">
        <f t="shared" si="83"/>
        <v>307</v>
      </c>
      <c r="U87" s="11">
        <f t="shared" si="67"/>
        <v>0</v>
      </c>
      <c r="V87" s="11">
        <f t="shared" si="68"/>
        <v>0</v>
      </c>
      <c r="W87" s="11">
        <f t="shared" si="69"/>
        <v>0</v>
      </c>
      <c r="X87" s="11">
        <f t="shared" si="84"/>
        <v>307</v>
      </c>
      <c r="Y87" s="11">
        <f t="shared" si="85"/>
        <v>307</v>
      </c>
      <c r="Z87" s="11">
        <f t="shared" si="86"/>
        <v>307</v>
      </c>
      <c r="AA87" s="11">
        <f t="shared" si="70"/>
        <v>0</v>
      </c>
      <c r="AB87" s="11">
        <f t="shared" si="71"/>
        <v>0</v>
      </c>
      <c r="AC87" s="11">
        <f t="shared" si="72"/>
        <v>0</v>
      </c>
      <c r="AD87" s="11">
        <f t="shared" si="87"/>
        <v>307</v>
      </c>
      <c r="AE87" s="11">
        <f t="shared" si="73"/>
        <v>0</v>
      </c>
      <c r="AF87" s="57">
        <f t="shared" si="88"/>
        <v>307</v>
      </c>
      <c r="AG87" s="58">
        <f t="shared" si="89"/>
        <v>307</v>
      </c>
      <c r="AH87" s="58">
        <f t="shared" si="90"/>
        <v>307</v>
      </c>
      <c r="AI87" s="11">
        <f t="shared" si="74"/>
        <v>0</v>
      </c>
      <c r="AJ87" s="21"/>
      <c r="AK87" s="21"/>
    </row>
    <row r="88" spans="1:42" x14ac:dyDescent="0.3">
      <c r="A88" s="47" t="s">
        <v>87</v>
      </c>
      <c r="B88" s="48">
        <v>600</v>
      </c>
      <c r="C88" s="47" t="s">
        <v>30</v>
      </c>
      <c r="D88" s="47" t="s">
        <v>31</v>
      </c>
      <c r="E88" s="49" t="s">
        <v>32</v>
      </c>
      <c r="F88" s="11">
        <v>307</v>
      </c>
      <c r="G88" s="11">
        <v>307</v>
      </c>
      <c r="H88" s="11">
        <v>307</v>
      </c>
      <c r="I88" s="11"/>
      <c r="J88" s="11"/>
      <c r="K88" s="11"/>
      <c r="L88" s="11">
        <f t="shared" si="78"/>
        <v>307</v>
      </c>
      <c r="M88" s="11">
        <f t="shared" si="79"/>
        <v>307</v>
      </c>
      <c r="N88" s="11">
        <f t="shared" si="80"/>
        <v>307</v>
      </c>
      <c r="O88" s="11"/>
      <c r="P88" s="11"/>
      <c r="Q88" s="11"/>
      <c r="R88" s="11">
        <f t="shared" si="81"/>
        <v>307</v>
      </c>
      <c r="S88" s="11">
        <f t="shared" si="82"/>
        <v>307</v>
      </c>
      <c r="T88" s="11">
        <f t="shared" si="83"/>
        <v>307</v>
      </c>
      <c r="U88" s="11"/>
      <c r="V88" s="11"/>
      <c r="W88" s="11"/>
      <c r="X88" s="11">
        <f t="shared" si="84"/>
        <v>307</v>
      </c>
      <c r="Y88" s="11">
        <f t="shared" si="85"/>
        <v>307</v>
      </c>
      <c r="Z88" s="11">
        <f t="shared" si="86"/>
        <v>307</v>
      </c>
      <c r="AA88" s="11"/>
      <c r="AB88" s="11"/>
      <c r="AC88" s="11"/>
      <c r="AD88" s="11">
        <f t="shared" si="87"/>
        <v>307</v>
      </c>
      <c r="AE88" s="11"/>
      <c r="AF88" s="57">
        <f t="shared" si="88"/>
        <v>307</v>
      </c>
      <c r="AG88" s="58">
        <f t="shared" si="89"/>
        <v>307</v>
      </c>
      <c r="AH88" s="58">
        <f t="shared" si="90"/>
        <v>307</v>
      </c>
      <c r="AI88" s="11"/>
      <c r="AJ88" s="21"/>
      <c r="AK88" s="21"/>
    </row>
    <row r="89" spans="1:42" ht="62.4" x14ac:dyDescent="0.3">
      <c r="A89" s="47" t="s">
        <v>89</v>
      </c>
      <c r="B89" s="48"/>
      <c r="C89" s="47"/>
      <c r="D89" s="47"/>
      <c r="E89" s="49" t="s">
        <v>90</v>
      </c>
      <c r="F89" s="11">
        <f t="shared" si="58"/>
        <v>17256</v>
      </c>
      <c r="G89" s="11">
        <f t="shared" si="59"/>
        <v>12406</v>
      </c>
      <c r="H89" s="11">
        <f t="shared" si="60"/>
        <v>12656</v>
      </c>
      <c r="I89" s="11">
        <f t="shared" si="61"/>
        <v>6605</v>
      </c>
      <c r="J89" s="11">
        <f t="shared" si="62"/>
        <v>0</v>
      </c>
      <c r="K89" s="11">
        <f t="shared" si="63"/>
        <v>0</v>
      </c>
      <c r="L89" s="11">
        <f t="shared" si="78"/>
        <v>23861</v>
      </c>
      <c r="M89" s="11">
        <f t="shared" si="79"/>
        <v>12406</v>
      </c>
      <c r="N89" s="11">
        <f t="shared" si="80"/>
        <v>12656</v>
      </c>
      <c r="O89" s="11">
        <f t="shared" si="64"/>
        <v>990</v>
      </c>
      <c r="P89" s="11">
        <f t="shared" si="65"/>
        <v>990</v>
      </c>
      <c r="Q89" s="11">
        <f t="shared" si="66"/>
        <v>990</v>
      </c>
      <c r="R89" s="11">
        <f t="shared" si="81"/>
        <v>24851</v>
      </c>
      <c r="S89" s="11">
        <f t="shared" si="82"/>
        <v>13396</v>
      </c>
      <c r="T89" s="11">
        <f t="shared" si="83"/>
        <v>13646</v>
      </c>
      <c r="U89" s="11">
        <f t="shared" si="67"/>
        <v>0</v>
      </c>
      <c r="V89" s="11">
        <f t="shared" si="68"/>
        <v>0</v>
      </c>
      <c r="W89" s="11">
        <f t="shared" si="69"/>
        <v>0</v>
      </c>
      <c r="X89" s="11">
        <f t="shared" si="84"/>
        <v>24851</v>
      </c>
      <c r="Y89" s="11">
        <f t="shared" si="85"/>
        <v>13396</v>
      </c>
      <c r="Z89" s="11">
        <f t="shared" si="86"/>
        <v>13646</v>
      </c>
      <c r="AA89" s="11">
        <f t="shared" si="70"/>
        <v>-5000</v>
      </c>
      <c r="AB89" s="11">
        <f t="shared" si="71"/>
        <v>-5000</v>
      </c>
      <c r="AC89" s="11">
        <f t="shared" si="72"/>
        <v>-5000</v>
      </c>
      <c r="AD89" s="11">
        <f t="shared" si="87"/>
        <v>19851</v>
      </c>
      <c r="AE89" s="11">
        <f t="shared" si="73"/>
        <v>0</v>
      </c>
      <c r="AF89" s="57">
        <f t="shared" si="88"/>
        <v>19851</v>
      </c>
      <c r="AG89" s="58">
        <f t="shared" si="89"/>
        <v>8396</v>
      </c>
      <c r="AH89" s="58">
        <f t="shared" si="90"/>
        <v>8646</v>
      </c>
      <c r="AI89" s="11">
        <f t="shared" si="74"/>
        <v>0</v>
      </c>
      <c r="AJ89" s="21"/>
      <c r="AK89" s="21"/>
    </row>
    <row r="90" spans="1:42" ht="46.8" x14ac:dyDescent="0.3">
      <c r="A90" s="47" t="s">
        <v>89</v>
      </c>
      <c r="B90" s="48" t="s">
        <v>51</v>
      </c>
      <c r="C90" s="47"/>
      <c r="D90" s="47"/>
      <c r="E90" s="49" t="s">
        <v>52</v>
      </c>
      <c r="F90" s="11">
        <f t="shared" ref="F90:K90" si="91">F91+F92+F93</f>
        <v>17256</v>
      </c>
      <c r="G90" s="11">
        <f t="shared" si="91"/>
        <v>12406</v>
      </c>
      <c r="H90" s="11">
        <f t="shared" si="91"/>
        <v>12656</v>
      </c>
      <c r="I90" s="11">
        <f t="shared" si="91"/>
        <v>6605</v>
      </c>
      <c r="J90" s="11">
        <f t="shared" si="91"/>
        <v>0</v>
      </c>
      <c r="K90" s="11">
        <f t="shared" si="91"/>
        <v>0</v>
      </c>
      <c r="L90" s="11">
        <f t="shared" si="78"/>
        <v>23861</v>
      </c>
      <c r="M90" s="11">
        <f t="shared" si="79"/>
        <v>12406</v>
      </c>
      <c r="N90" s="11">
        <f t="shared" si="80"/>
        <v>12656</v>
      </c>
      <c r="O90" s="11">
        <f>O91+O92+O93</f>
        <v>990</v>
      </c>
      <c r="P90" s="11">
        <f>P91+P92+P93</f>
        <v>990</v>
      </c>
      <c r="Q90" s="11">
        <f>Q91+Q92+Q93</f>
        <v>990</v>
      </c>
      <c r="R90" s="11">
        <f t="shared" si="81"/>
        <v>24851</v>
      </c>
      <c r="S90" s="11">
        <f t="shared" si="82"/>
        <v>13396</v>
      </c>
      <c r="T90" s="11">
        <f t="shared" si="83"/>
        <v>13646</v>
      </c>
      <c r="U90" s="11">
        <f>U91+U92+U93</f>
        <v>0</v>
      </c>
      <c r="V90" s="11">
        <f>V91+V92+V93</f>
        <v>0</v>
      </c>
      <c r="W90" s="11">
        <f>W91+W92+W93</f>
        <v>0</v>
      </c>
      <c r="X90" s="11">
        <f t="shared" si="84"/>
        <v>24851</v>
      </c>
      <c r="Y90" s="11">
        <f t="shared" si="85"/>
        <v>13396</v>
      </c>
      <c r="Z90" s="11">
        <f t="shared" si="86"/>
        <v>13646</v>
      </c>
      <c r="AA90" s="11">
        <f>AA91+AA92+AA93</f>
        <v>-5000</v>
      </c>
      <c r="AB90" s="11">
        <f>AB91+AB92+AB93</f>
        <v>-5000</v>
      </c>
      <c r="AC90" s="11">
        <f>AC91+AC92+AC93</f>
        <v>-5000</v>
      </c>
      <c r="AD90" s="11">
        <f t="shared" si="87"/>
        <v>19851</v>
      </c>
      <c r="AE90" s="11">
        <f>AE91+AE92+AE93</f>
        <v>0</v>
      </c>
      <c r="AF90" s="57">
        <f t="shared" si="88"/>
        <v>19851</v>
      </c>
      <c r="AG90" s="58">
        <f t="shared" si="89"/>
        <v>8396</v>
      </c>
      <c r="AH90" s="58">
        <f t="shared" si="90"/>
        <v>8646</v>
      </c>
      <c r="AI90" s="11">
        <f>AI91+AI92+AI93</f>
        <v>0</v>
      </c>
      <c r="AJ90" s="21"/>
      <c r="AK90" s="21"/>
    </row>
    <row r="91" spans="1:42" x14ac:dyDescent="0.3">
      <c r="A91" s="47" t="s">
        <v>89</v>
      </c>
      <c r="B91" s="48">
        <v>600</v>
      </c>
      <c r="C91" s="47" t="s">
        <v>30</v>
      </c>
      <c r="D91" s="47" t="s">
        <v>31</v>
      </c>
      <c r="E91" s="49" t="s">
        <v>32</v>
      </c>
      <c r="F91" s="11">
        <v>15686</v>
      </c>
      <c r="G91" s="11">
        <v>10836</v>
      </c>
      <c r="H91" s="11">
        <v>11086</v>
      </c>
      <c r="I91" s="11">
        <v>6605</v>
      </c>
      <c r="J91" s="11"/>
      <c r="K91" s="11"/>
      <c r="L91" s="11">
        <f t="shared" si="78"/>
        <v>22291</v>
      </c>
      <c r="M91" s="11">
        <f t="shared" si="79"/>
        <v>10836</v>
      </c>
      <c r="N91" s="11">
        <f t="shared" si="80"/>
        <v>11086</v>
      </c>
      <c r="O91" s="11">
        <v>800</v>
      </c>
      <c r="P91" s="11">
        <v>800</v>
      </c>
      <c r="Q91" s="11">
        <v>800</v>
      </c>
      <c r="R91" s="11">
        <f t="shared" si="81"/>
        <v>23091</v>
      </c>
      <c r="S91" s="11">
        <f t="shared" si="82"/>
        <v>11636</v>
      </c>
      <c r="T91" s="11">
        <f t="shared" si="83"/>
        <v>11886</v>
      </c>
      <c r="U91" s="11"/>
      <c r="V91" s="11"/>
      <c r="W91" s="11"/>
      <c r="X91" s="11">
        <f t="shared" si="84"/>
        <v>23091</v>
      </c>
      <c r="Y91" s="11">
        <f t="shared" si="85"/>
        <v>11636</v>
      </c>
      <c r="Z91" s="11">
        <f t="shared" si="86"/>
        <v>11886</v>
      </c>
      <c r="AA91" s="11">
        <v>-5000</v>
      </c>
      <c r="AB91" s="11">
        <v>-5000</v>
      </c>
      <c r="AC91" s="11">
        <v>-5000</v>
      </c>
      <c r="AD91" s="11">
        <f t="shared" si="87"/>
        <v>18091</v>
      </c>
      <c r="AE91" s="11"/>
      <c r="AF91" s="57">
        <f t="shared" si="88"/>
        <v>18091</v>
      </c>
      <c r="AG91" s="58">
        <f t="shared" si="89"/>
        <v>6636</v>
      </c>
      <c r="AH91" s="58">
        <f t="shared" si="90"/>
        <v>6886</v>
      </c>
      <c r="AI91" s="11"/>
      <c r="AJ91" s="21"/>
      <c r="AK91" s="21" t="s">
        <v>91</v>
      </c>
    </row>
    <row r="92" spans="1:42" x14ac:dyDescent="0.3">
      <c r="A92" s="47" t="s">
        <v>89</v>
      </c>
      <c r="B92" s="48">
        <v>600</v>
      </c>
      <c r="C92" s="47" t="s">
        <v>65</v>
      </c>
      <c r="D92" s="47" t="s">
        <v>65</v>
      </c>
      <c r="E92" s="49" t="s">
        <v>66</v>
      </c>
      <c r="F92" s="11">
        <v>1010</v>
      </c>
      <c r="G92" s="11">
        <v>1010</v>
      </c>
      <c r="H92" s="11">
        <v>1010</v>
      </c>
      <c r="I92" s="11"/>
      <c r="J92" s="11"/>
      <c r="K92" s="11"/>
      <c r="L92" s="11">
        <f t="shared" si="78"/>
        <v>1010</v>
      </c>
      <c r="M92" s="11">
        <f t="shared" si="79"/>
        <v>1010</v>
      </c>
      <c r="N92" s="11">
        <f t="shared" si="80"/>
        <v>1010</v>
      </c>
      <c r="O92" s="11"/>
      <c r="P92" s="11"/>
      <c r="Q92" s="11"/>
      <c r="R92" s="11">
        <f t="shared" si="81"/>
        <v>1010</v>
      </c>
      <c r="S92" s="11">
        <f t="shared" si="82"/>
        <v>1010</v>
      </c>
      <c r="T92" s="11">
        <f t="shared" si="83"/>
        <v>1010</v>
      </c>
      <c r="U92" s="11"/>
      <c r="V92" s="11"/>
      <c r="W92" s="11"/>
      <c r="X92" s="11">
        <f t="shared" si="84"/>
        <v>1010</v>
      </c>
      <c r="Y92" s="11">
        <f t="shared" si="85"/>
        <v>1010</v>
      </c>
      <c r="Z92" s="11">
        <f t="shared" si="86"/>
        <v>1010</v>
      </c>
      <c r="AA92" s="11"/>
      <c r="AB92" s="11"/>
      <c r="AC92" s="11"/>
      <c r="AD92" s="11">
        <f t="shared" si="87"/>
        <v>1010</v>
      </c>
      <c r="AE92" s="11"/>
      <c r="AF92" s="57">
        <f t="shared" si="88"/>
        <v>1010</v>
      </c>
      <c r="AG92" s="58">
        <f t="shared" si="89"/>
        <v>1010</v>
      </c>
      <c r="AH92" s="58">
        <f t="shared" si="90"/>
        <v>1010</v>
      </c>
      <c r="AI92" s="11"/>
      <c r="AJ92" s="21"/>
      <c r="AK92" s="21"/>
    </row>
    <row r="93" spans="1:42" x14ac:dyDescent="0.3">
      <c r="A93" s="47" t="s">
        <v>89</v>
      </c>
      <c r="B93" s="48">
        <v>600</v>
      </c>
      <c r="C93" s="47" t="s">
        <v>63</v>
      </c>
      <c r="D93" s="47" t="s">
        <v>30</v>
      </c>
      <c r="E93" s="49" t="s">
        <v>64</v>
      </c>
      <c r="F93" s="11">
        <v>560</v>
      </c>
      <c r="G93" s="11">
        <v>560</v>
      </c>
      <c r="H93" s="11">
        <v>560</v>
      </c>
      <c r="I93" s="11"/>
      <c r="J93" s="11"/>
      <c r="K93" s="11"/>
      <c r="L93" s="11">
        <f t="shared" si="78"/>
        <v>560</v>
      </c>
      <c r="M93" s="11">
        <f t="shared" si="79"/>
        <v>560</v>
      </c>
      <c r="N93" s="11">
        <f t="shared" si="80"/>
        <v>560</v>
      </c>
      <c r="O93" s="11">
        <v>190</v>
      </c>
      <c r="P93" s="11">
        <v>190</v>
      </c>
      <c r="Q93" s="11">
        <v>190</v>
      </c>
      <c r="R93" s="11">
        <f t="shared" si="81"/>
        <v>750</v>
      </c>
      <c r="S93" s="11">
        <f t="shared" si="82"/>
        <v>750</v>
      </c>
      <c r="T93" s="11">
        <f t="shared" si="83"/>
        <v>750</v>
      </c>
      <c r="U93" s="11"/>
      <c r="V93" s="11"/>
      <c r="W93" s="11"/>
      <c r="X93" s="11">
        <f t="shared" si="84"/>
        <v>750</v>
      </c>
      <c r="Y93" s="11">
        <f t="shared" si="85"/>
        <v>750</v>
      </c>
      <c r="Z93" s="11">
        <f t="shared" si="86"/>
        <v>750</v>
      </c>
      <c r="AA93" s="11"/>
      <c r="AB93" s="11"/>
      <c r="AC93" s="11"/>
      <c r="AD93" s="11">
        <f t="shared" si="87"/>
        <v>750</v>
      </c>
      <c r="AE93" s="11"/>
      <c r="AF93" s="57">
        <f t="shared" si="88"/>
        <v>750</v>
      </c>
      <c r="AG93" s="58">
        <f t="shared" si="89"/>
        <v>750</v>
      </c>
      <c r="AH93" s="58">
        <f t="shared" si="90"/>
        <v>750</v>
      </c>
      <c r="AI93" s="11"/>
      <c r="AJ93" s="21"/>
      <c r="AK93" s="21"/>
    </row>
    <row r="94" spans="1:42" s="59" customFormat="1" ht="31.2" x14ac:dyDescent="0.3">
      <c r="A94" s="41" t="s">
        <v>92</v>
      </c>
      <c r="B94" s="42"/>
      <c r="C94" s="41"/>
      <c r="D94" s="41"/>
      <c r="E94" s="43" t="s">
        <v>93</v>
      </c>
      <c r="F94" s="15">
        <f t="shared" ref="F94:K94" si="92">F95+F149</f>
        <v>363767.9</v>
      </c>
      <c r="G94" s="15">
        <f t="shared" si="92"/>
        <v>517374.80000000005</v>
      </c>
      <c r="H94" s="15">
        <f t="shared" si="92"/>
        <v>354467.9</v>
      </c>
      <c r="I94" s="15">
        <f t="shared" si="92"/>
        <v>0</v>
      </c>
      <c r="J94" s="15">
        <f t="shared" si="92"/>
        <v>0</v>
      </c>
      <c r="K94" s="15">
        <f t="shared" si="92"/>
        <v>0</v>
      </c>
      <c r="L94" s="15">
        <f t="shared" si="78"/>
        <v>363767.9</v>
      </c>
      <c r="M94" s="15">
        <f t="shared" si="79"/>
        <v>517374.80000000005</v>
      </c>
      <c r="N94" s="15">
        <f t="shared" si="80"/>
        <v>354467.9</v>
      </c>
      <c r="O94" s="15">
        <f>O95+O149</f>
        <v>53695.20577</v>
      </c>
      <c r="P94" s="15">
        <f>P95+P149</f>
        <v>45221.8</v>
      </c>
      <c r="Q94" s="15">
        <f>Q95+Q149</f>
        <v>45221.8</v>
      </c>
      <c r="R94" s="15">
        <f t="shared" si="81"/>
        <v>417463.10577000002</v>
      </c>
      <c r="S94" s="15">
        <f t="shared" si="82"/>
        <v>562596.60000000009</v>
      </c>
      <c r="T94" s="15">
        <f t="shared" si="83"/>
        <v>399689.7</v>
      </c>
      <c r="U94" s="15">
        <f>U95+U149</f>
        <v>0</v>
      </c>
      <c r="V94" s="15">
        <f>V95+V149</f>
        <v>0</v>
      </c>
      <c r="W94" s="15">
        <f>W95+W149</f>
        <v>0</v>
      </c>
      <c r="X94" s="15">
        <f t="shared" si="84"/>
        <v>417463.10577000002</v>
      </c>
      <c r="Y94" s="15">
        <f t="shared" si="85"/>
        <v>562596.60000000009</v>
      </c>
      <c r="Z94" s="15">
        <f t="shared" si="86"/>
        <v>399689.7</v>
      </c>
      <c r="AA94" s="15">
        <f>AA95+AA149</f>
        <v>-986.83699999999999</v>
      </c>
      <c r="AB94" s="15">
        <f>AB95+AB149</f>
        <v>0</v>
      </c>
      <c r="AC94" s="15">
        <f>AC95+AC149</f>
        <v>0</v>
      </c>
      <c r="AD94" s="15">
        <f t="shared" si="87"/>
        <v>416476.26877000002</v>
      </c>
      <c r="AE94" s="15">
        <f>AE95+AE149</f>
        <v>0</v>
      </c>
      <c r="AF94" s="53">
        <f t="shared" si="88"/>
        <v>416476.26877000002</v>
      </c>
      <c r="AG94" s="54">
        <f t="shared" si="89"/>
        <v>562596.60000000009</v>
      </c>
      <c r="AH94" s="54">
        <f t="shared" si="90"/>
        <v>399689.7</v>
      </c>
      <c r="AI94" s="15">
        <f>AI95+AI149</f>
        <v>0</v>
      </c>
      <c r="AJ94" s="16"/>
      <c r="AK94" s="16"/>
      <c r="AL94" s="12"/>
      <c r="AM94" s="12"/>
      <c r="AN94" s="12"/>
      <c r="AO94" s="12"/>
      <c r="AP94" s="12"/>
    </row>
    <row r="95" spans="1:42" s="60" customFormat="1" x14ac:dyDescent="0.3">
      <c r="A95" s="44" t="s">
        <v>94</v>
      </c>
      <c r="B95" s="45"/>
      <c r="C95" s="44"/>
      <c r="D95" s="44"/>
      <c r="E95" s="46" t="s">
        <v>23</v>
      </c>
      <c r="F95" s="18">
        <f t="shared" ref="F95:K95" si="93">F96+F145</f>
        <v>56273.3</v>
      </c>
      <c r="G95" s="18">
        <f t="shared" si="93"/>
        <v>25127.499999999993</v>
      </c>
      <c r="H95" s="18">
        <f t="shared" si="93"/>
        <v>57799.700000000004</v>
      </c>
      <c r="I95" s="18">
        <f t="shared" si="93"/>
        <v>0</v>
      </c>
      <c r="J95" s="18">
        <f t="shared" si="93"/>
        <v>0</v>
      </c>
      <c r="K95" s="18">
        <f t="shared" si="93"/>
        <v>0</v>
      </c>
      <c r="L95" s="18">
        <f t="shared" si="78"/>
        <v>56273.3</v>
      </c>
      <c r="M95" s="18">
        <f t="shared" si="79"/>
        <v>25127.499999999993</v>
      </c>
      <c r="N95" s="18">
        <f t="shared" si="80"/>
        <v>57799.700000000004</v>
      </c>
      <c r="O95" s="18">
        <f>O96+O145</f>
        <v>11682.045770000001</v>
      </c>
      <c r="P95" s="18">
        <f>P96+P145</f>
        <v>0</v>
      </c>
      <c r="Q95" s="18">
        <f>Q96+Q145</f>
        <v>0</v>
      </c>
      <c r="R95" s="18">
        <f t="shared" si="81"/>
        <v>67955.34577</v>
      </c>
      <c r="S95" s="18">
        <f t="shared" si="82"/>
        <v>25127.499999999993</v>
      </c>
      <c r="T95" s="18">
        <f t="shared" si="83"/>
        <v>57799.700000000004</v>
      </c>
      <c r="U95" s="18">
        <f>U96+U145</f>
        <v>0</v>
      </c>
      <c r="V95" s="18">
        <f>V96+V145</f>
        <v>0</v>
      </c>
      <c r="W95" s="18">
        <f>W96+W145</f>
        <v>0</v>
      </c>
      <c r="X95" s="18">
        <f t="shared" si="84"/>
        <v>67955.34577</v>
      </c>
      <c r="Y95" s="18">
        <f t="shared" si="85"/>
        <v>25127.499999999993</v>
      </c>
      <c r="Z95" s="18">
        <f t="shared" si="86"/>
        <v>57799.700000000004</v>
      </c>
      <c r="AA95" s="18">
        <f>AA96+AA145</f>
        <v>0</v>
      </c>
      <c r="AB95" s="18">
        <f>AB96+AB145</f>
        <v>0</v>
      </c>
      <c r="AC95" s="18">
        <f>AC96+AC145</f>
        <v>0</v>
      </c>
      <c r="AD95" s="18">
        <f t="shared" si="87"/>
        <v>67955.34577</v>
      </c>
      <c r="AE95" s="18">
        <f>AE96+AE145</f>
        <v>0</v>
      </c>
      <c r="AF95" s="55">
        <f t="shared" si="88"/>
        <v>67955.34577</v>
      </c>
      <c r="AG95" s="56">
        <f t="shared" si="89"/>
        <v>25127.499999999993</v>
      </c>
      <c r="AH95" s="56">
        <f t="shared" si="90"/>
        <v>57799.700000000004</v>
      </c>
      <c r="AI95" s="18">
        <f>AI96+AI145</f>
        <v>0</v>
      </c>
      <c r="AJ95" s="19"/>
      <c r="AK95" s="19"/>
      <c r="AL95" s="17"/>
      <c r="AM95" s="17"/>
      <c r="AN95" s="17"/>
      <c r="AO95" s="17"/>
      <c r="AP95" s="17"/>
    </row>
    <row r="96" spans="1:42" ht="31.2" x14ac:dyDescent="0.3">
      <c r="A96" s="47" t="s">
        <v>95</v>
      </c>
      <c r="B96" s="48"/>
      <c r="C96" s="47"/>
      <c r="D96" s="47"/>
      <c r="E96" s="49" t="s">
        <v>96</v>
      </c>
      <c r="F96" s="11">
        <f t="shared" ref="F96:K96" si="94">F97+F100+F103+F106+F109+F112+F115+F118+F121+F124+F136+F139+F142</f>
        <v>20724.3</v>
      </c>
      <c r="G96" s="11">
        <f t="shared" si="94"/>
        <v>25127.499999999993</v>
      </c>
      <c r="H96" s="11">
        <f t="shared" si="94"/>
        <v>57799.700000000004</v>
      </c>
      <c r="I96" s="11">
        <f t="shared" si="94"/>
        <v>0</v>
      </c>
      <c r="J96" s="11">
        <f t="shared" si="94"/>
        <v>0</v>
      </c>
      <c r="K96" s="11">
        <f t="shared" si="94"/>
        <v>0</v>
      </c>
      <c r="L96" s="11">
        <f t="shared" si="78"/>
        <v>20724.3</v>
      </c>
      <c r="M96" s="11">
        <f t="shared" si="79"/>
        <v>25127.499999999993</v>
      </c>
      <c r="N96" s="11">
        <f t="shared" si="80"/>
        <v>57799.700000000004</v>
      </c>
      <c r="O96" s="11">
        <f>O97+O100+O103+O106+O109+O112+O115+O118+O121+O124+O136+O139+O142+O127+O130+O133</f>
        <v>11682.045770000001</v>
      </c>
      <c r="P96" s="11">
        <f>P97+P100+P103+P106+P109+P112+P115+P118+P121+P124+P136+P139+P142+P127+P130+P133</f>
        <v>0</v>
      </c>
      <c r="Q96" s="11">
        <f>Q97+Q100+Q103+Q106+Q109+Q112+Q115+Q118+Q121+Q124+Q136+Q139+Q142+Q127+Q130+Q133</f>
        <v>0</v>
      </c>
      <c r="R96" s="11">
        <f t="shared" si="81"/>
        <v>32406.34577</v>
      </c>
      <c r="S96" s="11">
        <f t="shared" si="82"/>
        <v>25127.499999999993</v>
      </c>
      <c r="T96" s="11">
        <f t="shared" si="83"/>
        <v>57799.700000000004</v>
      </c>
      <c r="U96" s="11">
        <f>U97+U100+U103+U106+U109+U112+U115+U118+U121+U124+U136+U139+U142+U127+U130+U133</f>
        <v>0</v>
      </c>
      <c r="V96" s="11">
        <f>V97+V100+V103+V106+V109+V112+V115+V118+V121+V124+V136+V139+V142+V127+V130+V133</f>
        <v>0</v>
      </c>
      <c r="W96" s="11">
        <f>W97+W100+W103+W106+W109+W112+W115+W118+W121+W124+W136+W139+W142+W127+W130+W133</f>
        <v>0</v>
      </c>
      <c r="X96" s="11">
        <f t="shared" si="84"/>
        <v>32406.34577</v>
      </c>
      <c r="Y96" s="11">
        <f t="shared" si="85"/>
        <v>25127.499999999993</v>
      </c>
      <c r="Z96" s="11">
        <f t="shared" si="86"/>
        <v>57799.700000000004</v>
      </c>
      <c r="AA96" s="11">
        <f>AA97+AA100+AA103+AA106+AA109+AA112+AA115+AA118+AA121+AA124+AA136+AA139+AA142+AA127+AA130+AA133</f>
        <v>0</v>
      </c>
      <c r="AB96" s="11">
        <f>AB97+AB100+AB103+AB106+AB109+AB112+AB115+AB118+AB121+AB124+AB136+AB139+AB142+AB127+AB130+AB133</f>
        <v>0</v>
      </c>
      <c r="AC96" s="11">
        <f>AC97+AC100+AC103+AC106+AC109+AC112+AC115+AC118+AC121+AC124+AC136+AC139+AC142+AC127+AC130+AC133</f>
        <v>0</v>
      </c>
      <c r="AD96" s="11">
        <f t="shared" si="87"/>
        <v>32406.34577</v>
      </c>
      <c r="AE96" s="11">
        <f>AE97+AE100+AE103+AE106+AE109+AE112+AE115+AE118+AE121+AE124+AE136+AE139+AE142+AE127+AE130+AE133</f>
        <v>0</v>
      </c>
      <c r="AF96" s="57">
        <f t="shared" si="88"/>
        <v>32406.34577</v>
      </c>
      <c r="AG96" s="58">
        <f t="shared" si="89"/>
        <v>25127.499999999993</v>
      </c>
      <c r="AH96" s="58">
        <f t="shared" si="90"/>
        <v>57799.700000000004</v>
      </c>
      <c r="AI96" s="11">
        <f>AI97+AI100+AI103+AI106+AI109+AI112+AI115+AI118+AI121+AI124+AI136+AI139+AI142+AI127+AI130+AI133</f>
        <v>0</v>
      </c>
      <c r="AJ96" s="21"/>
      <c r="AK96" s="21"/>
    </row>
    <row r="97" spans="1:37" ht="46.8" x14ac:dyDescent="0.3">
      <c r="A97" s="47" t="s">
        <v>97</v>
      </c>
      <c r="B97" s="48"/>
      <c r="C97" s="47"/>
      <c r="D97" s="47"/>
      <c r="E97" s="49" t="s">
        <v>98</v>
      </c>
      <c r="F97" s="11">
        <f t="shared" ref="F97:F137" si="95">F98</f>
        <v>832.9</v>
      </c>
      <c r="G97" s="11">
        <f t="shared" ref="G97:G137" si="96">G98</f>
        <v>10371</v>
      </c>
      <c r="H97" s="11">
        <f t="shared" ref="H97:H137" si="97">H98</f>
        <v>0</v>
      </c>
      <c r="I97" s="11">
        <f t="shared" ref="I97:I147" si="98">I98</f>
        <v>0</v>
      </c>
      <c r="J97" s="11">
        <f t="shared" ref="J97:J147" si="99">J98</f>
        <v>0</v>
      </c>
      <c r="K97" s="11">
        <f t="shared" ref="K97:K147" si="100">K98</f>
        <v>0</v>
      </c>
      <c r="L97" s="11">
        <f t="shared" si="78"/>
        <v>832.9</v>
      </c>
      <c r="M97" s="11">
        <f t="shared" si="79"/>
        <v>10371</v>
      </c>
      <c r="N97" s="11">
        <f t="shared" si="80"/>
        <v>0</v>
      </c>
      <c r="O97" s="11">
        <f t="shared" ref="O97:O104" si="101">O98</f>
        <v>0</v>
      </c>
      <c r="P97" s="11">
        <f t="shared" ref="P97:P104" si="102">P98</f>
        <v>0</v>
      </c>
      <c r="Q97" s="11">
        <f t="shared" ref="Q97:Q104" si="103">Q98</f>
        <v>0</v>
      </c>
      <c r="R97" s="11">
        <f t="shared" si="81"/>
        <v>832.9</v>
      </c>
      <c r="S97" s="11">
        <f t="shared" si="82"/>
        <v>10371</v>
      </c>
      <c r="T97" s="11">
        <f t="shared" si="83"/>
        <v>0</v>
      </c>
      <c r="U97" s="11">
        <f t="shared" ref="U97:U104" si="104">U98</f>
        <v>0</v>
      </c>
      <c r="V97" s="11">
        <f t="shared" ref="V97:V104" si="105">V98</f>
        <v>0</v>
      </c>
      <c r="W97" s="11">
        <f t="shared" ref="W97:W104" si="106">W98</f>
        <v>0</v>
      </c>
      <c r="X97" s="11">
        <f t="shared" si="84"/>
        <v>832.9</v>
      </c>
      <c r="Y97" s="11">
        <f t="shared" si="85"/>
        <v>10371</v>
      </c>
      <c r="Z97" s="11">
        <f t="shared" si="86"/>
        <v>0</v>
      </c>
      <c r="AA97" s="11">
        <f t="shared" ref="AA97:AA104" si="107">AA98</f>
        <v>0</v>
      </c>
      <c r="AB97" s="11">
        <f t="shared" ref="AB97:AB104" si="108">AB98</f>
        <v>0</v>
      </c>
      <c r="AC97" s="11">
        <f t="shared" ref="AC97:AC104" si="109">AC98</f>
        <v>0</v>
      </c>
      <c r="AD97" s="11">
        <f t="shared" si="87"/>
        <v>832.9</v>
      </c>
      <c r="AE97" s="11">
        <f t="shared" ref="AE97:AE104" si="110">AE98</f>
        <v>0</v>
      </c>
      <c r="AF97" s="57">
        <f t="shared" si="88"/>
        <v>832.9</v>
      </c>
      <c r="AG97" s="58">
        <f t="shared" si="89"/>
        <v>10371</v>
      </c>
      <c r="AH97" s="58">
        <f t="shared" si="90"/>
        <v>0</v>
      </c>
      <c r="AI97" s="11">
        <f t="shared" ref="AI97:AI104" si="111">AI98</f>
        <v>0</v>
      </c>
      <c r="AJ97" s="21"/>
      <c r="AK97" s="21"/>
    </row>
    <row r="98" spans="1:37" ht="46.8" x14ac:dyDescent="0.3">
      <c r="A98" s="47" t="s">
        <v>97</v>
      </c>
      <c r="B98" s="48" t="s">
        <v>28</v>
      </c>
      <c r="C98" s="47"/>
      <c r="D98" s="47"/>
      <c r="E98" s="49" t="s">
        <v>29</v>
      </c>
      <c r="F98" s="11">
        <f t="shared" si="95"/>
        <v>832.9</v>
      </c>
      <c r="G98" s="11">
        <f t="shared" si="96"/>
        <v>10371</v>
      </c>
      <c r="H98" s="11">
        <f t="shared" si="97"/>
        <v>0</v>
      </c>
      <c r="I98" s="11">
        <f t="shared" si="98"/>
        <v>0</v>
      </c>
      <c r="J98" s="11">
        <f t="shared" si="99"/>
        <v>0</v>
      </c>
      <c r="K98" s="11">
        <f t="shared" si="100"/>
        <v>0</v>
      </c>
      <c r="L98" s="11">
        <f t="shared" si="78"/>
        <v>832.9</v>
      </c>
      <c r="M98" s="11">
        <f t="shared" si="79"/>
        <v>10371</v>
      </c>
      <c r="N98" s="11">
        <f t="shared" si="80"/>
        <v>0</v>
      </c>
      <c r="O98" s="11">
        <f t="shared" si="101"/>
        <v>0</v>
      </c>
      <c r="P98" s="11">
        <f t="shared" si="102"/>
        <v>0</v>
      </c>
      <c r="Q98" s="11">
        <f t="shared" si="103"/>
        <v>0</v>
      </c>
      <c r="R98" s="11">
        <f t="shared" si="81"/>
        <v>832.9</v>
      </c>
      <c r="S98" s="11">
        <f t="shared" si="82"/>
        <v>10371</v>
      </c>
      <c r="T98" s="11">
        <f t="shared" si="83"/>
        <v>0</v>
      </c>
      <c r="U98" s="11">
        <f t="shared" si="104"/>
        <v>0</v>
      </c>
      <c r="V98" s="11">
        <f t="shared" si="105"/>
        <v>0</v>
      </c>
      <c r="W98" s="11">
        <f t="shared" si="106"/>
        <v>0</v>
      </c>
      <c r="X98" s="11">
        <f t="shared" si="84"/>
        <v>832.9</v>
      </c>
      <c r="Y98" s="11">
        <f t="shared" si="85"/>
        <v>10371</v>
      </c>
      <c r="Z98" s="11">
        <f t="shared" si="86"/>
        <v>0</v>
      </c>
      <c r="AA98" s="11">
        <f t="shared" si="107"/>
        <v>0</v>
      </c>
      <c r="AB98" s="11">
        <f t="shared" si="108"/>
        <v>0</v>
      </c>
      <c r="AC98" s="11">
        <f t="shared" si="109"/>
        <v>0</v>
      </c>
      <c r="AD98" s="11">
        <f t="shared" si="87"/>
        <v>832.9</v>
      </c>
      <c r="AE98" s="11">
        <f t="shared" si="110"/>
        <v>0</v>
      </c>
      <c r="AF98" s="57">
        <f t="shared" si="88"/>
        <v>832.9</v>
      </c>
      <c r="AG98" s="58">
        <f t="shared" si="89"/>
        <v>10371</v>
      </c>
      <c r="AH98" s="58">
        <f t="shared" si="90"/>
        <v>0</v>
      </c>
      <c r="AI98" s="11">
        <f t="shared" si="111"/>
        <v>0</v>
      </c>
      <c r="AJ98" s="21"/>
      <c r="AK98" s="21"/>
    </row>
    <row r="99" spans="1:37" ht="46.8" x14ac:dyDescent="0.3">
      <c r="A99" s="47" t="s">
        <v>97</v>
      </c>
      <c r="B99" s="48" t="s">
        <v>28</v>
      </c>
      <c r="C99" s="47" t="s">
        <v>99</v>
      </c>
      <c r="D99" s="47" t="s">
        <v>100</v>
      </c>
      <c r="E99" s="49" t="s">
        <v>101</v>
      </c>
      <c r="F99" s="11">
        <v>832.9</v>
      </c>
      <c r="G99" s="11">
        <v>10371</v>
      </c>
      <c r="H99" s="11">
        <v>0</v>
      </c>
      <c r="I99" s="11"/>
      <c r="J99" s="11"/>
      <c r="K99" s="11"/>
      <c r="L99" s="11">
        <f t="shared" si="78"/>
        <v>832.9</v>
      </c>
      <c r="M99" s="11">
        <f t="shared" si="79"/>
        <v>10371</v>
      </c>
      <c r="N99" s="11">
        <f t="shared" si="80"/>
        <v>0</v>
      </c>
      <c r="O99" s="11"/>
      <c r="P99" s="11"/>
      <c r="Q99" s="11"/>
      <c r="R99" s="11">
        <f t="shared" si="81"/>
        <v>832.9</v>
      </c>
      <c r="S99" s="11">
        <f t="shared" si="82"/>
        <v>10371</v>
      </c>
      <c r="T99" s="11">
        <f t="shared" si="83"/>
        <v>0</v>
      </c>
      <c r="U99" s="11"/>
      <c r="V99" s="11"/>
      <c r="W99" s="11"/>
      <c r="X99" s="11">
        <f t="shared" si="84"/>
        <v>832.9</v>
      </c>
      <c r="Y99" s="11">
        <f t="shared" si="85"/>
        <v>10371</v>
      </c>
      <c r="Z99" s="11">
        <f t="shared" si="86"/>
        <v>0</v>
      </c>
      <c r="AA99" s="11"/>
      <c r="AB99" s="11"/>
      <c r="AC99" s="11"/>
      <c r="AD99" s="11">
        <f t="shared" si="87"/>
        <v>832.9</v>
      </c>
      <c r="AE99" s="11"/>
      <c r="AF99" s="57">
        <f t="shared" si="88"/>
        <v>832.9</v>
      </c>
      <c r="AG99" s="58">
        <f t="shared" si="89"/>
        <v>10371</v>
      </c>
      <c r="AH99" s="58">
        <f t="shared" si="90"/>
        <v>0</v>
      </c>
      <c r="AI99" s="11"/>
      <c r="AJ99" s="21"/>
      <c r="AK99" s="21"/>
    </row>
    <row r="100" spans="1:37" ht="46.8" x14ac:dyDescent="0.3">
      <c r="A100" s="47" t="s">
        <v>102</v>
      </c>
      <c r="B100" s="48"/>
      <c r="C100" s="47"/>
      <c r="D100" s="47"/>
      <c r="E100" s="49" t="s">
        <v>103</v>
      </c>
      <c r="F100" s="11">
        <f t="shared" si="95"/>
        <v>832.9</v>
      </c>
      <c r="G100" s="11">
        <f t="shared" si="96"/>
        <v>10371</v>
      </c>
      <c r="H100" s="11">
        <f t="shared" si="97"/>
        <v>0</v>
      </c>
      <c r="I100" s="11">
        <f t="shared" si="98"/>
        <v>0</v>
      </c>
      <c r="J100" s="11">
        <f t="shared" si="99"/>
        <v>0</v>
      </c>
      <c r="K100" s="11">
        <f t="shared" si="100"/>
        <v>0</v>
      </c>
      <c r="L100" s="11">
        <f t="shared" si="78"/>
        <v>832.9</v>
      </c>
      <c r="M100" s="11">
        <f t="shared" si="79"/>
        <v>10371</v>
      </c>
      <c r="N100" s="11">
        <f t="shared" si="80"/>
        <v>0</v>
      </c>
      <c r="O100" s="11">
        <f t="shared" si="101"/>
        <v>0</v>
      </c>
      <c r="P100" s="11">
        <f t="shared" si="102"/>
        <v>0</v>
      </c>
      <c r="Q100" s="11">
        <f t="shared" si="103"/>
        <v>0</v>
      </c>
      <c r="R100" s="11">
        <f t="shared" si="81"/>
        <v>832.9</v>
      </c>
      <c r="S100" s="11">
        <f t="shared" si="82"/>
        <v>10371</v>
      </c>
      <c r="T100" s="11">
        <f t="shared" si="83"/>
        <v>0</v>
      </c>
      <c r="U100" s="11">
        <f t="shared" si="104"/>
        <v>0</v>
      </c>
      <c r="V100" s="11">
        <f t="shared" si="105"/>
        <v>0</v>
      </c>
      <c r="W100" s="11">
        <f t="shared" si="106"/>
        <v>0</v>
      </c>
      <c r="X100" s="11">
        <f t="shared" si="84"/>
        <v>832.9</v>
      </c>
      <c r="Y100" s="11">
        <f t="shared" si="85"/>
        <v>10371</v>
      </c>
      <c r="Z100" s="11">
        <f t="shared" si="86"/>
        <v>0</v>
      </c>
      <c r="AA100" s="11">
        <f t="shared" si="107"/>
        <v>0</v>
      </c>
      <c r="AB100" s="11">
        <f t="shared" si="108"/>
        <v>0</v>
      </c>
      <c r="AC100" s="11">
        <f t="shared" si="109"/>
        <v>0</v>
      </c>
      <c r="AD100" s="11">
        <f t="shared" si="87"/>
        <v>832.9</v>
      </c>
      <c r="AE100" s="11">
        <f t="shared" si="110"/>
        <v>0</v>
      </c>
      <c r="AF100" s="57">
        <f t="shared" si="88"/>
        <v>832.9</v>
      </c>
      <c r="AG100" s="58">
        <f t="shared" si="89"/>
        <v>10371</v>
      </c>
      <c r="AH100" s="58">
        <f t="shared" si="90"/>
        <v>0</v>
      </c>
      <c r="AI100" s="11">
        <f t="shared" si="111"/>
        <v>0</v>
      </c>
      <c r="AJ100" s="21"/>
      <c r="AK100" s="21"/>
    </row>
    <row r="101" spans="1:37" ht="46.8" x14ac:dyDescent="0.3">
      <c r="A101" s="47" t="s">
        <v>102</v>
      </c>
      <c r="B101" s="48" t="s">
        <v>28</v>
      </c>
      <c r="C101" s="47"/>
      <c r="D101" s="47"/>
      <c r="E101" s="49" t="s">
        <v>29</v>
      </c>
      <c r="F101" s="11">
        <f t="shared" si="95"/>
        <v>832.9</v>
      </c>
      <c r="G101" s="11">
        <f t="shared" si="96"/>
        <v>10371</v>
      </c>
      <c r="H101" s="11">
        <f t="shared" si="97"/>
        <v>0</v>
      </c>
      <c r="I101" s="11">
        <f t="shared" si="98"/>
        <v>0</v>
      </c>
      <c r="J101" s="11">
        <f t="shared" si="99"/>
        <v>0</v>
      </c>
      <c r="K101" s="11">
        <f t="shared" si="100"/>
        <v>0</v>
      </c>
      <c r="L101" s="11">
        <f t="shared" si="78"/>
        <v>832.9</v>
      </c>
      <c r="M101" s="11">
        <f t="shared" si="79"/>
        <v>10371</v>
      </c>
      <c r="N101" s="11">
        <f t="shared" si="80"/>
        <v>0</v>
      </c>
      <c r="O101" s="11">
        <f t="shared" si="101"/>
        <v>0</v>
      </c>
      <c r="P101" s="11">
        <f t="shared" si="102"/>
        <v>0</v>
      </c>
      <c r="Q101" s="11">
        <f t="shared" si="103"/>
        <v>0</v>
      </c>
      <c r="R101" s="11">
        <f t="shared" si="81"/>
        <v>832.9</v>
      </c>
      <c r="S101" s="11">
        <f t="shared" si="82"/>
        <v>10371</v>
      </c>
      <c r="T101" s="11">
        <f t="shared" si="83"/>
        <v>0</v>
      </c>
      <c r="U101" s="11">
        <f t="shared" si="104"/>
        <v>0</v>
      </c>
      <c r="V101" s="11">
        <f t="shared" si="105"/>
        <v>0</v>
      </c>
      <c r="W101" s="11">
        <f t="shared" si="106"/>
        <v>0</v>
      </c>
      <c r="X101" s="11">
        <f t="shared" si="84"/>
        <v>832.9</v>
      </c>
      <c r="Y101" s="11">
        <f t="shared" si="85"/>
        <v>10371</v>
      </c>
      <c r="Z101" s="11">
        <f t="shared" si="86"/>
        <v>0</v>
      </c>
      <c r="AA101" s="11">
        <f t="shared" si="107"/>
        <v>0</v>
      </c>
      <c r="AB101" s="11">
        <f t="shared" si="108"/>
        <v>0</v>
      </c>
      <c r="AC101" s="11">
        <f t="shared" si="109"/>
        <v>0</v>
      </c>
      <c r="AD101" s="11">
        <f t="shared" si="87"/>
        <v>832.9</v>
      </c>
      <c r="AE101" s="11">
        <f t="shared" si="110"/>
        <v>0</v>
      </c>
      <c r="AF101" s="57">
        <f t="shared" si="88"/>
        <v>832.9</v>
      </c>
      <c r="AG101" s="58">
        <f t="shared" si="89"/>
        <v>10371</v>
      </c>
      <c r="AH101" s="58">
        <f t="shared" si="90"/>
        <v>0</v>
      </c>
      <c r="AI101" s="11">
        <f t="shared" si="111"/>
        <v>0</v>
      </c>
      <c r="AJ101" s="21"/>
      <c r="AK101" s="21"/>
    </row>
    <row r="102" spans="1:37" ht="46.8" x14ac:dyDescent="0.3">
      <c r="A102" s="47" t="s">
        <v>102</v>
      </c>
      <c r="B102" s="48" t="s">
        <v>28</v>
      </c>
      <c r="C102" s="47" t="s">
        <v>99</v>
      </c>
      <c r="D102" s="47" t="s">
        <v>100</v>
      </c>
      <c r="E102" s="49" t="s">
        <v>101</v>
      </c>
      <c r="F102" s="11">
        <v>832.9</v>
      </c>
      <c r="G102" s="11">
        <v>10371</v>
      </c>
      <c r="H102" s="11">
        <v>0</v>
      </c>
      <c r="I102" s="11"/>
      <c r="J102" s="11"/>
      <c r="K102" s="11"/>
      <c r="L102" s="11">
        <f t="shared" si="78"/>
        <v>832.9</v>
      </c>
      <c r="M102" s="11">
        <f t="shared" si="79"/>
        <v>10371</v>
      </c>
      <c r="N102" s="11">
        <f t="shared" si="80"/>
        <v>0</v>
      </c>
      <c r="O102" s="11"/>
      <c r="P102" s="11"/>
      <c r="Q102" s="11"/>
      <c r="R102" s="11">
        <f t="shared" si="81"/>
        <v>832.9</v>
      </c>
      <c r="S102" s="11">
        <f t="shared" si="82"/>
        <v>10371</v>
      </c>
      <c r="T102" s="11">
        <f t="shared" si="83"/>
        <v>0</v>
      </c>
      <c r="U102" s="11"/>
      <c r="V102" s="11"/>
      <c r="W102" s="11"/>
      <c r="X102" s="11">
        <f t="shared" si="84"/>
        <v>832.9</v>
      </c>
      <c r="Y102" s="11">
        <f t="shared" si="85"/>
        <v>10371</v>
      </c>
      <c r="Z102" s="11">
        <f t="shared" si="86"/>
        <v>0</v>
      </c>
      <c r="AA102" s="11"/>
      <c r="AB102" s="11"/>
      <c r="AC102" s="11"/>
      <c r="AD102" s="11">
        <f t="shared" si="87"/>
        <v>832.9</v>
      </c>
      <c r="AE102" s="11"/>
      <c r="AF102" s="57">
        <f t="shared" si="88"/>
        <v>832.9</v>
      </c>
      <c r="AG102" s="58">
        <f t="shared" si="89"/>
        <v>10371</v>
      </c>
      <c r="AH102" s="58">
        <f t="shared" si="90"/>
        <v>0</v>
      </c>
      <c r="AI102" s="11"/>
      <c r="AJ102" s="21"/>
      <c r="AK102" s="21"/>
    </row>
    <row r="103" spans="1:37" ht="46.8" x14ac:dyDescent="0.3">
      <c r="A103" s="47" t="s">
        <v>104</v>
      </c>
      <c r="B103" s="48"/>
      <c r="C103" s="47"/>
      <c r="D103" s="47"/>
      <c r="E103" s="49" t="s">
        <v>105</v>
      </c>
      <c r="F103" s="11">
        <f t="shared" si="95"/>
        <v>0</v>
      </c>
      <c r="G103" s="11">
        <f t="shared" si="96"/>
        <v>877.1</v>
      </c>
      <c r="H103" s="11">
        <f t="shared" si="97"/>
        <v>10827.4</v>
      </c>
      <c r="I103" s="11">
        <f t="shared" si="98"/>
        <v>0</v>
      </c>
      <c r="J103" s="11">
        <f t="shared" si="99"/>
        <v>0</v>
      </c>
      <c r="K103" s="11">
        <f t="shared" si="100"/>
        <v>0</v>
      </c>
      <c r="L103" s="11">
        <f t="shared" si="78"/>
        <v>0</v>
      </c>
      <c r="M103" s="11">
        <f t="shared" si="79"/>
        <v>877.1</v>
      </c>
      <c r="N103" s="11">
        <f t="shared" si="80"/>
        <v>10827.4</v>
      </c>
      <c r="O103" s="11">
        <f t="shared" si="101"/>
        <v>0</v>
      </c>
      <c r="P103" s="11">
        <f t="shared" si="102"/>
        <v>0</v>
      </c>
      <c r="Q103" s="11">
        <f t="shared" si="103"/>
        <v>0</v>
      </c>
      <c r="R103" s="11">
        <f t="shared" si="81"/>
        <v>0</v>
      </c>
      <c r="S103" s="11">
        <f t="shared" si="82"/>
        <v>877.1</v>
      </c>
      <c r="T103" s="11">
        <f t="shared" si="83"/>
        <v>10827.4</v>
      </c>
      <c r="U103" s="11">
        <f t="shared" si="104"/>
        <v>0</v>
      </c>
      <c r="V103" s="11">
        <f t="shared" si="105"/>
        <v>0</v>
      </c>
      <c r="W103" s="11">
        <f t="shared" si="106"/>
        <v>0</v>
      </c>
      <c r="X103" s="11">
        <f t="shared" si="84"/>
        <v>0</v>
      </c>
      <c r="Y103" s="11">
        <f t="shared" si="85"/>
        <v>877.1</v>
      </c>
      <c r="Z103" s="11">
        <f t="shared" si="86"/>
        <v>10827.4</v>
      </c>
      <c r="AA103" s="11">
        <f t="shared" si="107"/>
        <v>0</v>
      </c>
      <c r="AB103" s="11">
        <f t="shared" si="108"/>
        <v>0</v>
      </c>
      <c r="AC103" s="11">
        <f t="shared" si="109"/>
        <v>0</v>
      </c>
      <c r="AD103" s="11">
        <f t="shared" si="87"/>
        <v>0</v>
      </c>
      <c r="AE103" s="11">
        <f t="shared" si="110"/>
        <v>0</v>
      </c>
      <c r="AF103" s="57">
        <f t="shared" si="88"/>
        <v>0</v>
      </c>
      <c r="AG103" s="58">
        <f t="shared" si="89"/>
        <v>877.1</v>
      </c>
      <c r="AH103" s="58">
        <f t="shared" si="90"/>
        <v>10827.4</v>
      </c>
      <c r="AI103" s="11">
        <f t="shared" si="111"/>
        <v>0</v>
      </c>
      <c r="AJ103" s="21"/>
      <c r="AK103" s="21"/>
    </row>
    <row r="104" spans="1:37" ht="46.8" x14ac:dyDescent="0.3">
      <c r="A104" s="47" t="s">
        <v>104</v>
      </c>
      <c r="B104" s="48" t="s">
        <v>28</v>
      </c>
      <c r="C104" s="47"/>
      <c r="D104" s="47"/>
      <c r="E104" s="49" t="s">
        <v>29</v>
      </c>
      <c r="F104" s="11">
        <f t="shared" si="95"/>
        <v>0</v>
      </c>
      <c r="G104" s="11">
        <f t="shared" si="96"/>
        <v>877.1</v>
      </c>
      <c r="H104" s="11">
        <f t="shared" si="97"/>
        <v>10827.4</v>
      </c>
      <c r="I104" s="11">
        <f t="shared" si="98"/>
        <v>0</v>
      </c>
      <c r="J104" s="11">
        <f t="shared" si="99"/>
        <v>0</v>
      </c>
      <c r="K104" s="11">
        <f t="shared" si="100"/>
        <v>0</v>
      </c>
      <c r="L104" s="11">
        <f t="shared" si="78"/>
        <v>0</v>
      </c>
      <c r="M104" s="11">
        <f t="shared" si="79"/>
        <v>877.1</v>
      </c>
      <c r="N104" s="11">
        <f t="shared" si="80"/>
        <v>10827.4</v>
      </c>
      <c r="O104" s="11">
        <f t="shared" si="101"/>
        <v>0</v>
      </c>
      <c r="P104" s="11">
        <f t="shared" si="102"/>
        <v>0</v>
      </c>
      <c r="Q104" s="11">
        <f t="shared" si="103"/>
        <v>0</v>
      </c>
      <c r="R104" s="11">
        <f t="shared" si="81"/>
        <v>0</v>
      </c>
      <c r="S104" s="11">
        <f t="shared" si="82"/>
        <v>877.1</v>
      </c>
      <c r="T104" s="11">
        <f t="shared" si="83"/>
        <v>10827.4</v>
      </c>
      <c r="U104" s="11">
        <f t="shared" si="104"/>
        <v>0</v>
      </c>
      <c r="V104" s="11">
        <f t="shared" si="105"/>
        <v>0</v>
      </c>
      <c r="W104" s="11">
        <f t="shared" si="106"/>
        <v>0</v>
      </c>
      <c r="X104" s="11">
        <f t="shared" si="84"/>
        <v>0</v>
      </c>
      <c r="Y104" s="11">
        <f t="shared" si="85"/>
        <v>877.1</v>
      </c>
      <c r="Z104" s="11">
        <f t="shared" si="86"/>
        <v>10827.4</v>
      </c>
      <c r="AA104" s="11">
        <f t="shared" si="107"/>
        <v>0</v>
      </c>
      <c r="AB104" s="11">
        <f t="shared" si="108"/>
        <v>0</v>
      </c>
      <c r="AC104" s="11">
        <f t="shared" si="109"/>
        <v>0</v>
      </c>
      <c r="AD104" s="11">
        <f t="shared" si="87"/>
        <v>0</v>
      </c>
      <c r="AE104" s="11">
        <f t="shared" si="110"/>
        <v>0</v>
      </c>
      <c r="AF104" s="57">
        <f t="shared" si="88"/>
        <v>0</v>
      </c>
      <c r="AG104" s="58">
        <f t="shared" si="89"/>
        <v>877.1</v>
      </c>
      <c r="AH104" s="58">
        <f t="shared" si="90"/>
        <v>10827.4</v>
      </c>
      <c r="AI104" s="11">
        <f t="shared" si="111"/>
        <v>0</v>
      </c>
      <c r="AJ104" s="21"/>
      <c r="AK104" s="21"/>
    </row>
    <row r="105" spans="1:37" ht="46.8" x14ac:dyDescent="0.3">
      <c r="A105" s="47" t="s">
        <v>104</v>
      </c>
      <c r="B105" s="48" t="s">
        <v>28</v>
      </c>
      <c r="C105" s="47" t="s">
        <v>99</v>
      </c>
      <c r="D105" s="47" t="s">
        <v>100</v>
      </c>
      <c r="E105" s="49" t="s">
        <v>101</v>
      </c>
      <c r="F105" s="11">
        <v>0</v>
      </c>
      <c r="G105" s="11">
        <v>877.1</v>
      </c>
      <c r="H105" s="11">
        <v>10827.4</v>
      </c>
      <c r="I105" s="11"/>
      <c r="J105" s="11"/>
      <c r="K105" s="11"/>
      <c r="L105" s="11">
        <f t="shared" si="78"/>
        <v>0</v>
      </c>
      <c r="M105" s="11">
        <f t="shared" si="79"/>
        <v>877.1</v>
      </c>
      <c r="N105" s="11">
        <f t="shared" si="80"/>
        <v>10827.4</v>
      </c>
      <c r="O105" s="11"/>
      <c r="P105" s="11"/>
      <c r="Q105" s="11"/>
      <c r="R105" s="11">
        <f t="shared" si="81"/>
        <v>0</v>
      </c>
      <c r="S105" s="11">
        <f t="shared" si="82"/>
        <v>877.1</v>
      </c>
      <c r="T105" s="11">
        <f t="shared" si="83"/>
        <v>10827.4</v>
      </c>
      <c r="U105" s="11"/>
      <c r="V105" s="11"/>
      <c r="W105" s="11"/>
      <c r="X105" s="11">
        <f t="shared" si="84"/>
        <v>0</v>
      </c>
      <c r="Y105" s="11">
        <f t="shared" si="85"/>
        <v>877.1</v>
      </c>
      <c r="Z105" s="11">
        <f t="shared" si="86"/>
        <v>10827.4</v>
      </c>
      <c r="AA105" s="11"/>
      <c r="AB105" s="11"/>
      <c r="AC105" s="11"/>
      <c r="AD105" s="11">
        <f t="shared" si="87"/>
        <v>0</v>
      </c>
      <c r="AE105" s="11"/>
      <c r="AF105" s="57">
        <f t="shared" si="88"/>
        <v>0</v>
      </c>
      <c r="AG105" s="58">
        <f t="shared" si="89"/>
        <v>877.1</v>
      </c>
      <c r="AH105" s="58">
        <f t="shared" si="90"/>
        <v>10827.4</v>
      </c>
      <c r="AI105" s="11"/>
      <c r="AJ105" s="21"/>
      <c r="AK105" s="21"/>
    </row>
    <row r="106" spans="1:37" ht="46.8" x14ac:dyDescent="0.3">
      <c r="A106" s="47" t="s">
        <v>106</v>
      </c>
      <c r="B106" s="48"/>
      <c r="C106" s="47"/>
      <c r="D106" s="47"/>
      <c r="E106" s="49" t="s">
        <v>107</v>
      </c>
      <c r="F106" s="11">
        <f t="shared" si="95"/>
        <v>0</v>
      </c>
      <c r="G106" s="11">
        <f t="shared" si="96"/>
        <v>877.1</v>
      </c>
      <c r="H106" s="11">
        <f t="shared" si="97"/>
        <v>10827.4</v>
      </c>
      <c r="I106" s="11">
        <f t="shared" si="98"/>
        <v>0</v>
      </c>
      <c r="J106" s="11">
        <f t="shared" si="99"/>
        <v>0</v>
      </c>
      <c r="K106" s="11">
        <f t="shared" si="100"/>
        <v>0</v>
      </c>
      <c r="L106" s="11">
        <f t="shared" si="78"/>
        <v>0</v>
      </c>
      <c r="M106" s="11">
        <f t="shared" si="79"/>
        <v>877.1</v>
      </c>
      <c r="N106" s="11">
        <f t="shared" si="80"/>
        <v>10827.4</v>
      </c>
      <c r="O106" s="11">
        <f t="shared" ref="O106:O147" si="112">O107</f>
        <v>0</v>
      </c>
      <c r="P106" s="11">
        <f t="shared" ref="P106:P147" si="113">P107</f>
        <v>0</v>
      </c>
      <c r="Q106" s="11">
        <f t="shared" ref="Q106:Q147" si="114">Q107</f>
        <v>0</v>
      </c>
      <c r="R106" s="11">
        <f t="shared" si="81"/>
        <v>0</v>
      </c>
      <c r="S106" s="11">
        <f t="shared" si="82"/>
        <v>877.1</v>
      </c>
      <c r="T106" s="11">
        <f t="shared" si="83"/>
        <v>10827.4</v>
      </c>
      <c r="U106" s="11">
        <f t="shared" ref="U106:U147" si="115">U107</f>
        <v>0</v>
      </c>
      <c r="V106" s="11">
        <f t="shared" ref="V106:V147" si="116">V107</f>
        <v>0</v>
      </c>
      <c r="W106" s="11">
        <f t="shared" ref="W106:W147" si="117">W107</f>
        <v>0</v>
      </c>
      <c r="X106" s="11">
        <f t="shared" si="84"/>
        <v>0</v>
      </c>
      <c r="Y106" s="11">
        <f t="shared" si="85"/>
        <v>877.1</v>
      </c>
      <c r="Z106" s="11">
        <f t="shared" si="86"/>
        <v>10827.4</v>
      </c>
      <c r="AA106" s="11">
        <f t="shared" ref="AA106:AA147" si="118">AA107</f>
        <v>0</v>
      </c>
      <c r="AB106" s="11">
        <f t="shared" ref="AB106:AB147" si="119">AB107</f>
        <v>0</v>
      </c>
      <c r="AC106" s="11">
        <f t="shared" ref="AC106:AC147" si="120">AC107</f>
        <v>0</v>
      </c>
      <c r="AD106" s="11">
        <f t="shared" si="87"/>
        <v>0</v>
      </c>
      <c r="AE106" s="11">
        <f t="shared" ref="AE106:AE147" si="121">AE107</f>
        <v>0</v>
      </c>
      <c r="AF106" s="57">
        <f t="shared" si="88"/>
        <v>0</v>
      </c>
      <c r="AG106" s="58">
        <f t="shared" si="89"/>
        <v>877.1</v>
      </c>
      <c r="AH106" s="58">
        <f t="shared" si="90"/>
        <v>10827.4</v>
      </c>
      <c r="AI106" s="11">
        <f t="shared" ref="AI106:AI147" si="122">AI107</f>
        <v>0</v>
      </c>
      <c r="AJ106" s="21"/>
      <c r="AK106" s="21"/>
    </row>
    <row r="107" spans="1:37" ht="46.8" x14ac:dyDescent="0.3">
      <c r="A107" s="47" t="s">
        <v>106</v>
      </c>
      <c r="B107" s="48" t="s">
        <v>28</v>
      </c>
      <c r="C107" s="47"/>
      <c r="D107" s="47"/>
      <c r="E107" s="49" t="s">
        <v>29</v>
      </c>
      <c r="F107" s="11">
        <f t="shared" si="95"/>
        <v>0</v>
      </c>
      <c r="G107" s="11">
        <f t="shared" si="96"/>
        <v>877.1</v>
      </c>
      <c r="H107" s="11">
        <f t="shared" si="97"/>
        <v>10827.4</v>
      </c>
      <c r="I107" s="11">
        <f t="shared" si="98"/>
        <v>0</v>
      </c>
      <c r="J107" s="11">
        <f t="shared" si="99"/>
        <v>0</v>
      </c>
      <c r="K107" s="11">
        <f t="shared" si="100"/>
        <v>0</v>
      </c>
      <c r="L107" s="11">
        <f t="shared" si="78"/>
        <v>0</v>
      </c>
      <c r="M107" s="11">
        <f t="shared" si="79"/>
        <v>877.1</v>
      </c>
      <c r="N107" s="11">
        <f t="shared" si="80"/>
        <v>10827.4</v>
      </c>
      <c r="O107" s="11">
        <f t="shared" si="112"/>
        <v>0</v>
      </c>
      <c r="P107" s="11">
        <f t="shared" si="113"/>
        <v>0</v>
      </c>
      <c r="Q107" s="11">
        <f t="shared" si="114"/>
        <v>0</v>
      </c>
      <c r="R107" s="11">
        <f t="shared" ref="R107:R170" si="123">L107+O107</f>
        <v>0</v>
      </c>
      <c r="S107" s="11">
        <f t="shared" ref="S107:S170" si="124">M107+P107</f>
        <v>877.1</v>
      </c>
      <c r="T107" s="11">
        <f t="shared" ref="T107:T170" si="125">N107+Q107</f>
        <v>10827.4</v>
      </c>
      <c r="U107" s="11">
        <f t="shared" si="115"/>
        <v>0</v>
      </c>
      <c r="V107" s="11">
        <f t="shared" si="116"/>
        <v>0</v>
      </c>
      <c r="W107" s="11">
        <f t="shared" si="117"/>
        <v>0</v>
      </c>
      <c r="X107" s="11">
        <f t="shared" ref="X107:X170" si="126">R107+U107</f>
        <v>0</v>
      </c>
      <c r="Y107" s="11">
        <f t="shared" ref="Y107:Y170" si="127">S107+V107</f>
        <v>877.1</v>
      </c>
      <c r="Z107" s="11">
        <f t="shared" ref="Z107:Z170" si="128">T107+W107</f>
        <v>10827.4</v>
      </c>
      <c r="AA107" s="11">
        <f t="shared" si="118"/>
        <v>0</v>
      </c>
      <c r="AB107" s="11">
        <f t="shared" si="119"/>
        <v>0</v>
      </c>
      <c r="AC107" s="11">
        <f t="shared" si="120"/>
        <v>0</v>
      </c>
      <c r="AD107" s="11">
        <f t="shared" ref="AD107:AD170" si="129">X107+AA107</f>
        <v>0</v>
      </c>
      <c r="AE107" s="11">
        <f t="shared" si="121"/>
        <v>0</v>
      </c>
      <c r="AF107" s="57">
        <f t="shared" si="88"/>
        <v>0</v>
      </c>
      <c r="AG107" s="58">
        <f t="shared" ref="AG107:AG170" si="130">Y107+AB107</f>
        <v>877.1</v>
      </c>
      <c r="AH107" s="58">
        <f t="shared" ref="AH107:AH170" si="131">Z107+AC107</f>
        <v>10827.4</v>
      </c>
      <c r="AI107" s="11">
        <f t="shared" si="122"/>
        <v>0</v>
      </c>
      <c r="AJ107" s="21"/>
      <c r="AK107" s="21"/>
    </row>
    <row r="108" spans="1:37" ht="46.8" x14ac:dyDescent="0.3">
      <c r="A108" s="47" t="s">
        <v>106</v>
      </c>
      <c r="B108" s="48" t="s">
        <v>28</v>
      </c>
      <c r="C108" s="47" t="s">
        <v>99</v>
      </c>
      <c r="D108" s="47" t="s">
        <v>100</v>
      </c>
      <c r="E108" s="49" t="s">
        <v>101</v>
      </c>
      <c r="F108" s="11">
        <v>0</v>
      </c>
      <c r="G108" s="11">
        <v>877.1</v>
      </c>
      <c r="H108" s="11">
        <v>10827.4</v>
      </c>
      <c r="I108" s="11"/>
      <c r="J108" s="11"/>
      <c r="K108" s="11"/>
      <c r="L108" s="11">
        <f t="shared" si="78"/>
        <v>0</v>
      </c>
      <c r="M108" s="11">
        <f t="shared" si="79"/>
        <v>877.1</v>
      </c>
      <c r="N108" s="11">
        <f t="shared" si="80"/>
        <v>10827.4</v>
      </c>
      <c r="O108" s="11"/>
      <c r="P108" s="11"/>
      <c r="Q108" s="11"/>
      <c r="R108" s="11">
        <f t="shared" si="123"/>
        <v>0</v>
      </c>
      <c r="S108" s="11">
        <f t="shared" si="124"/>
        <v>877.1</v>
      </c>
      <c r="T108" s="11">
        <f t="shared" si="125"/>
        <v>10827.4</v>
      </c>
      <c r="U108" s="11"/>
      <c r="V108" s="11"/>
      <c r="W108" s="11"/>
      <c r="X108" s="11">
        <f t="shared" si="126"/>
        <v>0</v>
      </c>
      <c r="Y108" s="11">
        <f t="shared" si="127"/>
        <v>877.1</v>
      </c>
      <c r="Z108" s="11">
        <f t="shared" si="128"/>
        <v>10827.4</v>
      </c>
      <c r="AA108" s="11"/>
      <c r="AB108" s="11"/>
      <c r="AC108" s="11"/>
      <c r="AD108" s="11">
        <f t="shared" si="129"/>
        <v>0</v>
      </c>
      <c r="AE108" s="11"/>
      <c r="AF108" s="57">
        <f t="shared" si="88"/>
        <v>0</v>
      </c>
      <c r="AG108" s="58">
        <f t="shared" si="130"/>
        <v>877.1</v>
      </c>
      <c r="AH108" s="58">
        <f t="shared" si="131"/>
        <v>10827.4</v>
      </c>
      <c r="AI108" s="11"/>
      <c r="AJ108" s="21"/>
      <c r="AK108" s="21"/>
    </row>
    <row r="109" spans="1:37" ht="46.8" x14ac:dyDescent="0.3">
      <c r="A109" s="47" t="s">
        <v>108</v>
      </c>
      <c r="B109" s="48"/>
      <c r="C109" s="47"/>
      <c r="D109" s="47"/>
      <c r="E109" s="49" t="s">
        <v>109</v>
      </c>
      <c r="F109" s="11">
        <f t="shared" si="95"/>
        <v>0</v>
      </c>
      <c r="G109" s="11">
        <f t="shared" si="96"/>
        <v>0</v>
      </c>
      <c r="H109" s="11">
        <f t="shared" si="97"/>
        <v>915.7</v>
      </c>
      <c r="I109" s="11">
        <f t="shared" si="98"/>
        <v>0</v>
      </c>
      <c r="J109" s="11">
        <f t="shared" si="99"/>
        <v>0</v>
      </c>
      <c r="K109" s="11">
        <f t="shared" si="100"/>
        <v>0</v>
      </c>
      <c r="L109" s="11">
        <f t="shared" si="78"/>
        <v>0</v>
      </c>
      <c r="M109" s="11">
        <f t="shared" si="79"/>
        <v>0</v>
      </c>
      <c r="N109" s="11">
        <f t="shared" si="80"/>
        <v>915.7</v>
      </c>
      <c r="O109" s="11">
        <f t="shared" si="112"/>
        <v>0</v>
      </c>
      <c r="P109" s="11">
        <f t="shared" si="113"/>
        <v>0</v>
      </c>
      <c r="Q109" s="11">
        <f t="shared" si="114"/>
        <v>0</v>
      </c>
      <c r="R109" s="11">
        <f t="shared" si="123"/>
        <v>0</v>
      </c>
      <c r="S109" s="11">
        <f t="shared" si="124"/>
        <v>0</v>
      </c>
      <c r="T109" s="11">
        <f t="shared" si="125"/>
        <v>915.7</v>
      </c>
      <c r="U109" s="11">
        <f t="shared" si="115"/>
        <v>0</v>
      </c>
      <c r="V109" s="11">
        <f t="shared" si="116"/>
        <v>0</v>
      </c>
      <c r="W109" s="11">
        <f t="shared" si="117"/>
        <v>0</v>
      </c>
      <c r="X109" s="11">
        <f t="shared" si="126"/>
        <v>0</v>
      </c>
      <c r="Y109" s="11">
        <f t="shared" si="127"/>
        <v>0</v>
      </c>
      <c r="Z109" s="11">
        <f t="shared" si="128"/>
        <v>915.7</v>
      </c>
      <c r="AA109" s="11">
        <f t="shared" si="118"/>
        <v>0</v>
      </c>
      <c r="AB109" s="11">
        <f t="shared" si="119"/>
        <v>0</v>
      </c>
      <c r="AC109" s="11">
        <f t="shared" si="120"/>
        <v>0</v>
      </c>
      <c r="AD109" s="11">
        <f t="shared" si="129"/>
        <v>0</v>
      </c>
      <c r="AE109" s="11">
        <f t="shared" si="121"/>
        <v>0</v>
      </c>
      <c r="AF109" s="57">
        <f t="shared" si="88"/>
        <v>0</v>
      </c>
      <c r="AG109" s="58">
        <f t="shared" si="130"/>
        <v>0</v>
      </c>
      <c r="AH109" s="58">
        <f t="shared" si="131"/>
        <v>915.7</v>
      </c>
      <c r="AI109" s="11">
        <f t="shared" si="122"/>
        <v>0</v>
      </c>
      <c r="AJ109" s="21"/>
      <c r="AK109" s="21"/>
    </row>
    <row r="110" spans="1:37" ht="46.8" x14ac:dyDescent="0.3">
      <c r="A110" s="47" t="s">
        <v>108</v>
      </c>
      <c r="B110" s="48" t="s">
        <v>28</v>
      </c>
      <c r="C110" s="47"/>
      <c r="D110" s="47"/>
      <c r="E110" s="49" t="s">
        <v>29</v>
      </c>
      <c r="F110" s="11">
        <f t="shared" si="95"/>
        <v>0</v>
      </c>
      <c r="G110" s="11">
        <f t="shared" si="96"/>
        <v>0</v>
      </c>
      <c r="H110" s="11">
        <f t="shared" si="97"/>
        <v>915.7</v>
      </c>
      <c r="I110" s="11">
        <f t="shared" si="98"/>
        <v>0</v>
      </c>
      <c r="J110" s="11">
        <f t="shared" si="99"/>
        <v>0</v>
      </c>
      <c r="K110" s="11">
        <f t="shared" si="100"/>
        <v>0</v>
      </c>
      <c r="L110" s="11">
        <f t="shared" si="78"/>
        <v>0</v>
      </c>
      <c r="M110" s="11">
        <f t="shared" si="79"/>
        <v>0</v>
      </c>
      <c r="N110" s="11">
        <f t="shared" si="80"/>
        <v>915.7</v>
      </c>
      <c r="O110" s="11">
        <f t="shared" si="112"/>
        <v>0</v>
      </c>
      <c r="P110" s="11">
        <f t="shared" si="113"/>
        <v>0</v>
      </c>
      <c r="Q110" s="11">
        <f t="shared" si="114"/>
        <v>0</v>
      </c>
      <c r="R110" s="11">
        <f t="shared" si="123"/>
        <v>0</v>
      </c>
      <c r="S110" s="11">
        <f t="shared" si="124"/>
        <v>0</v>
      </c>
      <c r="T110" s="11">
        <f t="shared" si="125"/>
        <v>915.7</v>
      </c>
      <c r="U110" s="11">
        <f t="shared" si="115"/>
        <v>0</v>
      </c>
      <c r="V110" s="11">
        <f t="shared" si="116"/>
        <v>0</v>
      </c>
      <c r="W110" s="11">
        <f t="shared" si="117"/>
        <v>0</v>
      </c>
      <c r="X110" s="11">
        <f t="shared" si="126"/>
        <v>0</v>
      </c>
      <c r="Y110" s="11">
        <f t="shared" si="127"/>
        <v>0</v>
      </c>
      <c r="Z110" s="11">
        <f t="shared" si="128"/>
        <v>915.7</v>
      </c>
      <c r="AA110" s="11">
        <f t="shared" si="118"/>
        <v>0</v>
      </c>
      <c r="AB110" s="11">
        <f t="shared" si="119"/>
        <v>0</v>
      </c>
      <c r="AC110" s="11">
        <f t="shared" si="120"/>
        <v>0</v>
      </c>
      <c r="AD110" s="11">
        <f t="shared" si="129"/>
        <v>0</v>
      </c>
      <c r="AE110" s="11">
        <f t="shared" si="121"/>
        <v>0</v>
      </c>
      <c r="AF110" s="57">
        <f t="shared" si="88"/>
        <v>0</v>
      </c>
      <c r="AG110" s="58">
        <f t="shared" si="130"/>
        <v>0</v>
      </c>
      <c r="AH110" s="58">
        <f t="shared" si="131"/>
        <v>915.7</v>
      </c>
      <c r="AI110" s="11">
        <f t="shared" si="122"/>
        <v>0</v>
      </c>
      <c r="AJ110" s="21"/>
      <c r="AK110" s="21"/>
    </row>
    <row r="111" spans="1:37" ht="46.8" x14ac:dyDescent="0.3">
      <c r="A111" s="47" t="s">
        <v>108</v>
      </c>
      <c r="B111" s="48" t="s">
        <v>28</v>
      </c>
      <c r="C111" s="47" t="s">
        <v>99</v>
      </c>
      <c r="D111" s="47" t="s">
        <v>100</v>
      </c>
      <c r="E111" s="49" t="s">
        <v>101</v>
      </c>
      <c r="F111" s="11">
        <v>0</v>
      </c>
      <c r="G111" s="11">
        <v>0</v>
      </c>
      <c r="H111" s="11">
        <v>915.7</v>
      </c>
      <c r="I111" s="11"/>
      <c r="J111" s="11"/>
      <c r="K111" s="11"/>
      <c r="L111" s="11">
        <f t="shared" si="78"/>
        <v>0</v>
      </c>
      <c r="M111" s="11">
        <f t="shared" si="79"/>
        <v>0</v>
      </c>
      <c r="N111" s="11">
        <f t="shared" si="80"/>
        <v>915.7</v>
      </c>
      <c r="O111" s="11"/>
      <c r="P111" s="11"/>
      <c r="Q111" s="11"/>
      <c r="R111" s="11">
        <f t="shared" si="123"/>
        <v>0</v>
      </c>
      <c r="S111" s="11">
        <f t="shared" si="124"/>
        <v>0</v>
      </c>
      <c r="T111" s="11">
        <f t="shared" si="125"/>
        <v>915.7</v>
      </c>
      <c r="U111" s="11"/>
      <c r="V111" s="11"/>
      <c r="W111" s="11"/>
      <c r="X111" s="11">
        <f t="shared" si="126"/>
        <v>0</v>
      </c>
      <c r="Y111" s="11">
        <f t="shared" si="127"/>
        <v>0</v>
      </c>
      <c r="Z111" s="11">
        <f t="shared" si="128"/>
        <v>915.7</v>
      </c>
      <c r="AA111" s="11"/>
      <c r="AB111" s="11"/>
      <c r="AC111" s="11"/>
      <c r="AD111" s="11">
        <f t="shared" si="129"/>
        <v>0</v>
      </c>
      <c r="AE111" s="11"/>
      <c r="AF111" s="57">
        <f t="shared" si="88"/>
        <v>0</v>
      </c>
      <c r="AG111" s="58">
        <f t="shared" si="130"/>
        <v>0</v>
      </c>
      <c r="AH111" s="58">
        <f t="shared" si="131"/>
        <v>915.7</v>
      </c>
      <c r="AI111" s="11"/>
      <c r="AJ111" s="21"/>
      <c r="AK111" s="21"/>
    </row>
    <row r="112" spans="1:37" ht="62.4" x14ac:dyDescent="0.3">
      <c r="A112" s="47" t="s">
        <v>110</v>
      </c>
      <c r="B112" s="48"/>
      <c r="C112" s="47"/>
      <c r="D112" s="47"/>
      <c r="E112" s="49" t="s">
        <v>111</v>
      </c>
      <c r="F112" s="11">
        <f t="shared" si="95"/>
        <v>0</v>
      </c>
      <c r="G112" s="11">
        <f t="shared" si="96"/>
        <v>0</v>
      </c>
      <c r="H112" s="11">
        <f t="shared" si="97"/>
        <v>915.7</v>
      </c>
      <c r="I112" s="11">
        <f t="shared" si="98"/>
        <v>0</v>
      </c>
      <c r="J112" s="11">
        <f t="shared" si="99"/>
        <v>0</v>
      </c>
      <c r="K112" s="11">
        <f t="shared" si="100"/>
        <v>0</v>
      </c>
      <c r="L112" s="11">
        <f t="shared" si="78"/>
        <v>0</v>
      </c>
      <c r="M112" s="11">
        <f t="shared" si="79"/>
        <v>0</v>
      </c>
      <c r="N112" s="11">
        <f t="shared" si="80"/>
        <v>915.7</v>
      </c>
      <c r="O112" s="11">
        <f t="shared" si="112"/>
        <v>0</v>
      </c>
      <c r="P112" s="11">
        <f t="shared" si="113"/>
        <v>0</v>
      </c>
      <c r="Q112" s="11">
        <f t="shared" si="114"/>
        <v>0</v>
      </c>
      <c r="R112" s="11">
        <f t="shared" si="123"/>
        <v>0</v>
      </c>
      <c r="S112" s="11">
        <f t="shared" si="124"/>
        <v>0</v>
      </c>
      <c r="T112" s="11">
        <f t="shared" si="125"/>
        <v>915.7</v>
      </c>
      <c r="U112" s="11">
        <f t="shared" si="115"/>
        <v>0</v>
      </c>
      <c r="V112" s="11">
        <f t="shared" si="116"/>
        <v>0</v>
      </c>
      <c r="W112" s="11">
        <f t="shared" si="117"/>
        <v>0</v>
      </c>
      <c r="X112" s="11">
        <f t="shared" si="126"/>
        <v>0</v>
      </c>
      <c r="Y112" s="11">
        <f t="shared" si="127"/>
        <v>0</v>
      </c>
      <c r="Z112" s="11">
        <f t="shared" si="128"/>
        <v>915.7</v>
      </c>
      <c r="AA112" s="11">
        <f t="shared" si="118"/>
        <v>0</v>
      </c>
      <c r="AB112" s="11">
        <f t="shared" si="119"/>
        <v>0</v>
      </c>
      <c r="AC112" s="11">
        <f t="shared" si="120"/>
        <v>0</v>
      </c>
      <c r="AD112" s="11">
        <f t="shared" si="129"/>
        <v>0</v>
      </c>
      <c r="AE112" s="11">
        <f t="shared" si="121"/>
        <v>0</v>
      </c>
      <c r="AF112" s="57">
        <f t="shared" si="88"/>
        <v>0</v>
      </c>
      <c r="AG112" s="58">
        <f t="shared" si="130"/>
        <v>0</v>
      </c>
      <c r="AH112" s="58">
        <f t="shared" si="131"/>
        <v>915.7</v>
      </c>
      <c r="AI112" s="11">
        <f t="shared" si="122"/>
        <v>0</v>
      </c>
      <c r="AJ112" s="21"/>
      <c r="AK112" s="21"/>
    </row>
    <row r="113" spans="1:37" ht="46.8" x14ac:dyDescent="0.3">
      <c r="A113" s="47" t="s">
        <v>110</v>
      </c>
      <c r="B113" s="48" t="s">
        <v>28</v>
      </c>
      <c r="C113" s="47"/>
      <c r="D113" s="47"/>
      <c r="E113" s="49" t="s">
        <v>29</v>
      </c>
      <c r="F113" s="11">
        <f t="shared" si="95"/>
        <v>0</v>
      </c>
      <c r="G113" s="11">
        <f t="shared" si="96"/>
        <v>0</v>
      </c>
      <c r="H113" s="11">
        <f t="shared" si="97"/>
        <v>915.7</v>
      </c>
      <c r="I113" s="11">
        <f t="shared" si="98"/>
        <v>0</v>
      </c>
      <c r="J113" s="11">
        <f t="shared" si="99"/>
        <v>0</v>
      </c>
      <c r="K113" s="11">
        <f t="shared" si="100"/>
        <v>0</v>
      </c>
      <c r="L113" s="11">
        <f t="shared" si="78"/>
        <v>0</v>
      </c>
      <c r="M113" s="11">
        <f t="shared" si="79"/>
        <v>0</v>
      </c>
      <c r="N113" s="11">
        <f t="shared" si="80"/>
        <v>915.7</v>
      </c>
      <c r="O113" s="11">
        <f t="shared" si="112"/>
        <v>0</v>
      </c>
      <c r="P113" s="11">
        <f t="shared" si="113"/>
        <v>0</v>
      </c>
      <c r="Q113" s="11">
        <f t="shared" si="114"/>
        <v>0</v>
      </c>
      <c r="R113" s="11">
        <f t="shared" si="123"/>
        <v>0</v>
      </c>
      <c r="S113" s="11">
        <f t="shared" si="124"/>
        <v>0</v>
      </c>
      <c r="T113" s="11">
        <f t="shared" si="125"/>
        <v>915.7</v>
      </c>
      <c r="U113" s="11">
        <f t="shared" si="115"/>
        <v>0</v>
      </c>
      <c r="V113" s="11">
        <f t="shared" si="116"/>
        <v>0</v>
      </c>
      <c r="W113" s="11">
        <f t="shared" si="117"/>
        <v>0</v>
      </c>
      <c r="X113" s="11">
        <f t="shared" si="126"/>
        <v>0</v>
      </c>
      <c r="Y113" s="11">
        <f t="shared" si="127"/>
        <v>0</v>
      </c>
      <c r="Z113" s="11">
        <f t="shared" si="128"/>
        <v>915.7</v>
      </c>
      <c r="AA113" s="11">
        <f t="shared" si="118"/>
        <v>0</v>
      </c>
      <c r="AB113" s="11">
        <f t="shared" si="119"/>
        <v>0</v>
      </c>
      <c r="AC113" s="11">
        <f t="shared" si="120"/>
        <v>0</v>
      </c>
      <c r="AD113" s="11">
        <f t="shared" si="129"/>
        <v>0</v>
      </c>
      <c r="AE113" s="11">
        <f t="shared" si="121"/>
        <v>0</v>
      </c>
      <c r="AF113" s="57">
        <f t="shared" si="88"/>
        <v>0</v>
      </c>
      <c r="AG113" s="58">
        <f t="shared" si="130"/>
        <v>0</v>
      </c>
      <c r="AH113" s="58">
        <f t="shared" si="131"/>
        <v>915.7</v>
      </c>
      <c r="AI113" s="11">
        <f t="shared" si="122"/>
        <v>0</v>
      </c>
      <c r="AJ113" s="21"/>
      <c r="AK113" s="21"/>
    </row>
    <row r="114" spans="1:37" ht="46.8" x14ac:dyDescent="0.3">
      <c r="A114" s="47" t="s">
        <v>110</v>
      </c>
      <c r="B114" s="48" t="s">
        <v>28</v>
      </c>
      <c r="C114" s="47" t="s">
        <v>99</v>
      </c>
      <c r="D114" s="47" t="s">
        <v>100</v>
      </c>
      <c r="E114" s="49" t="s">
        <v>101</v>
      </c>
      <c r="F114" s="11">
        <v>0</v>
      </c>
      <c r="G114" s="11">
        <v>0</v>
      </c>
      <c r="H114" s="11">
        <v>915.7</v>
      </c>
      <c r="I114" s="11"/>
      <c r="J114" s="11"/>
      <c r="K114" s="11"/>
      <c r="L114" s="11">
        <f t="shared" si="78"/>
        <v>0</v>
      </c>
      <c r="M114" s="11">
        <f t="shared" si="79"/>
        <v>0</v>
      </c>
      <c r="N114" s="11">
        <f t="shared" si="80"/>
        <v>915.7</v>
      </c>
      <c r="O114" s="11"/>
      <c r="P114" s="11"/>
      <c r="Q114" s="11"/>
      <c r="R114" s="11">
        <f t="shared" si="123"/>
        <v>0</v>
      </c>
      <c r="S114" s="11">
        <f t="shared" si="124"/>
        <v>0</v>
      </c>
      <c r="T114" s="11">
        <f t="shared" si="125"/>
        <v>915.7</v>
      </c>
      <c r="U114" s="11"/>
      <c r="V114" s="11"/>
      <c r="W114" s="11"/>
      <c r="X114" s="11">
        <f t="shared" si="126"/>
        <v>0</v>
      </c>
      <c r="Y114" s="11">
        <f t="shared" si="127"/>
        <v>0</v>
      </c>
      <c r="Z114" s="11">
        <f t="shared" si="128"/>
        <v>915.7</v>
      </c>
      <c r="AA114" s="11"/>
      <c r="AB114" s="11"/>
      <c r="AC114" s="11"/>
      <c r="AD114" s="11">
        <f t="shared" si="129"/>
        <v>0</v>
      </c>
      <c r="AE114" s="11"/>
      <c r="AF114" s="57">
        <f t="shared" si="88"/>
        <v>0</v>
      </c>
      <c r="AG114" s="58">
        <f t="shared" si="130"/>
        <v>0</v>
      </c>
      <c r="AH114" s="58">
        <f t="shared" si="131"/>
        <v>915.7</v>
      </c>
      <c r="AI114" s="11"/>
      <c r="AJ114" s="21"/>
      <c r="AK114" s="21"/>
    </row>
    <row r="115" spans="1:37" ht="46.8" x14ac:dyDescent="0.3">
      <c r="A115" s="47" t="s">
        <v>112</v>
      </c>
      <c r="B115" s="48"/>
      <c r="C115" s="47"/>
      <c r="D115" s="47"/>
      <c r="E115" s="49" t="s">
        <v>113</v>
      </c>
      <c r="F115" s="11">
        <f t="shared" si="95"/>
        <v>0</v>
      </c>
      <c r="G115" s="11">
        <f t="shared" si="96"/>
        <v>0</v>
      </c>
      <c r="H115" s="11">
        <f t="shared" si="97"/>
        <v>915.6</v>
      </c>
      <c r="I115" s="11">
        <f t="shared" si="98"/>
        <v>0</v>
      </c>
      <c r="J115" s="11">
        <f t="shared" si="99"/>
        <v>0</v>
      </c>
      <c r="K115" s="11">
        <f t="shared" si="100"/>
        <v>0</v>
      </c>
      <c r="L115" s="11">
        <f t="shared" si="78"/>
        <v>0</v>
      </c>
      <c r="M115" s="11">
        <f t="shared" si="79"/>
        <v>0</v>
      </c>
      <c r="N115" s="11">
        <f t="shared" si="80"/>
        <v>915.6</v>
      </c>
      <c r="O115" s="11">
        <f t="shared" si="112"/>
        <v>0</v>
      </c>
      <c r="P115" s="11">
        <f t="shared" si="113"/>
        <v>0</v>
      </c>
      <c r="Q115" s="11">
        <f t="shared" si="114"/>
        <v>0</v>
      </c>
      <c r="R115" s="11">
        <f t="shared" si="123"/>
        <v>0</v>
      </c>
      <c r="S115" s="11">
        <f t="shared" si="124"/>
        <v>0</v>
      </c>
      <c r="T115" s="11">
        <f t="shared" si="125"/>
        <v>915.6</v>
      </c>
      <c r="U115" s="11">
        <f t="shared" si="115"/>
        <v>0</v>
      </c>
      <c r="V115" s="11">
        <f t="shared" si="116"/>
        <v>0</v>
      </c>
      <c r="W115" s="11">
        <f t="shared" si="117"/>
        <v>0</v>
      </c>
      <c r="X115" s="11">
        <f t="shared" si="126"/>
        <v>0</v>
      </c>
      <c r="Y115" s="11">
        <f t="shared" si="127"/>
        <v>0</v>
      </c>
      <c r="Z115" s="11">
        <f t="shared" si="128"/>
        <v>915.6</v>
      </c>
      <c r="AA115" s="11">
        <f t="shared" si="118"/>
        <v>0</v>
      </c>
      <c r="AB115" s="11">
        <f t="shared" si="119"/>
        <v>0</v>
      </c>
      <c r="AC115" s="11">
        <f t="shared" si="120"/>
        <v>0</v>
      </c>
      <c r="AD115" s="11">
        <f t="shared" si="129"/>
        <v>0</v>
      </c>
      <c r="AE115" s="11">
        <f t="shared" si="121"/>
        <v>0</v>
      </c>
      <c r="AF115" s="57">
        <f t="shared" si="88"/>
        <v>0</v>
      </c>
      <c r="AG115" s="58">
        <f t="shared" si="130"/>
        <v>0</v>
      </c>
      <c r="AH115" s="58">
        <f t="shared" si="131"/>
        <v>915.6</v>
      </c>
      <c r="AI115" s="11">
        <f t="shared" si="122"/>
        <v>0</v>
      </c>
      <c r="AJ115" s="21"/>
      <c r="AK115" s="21"/>
    </row>
    <row r="116" spans="1:37" ht="46.8" x14ac:dyDescent="0.3">
      <c r="A116" s="47" t="s">
        <v>112</v>
      </c>
      <c r="B116" s="48" t="s">
        <v>28</v>
      </c>
      <c r="C116" s="47"/>
      <c r="D116" s="47"/>
      <c r="E116" s="49" t="s">
        <v>29</v>
      </c>
      <c r="F116" s="11">
        <f t="shared" si="95"/>
        <v>0</v>
      </c>
      <c r="G116" s="11">
        <f t="shared" si="96"/>
        <v>0</v>
      </c>
      <c r="H116" s="11">
        <f t="shared" si="97"/>
        <v>915.6</v>
      </c>
      <c r="I116" s="11">
        <f t="shared" si="98"/>
        <v>0</v>
      </c>
      <c r="J116" s="11">
        <f t="shared" si="99"/>
        <v>0</v>
      </c>
      <c r="K116" s="11">
        <f t="shared" si="100"/>
        <v>0</v>
      </c>
      <c r="L116" s="11">
        <f t="shared" si="78"/>
        <v>0</v>
      </c>
      <c r="M116" s="11">
        <f t="shared" si="79"/>
        <v>0</v>
      </c>
      <c r="N116" s="11">
        <f t="shared" si="80"/>
        <v>915.6</v>
      </c>
      <c r="O116" s="11">
        <f t="shared" si="112"/>
        <v>0</v>
      </c>
      <c r="P116" s="11">
        <f t="shared" si="113"/>
        <v>0</v>
      </c>
      <c r="Q116" s="11">
        <f t="shared" si="114"/>
        <v>0</v>
      </c>
      <c r="R116" s="11">
        <f t="shared" si="123"/>
        <v>0</v>
      </c>
      <c r="S116" s="11">
        <f t="shared" si="124"/>
        <v>0</v>
      </c>
      <c r="T116" s="11">
        <f t="shared" si="125"/>
        <v>915.6</v>
      </c>
      <c r="U116" s="11">
        <f t="shared" si="115"/>
        <v>0</v>
      </c>
      <c r="V116" s="11">
        <f t="shared" si="116"/>
        <v>0</v>
      </c>
      <c r="W116" s="11">
        <f t="shared" si="117"/>
        <v>0</v>
      </c>
      <c r="X116" s="11">
        <f t="shared" si="126"/>
        <v>0</v>
      </c>
      <c r="Y116" s="11">
        <f t="shared" si="127"/>
        <v>0</v>
      </c>
      <c r="Z116" s="11">
        <f t="shared" si="128"/>
        <v>915.6</v>
      </c>
      <c r="AA116" s="11">
        <f t="shared" si="118"/>
        <v>0</v>
      </c>
      <c r="AB116" s="11">
        <f t="shared" si="119"/>
        <v>0</v>
      </c>
      <c r="AC116" s="11">
        <f t="shared" si="120"/>
        <v>0</v>
      </c>
      <c r="AD116" s="11">
        <f t="shared" si="129"/>
        <v>0</v>
      </c>
      <c r="AE116" s="11">
        <f t="shared" si="121"/>
        <v>0</v>
      </c>
      <c r="AF116" s="57">
        <f t="shared" si="88"/>
        <v>0</v>
      </c>
      <c r="AG116" s="58">
        <f t="shared" si="130"/>
        <v>0</v>
      </c>
      <c r="AH116" s="58">
        <f t="shared" si="131"/>
        <v>915.6</v>
      </c>
      <c r="AI116" s="11">
        <f t="shared" si="122"/>
        <v>0</v>
      </c>
      <c r="AJ116" s="21"/>
      <c r="AK116" s="21"/>
    </row>
    <row r="117" spans="1:37" ht="46.8" x14ac:dyDescent="0.3">
      <c r="A117" s="47" t="s">
        <v>112</v>
      </c>
      <c r="B117" s="48" t="s">
        <v>28</v>
      </c>
      <c r="C117" s="47" t="s">
        <v>99</v>
      </c>
      <c r="D117" s="47" t="s">
        <v>100</v>
      </c>
      <c r="E117" s="49" t="s">
        <v>101</v>
      </c>
      <c r="F117" s="11">
        <v>0</v>
      </c>
      <c r="G117" s="11">
        <v>0</v>
      </c>
      <c r="H117" s="11">
        <v>915.6</v>
      </c>
      <c r="I117" s="11"/>
      <c r="J117" s="11"/>
      <c r="K117" s="11"/>
      <c r="L117" s="11">
        <f t="shared" si="78"/>
        <v>0</v>
      </c>
      <c r="M117" s="11">
        <f t="shared" si="79"/>
        <v>0</v>
      </c>
      <c r="N117" s="11">
        <f t="shared" si="80"/>
        <v>915.6</v>
      </c>
      <c r="O117" s="11"/>
      <c r="P117" s="11"/>
      <c r="Q117" s="11"/>
      <c r="R117" s="11">
        <f t="shared" si="123"/>
        <v>0</v>
      </c>
      <c r="S117" s="11">
        <f t="shared" si="124"/>
        <v>0</v>
      </c>
      <c r="T117" s="11">
        <f t="shared" si="125"/>
        <v>915.6</v>
      </c>
      <c r="U117" s="11"/>
      <c r="V117" s="11"/>
      <c r="W117" s="11"/>
      <c r="X117" s="11">
        <f t="shared" si="126"/>
        <v>0</v>
      </c>
      <c r="Y117" s="11">
        <f t="shared" si="127"/>
        <v>0</v>
      </c>
      <c r="Z117" s="11">
        <f t="shared" si="128"/>
        <v>915.6</v>
      </c>
      <c r="AA117" s="11"/>
      <c r="AB117" s="11"/>
      <c r="AC117" s="11"/>
      <c r="AD117" s="11">
        <f t="shared" si="129"/>
        <v>0</v>
      </c>
      <c r="AE117" s="11"/>
      <c r="AF117" s="57">
        <f t="shared" si="88"/>
        <v>0</v>
      </c>
      <c r="AG117" s="58">
        <f t="shared" si="130"/>
        <v>0</v>
      </c>
      <c r="AH117" s="58">
        <f t="shared" si="131"/>
        <v>915.6</v>
      </c>
      <c r="AI117" s="11"/>
      <c r="AJ117" s="21"/>
      <c r="AK117" s="21"/>
    </row>
    <row r="118" spans="1:37" ht="46.8" x14ac:dyDescent="0.3">
      <c r="A118" s="47" t="s">
        <v>114</v>
      </c>
      <c r="B118" s="48"/>
      <c r="C118" s="47"/>
      <c r="D118" s="47"/>
      <c r="E118" s="49" t="s">
        <v>115</v>
      </c>
      <c r="F118" s="11">
        <f t="shared" si="95"/>
        <v>0</v>
      </c>
      <c r="G118" s="11">
        <f t="shared" si="96"/>
        <v>0</v>
      </c>
      <c r="H118" s="11">
        <f t="shared" si="97"/>
        <v>915.7</v>
      </c>
      <c r="I118" s="11">
        <f t="shared" si="98"/>
        <v>0</v>
      </c>
      <c r="J118" s="11">
        <f t="shared" si="99"/>
        <v>0</v>
      </c>
      <c r="K118" s="11">
        <f t="shared" si="100"/>
        <v>0</v>
      </c>
      <c r="L118" s="11">
        <f t="shared" si="78"/>
        <v>0</v>
      </c>
      <c r="M118" s="11">
        <f t="shared" si="79"/>
        <v>0</v>
      </c>
      <c r="N118" s="11">
        <f t="shared" si="80"/>
        <v>915.7</v>
      </c>
      <c r="O118" s="11">
        <f t="shared" si="112"/>
        <v>0</v>
      </c>
      <c r="P118" s="11">
        <f t="shared" si="113"/>
        <v>0</v>
      </c>
      <c r="Q118" s="11">
        <f t="shared" si="114"/>
        <v>0</v>
      </c>
      <c r="R118" s="11">
        <f t="shared" si="123"/>
        <v>0</v>
      </c>
      <c r="S118" s="11">
        <f t="shared" si="124"/>
        <v>0</v>
      </c>
      <c r="T118" s="11">
        <f t="shared" si="125"/>
        <v>915.7</v>
      </c>
      <c r="U118" s="11">
        <f t="shared" si="115"/>
        <v>0</v>
      </c>
      <c r="V118" s="11">
        <f t="shared" si="116"/>
        <v>0</v>
      </c>
      <c r="W118" s="11">
        <f t="shared" si="117"/>
        <v>0</v>
      </c>
      <c r="X118" s="11">
        <f t="shared" si="126"/>
        <v>0</v>
      </c>
      <c r="Y118" s="11">
        <f t="shared" si="127"/>
        <v>0</v>
      </c>
      <c r="Z118" s="11">
        <f t="shared" si="128"/>
        <v>915.7</v>
      </c>
      <c r="AA118" s="11">
        <f t="shared" si="118"/>
        <v>0</v>
      </c>
      <c r="AB118" s="11">
        <f t="shared" si="119"/>
        <v>0</v>
      </c>
      <c r="AC118" s="11">
        <f t="shared" si="120"/>
        <v>0</v>
      </c>
      <c r="AD118" s="11">
        <f t="shared" si="129"/>
        <v>0</v>
      </c>
      <c r="AE118" s="11">
        <f t="shared" si="121"/>
        <v>0</v>
      </c>
      <c r="AF118" s="57">
        <f t="shared" si="88"/>
        <v>0</v>
      </c>
      <c r="AG118" s="58">
        <f t="shared" si="130"/>
        <v>0</v>
      </c>
      <c r="AH118" s="58">
        <f t="shared" si="131"/>
        <v>915.7</v>
      </c>
      <c r="AI118" s="11">
        <f t="shared" si="122"/>
        <v>0</v>
      </c>
      <c r="AJ118" s="21"/>
      <c r="AK118" s="21"/>
    </row>
    <row r="119" spans="1:37" ht="46.8" x14ac:dyDescent="0.3">
      <c r="A119" s="47" t="s">
        <v>114</v>
      </c>
      <c r="B119" s="48" t="s">
        <v>28</v>
      </c>
      <c r="C119" s="47"/>
      <c r="D119" s="47"/>
      <c r="E119" s="49" t="s">
        <v>29</v>
      </c>
      <c r="F119" s="11">
        <f t="shared" si="95"/>
        <v>0</v>
      </c>
      <c r="G119" s="11">
        <f t="shared" si="96"/>
        <v>0</v>
      </c>
      <c r="H119" s="11">
        <f t="shared" si="97"/>
        <v>915.7</v>
      </c>
      <c r="I119" s="11">
        <f t="shared" si="98"/>
        <v>0</v>
      </c>
      <c r="J119" s="11">
        <f t="shared" si="99"/>
        <v>0</v>
      </c>
      <c r="K119" s="11">
        <f t="shared" si="100"/>
        <v>0</v>
      </c>
      <c r="L119" s="11">
        <f t="shared" si="78"/>
        <v>0</v>
      </c>
      <c r="M119" s="11">
        <f t="shared" si="79"/>
        <v>0</v>
      </c>
      <c r="N119" s="11">
        <f t="shared" si="80"/>
        <v>915.7</v>
      </c>
      <c r="O119" s="11">
        <f t="shared" si="112"/>
        <v>0</v>
      </c>
      <c r="P119" s="11">
        <f t="shared" si="113"/>
        <v>0</v>
      </c>
      <c r="Q119" s="11">
        <f t="shared" si="114"/>
        <v>0</v>
      </c>
      <c r="R119" s="11">
        <f t="shared" si="123"/>
        <v>0</v>
      </c>
      <c r="S119" s="11">
        <f t="shared" si="124"/>
        <v>0</v>
      </c>
      <c r="T119" s="11">
        <f t="shared" si="125"/>
        <v>915.7</v>
      </c>
      <c r="U119" s="11">
        <f t="shared" si="115"/>
        <v>0</v>
      </c>
      <c r="V119" s="11">
        <f t="shared" si="116"/>
        <v>0</v>
      </c>
      <c r="W119" s="11">
        <f t="shared" si="117"/>
        <v>0</v>
      </c>
      <c r="X119" s="11">
        <f t="shared" si="126"/>
        <v>0</v>
      </c>
      <c r="Y119" s="11">
        <f t="shared" si="127"/>
        <v>0</v>
      </c>
      <c r="Z119" s="11">
        <f t="shared" si="128"/>
        <v>915.7</v>
      </c>
      <c r="AA119" s="11">
        <f t="shared" si="118"/>
        <v>0</v>
      </c>
      <c r="AB119" s="11">
        <f t="shared" si="119"/>
        <v>0</v>
      </c>
      <c r="AC119" s="11">
        <f t="shared" si="120"/>
        <v>0</v>
      </c>
      <c r="AD119" s="11">
        <f t="shared" si="129"/>
        <v>0</v>
      </c>
      <c r="AE119" s="11">
        <f t="shared" si="121"/>
        <v>0</v>
      </c>
      <c r="AF119" s="57">
        <f t="shared" si="88"/>
        <v>0</v>
      </c>
      <c r="AG119" s="58">
        <f t="shared" si="130"/>
        <v>0</v>
      </c>
      <c r="AH119" s="58">
        <f t="shared" si="131"/>
        <v>915.7</v>
      </c>
      <c r="AI119" s="11">
        <f t="shared" si="122"/>
        <v>0</v>
      </c>
      <c r="AJ119" s="21"/>
      <c r="AK119" s="21"/>
    </row>
    <row r="120" spans="1:37" ht="46.8" x14ac:dyDescent="0.3">
      <c r="A120" s="47" t="s">
        <v>114</v>
      </c>
      <c r="B120" s="48" t="s">
        <v>28</v>
      </c>
      <c r="C120" s="47" t="s">
        <v>99</v>
      </c>
      <c r="D120" s="47" t="s">
        <v>100</v>
      </c>
      <c r="E120" s="49" t="s">
        <v>101</v>
      </c>
      <c r="F120" s="11">
        <v>0</v>
      </c>
      <c r="G120" s="11">
        <v>0</v>
      </c>
      <c r="H120" s="11">
        <v>915.7</v>
      </c>
      <c r="I120" s="11"/>
      <c r="J120" s="11"/>
      <c r="K120" s="11"/>
      <c r="L120" s="11">
        <f t="shared" si="78"/>
        <v>0</v>
      </c>
      <c r="M120" s="11">
        <f t="shared" si="79"/>
        <v>0</v>
      </c>
      <c r="N120" s="11">
        <f t="shared" si="80"/>
        <v>915.7</v>
      </c>
      <c r="O120" s="11"/>
      <c r="P120" s="11"/>
      <c r="Q120" s="11"/>
      <c r="R120" s="11">
        <f t="shared" si="123"/>
        <v>0</v>
      </c>
      <c r="S120" s="11">
        <f t="shared" si="124"/>
        <v>0</v>
      </c>
      <c r="T120" s="11">
        <f t="shared" si="125"/>
        <v>915.7</v>
      </c>
      <c r="U120" s="11"/>
      <c r="V120" s="11"/>
      <c r="W120" s="11"/>
      <c r="X120" s="11">
        <f t="shared" si="126"/>
        <v>0</v>
      </c>
      <c r="Y120" s="11">
        <f t="shared" si="127"/>
        <v>0</v>
      </c>
      <c r="Z120" s="11">
        <f t="shared" si="128"/>
        <v>915.7</v>
      </c>
      <c r="AA120" s="11"/>
      <c r="AB120" s="11"/>
      <c r="AC120" s="11"/>
      <c r="AD120" s="11">
        <f t="shared" si="129"/>
        <v>0</v>
      </c>
      <c r="AE120" s="11"/>
      <c r="AF120" s="57">
        <f t="shared" si="88"/>
        <v>0</v>
      </c>
      <c r="AG120" s="58">
        <f t="shared" si="130"/>
        <v>0</v>
      </c>
      <c r="AH120" s="58">
        <f t="shared" si="131"/>
        <v>915.7</v>
      </c>
      <c r="AI120" s="11"/>
      <c r="AJ120" s="21"/>
      <c r="AK120" s="21"/>
    </row>
    <row r="121" spans="1:37" ht="62.4" x14ac:dyDescent="0.3">
      <c r="A121" s="47" t="s">
        <v>116</v>
      </c>
      <c r="B121" s="48"/>
      <c r="C121" s="47"/>
      <c r="D121" s="47"/>
      <c r="E121" s="49" t="s">
        <v>117</v>
      </c>
      <c r="F121" s="11">
        <f t="shared" si="95"/>
        <v>9209.2999999999993</v>
      </c>
      <c r="G121" s="11">
        <f t="shared" si="96"/>
        <v>0</v>
      </c>
      <c r="H121" s="11">
        <f t="shared" si="97"/>
        <v>0</v>
      </c>
      <c r="I121" s="11">
        <f t="shared" si="98"/>
        <v>0</v>
      </c>
      <c r="J121" s="11">
        <f t="shared" si="99"/>
        <v>0</v>
      </c>
      <c r="K121" s="11">
        <f t="shared" si="100"/>
        <v>0</v>
      </c>
      <c r="L121" s="11">
        <f t="shared" si="78"/>
        <v>9209.2999999999993</v>
      </c>
      <c r="M121" s="11">
        <f t="shared" si="79"/>
        <v>0</v>
      </c>
      <c r="N121" s="11">
        <f t="shared" si="80"/>
        <v>0</v>
      </c>
      <c r="O121" s="11">
        <f t="shared" si="112"/>
        <v>0</v>
      </c>
      <c r="P121" s="11">
        <f t="shared" si="113"/>
        <v>0</v>
      </c>
      <c r="Q121" s="11">
        <f t="shared" si="114"/>
        <v>0</v>
      </c>
      <c r="R121" s="11">
        <f t="shared" si="123"/>
        <v>9209.2999999999993</v>
      </c>
      <c r="S121" s="11">
        <f t="shared" si="124"/>
        <v>0</v>
      </c>
      <c r="T121" s="11">
        <f t="shared" si="125"/>
        <v>0</v>
      </c>
      <c r="U121" s="11">
        <f t="shared" si="115"/>
        <v>0</v>
      </c>
      <c r="V121" s="11">
        <f t="shared" si="116"/>
        <v>0</v>
      </c>
      <c r="W121" s="11">
        <f t="shared" si="117"/>
        <v>0</v>
      </c>
      <c r="X121" s="11">
        <f t="shared" si="126"/>
        <v>9209.2999999999993</v>
      </c>
      <c r="Y121" s="11">
        <f t="shared" si="127"/>
        <v>0</v>
      </c>
      <c r="Z121" s="11">
        <f t="shared" si="128"/>
        <v>0</v>
      </c>
      <c r="AA121" s="11">
        <f t="shared" si="118"/>
        <v>0</v>
      </c>
      <c r="AB121" s="11">
        <f t="shared" si="119"/>
        <v>0</v>
      </c>
      <c r="AC121" s="11">
        <f t="shared" si="120"/>
        <v>0</v>
      </c>
      <c r="AD121" s="11">
        <f t="shared" si="129"/>
        <v>9209.2999999999993</v>
      </c>
      <c r="AE121" s="11">
        <f t="shared" si="121"/>
        <v>0</v>
      </c>
      <c r="AF121" s="57">
        <f t="shared" si="88"/>
        <v>9209.2999999999993</v>
      </c>
      <c r="AG121" s="58">
        <f t="shared" si="130"/>
        <v>0</v>
      </c>
      <c r="AH121" s="58">
        <f t="shared" si="131"/>
        <v>0</v>
      </c>
      <c r="AI121" s="11">
        <f t="shared" si="122"/>
        <v>0</v>
      </c>
      <c r="AJ121" s="21"/>
      <c r="AK121" s="21"/>
    </row>
    <row r="122" spans="1:37" ht="46.8" x14ac:dyDescent="0.3">
      <c r="A122" s="47" t="s">
        <v>116</v>
      </c>
      <c r="B122" s="48" t="s">
        <v>28</v>
      </c>
      <c r="C122" s="47"/>
      <c r="D122" s="47"/>
      <c r="E122" s="49" t="s">
        <v>29</v>
      </c>
      <c r="F122" s="11">
        <f t="shared" si="95"/>
        <v>9209.2999999999993</v>
      </c>
      <c r="G122" s="11">
        <f t="shared" si="96"/>
        <v>0</v>
      </c>
      <c r="H122" s="11">
        <f t="shared" si="97"/>
        <v>0</v>
      </c>
      <c r="I122" s="11">
        <f t="shared" si="98"/>
        <v>0</v>
      </c>
      <c r="J122" s="11">
        <f t="shared" si="99"/>
        <v>0</v>
      </c>
      <c r="K122" s="11">
        <f t="shared" si="100"/>
        <v>0</v>
      </c>
      <c r="L122" s="11">
        <f t="shared" si="78"/>
        <v>9209.2999999999993</v>
      </c>
      <c r="M122" s="11">
        <f t="shared" si="79"/>
        <v>0</v>
      </c>
      <c r="N122" s="11">
        <f t="shared" si="80"/>
        <v>0</v>
      </c>
      <c r="O122" s="11">
        <f t="shared" si="112"/>
        <v>0</v>
      </c>
      <c r="P122" s="11">
        <f t="shared" si="113"/>
        <v>0</v>
      </c>
      <c r="Q122" s="11">
        <f t="shared" si="114"/>
        <v>0</v>
      </c>
      <c r="R122" s="11">
        <f t="shared" si="123"/>
        <v>9209.2999999999993</v>
      </c>
      <c r="S122" s="11">
        <f t="shared" si="124"/>
        <v>0</v>
      </c>
      <c r="T122" s="11">
        <f t="shared" si="125"/>
        <v>0</v>
      </c>
      <c r="U122" s="11">
        <f t="shared" si="115"/>
        <v>0</v>
      </c>
      <c r="V122" s="11">
        <f t="shared" si="116"/>
        <v>0</v>
      </c>
      <c r="W122" s="11">
        <f t="shared" si="117"/>
        <v>0</v>
      </c>
      <c r="X122" s="11">
        <f t="shared" si="126"/>
        <v>9209.2999999999993</v>
      </c>
      <c r="Y122" s="11">
        <f t="shared" si="127"/>
        <v>0</v>
      </c>
      <c r="Z122" s="11">
        <f t="shared" si="128"/>
        <v>0</v>
      </c>
      <c r="AA122" s="11">
        <f t="shared" si="118"/>
        <v>0</v>
      </c>
      <c r="AB122" s="11">
        <f t="shared" si="119"/>
        <v>0</v>
      </c>
      <c r="AC122" s="11">
        <f t="shared" si="120"/>
        <v>0</v>
      </c>
      <c r="AD122" s="11">
        <f t="shared" si="129"/>
        <v>9209.2999999999993</v>
      </c>
      <c r="AE122" s="11">
        <f t="shared" si="121"/>
        <v>0</v>
      </c>
      <c r="AF122" s="57">
        <f t="shared" si="88"/>
        <v>9209.2999999999993</v>
      </c>
      <c r="AG122" s="58">
        <f t="shared" si="130"/>
        <v>0</v>
      </c>
      <c r="AH122" s="58">
        <f t="shared" si="131"/>
        <v>0</v>
      </c>
      <c r="AI122" s="11">
        <f t="shared" si="122"/>
        <v>0</v>
      </c>
      <c r="AJ122" s="21"/>
      <c r="AK122" s="21"/>
    </row>
    <row r="123" spans="1:37" ht="46.8" x14ac:dyDescent="0.3">
      <c r="A123" s="47" t="s">
        <v>116</v>
      </c>
      <c r="B123" s="48" t="s">
        <v>28</v>
      </c>
      <c r="C123" s="47" t="s">
        <v>99</v>
      </c>
      <c r="D123" s="47" t="s">
        <v>100</v>
      </c>
      <c r="E123" s="49" t="s">
        <v>101</v>
      </c>
      <c r="F123" s="11">
        <v>9209.2999999999993</v>
      </c>
      <c r="G123" s="11">
        <v>0</v>
      </c>
      <c r="H123" s="11">
        <v>0</v>
      </c>
      <c r="I123" s="11"/>
      <c r="J123" s="11"/>
      <c r="K123" s="11"/>
      <c r="L123" s="11">
        <f t="shared" si="78"/>
        <v>9209.2999999999993</v>
      </c>
      <c r="M123" s="11">
        <f t="shared" si="79"/>
        <v>0</v>
      </c>
      <c r="N123" s="11">
        <f t="shared" si="80"/>
        <v>0</v>
      </c>
      <c r="O123" s="11"/>
      <c r="P123" s="11"/>
      <c r="Q123" s="11"/>
      <c r="R123" s="11">
        <f t="shared" si="123"/>
        <v>9209.2999999999993</v>
      </c>
      <c r="S123" s="11">
        <f t="shared" si="124"/>
        <v>0</v>
      </c>
      <c r="T123" s="11">
        <f t="shared" si="125"/>
        <v>0</v>
      </c>
      <c r="U123" s="11"/>
      <c r="V123" s="11"/>
      <c r="W123" s="11"/>
      <c r="X123" s="11">
        <f t="shared" si="126"/>
        <v>9209.2999999999993</v>
      </c>
      <c r="Y123" s="11">
        <f t="shared" si="127"/>
        <v>0</v>
      </c>
      <c r="Z123" s="11">
        <f t="shared" si="128"/>
        <v>0</v>
      </c>
      <c r="AA123" s="11"/>
      <c r="AB123" s="11"/>
      <c r="AC123" s="11"/>
      <c r="AD123" s="11">
        <f t="shared" si="129"/>
        <v>9209.2999999999993</v>
      </c>
      <c r="AE123" s="11"/>
      <c r="AF123" s="57">
        <f t="shared" si="88"/>
        <v>9209.2999999999993</v>
      </c>
      <c r="AG123" s="58">
        <f t="shared" si="130"/>
        <v>0</v>
      </c>
      <c r="AH123" s="58">
        <f t="shared" si="131"/>
        <v>0</v>
      </c>
      <c r="AI123" s="11"/>
      <c r="AJ123" s="21"/>
      <c r="AK123" s="21"/>
    </row>
    <row r="124" spans="1:37" ht="46.8" x14ac:dyDescent="0.3">
      <c r="A124" s="47" t="s">
        <v>118</v>
      </c>
      <c r="B124" s="48"/>
      <c r="C124" s="47"/>
      <c r="D124" s="47"/>
      <c r="E124" s="49" t="s">
        <v>119</v>
      </c>
      <c r="F124" s="11">
        <f t="shared" si="95"/>
        <v>9849.2000000000007</v>
      </c>
      <c r="G124" s="11">
        <f t="shared" si="96"/>
        <v>0</v>
      </c>
      <c r="H124" s="11">
        <f t="shared" si="97"/>
        <v>0</v>
      </c>
      <c r="I124" s="11">
        <f t="shared" si="98"/>
        <v>0</v>
      </c>
      <c r="J124" s="11">
        <f t="shared" si="99"/>
        <v>0</v>
      </c>
      <c r="K124" s="11">
        <f t="shared" si="100"/>
        <v>0</v>
      </c>
      <c r="L124" s="11">
        <f t="shared" si="78"/>
        <v>9849.2000000000007</v>
      </c>
      <c r="M124" s="11">
        <f t="shared" si="79"/>
        <v>0</v>
      </c>
      <c r="N124" s="11">
        <f t="shared" si="80"/>
        <v>0</v>
      </c>
      <c r="O124" s="11">
        <f t="shared" si="112"/>
        <v>333.19578000000001</v>
      </c>
      <c r="P124" s="11">
        <f t="shared" si="113"/>
        <v>0</v>
      </c>
      <c r="Q124" s="11">
        <f t="shared" si="114"/>
        <v>0</v>
      </c>
      <c r="R124" s="11">
        <f t="shared" si="123"/>
        <v>10182.395780000001</v>
      </c>
      <c r="S124" s="11">
        <f t="shared" si="124"/>
        <v>0</v>
      </c>
      <c r="T124" s="11">
        <f t="shared" si="125"/>
        <v>0</v>
      </c>
      <c r="U124" s="11">
        <f t="shared" si="115"/>
        <v>0</v>
      </c>
      <c r="V124" s="11">
        <f t="shared" si="116"/>
        <v>0</v>
      </c>
      <c r="W124" s="11">
        <f t="shared" si="117"/>
        <v>0</v>
      </c>
      <c r="X124" s="11">
        <f t="shared" si="126"/>
        <v>10182.395780000001</v>
      </c>
      <c r="Y124" s="11">
        <f t="shared" si="127"/>
        <v>0</v>
      </c>
      <c r="Z124" s="11">
        <f t="shared" si="128"/>
        <v>0</v>
      </c>
      <c r="AA124" s="11">
        <f t="shared" si="118"/>
        <v>0</v>
      </c>
      <c r="AB124" s="11">
        <f t="shared" si="119"/>
        <v>0</v>
      </c>
      <c r="AC124" s="11">
        <f t="shared" si="120"/>
        <v>0</v>
      </c>
      <c r="AD124" s="11">
        <f t="shared" si="129"/>
        <v>10182.395780000001</v>
      </c>
      <c r="AE124" s="11">
        <f t="shared" si="121"/>
        <v>0</v>
      </c>
      <c r="AF124" s="57">
        <f t="shared" si="88"/>
        <v>10182.395780000001</v>
      </c>
      <c r="AG124" s="58">
        <f t="shared" si="130"/>
        <v>0</v>
      </c>
      <c r="AH124" s="58">
        <f t="shared" si="131"/>
        <v>0</v>
      </c>
      <c r="AI124" s="11">
        <f t="shared" si="122"/>
        <v>0</v>
      </c>
      <c r="AJ124" s="21"/>
      <c r="AK124" s="21"/>
    </row>
    <row r="125" spans="1:37" ht="46.8" x14ac:dyDescent="0.3">
      <c r="A125" s="47" t="s">
        <v>118</v>
      </c>
      <c r="B125" s="48" t="s">
        <v>28</v>
      </c>
      <c r="C125" s="47"/>
      <c r="D125" s="47"/>
      <c r="E125" s="49" t="s">
        <v>29</v>
      </c>
      <c r="F125" s="11">
        <f t="shared" si="95"/>
        <v>9849.2000000000007</v>
      </c>
      <c r="G125" s="11">
        <f t="shared" si="96"/>
        <v>0</v>
      </c>
      <c r="H125" s="11">
        <f t="shared" si="97"/>
        <v>0</v>
      </c>
      <c r="I125" s="11">
        <f t="shared" si="98"/>
        <v>0</v>
      </c>
      <c r="J125" s="11">
        <f t="shared" si="99"/>
        <v>0</v>
      </c>
      <c r="K125" s="11">
        <f t="shared" si="100"/>
        <v>0</v>
      </c>
      <c r="L125" s="11">
        <f t="shared" si="78"/>
        <v>9849.2000000000007</v>
      </c>
      <c r="M125" s="11">
        <f t="shared" si="79"/>
        <v>0</v>
      </c>
      <c r="N125" s="11">
        <f t="shared" si="80"/>
        <v>0</v>
      </c>
      <c r="O125" s="11">
        <f t="shared" si="112"/>
        <v>333.19578000000001</v>
      </c>
      <c r="P125" s="11">
        <f t="shared" si="113"/>
        <v>0</v>
      </c>
      <c r="Q125" s="11">
        <f t="shared" si="114"/>
        <v>0</v>
      </c>
      <c r="R125" s="11">
        <f t="shared" si="123"/>
        <v>10182.395780000001</v>
      </c>
      <c r="S125" s="11">
        <f t="shared" si="124"/>
        <v>0</v>
      </c>
      <c r="T125" s="11">
        <f t="shared" si="125"/>
        <v>0</v>
      </c>
      <c r="U125" s="11">
        <f t="shared" si="115"/>
        <v>0</v>
      </c>
      <c r="V125" s="11">
        <f t="shared" si="116"/>
        <v>0</v>
      </c>
      <c r="W125" s="11">
        <f t="shared" si="117"/>
        <v>0</v>
      </c>
      <c r="X125" s="11">
        <f t="shared" si="126"/>
        <v>10182.395780000001</v>
      </c>
      <c r="Y125" s="11">
        <f t="shared" si="127"/>
        <v>0</v>
      </c>
      <c r="Z125" s="11">
        <f t="shared" si="128"/>
        <v>0</v>
      </c>
      <c r="AA125" s="11">
        <f t="shared" si="118"/>
        <v>0</v>
      </c>
      <c r="AB125" s="11">
        <f t="shared" si="119"/>
        <v>0</v>
      </c>
      <c r="AC125" s="11">
        <f t="shared" si="120"/>
        <v>0</v>
      </c>
      <c r="AD125" s="11">
        <f t="shared" si="129"/>
        <v>10182.395780000001</v>
      </c>
      <c r="AE125" s="11">
        <f t="shared" si="121"/>
        <v>0</v>
      </c>
      <c r="AF125" s="57">
        <f t="shared" si="88"/>
        <v>10182.395780000001</v>
      </c>
      <c r="AG125" s="58">
        <f t="shared" si="130"/>
        <v>0</v>
      </c>
      <c r="AH125" s="58">
        <f t="shared" si="131"/>
        <v>0</v>
      </c>
      <c r="AI125" s="11">
        <f t="shared" si="122"/>
        <v>0</v>
      </c>
      <c r="AJ125" s="21"/>
      <c r="AK125" s="21"/>
    </row>
    <row r="126" spans="1:37" ht="46.8" x14ac:dyDescent="0.3">
      <c r="A126" s="47" t="s">
        <v>118</v>
      </c>
      <c r="B126" s="48" t="s">
        <v>28</v>
      </c>
      <c r="C126" s="47" t="s">
        <v>99</v>
      </c>
      <c r="D126" s="47" t="s">
        <v>100</v>
      </c>
      <c r="E126" s="49" t="s">
        <v>101</v>
      </c>
      <c r="F126" s="11">
        <v>9849.2000000000007</v>
      </c>
      <c r="G126" s="11">
        <v>0</v>
      </c>
      <c r="H126" s="11">
        <v>0</v>
      </c>
      <c r="I126" s="11"/>
      <c r="J126" s="11"/>
      <c r="K126" s="11"/>
      <c r="L126" s="11">
        <f t="shared" si="78"/>
        <v>9849.2000000000007</v>
      </c>
      <c r="M126" s="11">
        <f t="shared" si="79"/>
        <v>0</v>
      </c>
      <c r="N126" s="11">
        <f t="shared" si="80"/>
        <v>0</v>
      </c>
      <c r="O126" s="11">
        <v>333.19578000000001</v>
      </c>
      <c r="P126" s="11"/>
      <c r="Q126" s="11"/>
      <c r="R126" s="11">
        <f t="shared" si="123"/>
        <v>10182.395780000001</v>
      </c>
      <c r="S126" s="11">
        <f t="shared" si="124"/>
        <v>0</v>
      </c>
      <c r="T126" s="11">
        <f t="shared" si="125"/>
        <v>0</v>
      </c>
      <c r="U126" s="11"/>
      <c r="V126" s="11"/>
      <c r="W126" s="11"/>
      <c r="X126" s="11">
        <f t="shared" si="126"/>
        <v>10182.395780000001</v>
      </c>
      <c r="Y126" s="11">
        <f t="shared" si="127"/>
        <v>0</v>
      </c>
      <c r="Z126" s="11">
        <f t="shared" si="128"/>
        <v>0</v>
      </c>
      <c r="AA126" s="11"/>
      <c r="AB126" s="11"/>
      <c r="AC126" s="11"/>
      <c r="AD126" s="11">
        <f t="shared" si="129"/>
        <v>10182.395780000001</v>
      </c>
      <c r="AE126" s="11"/>
      <c r="AF126" s="57">
        <f t="shared" si="88"/>
        <v>10182.395780000001</v>
      </c>
      <c r="AG126" s="58">
        <f t="shared" si="130"/>
        <v>0</v>
      </c>
      <c r="AH126" s="58">
        <f t="shared" si="131"/>
        <v>0</v>
      </c>
      <c r="AI126" s="11"/>
      <c r="AJ126" s="21"/>
      <c r="AK126" s="21"/>
    </row>
    <row r="127" spans="1:37" ht="62.4" x14ac:dyDescent="0.3">
      <c r="A127" s="47" t="s">
        <v>120</v>
      </c>
      <c r="B127" s="48"/>
      <c r="C127" s="47"/>
      <c r="D127" s="47"/>
      <c r="E127" s="50" t="s">
        <v>121</v>
      </c>
      <c r="F127" s="11"/>
      <c r="G127" s="11"/>
      <c r="H127" s="11"/>
      <c r="I127" s="11"/>
      <c r="J127" s="11"/>
      <c r="K127" s="11"/>
      <c r="L127" s="11"/>
      <c r="M127" s="11"/>
      <c r="N127" s="11"/>
      <c r="O127" s="11">
        <f t="shared" si="112"/>
        <v>1822.9440400000001</v>
      </c>
      <c r="P127" s="11">
        <f t="shared" si="113"/>
        <v>0</v>
      </c>
      <c r="Q127" s="11">
        <f t="shared" si="114"/>
        <v>0</v>
      </c>
      <c r="R127" s="11">
        <f t="shared" si="123"/>
        <v>1822.9440400000001</v>
      </c>
      <c r="S127" s="11">
        <f t="shared" si="124"/>
        <v>0</v>
      </c>
      <c r="T127" s="11">
        <f t="shared" si="125"/>
        <v>0</v>
      </c>
      <c r="U127" s="11">
        <f t="shared" si="115"/>
        <v>0</v>
      </c>
      <c r="V127" s="11">
        <f t="shared" si="116"/>
        <v>0</v>
      </c>
      <c r="W127" s="11">
        <f t="shared" si="117"/>
        <v>0</v>
      </c>
      <c r="X127" s="11">
        <f t="shared" si="126"/>
        <v>1822.9440400000001</v>
      </c>
      <c r="Y127" s="11">
        <f t="shared" si="127"/>
        <v>0</v>
      </c>
      <c r="Z127" s="11">
        <f t="shared" si="128"/>
        <v>0</v>
      </c>
      <c r="AA127" s="11">
        <f t="shared" si="118"/>
        <v>0</v>
      </c>
      <c r="AB127" s="11">
        <f t="shared" si="119"/>
        <v>0</v>
      </c>
      <c r="AC127" s="11">
        <f t="shared" si="120"/>
        <v>0</v>
      </c>
      <c r="AD127" s="11">
        <f t="shared" si="129"/>
        <v>1822.9440400000001</v>
      </c>
      <c r="AE127" s="11">
        <f t="shared" si="121"/>
        <v>0</v>
      </c>
      <c r="AF127" s="57">
        <f t="shared" si="88"/>
        <v>1822.9440400000001</v>
      </c>
      <c r="AG127" s="58">
        <f t="shared" si="130"/>
        <v>0</v>
      </c>
      <c r="AH127" s="58">
        <f t="shared" si="131"/>
        <v>0</v>
      </c>
      <c r="AI127" s="11">
        <f t="shared" si="122"/>
        <v>0</v>
      </c>
      <c r="AJ127" s="21"/>
      <c r="AK127" s="21"/>
    </row>
    <row r="128" spans="1:37" ht="46.8" x14ac:dyDescent="0.3">
      <c r="A128" s="47" t="s">
        <v>120</v>
      </c>
      <c r="B128" s="48" t="s">
        <v>28</v>
      </c>
      <c r="C128" s="47"/>
      <c r="D128" s="47"/>
      <c r="E128" s="49" t="s">
        <v>29</v>
      </c>
      <c r="F128" s="11"/>
      <c r="G128" s="11"/>
      <c r="H128" s="11"/>
      <c r="I128" s="11"/>
      <c r="J128" s="11"/>
      <c r="K128" s="11"/>
      <c r="L128" s="11"/>
      <c r="M128" s="11"/>
      <c r="N128" s="11"/>
      <c r="O128" s="11">
        <f t="shared" si="112"/>
        <v>1822.9440400000001</v>
      </c>
      <c r="P128" s="11">
        <f t="shared" si="113"/>
        <v>0</v>
      </c>
      <c r="Q128" s="11">
        <f t="shared" si="114"/>
        <v>0</v>
      </c>
      <c r="R128" s="11">
        <f t="shared" si="123"/>
        <v>1822.9440400000001</v>
      </c>
      <c r="S128" s="11">
        <f t="shared" si="124"/>
        <v>0</v>
      </c>
      <c r="T128" s="11">
        <f t="shared" si="125"/>
        <v>0</v>
      </c>
      <c r="U128" s="11">
        <f t="shared" si="115"/>
        <v>0</v>
      </c>
      <c r="V128" s="11">
        <f t="shared" si="116"/>
        <v>0</v>
      </c>
      <c r="W128" s="11">
        <f t="shared" si="117"/>
        <v>0</v>
      </c>
      <c r="X128" s="11">
        <f t="shared" si="126"/>
        <v>1822.9440400000001</v>
      </c>
      <c r="Y128" s="11">
        <f t="shared" si="127"/>
        <v>0</v>
      </c>
      <c r="Z128" s="11">
        <f t="shared" si="128"/>
        <v>0</v>
      </c>
      <c r="AA128" s="11">
        <f t="shared" si="118"/>
        <v>0</v>
      </c>
      <c r="AB128" s="11">
        <f t="shared" si="119"/>
        <v>0</v>
      </c>
      <c r="AC128" s="11">
        <f t="shared" si="120"/>
        <v>0</v>
      </c>
      <c r="AD128" s="11">
        <f t="shared" si="129"/>
        <v>1822.9440400000001</v>
      </c>
      <c r="AE128" s="11">
        <f t="shared" si="121"/>
        <v>0</v>
      </c>
      <c r="AF128" s="57">
        <f t="shared" si="88"/>
        <v>1822.9440400000001</v>
      </c>
      <c r="AG128" s="58">
        <f t="shared" si="130"/>
        <v>0</v>
      </c>
      <c r="AH128" s="58">
        <f t="shared" si="131"/>
        <v>0</v>
      </c>
      <c r="AI128" s="11">
        <f t="shared" si="122"/>
        <v>0</v>
      </c>
      <c r="AJ128" s="21"/>
      <c r="AK128" s="21"/>
    </row>
    <row r="129" spans="1:37" ht="46.8" x14ac:dyDescent="0.3">
      <c r="A129" s="47" t="s">
        <v>120</v>
      </c>
      <c r="B129" s="48" t="s">
        <v>28</v>
      </c>
      <c r="C129" s="47" t="s">
        <v>99</v>
      </c>
      <c r="D129" s="47" t="s">
        <v>100</v>
      </c>
      <c r="E129" s="49" t="s">
        <v>101</v>
      </c>
      <c r="F129" s="11"/>
      <c r="G129" s="11"/>
      <c r="H129" s="11"/>
      <c r="I129" s="11"/>
      <c r="J129" s="11"/>
      <c r="K129" s="11"/>
      <c r="L129" s="11"/>
      <c r="M129" s="11"/>
      <c r="N129" s="11"/>
      <c r="O129" s="11">
        <v>1822.9440400000001</v>
      </c>
      <c r="P129" s="11"/>
      <c r="Q129" s="11"/>
      <c r="R129" s="11">
        <f t="shared" si="123"/>
        <v>1822.9440400000001</v>
      </c>
      <c r="S129" s="11">
        <f t="shared" si="124"/>
        <v>0</v>
      </c>
      <c r="T129" s="11">
        <f t="shared" si="125"/>
        <v>0</v>
      </c>
      <c r="U129" s="11"/>
      <c r="V129" s="11"/>
      <c r="W129" s="11"/>
      <c r="X129" s="11">
        <f t="shared" si="126"/>
        <v>1822.9440400000001</v>
      </c>
      <c r="Y129" s="11">
        <f t="shared" si="127"/>
        <v>0</v>
      </c>
      <c r="Z129" s="11">
        <f t="shared" si="128"/>
        <v>0</v>
      </c>
      <c r="AA129" s="11"/>
      <c r="AB129" s="11"/>
      <c r="AC129" s="11"/>
      <c r="AD129" s="11">
        <f t="shared" si="129"/>
        <v>1822.9440400000001</v>
      </c>
      <c r="AE129" s="11"/>
      <c r="AF129" s="57">
        <f t="shared" si="88"/>
        <v>1822.9440400000001</v>
      </c>
      <c r="AG129" s="58">
        <f t="shared" si="130"/>
        <v>0</v>
      </c>
      <c r="AH129" s="58">
        <f t="shared" si="131"/>
        <v>0</v>
      </c>
      <c r="AI129" s="11"/>
      <c r="AJ129" s="21"/>
      <c r="AK129" s="21"/>
    </row>
    <row r="130" spans="1:37" ht="46.8" x14ac:dyDescent="0.3">
      <c r="A130" s="47" t="s">
        <v>122</v>
      </c>
      <c r="B130" s="48"/>
      <c r="C130" s="47"/>
      <c r="D130" s="47"/>
      <c r="E130" s="50" t="s">
        <v>123</v>
      </c>
      <c r="F130" s="11"/>
      <c r="G130" s="11"/>
      <c r="H130" s="11"/>
      <c r="I130" s="11"/>
      <c r="J130" s="11"/>
      <c r="K130" s="11"/>
      <c r="L130" s="11"/>
      <c r="M130" s="11"/>
      <c r="N130" s="11"/>
      <c r="O130" s="11">
        <f t="shared" si="112"/>
        <v>7665.7780000000002</v>
      </c>
      <c r="P130" s="11">
        <f t="shared" si="113"/>
        <v>0</v>
      </c>
      <c r="Q130" s="11">
        <f t="shared" si="114"/>
        <v>0</v>
      </c>
      <c r="R130" s="11">
        <f t="shared" si="123"/>
        <v>7665.7780000000002</v>
      </c>
      <c r="S130" s="11">
        <f t="shared" si="124"/>
        <v>0</v>
      </c>
      <c r="T130" s="11">
        <f t="shared" si="125"/>
        <v>0</v>
      </c>
      <c r="U130" s="11">
        <f t="shared" si="115"/>
        <v>0</v>
      </c>
      <c r="V130" s="11">
        <f t="shared" si="116"/>
        <v>0</v>
      </c>
      <c r="W130" s="11">
        <f t="shared" si="117"/>
        <v>0</v>
      </c>
      <c r="X130" s="11">
        <f t="shared" si="126"/>
        <v>7665.7780000000002</v>
      </c>
      <c r="Y130" s="11">
        <f t="shared" si="127"/>
        <v>0</v>
      </c>
      <c r="Z130" s="11">
        <f t="shared" si="128"/>
        <v>0</v>
      </c>
      <c r="AA130" s="11">
        <f t="shared" si="118"/>
        <v>0</v>
      </c>
      <c r="AB130" s="11">
        <f t="shared" si="119"/>
        <v>0</v>
      </c>
      <c r="AC130" s="11">
        <f t="shared" si="120"/>
        <v>0</v>
      </c>
      <c r="AD130" s="11">
        <f t="shared" si="129"/>
        <v>7665.7780000000002</v>
      </c>
      <c r="AE130" s="11">
        <f t="shared" si="121"/>
        <v>0</v>
      </c>
      <c r="AF130" s="57">
        <f t="shared" si="88"/>
        <v>7665.7780000000002</v>
      </c>
      <c r="AG130" s="58">
        <f t="shared" si="130"/>
        <v>0</v>
      </c>
      <c r="AH130" s="58">
        <f t="shared" si="131"/>
        <v>0</v>
      </c>
      <c r="AI130" s="11">
        <f t="shared" si="122"/>
        <v>0</v>
      </c>
      <c r="AJ130" s="21"/>
      <c r="AK130" s="21"/>
    </row>
    <row r="131" spans="1:37" ht="46.8" x14ac:dyDescent="0.3">
      <c r="A131" s="47" t="s">
        <v>122</v>
      </c>
      <c r="B131" s="48" t="s">
        <v>28</v>
      </c>
      <c r="C131" s="47"/>
      <c r="D131" s="47"/>
      <c r="E131" s="49" t="s">
        <v>29</v>
      </c>
      <c r="F131" s="11"/>
      <c r="G131" s="11"/>
      <c r="H131" s="11"/>
      <c r="I131" s="11"/>
      <c r="J131" s="11"/>
      <c r="K131" s="11"/>
      <c r="L131" s="11"/>
      <c r="M131" s="11"/>
      <c r="N131" s="11"/>
      <c r="O131" s="11">
        <f t="shared" si="112"/>
        <v>7665.7780000000002</v>
      </c>
      <c r="P131" s="11">
        <f t="shared" si="113"/>
        <v>0</v>
      </c>
      <c r="Q131" s="11">
        <f t="shared" si="114"/>
        <v>0</v>
      </c>
      <c r="R131" s="11">
        <f t="shared" si="123"/>
        <v>7665.7780000000002</v>
      </c>
      <c r="S131" s="11">
        <f t="shared" si="124"/>
        <v>0</v>
      </c>
      <c r="T131" s="11">
        <f t="shared" si="125"/>
        <v>0</v>
      </c>
      <c r="U131" s="11">
        <f t="shared" si="115"/>
        <v>0</v>
      </c>
      <c r="V131" s="11">
        <f t="shared" si="116"/>
        <v>0</v>
      </c>
      <c r="W131" s="11">
        <f t="shared" si="117"/>
        <v>0</v>
      </c>
      <c r="X131" s="11">
        <f t="shared" si="126"/>
        <v>7665.7780000000002</v>
      </c>
      <c r="Y131" s="11">
        <f t="shared" si="127"/>
        <v>0</v>
      </c>
      <c r="Z131" s="11">
        <f t="shared" si="128"/>
        <v>0</v>
      </c>
      <c r="AA131" s="11">
        <f t="shared" si="118"/>
        <v>0</v>
      </c>
      <c r="AB131" s="11">
        <f t="shared" si="119"/>
        <v>0</v>
      </c>
      <c r="AC131" s="11">
        <f t="shared" si="120"/>
        <v>0</v>
      </c>
      <c r="AD131" s="11">
        <f t="shared" si="129"/>
        <v>7665.7780000000002</v>
      </c>
      <c r="AE131" s="11">
        <f t="shared" si="121"/>
        <v>0</v>
      </c>
      <c r="AF131" s="57">
        <f t="shared" si="88"/>
        <v>7665.7780000000002</v>
      </c>
      <c r="AG131" s="58">
        <f t="shared" si="130"/>
        <v>0</v>
      </c>
      <c r="AH131" s="58">
        <f t="shared" si="131"/>
        <v>0</v>
      </c>
      <c r="AI131" s="11">
        <f t="shared" si="122"/>
        <v>0</v>
      </c>
      <c r="AJ131" s="21"/>
      <c r="AK131" s="21"/>
    </row>
    <row r="132" spans="1:37" ht="46.8" x14ac:dyDescent="0.3">
      <c r="A132" s="47" t="s">
        <v>122</v>
      </c>
      <c r="B132" s="48" t="s">
        <v>28</v>
      </c>
      <c r="C132" s="47" t="s">
        <v>99</v>
      </c>
      <c r="D132" s="47" t="s">
        <v>100</v>
      </c>
      <c r="E132" s="49" t="s">
        <v>101</v>
      </c>
      <c r="F132" s="11"/>
      <c r="G132" s="11"/>
      <c r="H132" s="11"/>
      <c r="I132" s="11"/>
      <c r="J132" s="11"/>
      <c r="K132" s="11"/>
      <c r="L132" s="11"/>
      <c r="M132" s="11"/>
      <c r="N132" s="11"/>
      <c r="O132" s="11">
        <v>7665.7780000000002</v>
      </c>
      <c r="P132" s="11"/>
      <c r="Q132" s="11"/>
      <c r="R132" s="11">
        <f t="shared" si="123"/>
        <v>7665.7780000000002</v>
      </c>
      <c r="S132" s="11">
        <f t="shared" si="124"/>
        <v>0</v>
      </c>
      <c r="T132" s="11">
        <f t="shared" si="125"/>
        <v>0</v>
      </c>
      <c r="U132" s="11"/>
      <c r="V132" s="11"/>
      <c r="W132" s="11"/>
      <c r="X132" s="11">
        <f t="shared" si="126"/>
        <v>7665.7780000000002</v>
      </c>
      <c r="Y132" s="11">
        <f t="shared" si="127"/>
        <v>0</v>
      </c>
      <c r="Z132" s="11">
        <f t="shared" si="128"/>
        <v>0</v>
      </c>
      <c r="AA132" s="11"/>
      <c r="AB132" s="11"/>
      <c r="AC132" s="11"/>
      <c r="AD132" s="11">
        <f t="shared" si="129"/>
        <v>7665.7780000000002</v>
      </c>
      <c r="AE132" s="11"/>
      <c r="AF132" s="57">
        <f t="shared" si="88"/>
        <v>7665.7780000000002</v>
      </c>
      <c r="AG132" s="58">
        <f t="shared" si="130"/>
        <v>0</v>
      </c>
      <c r="AH132" s="58">
        <f t="shared" si="131"/>
        <v>0</v>
      </c>
      <c r="AI132" s="11"/>
      <c r="AJ132" s="21"/>
      <c r="AK132" s="21"/>
    </row>
    <row r="133" spans="1:37" ht="46.8" x14ac:dyDescent="0.3">
      <c r="A133" s="47" t="s">
        <v>124</v>
      </c>
      <c r="B133" s="48"/>
      <c r="C133" s="47"/>
      <c r="D133" s="47"/>
      <c r="E133" s="50" t="s">
        <v>125</v>
      </c>
      <c r="F133" s="11"/>
      <c r="G133" s="11"/>
      <c r="H133" s="11"/>
      <c r="I133" s="11"/>
      <c r="J133" s="11"/>
      <c r="K133" s="11"/>
      <c r="L133" s="11"/>
      <c r="M133" s="11"/>
      <c r="N133" s="11"/>
      <c r="O133" s="11">
        <f t="shared" si="112"/>
        <v>1860.1279500000001</v>
      </c>
      <c r="P133" s="11">
        <f t="shared" si="113"/>
        <v>0</v>
      </c>
      <c r="Q133" s="11">
        <f t="shared" si="114"/>
        <v>0</v>
      </c>
      <c r="R133" s="11">
        <f t="shared" si="123"/>
        <v>1860.1279500000001</v>
      </c>
      <c r="S133" s="11">
        <f t="shared" si="124"/>
        <v>0</v>
      </c>
      <c r="T133" s="11">
        <f t="shared" si="125"/>
        <v>0</v>
      </c>
      <c r="U133" s="11">
        <f t="shared" si="115"/>
        <v>0</v>
      </c>
      <c r="V133" s="11">
        <f t="shared" si="116"/>
        <v>0</v>
      </c>
      <c r="W133" s="11">
        <f t="shared" si="117"/>
        <v>0</v>
      </c>
      <c r="X133" s="11">
        <f t="shared" si="126"/>
        <v>1860.1279500000001</v>
      </c>
      <c r="Y133" s="11">
        <f t="shared" si="127"/>
        <v>0</v>
      </c>
      <c r="Z133" s="11">
        <f t="shared" si="128"/>
        <v>0</v>
      </c>
      <c r="AA133" s="11">
        <f t="shared" si="118"/>
        <v>0</v>
      </c>
      <c r="AB133" s="11">
        <f t="shared" si="119"/>
        <v>0</v>
      </c>
      <c r="AC133" s="11">
        <f t="shared" si="120"/>
        <v>0</v>
      </c>
      <c r="AD133" s="11">
        <f t="shared" si="129"/>
        <v>1860.1279500000001</v>
      </c>
      <c r="AE133" s="11">
        <f t="shared" si="121"/>
        <v>0</v>
      </c>
      <c r="AF133" s="57">
        <f t="shared" si="88"/>
        <v>1860.1279500000001</v>
      </c>
      <c r="AG133" s="58">
        <f t="shared" si="130"/>
        <v>0</v>
      </c>
      <c r="AH133" s="58">
        <f t="shared" si="131"/>
        <v>0</v>
      </c>
      <c r="AI133" s="11">
        <f t="shared" si="122"/>
        <v>0</v>
      </c>
      <c r="AJ133" s="21"/>
      <c r="AK133" s="21"/>
    </row>
    <row r="134" spans="1:37" ht="46.8" x14ac:dyDescent="0.3">
      <c r="A134" s="47" t="s">
        <v>124</v>
      </c>
      <c r="B134" s="48" t="s">
        <v>28</v>
      </c>
      <c r="C134" s="47"/>
      <c r="D134" s="47"/>
      <c r="E134" s="49" t="s">
        <v>29</v>
      </c>
      <c r="F134" s="11"/>
      <c r="G134" s="11"/>
      <c r="H134" s="11"/>
      <c r="I134" s="11"/>
      <c r="J134" s="11"/>
      <c r="K134" s="11"/>
      <c r="L134" s="11"/>
      <c r="M134" s="11"/>
      <c r="N134" s="11"/>
      <c r="O134" s="11">
        <f t="shared" si="112"/>
        <v>1860.1279500000001</v>
      </c>
      <c r="P134" s="11">
        <f t="shared" si="113"/>
        <v>0</v>
      </c>
      <c r="Q134" s="11">
        <f t="shared" si="114"/>
        <v>0</v>
      </c>
      <c r="R134" s="11">
        <f t="shared" si="123"/>
        <v>1860.1279500000001</v>
      </c>
      <c r="S134" s="11">
        <f t="shared" si="124"/>
        <v>0</v>
      </c>
      <c r="T134" s="11">
        <f t="shared" si="125"/>
        <v>0</v>
      </c>
      <c r="U134" s="11">
        <f t="shared" si="115"/>
        <v>0</v>
      </c>
      <c r="V134" s="11">
        <f t="shared" si="116"/>
        <v>0</v>
      </c>
      <c r="W134" s="11">
        <f t="shared" si="117"/>
        <v>0</v>
      </c>
      <c r="X134" s="11">
        <f t="shared" si="126"/>
        <v>1860.1279500000001</v>
      </c>
      <c r="Y134" s="11">
        <f t="shared" si="127"/>
        <v>0</v>
      </c>
      <c r="Z134" s="11">
        <f t="shared" si="128"/>
        <v>0</v>
      </c>
      <c r="AA134" s="11">
        <f t="shared" si="118"/>
        <v>0</v>
      </c>
      <c r="AB134" s="11">
        <f t="shared" si="119"/>
        <v>0</v>
      </c>
      <c r="AC134" s="11">
        <f t="shared" si="120"/>
        <v>0</v>
      </c>
      <c r="AD134" s="11">
        <f t="shared" si="129"/>
        <v>1860.1279500000001</v>
      </c>
      <c r="AE134" s="11">
        <f t="shared" si="121"/>
        <v>0</v>
      </c>
      <c r="AF134" s="57">
        <f t="shared" si="88"/>
        <v>1860.1279500000001</v>
      </c>
      <c r="AG134" s="58">
        <f t="shared" si="130"/>
        <v>0</v>
      </c>
      <c r="AH134" s="58">
        <f t="shared" si="131"/>
        <v>0</v>
      </c>
      <c r="AI134" s="11">
        <f t="shared" si="122"/>
        <v>0</v>
      </c>
      <c r="AJ134" s="21"/>
      <c r="AK134" s="21"/>
    </row>
    <row r="135" spans="1:37" ht="46.8" x14ac:dyDescent="0.3">
      <c r="A135" s="47" t="s">
        <v>124</v>
      </c>
      <c r="B135" s="48" t="s">
        <v>28</v>
      </c>
      <c r="C135" s="47" t="s">
        <v>99</v>
      </c>
      <c r="D135" s="47" t="s">
        <v>100</v>
      </c>
      <c r="E135" s="49" t="s">
        <v>101</v>
      </c>
      <c r="F135" s="11"/>
      <c r="G135" s="11"/>
      <c r="H135" s="11"/>
      <c r="I135" s="11"/>
      <c r="J135" s="11"/>
      <c r="K135" s="11"/>
      <c r="L135" s="11"/>
      <c r="M135" s="11"/>
      <c r="N135" s="11"/>
      <c r="O135" s="11">
        <v>1860.1279500000001</v>
      </c>
      <c r="P135" s="11"/>
      <c r="Q135" s="11"/>
      <c r="R135" s="11">
        <f t="shared" si="123"/>
        <v>1860.1279500000001</v>
      </c>
      <c r="S135" s="11">
        <f t="shared" si="124"/>
        <v>0</v>
      </c>
      <c r="T135" s="11">
        <f t="shared" si="125"/>
        <v>0</v>
      </c>
      <c r="U135" s="11"/>
      <c r="V135" s="11"/>
      <c r="W135" s="11"/>
      <c r="X135" s="11">
        <f t="shared" si="126"/>
        <v>1860.1279500000001</v>
      </c>
      <c r="Y135" s="11">
        <f t="shared" si="127"/>
        <v>0</v>
      </c>
      <c r="Z135" s="11">
        <f t="shared" si="128"/>
        <v>0</v>
      </c>
      <c r="AA135" s="11"/>
      <c r="AB135" s="11"/>
      <c r="AC135" s="11"/>
      <c r="AD135" s="11">
        <f t="shared" si="129"/>
        <v>1860.1279500000001</v>
      </c>
      <c r="AE135" s="11"/>
      <c r="AF135" s="57">
        <f t="shared" si="88"/>
        <v>1860.1279500000001</v>
      </c>
      <c r="AG135" s="58">
        <f t="shared" si="130"/>
        <v>0</v>
      </c>
      <c r="AH135" s="58">
        <f t="shared" si="131"/>
        <v>0</v>
      </c>
      <c r="AI135" s="11"/>
      <c r="AJ135" s="21"/>
      <c r="AK135" s="21"/>
    </row>
    <row r="136" spans="1:37" ht="62.4" x14ac:dyDescent="0.3">
      <c r="A136" s="47" t="s">
        <v>126</v>
      </c>
      <c r="B136" s="48"/>
      <c r="C136" s="47"/>
      <c r="D136" s="47"/>
      <c r="E136" s="49" t="s">
        <v>127</v>
      </c>
      <c r="F136" s="11">
        <f t="shared" si="95"/>
        <v>0</v>
      </c>
      <c r="G136" s="11">
        <f t="shared" si="96"/>
        <v>877.1</v>
      </c>
      <c r="H136" s="11">
        <f t="shared" si="97"/>
        <v>10827.4</v>
      </c>
      <c r="I136" s="11">
        <f t="shared" si="98"/>
        <v>0</v>
      </c>
      <c r="J136" s="11">
        <f t="shared" si="99"/>
        <v>0</v>
      </c>
      <c r="K136" s="11">
        <f t="shared" si="100"/>
        <v>0</v>
      </c>
      <c r="L136" s="11">
        <f t="shared" si="78"/>
        <v>0</v>
      </c>
      <c r="M136" s="11">
        <f t="shared" si="79"/>
        <v>877.1</v>
      </c>
      <c r="N136" s="11">
        <f t="shared" si="80"/>
        <v>10827.4</v>
      </c>
      <c r="O136" s="11">
        <f t="shared" si="112"/>
        <v>0</v>
      </c>
      <c r="P136" s="11">
        <f t="shared" si="113"/>
        <v>0</v>
      </c>
      <c r="Q136" s="11">
        <f t="shared" si="114"/>
        <v>0</v>
      </c>
      <c r="R136" s="11">
        <f t="shared" si="123"/>
        <v>0</v>
      </c>
      <c r="S136" s="11">
        <f t="shared" si="124"/>
        <v>877.1</v>
      </c>
      <c r="T136" s="11">
        <f t="shared" si="125"/>
        <v>10827.4</v>
      </c>
      <c r="U136" s="11">
        <f t="shared" si="115"/>
        <v>0</v>
      </c>
      <c r="V136" s="11">
        <f t="shared" si="116"/>
        <v>0</v>
      </c>
      <c r="W136" s="11">
        <f t="shared" si="117"/>
        <v>0</v>
      </c>
      <c r="X136" s="11">
        <f t="shared" si="126"/>
        <v>0</v>
      </c>
      <c r="Y136" s="11">
        <f t="shared" si="127"/>
        <v>877.1</v>
      </c>
      <c r="Z136" s="11">
        <f t="shared" si="128"/>
        <v>10827.4</v>
      </c>
      <c r="AA136" s="11">
        <f t="shared" si="118"/>
        <v>0</v>
      </c>
      <c r="AB136" s="11">
        <f t="shared" si="119"/>
        <v>0</v>
      </c>
      <c r="AC136" s="11">
        <f t="shared" si="120"/>
        <v>0</v>
      </c>
      <c r="AD136" s="11">
        <f t="shared" si="129"/>
        <v>0</v>
      </c>
      <c r="AE136" s="11">
        <f t="shared" si="121"/>
        <v>0</v>
      </c>
      <c r="AF136" s="57">
        <f t="shared" si="88"/>
        <v>0</v>
      </c>
      <c r="AG136" s="58">
        <f t="shared" si="130"/>
        <v>877.1</v>
      </c>
      <c r="AH136" s="58">
        <f t="shared" si="131"/>
        <v>10827.4</v>
      </c>
      <c r="AI136" s="11">
        <f t="shared" si="122"/>
        <v>0</v>
      </c>
      <c r="AJ136" s="21"/>
      <c r="AK136" s="21"/>
    </row>
    <row r="137" spans="1:37" ht="46.8" x14ac:dyDescent="0.3">
      <c r="A137" s="47" t="s">
        <v>126</v>
      </c>
      <c r="B137" s="48" t="s">
        <v>28</v>
      </c>
      <c r="C137" s="47"/>
      <c r="D137" s="47"/>
      <c r="E137" s="49" t="s">
        <v>29</v>
      </c>
      <c r="F137" s="11">
        <f t="shared" si="95"/>
        <v>0</v>
      </c>
      <c r="G137" s="11">
        <f t="shared" si="96"/>
        <v>877.1</v>
      </c>
      <c r="H137" s="11">
        <f t="shared" si="97"/>
        <v>10827.4</v>
      </c>
      <c r="I137" s="11">
        <f t="shared" si="98"/>
        <v>0</v>
      </c>
      <c r="J137" s="11">
        <f t="shared" si="99"/>
        <v>0</v>
      </c>
      <c r="K137" s="11">
        <f t="shared" si="100"/>
        <v>0</v>
      </c>
      <c r="L137" s="11">
        <f t="shared" si="78"/>
        <v>0</v>
      </c>
      <c r="M137" s="11">
        <f t="shared" si="79"/>
        <v>877.1</v>
      </c>
      <c r="N137" s="11">
        <f t="shared" si="80"/>
        <v>10827.4</v>
      </c>
      <c r="O137" s="11">
        <f t="shared" si="112"/>
        <v>0</v>
      </c>
      <c r="P137" s="11">
        <f t="shared" si="113"/>
        <v>0</v>
      </c>
      <c r="Q137" s="11">
        <f t="shared" si="114"/>
        <v>0</v>
      </c>
      <c r="R137" s="11">
        <f t="shared" si="123"/>
        <v>0</v>
      </c>
      <c r="S137" s="11">
        <f t="shared" si="124"/>
        <v>877.1</v>
      </c>
      <c r="T137" s="11">
        <f t="shared" si="125"/>
        <v>10827.4</v>
      </c>
      <c r="U137" s="11">
        <f t="shared" si="115"/>
        <v>0</v>
      </c>
      <c r="V137" s="11">
        <f t="shared" si="116"/>
        <v>0</v>
      </c>
      <c r="W137" s="11">
        <f t="shared" si="117"/>
        <v>0</v>
      </c>
      <c r="X137" s="11">
        <f t="shared" si="126"/>
        <v>0</v>
      </c>
      <c r="Y137" s="11">
        <f t="shared" si="127"/>
        <v>877.1</v>
      </c>
      <c r="Z137" s="11">
        <f t="shared" si="128"/>
        <v>10827.4</v>
      </c>
      <c r="AA137" s="11">
        <f t="shared" si="118"/>
        <v>0</v>
      </c>
      <c r="AB137" s="11">
        <f t="shared" si="119"/>
        <v>0</v>
      </c>
      <c r="AC137" s="11">
        <f t="shared" si="120"/>
        <v>0</v>
      </c>
      <c r="AD137" s="11">
        <f t="shared" si="129"/>
        <v>0</v>
      </c>
      <c r="AE137" s="11">
        <f t="shared" si="121"/>
        <v>0</v>
      </c>
      <c r="AF137" s="57">
        <f t="shared" si="88"/>
        <v>0</v>
      </c>
      <c r="AG137" s="58">
        <f t="shared" si="130"/>
        <v>877.1</v>
      </c>
      <c r="AH137" s="58">
        <f t="shared" si="131"/>
        <v>10827.4</v>
      </c>
      <c r="AI137" s="11">
        <f t="shared" si="122"/>
        <v>0</v>
      </c>
      <c r="AJ137" s="21"/>
      <c r="AK137" s="21"/>
    </row>
    <row r="138" spans="1:37" ht="46.8" x14ac:dyDescent="0.3">
      <c r="A138" s="47" t="s">
        <v>126</v>
      </c>
      <c r="B138" s="48" t="s">
        <v>28</v>
      </c>
      <c r="C138" s="47" t="s">
        <v>99</v>
      </c>
      <c r="D138" s="47" t="s">
        <v>100</v>
      </c>
      <c r="E138" s="49" t="s">
        <v>101</v>
      </c>
      <c r="F138" s="11">
        <v>0</v>
      </c>
      <c r="G138" s="11">
        <v>877.1</v>
      </c>
      <c r="H138" s="11">
        <v>10827.4</v>
      </c>
      <c r="I138" s="11"/>
      <c r="J138" s="11"/>
      <c r="K138" s="11"/>
      <c r="L138" s="11">
        <f t="shared" si="78"/>
        <v>0</v>
      </c>
      <c r="M138" s="11">
        <f t="shared" si="79"/>
        <v>877.1</v>
      </c>
      <c r="N138" s="11">
        <f t="shared" si="80"/>
        <v>10827.4</v>
      </c>
      <c r="O138" s="11"/>
      <c r="P138" s="11"/>
      <c r="Q138" s="11"/>
      <c r="R138" s="11">
        <f t="shared" si="123"/>
        <v>0</v>
      </c>
      <c r="S138" s="11">
        <f t="shared" si="124"/>
        <v>877.1</v>
      </c>
      <c r="T138" s="11">
        <f t="shared" si="125"/>
        <v>10827.4</v>
      </c>
      <c r="U138" s="11"/>
      <c r="V138" s="11"/>
      <c r="W138" s="11"/>
      <c r="X138" s="11">
        <f t="shared" si="126"/>
        <v>0</v>
      </c>
      <c r="Y138" s="11">
        <f t="shared" si="127"/>
        <v>877.1</v>
      </c>
      <c r="Z138" s="11">
        <f t="shared" si="128"/>
        <v>10827.4</v>
      </c>
      <c r="AA138" s="11"/>
      <c r="AB138" s="11"/>
      <c r="AC138" s="11"/>
      <c r="AD138" s="11">
        <f t="shared" si="129"/>
        <v>0</v>
      </c>
      <c r="AE138" s="11"/>
      <c r="AF138" s="57">
        <f t="shared" si="88"/>
        <v>0</v>
      </c>
      <c r="AG138" s="58">
        <f t="shared" si="130"/>
        <v>877.1</v>
      </c>
      <c r="AH138" s="58">
        <f t="shared" si="131"/>
        <v>10827.4</v>
      </c>
      <c r="AI138" s="11"/>
      <c r="AJ138" s="21"/>
      <c r="AK138" s="21"/>
    </row>
    <row r="139" spans="1:37" ht="46.8" x14ac:dyDescent="0.3">
      <c r="A139" s="47" t="s">
        <v>128</v>
      </c>
      <c r="B139" s="48"/>
      <c r="C139" s="47"/>
      <c r="D139" s="47"/>
      <c r="E139" s="49" t="s">
        <v>129</v>
      </c>
      <c r="F139" s="11">
        <f t="shared" ref="F139:F147" si="132">F140</f>
        <v>0</v>
      </c>
      <c r="G139" s="11">
        <f t="shared" ref="G139:G147" si="133">G140</f>
        <v>877.1</v>
      </c>
      <c r="H139" s="11">
        <f t="shared" ref="H139:H147" si="134">H140</f>
        <v>10827.4</v>
      </c>
      <c r="I139" s="11">
        <f t="shared" si="98"/>
        <v>0</v>
      </c>
      <c r="J139" s="11">
        <f t="shared" si="99"/>
        <v>0</v>
      </c>
      <c r="K139" s="11">
        <f t="shared" si="100"/>
        <v>0</v>
      </c>
      <c r="L139" s="11">
        <f t="shared" si="78"/>
        <v>0</v>
      </c>
      <c r="M139" s="11">
        <f t="shared" si="79"/>
        <v>877.1</v>
      </c>
      <c r="N139" s="11">
        <f t="shared" si="80"/>
        <v>10827.4</v>
      </c>
      <c r="O139" s="11">
        <f t="shared" si="112"/>
        <v>0</v>
      </c>
      <c r="P139" s="11">
        <f t="shared" si="113"/>
        <v>0</v>
      </c>
      <c r="Q139" s="11">
        <f t="shared" si="114"/>
        <v>0</v>
      </c>
      <c r="R139" s="11">
        <f t="shared" si="123"/>
        <v>0</v>
      </c>
      <c r="S139" s="11">
        <f t="shared" si="124"/>
        <v>877.1</v>
      </c>
      <c r="T139" s="11">
        <f t="shared" si="125"/>
        <v>10827.4</v>
      </c>
      <c r="U139" s="11">
        <f t="shared" si="115"/>
        <v>0</v>
      </c>
      <c r="V139" s="11">
        <f t="shared" si="116"/>
        <v>0</v>
      </c>
      <c r="W139" s="11">
        <f t="shared" si="117"/>
        <v>0</v>
      </c>
      <c r="X139" s="11">
        <f t="shared" si="126"/>
        <v>0</v>
      </c>
      <c r="Y139" s="11">
        <f t="shared" si="127"/>
        <v>877.1</v>
      </c>
      <c r="Z139" s="11">
        <f t="shared" si="128"/>
        <v>10827.4</v>
      </c>
      <c r="AA139" s="11">
        <f t="shared" si="118"/>
        <v>0</v>
      </c>
      <c r="AB139" s="11">
        <f t="shared" si="119"/>
        <v>0</v>
      </c>
      <c r="AC139" s="11">
        <f t="shared" si="120"/>
        <v>0</v>
      </c>
      <c r="AD139" s="11">
        <f t="shared" si="129"/>
        <v>0</v>
      </c>
      <c r="AE139" s="11">
        <f t="shared" si="121"/>
        <v>0</v>
      </c>
      <c r="AF139" s="57">
        <f t="shared" si="88"/>
        <v>0</v>
      </c>
      <c r="AG139" s="58">
        <f t="shared" si="130"/>
        <v>877.1</v>
      </c>
      <c r="AH139" s="58">
        <f t="shared" si="131"/>
        <v>10827.4</v>
      </c>
      <c r="AI139" s="11">
        <f t="shared" si="122"/>
        <v>0</v>
      </c>
      <c r="AJ139" s="21"/>
      <c r="AK139" s="21"/>
    </row>
    <row r="140" spans="1:37" ht="46.8" x14ac:dyDescent="0.3">
      <c r="A140" s="47" t="s">
        <v>128</v>
      </c>
      <c r="B140" s="48" t="s">
        <v>28</v>
      </c>
      <c r="C140" s="47"/>
      <c r="D140" s="47"/>
      <c r="E140" s="49" t="s">
        <v>29</v>
      </c>
      <c r="F140" s="11">
        <f t="shared" si="132"/>
        <v>0</v>
      </c>
      <c r="G140" s="11">
        <f t="shared" si="133"/>
        <v>877.1</v>
      </c>
      <c r="H140" s="11">
        <f t="shared" si="134"/>
        <v>10827.4</v>
      </c>
      <c r="I140" s="11">
        <f t="shared" si="98"/>
        <v>0</v>
      </c>
      <c r="J140" s="11">
        <f t="shared" si="99"/>
        <v>0</v>
      </c>
      <c r="K140" s="11">
        <f t="shared" si="100"/>
        <v>0</v>
      </c>
      <c r="L140" s="11">
        <f t="shared" si="78"/>
        <v>0</v>
      </c>
      <c r="M140" s="11">
        <f t="shared" si="79"/>
        <v>877.1</v>
      </c>
      <c r="N140" s="11">
        <f t="shared" si="80"/>
        <v>10827.4</v>
      </c>
      <c r="O140" s="11">
        <f t="shared" si="112"/>
        <v>0</v>
      </c>
      <c r="P140" s="11">
        <f t="shared" si="113"/>
        <v>0</v>
      </c>
      <c r="Q140" s="11">
        <f t="shared" si="114"/>
        <v>0</v>
      </c>
      <c r="R140" s="11">
        <f t="shared" si="123"/>
        <v>0</v>
      </c>
      <c r="S140" s="11">
        <f t="shared" si="124"/>
        <v>877.1</v>
      </c>
      <c r="T140" s="11">
        <f t="shared" si="125"/>
        <v>10827.4</v>
      </c>
      <c r="U140" s="11">
        <f t="shared" si="115"/>
        <v>0</v>
      </c>
      <c r="V140" s="11">
        <f t="shared" si="116"/>
        <v>0</v>
      </c>
      <c r="W140" s="11">
        <f t="shared" si="117"/>
        <v>0</v>
      </c>
      <c r="X140" s="11">
        <f t="shared" si="126"/>
        <v>0</v>
      </c>
      <c r="Y140" s="11">
        <f t="shared" si="127"/>
        <v>877.1</v>
      </c>
      <c r="Z140" s="11">
        <f t="shared" si="128"/>
        <v>10827.4</v>
      </c>
      <c r="AA140" s="11">
        <f t="shared" si="118"/>
        <v>0</v>
      </c>
      <c r="AB140" s="11">
        <f t="shared" si="119"/>
        <v>0</v>
      </c>
      <c r="AC140" s="11">
        <f t="shared" si="120"/>
        <v>0</v>
      </c>
      <c r="AD140" s="11">
        <f t="shared" si="129"/>
        <v>0</v>
      </c>
      <c r="AE140" s="11">
        <f t="shared" si="121"/>
        <v>0</v>
      </c>
      <c r="AF140" s="57">
        <f t="shared" si="88"/>
        <v>0</v>
      </c>
      <c r="AG140" s="58">
        <f t="shared" si="130"/>
        <v>877.1</v>
      </c>
      <c r="AH140" s="58">
        <f t="shared" si="131"/>
        <v>10827.4</v>
      </c>
      <c r="AI140" s="11">
        <f t="shared" si="122"/>
        <v>0</v>
      </c>
      <c r="AJ140" s="21"/>
      <c r="AK140" s="21"/>
    </row>
    <row r="141" spans="1:37" ht="46.8" x14ac:dyDescent="0.3">
      <c r="A141" s="47" t="s">
        <v>128</v>
      </c>
      <c r="B141" s="48" t="s">
        <v>28</v>
      </c>
      <c r="C141" s="47" t="s">
        <v>99</v>
      </c>
      <c r="D141" s="47" t="s">
        <v>100</v>
      </c>
      <c r="E141" s="49" t="s">
        <v>101</v>
      </c>
      <c r="F141" s="11">
        <v>0</v>
      </c>
      <c r="G141" s="11">
        <v>877.1</v>
      </c>
      <c r="H141" s="11">
        <v>10827.4</v>
      </c>
      <c r="I141" s="11"/>
      <c r="J141" s="11"/>
      <c r="K141" s="11"/>
      <c r="L141" s="11">
        <f t="shared" si="78"/>
        <v>0</v>
      </c>
      <c r="M141" s="11">
        <f t="shared" si="79"/>
        <v>877.1</v>
      </c>
      <c r="N141" s="11">
        <f t="shared" si="80"/>
        <v>10827.4</v>
      </c>
      <c r="O141" s="11"/>
      <c r="P141" s="11"/>
      <c r="Q141" s="11"/>
      <c r="R141" s="11">
        <f t="shared" si="123"/>
        <v>0</v>
      </c>
      <c r="S141" s="11">
        <f t="shared" si="124"/>
        <v>877.1</v>
      </c>
      <c r="T141" s="11">
        <f t="shared" si="125"/>
        <v>10827.4</v>
      </c>
      <c r="U141" s="11"/>
      <c r="V141" s="11"/>
      <c r="W141" s="11"/>
      <c r="X141" s="11">
        <f t="shared" si="126"/>
        <v>0</v>
      </c>
      <c r="Y141" s="11">
        <f t="shared" si="127"/>
        <v>877.1</v>
      </c>
      <c r="Z141" s="11">
        <f t="shared" si="128"/>
        <v>10827.4</v>
      </c>
      <c r="AA141" s="11"/>
      <c r="AB141" s="11"/>
      <c r="AC141" s="11"/>
      <c r="AD141" s="11">
        <f t="shared" si="129"/>
        <v>0</v>
      </c>
      <c r="AE141" s="11"/>
      <c r="AF141" s="57">
        <f t="shared" si="88"/>
        <v>0</v>
      </c>
      <c r="AG141" s="58">
        <f t="shared" si="130"/>
        <v>877.1</v>
      </c>
      <c r="AH141" s="58">
        <f t="shared" si="131"/>
        <v>10827.4</v>
      </c>
      <c r="AI141" s="11"/>
      <c r="AJ141" s="21"/>
      <c r="AK141" s="21"/>
    </row>
    <row r="142" spans="1:37" ht="46.8" x14ac:dyDescent="0.3">
      <c r="A142" s="47" t="s">
        <v>130</v>
      </c>
      <c r="B142" s="48"/>
      <c r="C142" s="47"/>
      <c r="D142" s="47"/>
      <c r="E142" s="49" t="s">
        <v>131</v>
      </c>
      <c r="F142" s="11">
        <f t="shared" si="132"/>
        <v>0</v>
      </c>
      <c r="G142" s="11">
        <f t="shared" si="133"/>
        <v>877.1</v>
      </c>
      <c r="H142" s="11">
        <f t="shared" si="134"/>
        <v>10827.4</v>
      </c>
      <c r="I142" s="11">
        <f t="shared" si="98"/>
        <v>0</v>
      </c>
      <c r="J142" s="11">
        <f t="shared" si="99"/>
        <v>0</v>
      </c>
      <c r="K142" s="11">
        <f t="shared" si="100"/>
        <v>0</v>
      </c>
      <c r="L142" s="11">
        <f t="shared" si="78"/>
        <v>0</v>
      </c>
      <c r="M142" s="11">
        <f t="shared" si="79"/>
        <v>877.1</v>
      </c>
      <c r="N142" s="11">
        <f t="shared" si="80"/>
        <v>10827.4</v>
      </c>
      <c r="O142" s="11">
        <f t="shared" si="112"/>
        <v>0</v>
      </c>
      <c r="P142" s="11">
        <f t="shared" si="113"/>
        <v>0</v>
      </c>
      <c r="Q142" s="11">
        <f t="shared" si="114"/>
        <v>0</v>
      </c>
      <c r="R142" s="11">
        <f t="shared" si="123"/>
        <v>0</v>
      </c>
      <c r="S142" s="11">
        <f t="shared" si="124"/>
        <v>877.1</v>
      </c>
      <c r="T142" s="11">
        <f t="shared" si="125"/>
        <v>10827.4</v>
      </c>
      <c r="U142" s="11">
        <f t="shared" si="115"/>
        <v>0</v>
      </c>
      <c r="V142" s="11">
        <f t="shared" si="116"/>
        <v>0</v>
      </c>
      <c r="W142" s="11">
        <f t="shared" si="117"/>
        <v>0</v>
      </c>
      <c r="X142" s="11">
        <f t="shared" si="126"/>
        <v>0</v>
      </c>
      <c r="Y142" s="11">
        <f t="shared" si="127"/>
        <v>877.1</v>
      </c>
      <c r="Z142" s="11">
        <f t="shared" si="128"/>
        <v>10827.4</v>
      </c>
      <c r="AA142" s="11">
        <f t="shared" si="118"/>
        <v>0</v>
      </c>
      <c r="AB142" s="11">
        <f t="shared" si="119"/>
        <v>0</v>
      </c>
      <c r="AC142" s="11">
        <f t="shared" si="120"/>
        <v>0</v>
      </c>
      <c r="AD142" s="11">
        <f t="shared" si="129"/>
        <v>0</v>
      </c>
      <c r="AE142" s="11">
        <f t="shared" si="121"/>
        <v>0</v>
      </c>
      <c r="AF142" s="57">
        <f t="shared" si="88"/>
        <v>0</v>
      </c>
      <c r="AG142" s="58">
        <f t="shared" si="130"/>
        <v>877.1</v>
      </c>
      <c r="AH142" s="58">
        <f t="shared" si="131"/>
        <v>10827.4</v>
      </c>
      <c r="AI142" s="11">
        <f t="shared" si="122"/>
        <v>0</v>
      </c>
      <c r="AJ142" s="21"/>
      <c r="AK142" s="21"/>
    </row>
    <row r="143" spans="1:37" ht="46.8" x14ac:dyDescent="0.3">
      <c r="A143" s="47" t="s">
        <v>130</v>
      </c>
      <c r="B143" s="48" t="s">
        <v>28</v>
      </c>
      <c r="C143" s="47"/>
      <c r="D143" s="47"/>
      <c r="E143" s="49" t="s">
        <v>29</v>
      </c>
      <c r="F143" s="11">
        <f t="shared" si="132"/>
        <v>0</v>
      </c>
      <c r="G143" s="11">
        <f t="shared" si="133"/>
        <v>877.1</v>
      </c>
      <c r="H143" s="11">
        <f t="shared" si="134"/>
        <v>10827.4</v>
      </c>
      <c r="I143" s="11">
        <f t="shared" si="98"/>
        <v>0</v>
      </c>
      <c r="J143" s="11">
        <f t="shared" si="99"/>
        <v>0</v>
      </c>
      <c r="K143" s="11">
        <f t="shared" si="100"/>
        <v>0</v>
      </c>
      <c r="L143" s="11">
        <f t="shared" si="78"/>
        <v>0</v>
      </c>
      <c r="M143" s="11">
        <f t="shared" si="79"/>
        <v>877.1</v>
      </c>
      <c r="N143" s="11">
        <f t="shared" si="80"/>
        <v>10827.4</v>
      </c>
      <c r="O143" s="11">
        <f t="shared" si="112"/>
        <v>0</v>
      </c>
      <c r="P143" s="11">
        <f t="shared" si="113"/>
        <v>0</v>
      </c>
      <c r="Q143" s="11">
        <f t="shared" si="114"/>
        <v>0</v>
      </c>
      <c r="R143" s="11">
        <f t="shared" si="123"/>
        <v>0</v>
      </c>
      <c r="S143" s="11">
        <f t="shared" si="124"/>
        <v>877.1</v>
      </c>
      <c r="T143" s="11">
        <f t="shared" si="125"/>
        <v>10827.4</v>
      </c>
      <c r="U143" s="11">
        <f t="shared" si="115"/>
        <v>0</v>
      </c>
      <c r="V143" s="11">
        <f t="shared" si="116"/>
        <v>0</v>
      </c>
      <c r="W143" s="11">
        <f t="shared" si="117"/>
        <v>0</v>
      </c>
      <c r="X143" s="11">
        <f t="shared" si="126"/>
        <v>0</v>
      </c>
      <c r="Y143" s="11">
        <f t="shared" si="127"/>
        <v>877.1</v>
      </c>
      <c r="Z143" s="11">
        <f t="shared" si="128"/>
        <v>10827.4</v>
      </c>
      <c r="AA143" s="11">
        <f t="shared" si="118"/>
        <v>0</v>
      </c>
      <c r="AB143" s="11">
        <f t="shared" si="119"/>
        <v>0</v>
      </c>
      <c r="AC143" s="11">
        <f t="shared" si="120"/>
        <v>0</v>
      </c>
      <c r="AD143" s="11">
        <f t="shared" si="129"/>
        <v>0</v>
      </c>
      <c r="AE143" s="11">
        <f t="shared" si="121"/>
        <v>0</v>
      </c>
      <c r="AF143" s="57">
        <f t="shared" si="88"/>
        <v>0</v>
      </c>
      <c r="AG143" s="58">
        <f t="shared" si="130"/>
        <v>877.1</v>
      </c>
      <c r="AH143" s="58">
        <f t="shared" si="131"/>
        <v>10827.4</v>
      </c>
      <c r="AI143" s="11">
        <f t="shared" si="122"/>
        <v>0</v>
      </c>
      <c r="AJ143" s="21"/>
      <c r="AK143" s="21"/>
    </row>
    <row r="144" spans="1:37" ht="46.8" x14ac:dyDescent="0.3">
      <c r="A144" s="47" t="s">
        <v>130</v>
      </c>
      <c r="B144" s="48" t="s">
        <v>28</v>
      </c>
      <c r="C144" s="47" t="s">
        <v>99</v>
      </c>
      <c r="D144" s="47" t="s">
        <v>100</v>
      </c>
      <c r="E144" s="49" t="s">
        <v>101</v>
      </c>
      <c r="F144" s="11">
        <v>0</v>
      </c>
      <c r="G144" s="11">
        <v>877.1</v>
      </c>
      <c r="H144" s="11">
        <v>10827.4</v>
      </c>
      <c r="I144" s="11"/>
      <c r="J144" s="11"/>
      <c r="K144" s="11"/>
      <c r="L144" s="11">
        <f t="shared" ref="L144:L207" si="135">F144+I144</f>
        <v>0</v>
      </c>
      <c r="M144" s="11">
        <f t="shared" ref="M144:M207" si="136">G144+J144</f>
        <v>877.1</v>
      </c>
      <c r="N144" s="11">
        <f t="shared" ref="N144:N207" si="137">H144+K144</f>
        <v>10827.4</v>
      </c>
      <c r="O144" s="11"/>
      <c r="P144" s="11"/>
      <c r="Q144" s="11"/>
      <c r="R144" s="11">
        <f t="shared" si="123"/>
        <v>0</v>
      </c>
      <c r="S144" s="11">
        <f t="shared" si="124"/>
        <v>877.1</v>
      </c>
      <c r="T144" s="11">
        <f t="shared" si="125"/>
        <v>10827.4</v>
      </c>
      <c r="U144" s="11"/>
      <c r="V144" s="11"/>
      <c r="W144" s="11"/>
      <c r="X144" s="11">
        <f t="shared" si="126"/>
        <v>0</v>
      </c>
      <c r="Y144" s="11">
        <f t="shared" si="127"/>
        <v>877.1</v>
      </c>
      <c r="Z144" s="11">
        <f t="shared" si="128"/>
        <v>10827.4</v>
      </c>
      <c r="AA144" s="11"/>
      <c r="AB144" s="11"/>
      <c r="AC144" s="11"/>
      <c r="AD144" s="11">
        <f t="shared" si="129"/>
        <v>0</v>
      </c>
      <c r="AE144" s="11"/>
      <c r="AF144" s="57">
        <f t="shared" si="88"/>
        <v>0</v>
      </c>
      <c r="AG144" s="58">
        <f t="shared" si="130"/>
        <v>877.1</v>
      </c>
      <c r="AH144" s="58">
        <f t="shared" si="131"/>
        <v>10827.4</v>
      </c>
      <c r="AI144" s="11"/>
      <c r="AJ144" s="21"/>
      <c r="AK144" s="21"/>
    </row>
    <row r="145" spans="1:42" ht="46.8" x14ac:dyDescent="0.3">
      <c r="A145" s="47" t="s">
        <v>132</v>
      </c>
      <c r="B145" s="48"/>
      <c r="C145" s="47"/>
      <c r="D145" s="47"/>
      <c r="E145" s="49" t="s">
        <v>133</v>
      </c>
      <c r="F145" s="11">
        <f t="shared" si="132"/>
        <v>35549</v>
      </c>
      <c r="G145" s="11">
        <f t="shared" si="133"/>
        <v>0</v>
      </c>
      <c r="H145" s="11">
        <f t="shared" si="134"/>
        <v>0</v>
      </c>
      <c r="I145" s="11">
        <f t="shared" si="98"/>
        <v>0</v>
      </c>
      <c r="J145" s="11">
        <f t="shared" si="99"/>
        <v>0</v>
      </c>
      <c r="K145" s="11">
        <f t="shared" si="100"/>
        <v>0</v>
      </c>
      <c r="L145" s="11">
        <f t="shared" si="135"/>
        <v>35549</v>
      </c>
      <c r="M145" s="11">
        <f t="shared" si="136"/>
        <v>0</v>
      </c>
      <c r="N145" s="11">
        <f t="shared" si="137"/>
        <v>0</v>
      </c>
      <c r="O145" s="11">
        <f t="shared" si="112"/>
        <v>0</v>
      </c>
      <c r="P145" s="11">
        <f t="shared" si="113"/>
        <v>0</v>
      </c>
      <c r="Q145" s="11">
        <f t="shared" si="114"/>
        <v>0</v>
      </c>
      <c r="R145" s="11">
        <f t="shared" si="123"/>
        <v>35549</v>
      </c>
      <c r="S145" s="11">
        <f t="shared" si="124"/>
        <v>0</v>
      </c>
      <c r="T145" s="11">
        <f t="shared" si="125"/>
        <v>0</v>
      </c>
      <c r="U145" s="11">
        <f t="shared" si="115"/>
        <v>0</v>
      </c>
      <c r="V145" s="11">
        <f t="shared" si="116"/>
        <v>0</v>
      </c>
      <c r="W145" s="11">
        <f t="shared" si="117"/>
        <v>0</v>
      </c>
      <c r="X145" s="11">
        <f t="shared" si="126"/>
        <v>35549</v>
      </c>
      <c r="Y145" s="11">
        <f t="shared" si="127"/>
        <v>0</v>
      </c>
      <c r="Z145" s="11">
        <f t="shared" si="128"/>
        <v>0</v>
      </c>
      <c r="AA145" s="11">
        <f t="shared" si="118"/>
        <v>0</v>
      </c>
      <c r="AB145" s="11">
        <f t="shared" si="119"/>
        <v>0</v>
      </c>
      <c r="AC145" s="11">
        <f t="shared" si="120"/>
        <v>0</v>
      </c>
      <c r="AD145" s="11">
        <f t="shared" si="129"/>
        <v>35549</v>
      </c>
      <c r="AE145" s="11">
        <f t="shared" si="121"/>
        <v>0</v>
      </c>
      <c r="AF145" s="57">
        <f t="shared" ref="AF145:AF202" si="138">AD145+AE145</f>
        <v>35549</v>
      </c>
      <c r="AG145" s="58">
        <f t="shared" si="130"/>
        <v>0</v>
      </c>
      <c r="AH145" s="58">
        <f t="shared" si="131"/>
        <v>0</v>
      </c>
      <c r="AI145" s="11">
        <f t="shared" si="122"/>
        <v>0</v>
      </c>
      <c r="AJ145" s="21"/>
      <c r="AK145" s="21"/>
    </row>
    <row r="146" spans="1:42" ht="46.8" x14ac:dyDescent="0.3">
      <c r="A146" s="47" t="s">
        <v>134</v>
      </c>
      <c r="B146" s="48"/>
      <c r="C146" s="47"/>
      <c r="D146" s="47"/>
      <c r="E146" s="49" t="s">
        <v>135</v>
      </c>
      <c r="F146" s="11">
        <f t="shared" si="132"/>
        <v>35549</v>
      </c>
      <c r="G146" s="11">
        <f t="shared" si="133"/>
        <v>0</v>
      </c>
      <c r="H146" s="11">
        <f t="shared" si="134"/>
        <v>0</v>
      </c>
      <c r="I146" s="11">
        <f t="shared" si="98"/>
        <v>0</v>
      </c>
      <c r="J146" s="11">
        <f t="shared" si="99"/>
        <v>0</v>
      </c>
      <c r="K146" s="11">
        <f t="shared" si="100"/>
        <v>0</v>
      </c>
      <c r="L146" s="11">
        <f t="shared" si="135"/>
        <v>35549</v>
      </c>
      <c r="M146" s="11">
        <f t="shared" si="136"/>
        <v>0</v>
      </c>
      <c r="N146" s="11">
        <f t="shared" si="137"/>
        <v>0</v>
      </c>
      <c r="O146" s="11">
        <f t="shared" si="112"/>
        <v>0</v>
      </c>
      <c r="P146" s="11">
        <f t="shared" si="113"/>
        <v>0</v>
      </c>
      <c r="Q146" s="11">
        <f t="shared" si="114"/>
        <v>0</v>
      </c>
      <c r="R146" s="11">
        <f t="shared" si="123"/>
        <v>35549</v>
      </c>
      <c r="S146" s="11">
        <f t="shared" si="124"/>
        <v>0</v>
      </c>
      <c r="T146" s="11">
        <f t="shared" si="125"/>
        <v>0</v>
      </c>
      <c r="U146" s="11">
        <f t="shared" si="115"/>
        <v>0</v>
      </c>
      <c r="V146" s="11">
        <f t="shared" si="116"/>
        <v>0</v>
      </c>
      <c r="W146" s="11">
        <f t="shared" si="117"/>
        <v>0</v>
      </c>
      <c r="X146" s="11">
        <f t="shared" si="126"/>
        <v>35549</v>
      </c>
      <c r="Y146" s="11">
        <f t="shared" si="127"/>
        <v>0</v>
      </c>
      <c r="Z146" s="11">
        <f t="shared" si="128"/>
        <v>0</v>
      </c>
      <c r="AA146" s="11">
        <f t="shared" si="118"/>
        <v>0</v>
      </c>
      <c r="AB146" s="11">
        <f t="shared" si="119"/>
        <v>0</v>
      </c>
      <c r="AC146" s="11">
        <f t="shared" si="120"/>
        <v>0</v>
      </c>
      <c r="AD146" s="11">
        <f t="shared" si="129"/>
        <v>35549</v>
      </c>
      <c r="AE146" s="11">
        <f t="shared" si="121"/>
        <v>0</v>
      </c>
      <c r="AF146" s="57">
        <f t="shared" si="138"/>
        <v>35549</v>
      </c>
      <c r="AG146" s="58">
        <f t="shared" si="130"/>
        <v>0</v>
      </c>
      <c r="AH146" s="58">
        <f t="shared" si="131"/>
        <v>0</v>
      </c>
      <c r="AI146" s="11">
        <f t="shared" si="122"/>
        <v>0</v>
      </c>
      <c r="AJ146" s="21"/>
      <c r="AK146" s="21"/>
    </row>
    <row r="147" spans="1:42" ht="46.8" x14ac:dyDescent="0.3">
      <c r="A147" s="47" t="s">
        <v>134</v>
      </c>
      <c r="B147" s="48" t="s">
        <v>28</v>
      </c>
      <c r="C147" s="47"/>
      <c r="D147" s="47"/>
      <c r="E147" s="49" t="s">
        <v>29</v>
      </c>
      <c r="F147" s="11">
        <f t="shared" si="132"/>
        <v>35549</v>
      </c>
      <c r="G147" s="11">
        <f t="shared" si="133"/>
        <v>0</v>
      </c>
      <c r="H147" s="11">
        <f t="shared" si="134"/>
        <v>0</v>
      </c>
      <c r="I147" s="11">
        <f t="shared" si="98"/>
        <v>0</v>
      </c>
      <c r="J147" s="11">
        <f t="shared" si="99"/>
        <v>0</v>
      </c>
      <c r="K147" s="11">
        <f t="shared" si="100"/>
        <v>0</v>
      </c>
      <c r="L147" s="11">
        <f t="shared" si="135"/>
        <v>35549</v>
      </c>
      <c r="M147" s="11">
        <f t="shared" si="136"/>
        <v>0</v>
      </c>
      <c r="N147" s="11">
        <f t="shared" si="137"/>
        <v>0</v>
      </c>
      <c r="O147" s="11">
        <f t="shared" si="112"/>
        <v>0</v>
      </c>
      <c r="P147" s="11">
        <f t="shared" si="113"/>
        <v>0</v>
      </c>
      <c r="Q147" s="11">
        <f t="shared" si="114"/>
        <v>0</v>
      </c>
      <c r="R147" s="11">
        <f t="shared" si="123"/>
        <v>35549</v>
      </c>
      <c r="S147" s="11">
        <f t="shared" si="124"/>
        <v>0</v>
      </c>
      <c r="T147" s="11">
        <f t="shared" si="125"/>
        <v>0</v>
      </c>
      <c r="U147" s="11">
        <f t="shared" si="115"/>
        <v>0</v>
      </c>
      <c r="V147" s="11">
        <f t="shared" si="116"/>
        <v>0</v>
      </c>
      <c r="W147" s="11">
        <f t="shared" si="117"/>
        <v>0</v>
      </c>
      <c r="X147" s="11">
        <f t="shared" si="126"/>
        <v>35549</v>
      </c>
      <c r="Y147" s="11">
        <f t="shared" si="127"/>
        <v>0</v>
      </c>
      <c r="Z147" s="11">
        <f t="shared" si="128"/>
        <v>0</v>
      </c>
      <c r="AA147" s="11">
        <f t="shared" si="118"/>
        <v>0</v>
      </c>
      <c r="AB147" s="11">
        <f t="shared" si="119"/>
        <v>0</v>
      </c>
      <c r="AC147" s="11">
        <f t="shared" si="120"/>
        <v>0</v>
      </c>
      <c r="AD147" s="11">
        <f t="shared" si="129"/>
        <v>35549</v>
      </c>
      <c r="AE147" s="11">
        <f t="shared" si="121"/>
        <v>0</v>
      </c>
      <c r="AF147" s="57">
        <f t="shared" si="138"/>
        <v>35549</v>
      </c>
      <c r="AG147" s="58">
        <f t="shared" si="130"/>
        <v>0</v>
      </c>
      <c r="AH147" s="58">
        <f t="shared" si="131"/>
        <v>0</v>
      </c>
      <c r="AI147" s="11">
        <f t="shared" si="122"/>
        <v>0</v>
      </c>
      <c r="AJ147" s="21"/>
      <c r="AK147" s="21"/>
    </row>
    <row r="148" spans="1:42" ht="46.8" x14ac:dyDescent="0.3">
      <c r="A148" s="47" t="s">
        <v>134</v>
      </c>
      <c r="B148" s="48" t="s">
        <v>28</v>
      </c>
      <c r="C148" s="47" t="s">
        <v>99</v>
      </c>
      <c r="D148" s="47" t="s">
        <v>100</v>
      </c>
      <c r="E148" s="49" t="s">
        <v>101</v>
      </c>
      <c r="F148" s="11">
        <v>35549</v>
      </c>
      <c r="G148" s="11">
        <v>0</v>
      </c>
      <c r="H148" s="11">
        <v>0</v>
      </c>
      <c r="I148" s="11"/>
      <c r="J148" s="11"/>
      <c r="K148" s="11"/>
      <c r="L148" s="11">
        <f t="shared" si="135"/>
        <v>35549</v>
      </c>
      <c r="M148" s="11">
        <f t="shared" si="136"/>
        <v>0</v>
      </c>
      <c r="N148" s="11">
        <f t="shared" si="137"/>
        <v>0</v>
      </c>
      <c r="O148" s="11"/>
      <c r="P148" s="11"/>
      <c r="Q148" s="11"/>
      <c r="R148" s="11">
        <f t="shared" si="123"/>
        <v>35549</v>
      </c>
      <c r="S148" s="11">
        <f t="shared" si="124"/>
        <v>0</v>
      </c>
      <c r="T148" s="11">
        <f t="shared" si="125"/>
        <v>0</v>
      </c>
      <c r="U148" s="11"/>
      <c r="V148" s="11"/>
      <c r="W148" s="11"/>
      <c r="X148" s="11">
        <f t="shared" si="126"/>
        <v>35549</v>
      </c>
      <c r="Y148" s="11">
        <f t="shared" si="127"/>
        <v>0</v>
      </c>
      <c r="Z148" s="11">
        <f t="shared" si="128"/>
        <v>0</v>
      </c>
      <c r="AA148" s="11"/>
      <c r="AB148" s="11"/>
      <c r="AC148" s="11"/>
      <c r="AD148" s="11">
        <f t="shared" si="129"/>
        <v>35549</v>
      </c>
      <c r="AE148" s="11"/>
      <c r="AF148" s="57">
        <f t="shared" si="138"/>
        <v>35549</v>
      </c>
      <c r="AG148" s="58">
        <f t="shared" si="130"/>
        <v>0</v>
      </c>
      <c r="AH148" s="58">
        <f t="shared" si="131"/>
        <v>0</v>
      </c>
      <c r="AI148" s="11"/>
      <c r="AJ148" s="21"/>
      <c r="AK148" s="21"/>
    </row>
    <row r="149" spans="1:42" s="60" customFormat="1" x14ac:dyDescent="0.3">
      <c r="A149" s="44" t="s">
        <v>136</v>
      </c>
      <c r="B149" s="45"/>
      <c r="C149" s="44"/>
      <c r="D149" s="44"/>
      <c r="E149" s="46" t="s">
        <v>54</v>
      </c>
      <c r="F149" s="18">
        <f t="shared" ref="F149:K149" si="139">F150+F183+F194</f>
        <v>307494.60000000003</v>
      </c>
      <c r="G149" s="18">
        <f t="shared" si="139"/>
        <v>492247.30000000005</v>
      </c>
      <c r="H149" s="18">
        <f t="shared" si="139"/>
        <v>296668.2</v>
      </c>
      <c r="I149" s="18">
        <f t="shared" si="139"/>
        <v>0</v>
      </c>
      <c r="J149" s="18">
        <f t="shared" si="139"/>
        <v>0</v>
      </c>
      <c r="K149" s="18">
        <f t="shared" si="139"/>
        <v>0</v>
      </c>
      <c r="L149" s="18">
        <f t="shared" si="135"/>
        <v>307494.60000000003</v>
      </c>
      <c r="M149" s="18">
        <f t="shared" si="136"/>
        <v>492247.30000000005</v>
      </c>
      <c r="N149" s="18">
        <f t="shared" si="137"/>
        <v>296668.2</v>
      </c>
      <c r="O149" s="18">
        <f>O150+O183+O194</f>
        <v>42013.159999999996</v>
      </c>
      <c r="P149" s="18">
        <f>P150+P183+P194</f>
        <v>45221.8</v>
      </c>
      <c r="Q149" s="18">
        <f>Q150+Q183+Q194</f>
        <v>45221.8</v>
      </c>
      <c r="R149" s="18">
        <f t="shared" si="123"/>
        <v>349507.76</v>
      </c>
      <c r="S149" s="18">
        <f t="shared" si="124"/>
        <v>537469.10000000009</v>
      </c>
      <c r="T149" s="18">
        <f t="shared" si="125"/>
        <v>341890</v>
      </c>
      <c r="U149" s="18">
        <f>U150+U183+U194</f>
        <v>0</v>
      </c>
      <c r="V149" s="18">
        <f>V150+V183+V194</f>
        <v>0</v>
      </c>
      <c r="W149" s="18">
        <f>W150+W183+W194</f>
        <v>0</v>
      </c>
      <c r="X149" s="18">
        <f t="shared" si="126"/>
        <v>349507.76</v>
      </c>
      <c r="Y149" s="18">
        <f t="shared" si="127"/>
        <v>537469.10000000009</v>
      </c>
      <c r="Z149" s="18">
        <f t="shared" si="128"/>
        <v>341890</v>
      </c>
      <c r="AA149" s="18">
        <f>AA150+AA183+AA194</f>
        <v>-986.83699999999999</v>
      </c>
      <c r="AB149" s="18">
        <f>AB150+AB183+AB194</f>
        <v>0</v>
      </c>
      <c r="AC149" s="18">
        <f>AC150+AC183+AC194</f>
        <v>0</v>
      </c>
      <c r="AD149" s="18">
        <f t="shared" si="129"/>
        <v>348520.92300000001</v>
      </c>
      <c r="AE149" s="18">
        <f>AE150+AE183+AE194</f>
        <v>0</v>
      </c>
      <c r="AF149" s="55">
        <f t="shared" si="138"/>
        <v>348520.92300000001</v>
      </c>
      <c r="AG149" s="56">
        <f t="shared" si="130"/>
        <v>537469.10000000009</v>
      </c>
      <c r="AH149" s="56">
        <f t="shared" si="131"/>
        <v>341890</v>
      </c>
      <c r="AI149" s="18">
        <f>AI150+AI183+AI194</f>
        <v>0</v>
      </c>
      <c r="AJ149" s="19"/>
      <c r="AK149" s="19"/>
      <c r="AL149" s="17"/>
      <c r="AM149" s="17"/>
      <c r="AN149" s="17"/>
      <c r="AO149" s="17"/>
      <c r="AP149" s="17"/>
    </row>
    <row r="150" spans="1:42" ht="109.2" x14ac:dyDescent="0.3">
      <c r="A150" s="47" t="s">
        <v>137</v>
      </c>
      <c r="B150" s="48"/>
      <c r="C150" s="47"/>
      <c r="D150" s="47"/>
      <c r="E150" s="49" t="s">
        <v>138</v>
      </c>
      <c r="F150" s="11">
        <f t="shared" ref="F150:K150" si="140">F151+F161+F164+F169+F172+F177+F180</f>
        <v>272415.10000000003</v>
      </c>
      <c r="G150" s="11">
        <f t="shared" si="140"/>
        <v>456624.80000000005</v>
      </c>
      <c r="H150" s="11">
        <f t="shared" si="140"/>
        <v>261045.69999999998</v>
      </c>
      <c r="I150" s="11">
        <f t="shared" si="140"/>
        <v>0</v>
      </c>
      <c r="J150" s="11">
        <f t="shared" si="140"/>
        <v>0</v>
      </c>
      <c r="K150" s="11">
        <f t="shared" si="140"/>
        <v>0</v>
      </c>
      <c r="L150" s="11">
        <f t="shared" si="135"/>
        <v>272415.10000000003</v>
      </c>
      <c r="M150" s="11">
        <f t="shared" si="136"/>
        <v>456624.80000000005</v>
      </c>
      <c r="N150" s="11">
        <f t="shared" si="137"/>
        <v>261045.69999999998</v>
      </c>
      <c r="O150" s="11">
        <f>O151+O161+O164+O169+O172+O177+O180</f>
        <v>39314.659999999996</v>
      </c>
      <c r="P150" s="11">
        <f>P151+P161+P164+P169+P172+P177+P180</f>
        <v>41923.800000000003</v>
      </c>
      <c r="Q150" s="11">
        <f>Q151+Q161+Q164+Q169+Q172+Q177+Q180</f>
        <v>41923.800000000003</v>
      </c>
      <c r="R150" s="11">
        <f t="shared" si="123"/>
        <v>311729.76</v>
      </c>
      <c r="S150" s="11">
        <f t="shared" si="124"/>
        <v>498548.60000000003</v>
      </c>
      <c r="T150" s="11">
        <f t="shared" si="125"/>
        <v>302969.5</v>
      </c>
      <c r="U150" s="11">
        <f>U151+U161+U164+U169+U172+U177+U180</f>
        <v>0</v>
      </c>
      <c r="V150" s="11">
        <f>V151+V161+V164+V169+V172+V177+V180</f>
        <v>0</v>
      </c>
      <c r="W150" s="11">
        <f>W151+W161+W164+W169+W172+W177+W180</f>
        <v>0</v>
      </c>
      <c r="X150" s="11">
        <f t="shared" si="126"/>
        <v>311729.76</v>
      </c>
      <c r="Y150" s="11">
        <f t="shared" si="127"/>
        <v>498548.60000000003</v>
      </c>
      <c r="Z150" s="11">
        <f t="shared" si="128"/>
        <v>302969.5</v>
      </c>
      <c r="AA150" s="11">
        <f>AA151+AA161+AA164+AA169+AA172+AA177+AA180</f>
        <v>-986.83699999999999</v>
      </c>
      <c r="AB150" s="11">
        <f>AB151+AB161+AB164+AB169+AB172+AB177+AB180</f>
        <v>0</v>
      </c>
      <c r="AC150" s="11">
        <f>AC151+AC161+AC164+AC169+AC172+AC177+AC180</f>
        <v>0</v>
      </c>
      <c r="AD150" s="11">
        <f t="shared" si="129"/>
        <v>310742.92300000001</v>
      </c>
      <c r="AE150" s="11">
        <f>AE151+AE161+AE164+AE169+AE172+AE177+AE180</f>
        <v>0</v>
      </c>
      <c r="AF150" s="57">
        <f t="shared" si="138"/>
        <v>310742.92300000001</v>
      </c>
      <c r="AG150" s="58">
        <f t="shared" si="130"/>
        <v>498548.60000000003</v>
      </c>
      <c r="AH150" s="58">
        <f t="shared" si="131"/>
        <v>302969.5</v>
      </c>
      <c r="AI150" s="11">
        <f>AI151+AI161+AI164+AI169+AI172+AI177+AI180</f>
        <v>0</v>
      </c>
      <c r="AJ150" s="21"/>
      <c r="AK150" s="21"/>
    </row>
    <row r="151" spans="1:42" ht="46.8" x14ac:dyDescent="0.3">
      <c r="A151" s="47" t="s">
        <v>139</v>
      </c>
      <c r="B151" s="48"/>
      <c r="C151" s="47"/>
      <c r="D151" s="47"/>
      <c r="E151" s="49" t="s">
        <v>140</v>
      </c>
      <c r="F151" s="11">
        <f t="shared" ref="F151:K151" si="141">F152+F155+F158</f>
        <v>224053.40000000002</v>
      </c>
      <c r="G151" s="11">
        <f t="shared" si="141"/>
        <v>229242.80000000002</v>
      </c>
      <c r="H151" s="11">
        <f t="shared" si="141"/>
        <v>229242.8</v>
      </c>
      <c r="I151" s="11">
        <f t="shared" si="141"/>
        <v>0</v>
      </c>
      <c r="J151" s="11">
        <f t="shared" si="141"/>
        <v>0</v>
      </c>
      <c r="K151" s="11">
        <f t="shared" si="141"/>
        <v>0</v>
      </c>
      <c r="L151" s="11">
        <f t="shared" si="135"/>
        <v>224053.40000000002</v>
      </c>
      <c r="M151" s="11">
        <f t="shared" si="136"/>
        <v>229242.80000000002</v>
      </c>
      <c r="N151" s="11">
        <f t="shared" si="137"/>
        <v>229242.8</v>
      </c>
      <c r="O151" s="11">
        <f>O152+O155+O158</f>
        <v>32793.86</v>
      </c>
      <c r="P151" s="11">
        <f>P152+P155+P158</f>
        <v>35594.400000000001</v>
      </c>
      <c r="Q151" s="11">
        <f>Q152+Q155+Q158</f>
        <v>35594.400000000001</v>
      </c>
      <c r="R151" s="11">
        <f t="shared" si="123"/>
        <v>256847.26</v>
      </c>
      <c r="S151" s="11">
        <f t="shared" si="124"/>
        <v>264837.2</v>
      </c>
      <c r="T151" s="11">
        <f t="shared" si="125"/>
        <v>264837.2</v>
      </c>
      <c r="U151" s="11">
        <f>U152+U155+U158</f>
        <v>0</v>
      </c>
      <c r="V151" s="11">
        <f>V152+V155+V158</f>
        <v>0</v>
      </c>
      <c r="W151" s="11">
        <f>W152+W155+W158</f>
        <v>0</v>
      </c>
      <c r="X151" s="11">
        <f t="shared" si="126"/>
        <v>256847.26</v>
      </c>
      <c r="Y151" s="11">
        <f t="shared" si="127"/>
        <v>264837.2</v>
      </c>
      <c r="Z151" s="11">
        <f t="shared" si="128"/>
        <v>264837.2</v>
      </c>
      <c r="AA151" s="11">
        <f>AA152+AA155+AA158</f>
        <v>0</v>
      </c>
      <c r="AB151" s="11">
        <f>AB152+AB155+AB158</f>
        <v>0</v>
      </c>
      <c r="AC151" s="11">
        <f>AC152+AC155+AC158</f>
        <v>0</v>
      </c>
      <c r="AD151" s="11">
        <f t="shared" si="129"/>
        <v>256847.26</v>
      </c>
      <c r="AE151" s="11">
        <f>AE152+AE155+AE158</f>
        <v>0</v>
      </c>
      <c r="AF151" s="57">
        <f t="shared" si="138"/>
        <v>256847.26</v>
      </c>
      <c r="AG151" s="58">
        <f t="shared" si="130"/>
        <v>264837.2</v>
      </c>
      <c r="AH151" s="58">
        <f t="shared" si="131"/>
        <v>264837.2</v>
      </c>
      <c r="AI151" s="11">
        <f>AI152+AI155+AI158</f>
        <v>0</v>
      </c>
      <c r="AJ151" s="21"/>
      <c r="AK151" s="21"/>
    </row>
    <row r="152" spans="1:42" ht="78" x14ac:dyDescent="0.3">
      <c r="A152" s="47" t="s">
        <v>139</v>
      </c>
      <c r="B152" s="48" t="s">
        <v>141</v>
      </c>
      <c r="C152" s="47"/>
      <c r="D152" s="47"/>
      <c r="E152" s="49" t="s">
        <v>142</v>
      </c>
      <c r="F152" s="11">
        <f t="shared" ref="F152:K152" si="142">F153+F154</f>
        <v>194952.7</v>
      </c>
      <c r="G152" s="11">
        <f t="shared" si="142"/>
        <v>203478.7</v>
      </c>
      <c r="H152" s="11">
        <f t="shared" si="142"/>
        <v>203478.69999999998</v>
      </c>
      <c r="I152" s="11">
        <f t="shared" si="142"/>
        <v>0</v>
      </c>
      <c r="J152" s="11">
        <f t="shared" si="142"/>
        <v>0</v>
      </c>
      <c r="K152" s="11">
        <f t="shared" si="142"/>
        <v>0</v>
      </c>
      <c r="L152" s="11">
        <f t="shared" si="135"/>
        <v>194952.7</v>
      </c>
      <c r="M152" s="11">
        <f t="shared" si="136"/>
        <v>203478.7</v>
      </c>
      <c r="N152" s="11">
        <f t="shared" si="137"/>
        <v>203478.69999999998</v>
      </c>
      <c r="O152" s="11">
        <f>O153+O154</f>
        <v>31154.9</v>
      </c>
      <c r="P152" s="11">
        <f>P153+P154</f>
        <v>35594.400000000001</v>
      </c>
      <c r="Q152" s="11">
        <f>Q153+Q154</f>
        <v>35594.400000000001</v>
      </c>
      <c r="R152" s="11">
        <f t="shared" si="123"/>
        <v>226107.6</v>
      </c>
      <c r="S152" s="11">
        <f t="shared" si="124"/>
        <v>239073.1</v>
      </c>
      <c r="T152" s="11">
        <f t="shared" si="125"/>
        <v>239073.09999999998</v>
      </c>
      <c r="U152" s="11">
        <f>U153+U154</f>
        <v>0</v>
      </c>
      <c r="V152" s="11">
        <f>V153+V154</f>
        <v>0</v>
      </c>
      <c r="W152" s="11">
        <f>W153+W154</f>
        <v>0</v>
      </c>
      <c r="X152" s="11">
        <f t="shared" si="126"/>
        <v>226107.6</v>
      </c>
      <c r="Y152" s="11">
        <f t="shared" si="127"/>
        <v>239073.1</v>
      </c>
      <c r="Z152" s="11">
        <f t="shared" si="128"/>
        <v>239073.09999999998</v>
      </c>
      <c r="AA152" s="11">
        <f>AA153+AA154</f>
        <v>0</v>
      </c>
      <c r="AB152" s="11">
        <f>AB153+AB154</f>
        <v>0</v>
      </c>
      <c r="AC152" s="11">
        <f>AC153+AC154</f>
        <v>0</v>
      </c>
      <c r="AD152" s="11">
        <f t="shared" si="129"/>
        <v>226107.6</v>
      </c>
      <c r="AE152" s="11">
        <f>AE153+AE154</f>
        <v>0</v>
      </c>
      <c r="AF152" s="57">
        <f t="shared" si="138"/>
        <v>226107.6</v>
      </c>
      <c r="AG152" s="58">
        <f t="shared" si="130"/>
        <v>239073.1</v>
      </c>
      <c r="AH152" s="58">
        <f t="shared" si="131"/>
        <v>239073.09999999998</v>
      </c>
      <c r="AI152" s="11">
        <f>AI153+AI154</f>
        <v>0</v>
      </c>
      <c r="AJ152" s="21"/>
      <c r="AK152" s="21"/>
    </row>
    <row r="153" spans="1:42" x14ac:dyDescent="0.3">
      <c r="A153" s="47" t="s">
        <v>139</v>
      </c>
      <c r="B153" s="48" t="s">
        <v>141</v>
      </c>
      <c r="C153" s="47" t="s">
        <v>99</v>
      </c>
      <c r="D153" s="47" t="s">
        <v>67</v>
      </c>
      <c r="E153" s="49" t="s">
        <v>143</v>
      </c>
      <c r="F153" s="11">
        <v>60037.7</v>
      </c>
      <c r="G153" s="11">
        <v>61782.8</v>
      </c>
      <c r="H153" s="11">
        <v>61782.799999999996</v>
      </c>
      <c r="I153" s="11"/>
      <c r="J153" s="11"/>
      <c r="K153" s="11"/>
      <c r="L153" s="11">
        <f t="shared" si="135"/>
        <v>60037.7</v>
      </c>
      <c r="M153" s="11">
        <f t="shared" si="136"/>
        <v>61782.8</v>
      </c>
      <c r="N153" s="11">
        <f t="shared" si="137"/>
        <v>61782.799999999996</v>
      </c>
      <c r="O153" s="11">
        <v>9279.7000000000007</v>
      </c>
      <c r="P153" s="11">
        <v>11354.2</v>
      </c>
      <c r="Q153" s="11">
        <v>11354.2</v>
      </c>
      <c r="R153" s="11">
        <f t="shared" si="123"/>
        <v>69317.399999999994</v>
      </c>
      <c r="S153" s="11">
        <f t="shared" si="124"/>
        <v>73137</v>
      </c>
      <c r="T153" s="11">
        <f t="shared" si="125"/>
        <v>73137</v>
      </c>
      <c r="U153" s="11"/>
      <c r="V153" s="11"/>
      <c r="W153" s="11"/>
      <c r="X153" s="11">
        <f t="shared" si="126"/>
        <v>69317.399999999994</v>
      </c>
      <c r="Y153" s="11">
        <f t="shared" si="127"/>
        <v>73137</v>
      </c>
      <c r="Z153" s="11">
        <f t="shared" si="128"/>
        <v>73137</v>
      </c>
      <c r="AA153" s="11"/>
      <c r="AB153" s="11"/>
      <c r="AC153" s="11"/>
      <c r="AD153" s="11">
        <f t="shared" si="129"/>
        <v>69317.399999999994</v>
      </c>
      <c r="AE153" s="11"/>
      <c r="AF153" s="57">
        <f t="shared" si="138"/>
        <v>69317.399999999994</v>
      </c>
      <c r="AG153" s="58">
        <f t="shared" si="130"/>
        <v>73137</v>
      </c>
      <c r="AH153" s="58">
        <f t="shared" si="131"/>
        <v>73137</v>
      </c>
      <c r="AI153" s="11"/>
      <c r="AJ153" s="21"/>
      <c r="AK153" s="21"/>
    </row>
    <row r="154" spans="1:42" ht="46.8" x14ac:dyDescent="0.3">
      <c r="A154" s="47" t="s">
        <v>139</v>
      </c>
      <c r="B154" s="48" t="s">
        <v>141</v>
      </c>
      <c r="C154" s="47" t="s">
        <v>99</v>
      </c>
      <c r="D154" s="47" t="s">
        <v>100</v>
      </c>
      <c r="E154" s="49" t="s">
        <v>101</v>
      </c>
      <c r="F154" s="11">
        <f>134936.6-21.6</f>
        <v>134915</v>
      </c>
      <c r="G154" s="11">
        <f>141717.5-21.6</f>
        <v>141695.9</v>
      </c>
      <c r="H154" s="11">
        <f>141717.5-21.6</f>
        <v>141695.9</v>
      </c>
      <c r="I154" s="11"/>
      <c r="J154" s="11"/>
      <c r="K154" s="11"/>
      <c r="L154" s="11">
        <f t="shared" si="135"/>
        <v>134915</v>
      </c>
      <c r="M154" s="11">
        <f t="shared" si="136"/>
        <v>141695.9</v>
      </c>
      <c r="N154" s="11">
        <f t="shared" si="137"/>
        <v>141695.9</v>
      </c>
      <c r="O154" s="11">
        <f>8559.5+13315.7</f>
        <v>21875.200000000001</v>
      </c>
      <c r="P154" s="11">
        <f>10591+13649.2</f>
        <v>24240.2</v>
      </c>
      <c r="Q154" s="11">
        <f>10591+13649.2</f>
        <v>24240.2</v>
      </c>
      <c r="R154" s="11">
        <f t="shared" si="123"/>
        <v>156790.20000000001</v>
      </c>
      <c r="S154" s="11">
        <f t="shared" si="124"/>
        <v>165936.1</v>
      </c>
      <c r="T154" s="11">
        <f t="shared" si="125"/>
        <v>165936.1</v>
      </c>
      <c r="U154" s="11"/>
      <c r="V154" s="11"/>
      <c r="W154" s="11"/>
      <c r="X154" s="11">
        <f t="shared" si="126"/>
        <v>156790.20000000001</v>
      </c>
      <c r="Y154" s="11">
        <f t="shared" si="127"/>
        <v>165936.1</v>
      </c>
      <c r="Z154" s="11">
        <f t="shared" si="128"/>
        <v>165936.1</v>
      </c>
      <c r="AA154" s="11"/>
      <c r="AB154" s="11"/>
      <c r="AC154" s="11"/>
      <c r="AD154" s="11">
        <f t="shared" si="129"/>
        <v>156790.20000000001</v>
      </c>
      <c r="AE154" s="11"/>
      <c r="AF154" s="57">
        <f t="shared" si="138"/>
        <v>156790.20000000001</v>
      </c>
      <c r="AG154" s="58">
        <f t="shared" si="130"/>
        <v>165936.1</v>
      </c>
      <c r="AH154" s="58">
        <f t="shared" si="131"/>
        <v>165936.1</v>
      </c>
      <c r="AI154" s="11"/>
      <c r="AJ154" s="21"/>
      <c r="AK154" s="21"/>
    </row>
    <row r="155" spans="1:42" ht="31.2" x14ac:dyDescent="0.3">
      <c r="A155" s="47" t="s">
        <v>139</v>
      </c>
      <c r="B155" s="48" t="s">
        <v>59</v>
      </c>
      <c r="C155" s="47"/>
      <c r="D155" s="47"/>
      <c r="E155" s="49" t="s">
        <v>60</v>
      </c>
      <c r="F155" s="11">
        <f t="shared" ref="F155:K155" si="143">F156+F157</f>
        <v>25803</v>
      </c>
      <c r="G155" s="11">
        <f t="shared" si="143"/>
        <v>22622</v>
      </c>
      <c r="H155" s="11">
        <f t="shared" si="143"/>
        <v>22776.9</v>
      </c>
      <c r="I155" s="11">
        <f t="shared" si="143"/>
        <v>0</v>
      </c>
      <c r="J155" s="11">
        <f t="shared" si="143"/>
        <v>0</v>
      </c>
      <c r="K155" s="11">
        <f t="shared" si="143"/>
        <v>0</v>
      </c>
      <c r="L155" s="11">
        <f t="shared" si="135"/>
        <v>25803</v>
      </c>
      <c r="M155" s="11">
        <f t="shared" si="136"/>
        <v>22622</v>
      </c>
      <c r="N155" s="11">
        <f t="shared" si="137"/>
        <v>22776.9</v>
      </c>
      <c r="O155" s="11">
        <f>O156+O157</f>
        <v>1638.96</v>
      </c>
      <c r="P155" s="11">
        <f>P156+P157</f>
        <v>0</v>
      </c>
      <c r="Q155" s="11">
        <f>Q156+Q157</f>
        <v>0</v>
      </c>
      <c r="R155" s="11">
        <f t="shared" si="123"/>
        <v>27441.96</v>
      </c>
      <c r="S155" s="11">
        <f t="shared" si="124"/>
        <v>22622</v>
      </c>
      <c r="T155" s="11">
        <f t="shared" si="125"/>
        <v>22776.9</v>
      </c>
      <c r="U155" s="11">
        <f>U156+U157</f>
        <v>0</v>
      </c>
      <c r="V155" s="11">
        <f>V156+V157</f>
        <v>0</v>
      </c>
      <c r="W155" s="11">
        <f>W156+W157</f>
        <v>0</v>
      </c>
      <c r="X155" s="11">
        <f t="shared" si="126"/>
        <v>27441.96</v>
      </c>
      <c r="Y155" s="11">
        <f t="shared" si="127"/>
        <v>22622</v>
      </c>
      <c r="Z155" s="11">
        <f t="shared" si="128"/>
        <v>22776.9</v>
      </c>
      <c r="AA155" s="11">
        <f>AA156+AA157</f>
        <v>0</v>
      </c>
      <c r="AB155" s="11">
        <f>AB156+AB157</f>
        <v>0</v>
      </c>
      <c r="AC155" s="11">
        <f>AC156+AC157</f>
        <v>0</v>
      </c>
      <c r="AD155" s="11">
        <f t="shared" si="129"/>
        <v>27441.96</v>
      </c>
      <c r="AE155" s="11">
        <f>AE156+AE157</f>
        <v>0</v>
      </c>
      <c r="AF155" s="57">
        <f t="shared" si="138"/>
        <v>27441.96</v>
      </c>
      <c r="AG155" s="58">
        <f t="shared" si="130"/>
        <v>22622</v>
      </c>
      <c r="AH155" s="58">
        <f t="shared" si="131"/>
        <v>22776.9</v>
      </c>
      <c r="AI155" s="11">
        <f>AI156+AI157</f>
        <v>0</v>
      </c>
      <c r="AJ155" s="21"/>
      <c r="AK155" s="21"/>
    </row>
    <row r="156" spans="1:42" x14ac:dyDescent="0.3">
      <c r="A156" s="47" t="s">
        <v>139</v>
      </c>
      <c r="B156" s="48" t="s">
        <v>59</v>
      </c>
      <c r="C156" s="47" t="s">
        <v>99</v>
      </c>
      <c r="D156" s="47" t="s">
        <v>67</v>
      </c>
      <c r="E156" s="49" t="s">
        <v>143</v>
      </c>
      <c r="F156" s="11">
        <v>8255</v>
      </c>
      <c r="G156" s="11">
        <v>7153.0999999999995</v>
      </c>
      <c r="H156" s="11">
        <v>7153.0999999999995</v>
      </c>
      <c r="I156" s="11"/>
      <c r="J156" s="11"/>
      <c r="K156" s="11"/>
      <c r="L156" s="11">
        <f t="shared" si="135"/>
        <v>8255</v>
      </c>
      <c r="M156" s="11">
        <f t="shared" si="136"/>
        <v>7153.0999999999995</v>
      </c>
      <c r="N156" s="11">
        <f t="shared" si="137"/>
        <v>7153.0999999999995</v>
      </c>
      <c r="O156" s="11">
        <v>119.76</v>
      </c>
      <c r="P156" s="11"/>
      <c r="Q156" s="11"/>
      <c r="R156" s="11">
        <f t="shared" si="123"/>
        <v>8374.76</v>
      </c>
      <c r="S156" s="11">
        <f t="shared" si="124"/>
        <v>7153.0999999999995</v>
      </c>
      <c r="T156" s="11">
        <f t="shared" si="125"/>
        <v>7153.0999999999995</v>
      </c>
      <c r="U156" s="11"/>
      <c r="V156" s="11"/>
      <c r="W156" s="11"/>
      <c r="X156" s="11">
        <f t="shared" si="126"/>
        <v>8374.76</v>
      </c>
      <c r="Y156" s="11">
        <f t="shared" si="127"/>
        <v>7153.0999999999995</v>
      </c>
      <c r="Z156" s="11">
        <f t="shared" si="128"/>
        <v>7153.0999999999995</v>
      </c>
      <c r="AA156" s="11"/>
      <c r="AB156" s="11"/>
      <c r="AC156" s="11"/>
      <c r="AD156" s="11">
        <f t="shared" si="129"/>
        <v>8374.76</v>
      </c>
      <c r="AE156" s="11"/>
      <c r="AF156" s="57">
        <f t="shared" si="138"/>
        <v>8374.76</v>
      </c>
      <c r="AG156" s="58">
        <f t="shared" si="130"/>
        <v>7153.0999999999995</v>
      </c>
      <c r="AH156" s="58">
        <f t="shared" si="131"/>
        <v>7153.0999999999995</v>
      </c>
      <c r="AI156" s="11"/>
      <c r="AJ156" s="21"/>
      <c r="AK156" s="21"/>
    </row>
    <row r="157" spans="1:42" ht="46.8" x14ac:dyDescent="0.3">
      <c r="A157" s="47" t="s">
        <v>139</v>
      </c>
      <c r="B157" s="48" t="s">
        <v>59</v>
      </c>
      <c r="C157" s="47" t="s">
        <v>99</v>
      </c>
      <c r="D157" s="47" t="s">
        <v>100</v>
      </c>
      <c r="E157" s="49" t="s">
        <v>101</v>
      </c>
      <c r="F157" s="11">
        <f>17526.4+21.6</f>
        <v>17548</v>
      </c>
      <c r="G157" s="11">
        <f>15447.3+21.6</f>
        <v>15468.9</v>
      </c>
      <c r="H157" s="11">
        <f>15602.2+21.6</f>
        <v>15623.800000000001</v>
      </c>
      <c r="I157" s="11"/>
      <c r="J157" s="11"/>
      <c r="K157" s="11"/>
      <c r="L157" s="11">
        <f t="shared" si="135"/>
        <v>17548</v>
      </c>
      <c r="M157" s="11">
        <f t="shared" si="136"/>
        <v>15468.9</v>
      </c>
      <c r="N157" s="11">
        <f t="shared" si="137"/>
        <v>15623.800000000001</v>
      </c>
      <c r="O157" s="11">
        <v>1519.2</v>
      </c>
      <c r="P157" s="11"/>
      <c r="Q157" s="11"/>
      <c r="R157" s="11">
        <f t="shared" si="123"/>
        <v>19067.2</v>
      </c>
      <c r="S157" s="11">
        <f t="shared" si="124"/>
        <v>15468.9</v>
      </c>
      <c r="T157" s="11">
        <f t="shared" si="125"/>
        <v>15623.800000000001</v>
      </c>
      <c r="U157" s="11"/>
      <c r="V157" s="11"/>
      <c r="W157" s="11"/>
      <c r="X157" s="11">
        <f t="shared" si="126"/>
        <v>19067.2</v>
      </c>
      <c r="Y157" s="11">
        <f t="shared" si="127"/>
        <v>15468.9</v>
      </c>
      <c r="Z157" s="11">
        <f t="shared" si="128"/>
        <v>15623.800000000001</v>
      </c>
      <c r="AA157" s="11"/>
      <c r="AB157" s="11"/>
      <c r="AC157" s="11"/>
      <c r="AD157" s="11">
        <f t="shared" si="129"/>
        <v>19067.2</v>
      </c>
      <c r="AE157" s="11"/>
      <c r="AF157" s="57">
        <f t="shared" si="138"/>
        <v>19067.2</v>
      </c>
      <c r="AG157" s="58">
        <f t="shared" si="130"/>
        <v>15468.9</v>
      </c>
      <c r="AH157" s="58">
        <f t="shared" si="131"/>
        <v>15623.800000000001</v>
      </c>
      <c r="AI157" s="11"/>
      <c r="AJ157" s="21"/>
      <c r="AK157" s="21"/>
    </row>
    <row r="158" spans="1:42" x14ac:dyDescent="0.3">
      <c r="A158" s="47" t="s">
        <v>139</v>
      </c>
      <c r="B158" s="48" t="s">
        <v>45</v>
      </c>
      <c r="C158" s="47"/>
      <c r="D158" s="47"/>
      <c r="E158" s="49" t="s">
        <v>46</v>
      </c>
      <c r="F158" s="11">
        <f t="shared" ref="F158:K158" si="144">F159+F160</f>
        <v>3297.7</v>
      </c>
      <c r="G158" s="11">
        <f t="shared" si="144"/>
        <v>3142.1</v>
      </c>
      <c r="H158" s="11">
        <f t="shared" si="144"/>
        <v>2987.2</v>
      </c>
      <c r="I158" s="11">
        <f t="shared" si="144"/>
        <v>0</v>
      </c>
      <c r="J158" s="11">
        <f t="shared" si="144"/>
        <v>0</v>
      </c>
      <c r="K158" s="11">
        <f t="shared" si="144"/>
        <v>0</v>
      </c>
      <c r="L158" s="11">
        <f t="shared" si="135"/>
        <v>3297.7</v>
      </c>
      <c r="M158" s="11">
        <f t="shared" si="136"/>
        <v>3142.1</v>
      </c>
      <c r="N158" s="11">
        <f t="shared" si="137"/>
        <v>2987.2</v>
      </c>
      <c r="O158" s="11">
        <f>O159+O160</f>
        <v>0</v>
      </c>
      <c r="P158" s="11">
        <f>P159+P160</f>
        <v>0</v>
      </c>
      <c r="Q158" s="11">
        <f>Q159+Q160</f>
        <v>0</v>
      </c>
      <c r="R158" s="11">
        <f t="shared" si="123"/>
        <v>3297.7</v>
      </c>
      <c r="S158" s="11">
        <f t="shared" si="124"/>
        <v>3142.1</v>
      </c>
      <c r="T158" s="11">
        <f t="shared" si="125"/>
        <v>2987.2</v>
      </c>
      <c r="U158" s="11">
        <f>U159+U160</f>
        <v>0</v>
      </c>
      <c r="V158" s="11">
        <f>V159+V160</f>
        <v>0</v>
      </c>
      <c r="W158" s="11">
        <f>W159+W160</f>
        <v>0</v>
      </c>
      <c r="X158" s="11">
        <f t="shared" si="126"/>
        <v>3297.7</v>
      </c>
      <c r="Y158" s="11">
        <f t="shared" si="127"/>
        <v>3142.1</v>
      </c>
      <c r="Z158" s="11">
        <f t="shared" si="128"/>
        <v>2987.2</v>
      </c>
      <c r="AA158" s="11">
        <f>AA159+AA160</f>
        <v>0</v>
      </c>
      <c r="AB158" s="11">
        <f>AB159+AB160</f>
        <v>0</v>
      </c>
      <c r="AC158" s="11">
        <f>AC159+AC160</f>
        <v>0</v>
      </c>
      <c r="AD158" s="11">
        <f t="shared" si="129"/>
        <v>3297.7</v>
      </c>
      <c r="AE158" s="11">
        <f>AE159+AE160</f>
        <v>0</v>
      </c>
      <c r="AF158" s="57">
        <f t="shared" si="138"/>
        <v>3297.7</v>
      </c>
      <c r="AG158" s="58">
        <f t="shared" si="130"/>
        <v>3142.1</v>
      </c>
      <c r="AH158" s="58">
        <f t="shared" si="131"/>
        <v>2987.2</v>
      </c>
      <c r="AI158" s="11">
        <f>AI159+AI160</f>
        <v>0</v>
      </c>
      <c r="AJ158" s="21"/>
      <c r="AK158" s="21"/>
    </row>
    <row r="159" spans="1:42" x14ac:dyDescent="0.3">
      <c r="A159" s="47" t="s">
        <v>139</v>
      </c>
      <c r="B159" s="48" t="s">
        <v>45</v>
      </c>
      <c r="C159" s="47" t="s">
        <v>99</v>
      </c>
      <c r="D159" s="47" t="s">
        <v>67</v>
      </c>
      <c r="E159" s="49" t="s">
        <v>143</v>
      </c>
      <c r="F159" s="11">
        <v>33.200000000000003</v>
      </c>
      <c r="G159" s="11">
        <v>33.200000000000003</v>
      </c>
      <c r="H159" s="11">
        <v>33.200000000000003</v>
      </c>
      <c r="I159" s="11"/>
      <c r="J159" s="11"/>
      <c r="K159" s="11"/>
      <c r="L159" s="11">
        <f t="shared" si="135"/>
        <v>33.200000000000003</v>
      </c>
      <c r="M159" s="11">
        <f t="shared" si="136"/>
        <v>33.200000000000003</v>
      </c>
      <c r="N159" s="11">
        <f t="shared" si="137"/>
        <v>33.200000000000003</v>
      </c>
      <c r="O159" s="11"/>
      <c r="P159" s="11"/>
      <c r="Q159" s="11"/>
      <c r="R159" s="11">
        <f t="shared" si="123"/>
        <v>33.200000000000003</v>
      </c>
      <c r="S159" s="11">
        <f t="shared" si="124"/>
        <v>33.200000000000003</v>
      </c>
      <c r="T159" s="11">
        <f t="shared" si="125"/>
        <v>33.200000000000003</v>
      </c>
      <c r="U159" s="11"/>
      <c r="V159" s="11"/>
      <c r="W159" s="11"/>
      <c r="X159" s="11">
        <f t="shared" si="126"/>
        <v>33.200000000000003</v>
      </c>
      <c r="Y159" s="11">
        <f t="shared" si="127"/>
        <v>33.200000000000003</v>
      </c>
      <c r="Z159" s="11">
        <f t="shared" si="128"/>
        <v>33.200000000000003</v>
      </c>
      <c r="AA159" s="11"/>
      <c r="AB159" s="11"/>
      <c r="AC159" s="11"/>
      <c r="AD159" s="11">
        <f t="shared" si="129"/>
        <v>33.200000000000003</v>
      </c>
      <c r="AE159" s="11"/>
      <c r="AF159" s="57">
        <f t="shared" si="138"/>
        <v>33.200000000000003</v>
      </c>
      <c r="AG159" s="58">
        <f t="shared" si="130"/>
        <v>33.200000000000003</v>
      </c>
      <c r="AH159" s="58">
        <f t="shared" si="131"/>
        <v>33.200000000000003</v>
      </c>
      <c r="AI159" s="11"/>
      <c r="AJ159" s="21"/>
      <c r="AK159" s="21"/>
    </row>
    <row r="160" spans="1:42" ht="46.8" x14ac:dyDescent="0.3">
      <c r="A160" s="47" t="s">
        <v>139</v>
      </c>
      <c r="B160" s="48" t="s">
        <v>45</v>
      </c>
      <c r="C160" s="47" t="s">
        <v>99</v>
      </c>
      <c r="D160" s="47" t="s">
        <v>100</v>
      </c>
      <c r="E160" s="49" t="s">
        <v>101</v>
      </c>
      <c r="F160" s="11">
        <v>3264.5</v>
      </c>
      <c r="G160" s="11">
        <v>3108.9</v>
      </c>
      <c r="H160" s="11">
        <v>2954</v>
      </c>
      <c r="I160" s="11"/>
      <c r="J160" s="11"/>
      <c r="K160" s="11"/>
      <c r="L160" s="11">
        <f t="shared" si="135"/>
        <v>3264.5</v>
      </c>
      <c r="M160" s="11">
        <f t="shared" si="136"/>
        <v>3108.9</v>
      </c>
      <c r="N160" s="11">
        <f t="shared" si="137"/>
        <v>2954</v>
      </c>
      <c r="O160" s="11"/>
      <c r="P160" s="11"/>
      <c r="Q160" s="11"/>
      <c r="R160" s="11">
        <f t="shared" si="123"/>
        <v>3264.5</v>
      </c>
      <c r="S160" s="11">
        <f t="shared" si="124"/>
        <v>3108.9</v>
      </c>
      <c r="T160" s="11">
        <f t="shared" si="125"/>
        <v>2954</v>
      </c>
      <c r="U160" s="11"/>
      <c r="V160" s="11"/>
      <c r="W160" s="11"/>
      <c r="X160" s="11">
        <f t="shared" si="126"/>
        <v>3264.5</v>
      </c>
      <c r="Y160" s="11">
        <f t="shared" si="127"/>
        <v>3108.9</v>
      </c>
      <c r="Z160" s="11">
        <f t="shared" si="128"/>
        <v>2954</v>
      </c>
      <c r="AA160" s="11"/>
      <c r="AB160" s="11"/>
      <c r="AC160" s="11"/>
      <c r="AD160" s="11">
        <f t="shared" si="129"/>
        <v>3264.5</v>
      </c>
      <c r="AE160" s="11"/>
      <c r="AF160" s="57">
        <f t="shared" si="138"/>
        <v>3264.5</v>
      </c>
      <c r="AG160" s="58">
        <f t="shared" si="130"/>
        <v>3108.9</v>
      </c>
      <c r="AH160" s="58">
        <f t="shared" si="131"/>
        <v>2954</v>
      </c>
      <c r="AI160" s="11"/>
      <c r="AJ160" s="21"/>
      <c r="AK160" s="21"/>
    </row>
    <row r="161" spans="1:37" ht="78" x14ac:dyDescent="0.3">
      <c r="A161" s="47" t="s">
        <v>144</v>
      </c>
      <c r="B161" s="48"/>
      <c r="C161" s="47"/>
      <c r="D161" s="47"/>
      <c r="E161" s="49" t="s">
        <v>145</v>
      </c>
      <c r="F161" s="11">
        <f t="shared" ref="F161:F162" si="145">F162</f>
        <v>14080.3</v>
      </c>
      <c r="G161" s="11">
        <f t="shared" ref="G161:G162" si="146">G162</f>
        <v>195572.5</v>
      </c>
      <c r="H161" s="11">
        <f t="shared" ref="H161:H162" si="147">H162</f>
        <v>0</v>
      </c>
      <c r="I161" s="11">
        <f t="shared" ref="I161:I162" si="148">I162</f>
        <v>0</v>
      </c>
      <c r="J161" s="11">
        <f t="shared" ref="J161:J162" si="149">J162</f>
        <v>0</v>
      </c>
      <c r="K161" s="11">
        <f t="shared" ref="K161:K162" si="150">K162</f>
        <v>0</v>
      </c>
      <c r="L161" s="11">
        <f t="shared" si="135"/>
        <v>14080.3</v>
      </c>
      <c r="M161" s="11">
        <f t="shared" si="136"/>
        <v>195572.5</v>
      </c>
      <c r="N161" s="11">
        <f t="shared" si="137"/>
        <v>0</v>
      </c>
      <c r="O161" s="11">
        <f t="shared" ref="O161:O162" si="151">O162</f>
        <v>0</v>
      </c>
      <c r="P161" s="11">
        <f t="shared" ref="P161:P162" si="152">P162</f>
        <v>0</v>
      </c>
      <c r="Q161" s="11">
        <f t="shared" ref="Q161:Q162" si="153">Q162</f>
        <v>0</v>
      </c>
      <c r="R161" s="11">
        <f t="shared" si="123"/>
        <v>14080.3</v>
      </c>
      <c r="S161" s="11">
        <f t="shared" si="124"/>
        <v>195572.5</v>
      </c>
      <c r="T161" s="11">
        <f t="shared" si="125"/>
        <v>0</v>
      </c>
      <c r="U161" s="11">
        <f t="shared" ref="U161:U162" si="154">U162</f>
        <v>0</v>
      </c>
      <c r="V161" s="11">
        <f t="shared" ref="V161:V162" si="155">V162</f>
        <v>0</v>
      </c>
      <c r="W161" s="11">
        <f t="shared" ref="W161:W162" si="156">W162</f>
        <v>0</v>
      </c>
      <c r="X161" s="11">
        <f t="shared" si="126"/>
        <v>14080.3</v>
      </c>
      <c r="Y161" s="11">
        <f t="shared" si="127"/>
        <v>195572.5</v>
      </c>
      <c r="Z161" s="11">
        <f t="shared" si="128"/>
        <v>0</v>
      </c>
      <c r="AA161" s="11">
        <f t="shared" ref="AA161:AA162" si="157">AA162</f>
        <v>0</v>
      </c>
      <c r="AB161" s="11">
        <f t="shared" ref="AB161:AB162" si="158">AB162</f>
        <v>0</v>
      </c>
      <c r="AC161" s="11">
        <f t="shared" ref="AC161:AC162" si="159">AC162</f>
        <v>0</v>
      </c>
      <c r="AD161" s="11">
        <f t="shared" si="129"/>
        <v>14080.3</v>
      </c>
      <c r="AE161" s="11">
        <f t="shared" ref="AE161:AE162" si="160">AE162</f>
        <v>0</v>
      </c>
      <c r="AF161" s="57">
        <f t="shared" si="138"/>
        <v>14080.3</v>
      </c>
      <c r="AG161" s="58">
        <f t="shared" si="130"/>
        <v>195572.5</v>
      </c>
      <c r="AH161" s="58">
        <f t="shared" si="131"/>
        <v>0</v>
      </c>
      <c r="AI161" s="11">
        <f t="shared" ref="AI161:AI162" si="161">AI162</f>
        <v>0</v>
      </c>
      <c r="AJ161" s="21"/>
      <c r="AK161" s="21"/>
    </row>
    <row r="162" spans="1:37" ht="31.2" x14ac:dyDescent="0.3">
      <c r="A162" s="47" t="s">
        <v>144</v>
      </c>
      <c r="B162" s="48" t="s">
        <v>59</v>
      </c>
      <c r="C162" s="47"/>
      <c r="D162" s="47"/>
      <c r="E162" s="49" t="s">
        <v>60</v>
      </c>
      <c r="F162" s="11">
        <f t="shared" si="145"/>
        <v>14080.3</v>
      </c>
      <c r="G162" s="11">
        <f t="shared" si="146"/>
        <v>195572.5</v>
      </c>
      <c r="H162" s="11">
        <f t="shared" si="147"/>
        <v>0</v>
      </c>
      <c r="I162" s="11">
        <f t="shared" si="148"/>
        <v>0</v>
      </c>
      <c r="J162" s="11">
        <f t="shared" si="149"/>
        <v>0</v>
      </c>
      <c r="K162" s="11">
        <f t="shared" si="150"/>
        <v>0</v>
      </c>
      <c r="L162" s="11">
        <f t="shared" si="135"/>
        <v>14080.3</v>
      </c>
      <c r="M162" s="11">
        <f t="shared" si="136"/>
        <v>195572.5</v>
      </c>
      <c r="N162" s="11">
        <f t="shared" si="137"/>
        <v>0</v>
      </c>
      <c r="O162" s="11">
        <f t="shared" si="151"/>
        <v>0</v>
      </c>
      <c r="P162" s="11">
        <f t="shared" si="152"/>
        <v>0</v>
      </c>
      <c r="Q162" s="11">
        <f t="shared" si="153"/>
        <v>0</v>
      </c>
      <c r="R162" s="11">
        <f t="shared" si="123"/>
        <v>14080.3</v>
      </c>
      <c r="S162" s="11">
        <f t="shared" si="124"/>
        <v>195572.5</v>
      </c>
      <c r="T162" s="11">
        <f t="shared" si="125"/>
        <v>0</v>
      </c>
      <c r="U162" s="11">
        <f t="shared" si="154"/>
        <v>0</v>
      </c>
      <c r="V162" s="11">
        <f t="shared" si="155"/>
        <v>0</v>
      </c>
      <c r="W162" s="11">
        <f t="shared" si="156"/>
        <v>0</v>
      </c>
      <c r="X162" s="11">
        <f t="shared" si="126"/>
        <v>14080.3</v>
      </c>
      <c r="Y162" s="11">
        <f t="shared" si="127"/>
        <v>195572.5</v>
      </c>
      <c r="Z162" s="11">
        <f t="shared" si="128"/>
        <v>0</v>
      </c>
      <c r="AA162" s="11">
        <f t="shared" si="157"/>
        <v>0</v>
      </c>
      <c r="AB162" s="11">
        <f t="shared" si="158"/>
        <v>0</v>
      </c>
      <c r="AC162" s="11">
        <f t="shared" si="159"/>
        <v>0</v>
      </c>
      <c r="AD162" s="11">
        <f t="shared" si="129"/>
        <v>14080.3</v>
      </c>
      <c r="AE162" s="11">
        <f t="shared" si="160"/>
        <v>0</v>
      </c>
      <c r="AF162" s="57">
        <f t="shared" si="138"/>
        <v>14080.3</v>
      </c>
      <c r="AG162" s="58">
        <f t="shared" si="130"/>
        <v>195572.5</v>
      </c>
      <c r="AH162" s="58">
        <f t="shared" si="131"/>
        <v>0</v>
      </c>
      <c r="AI162" s="11">
        <f t="shared" si="161"/>
        <v>0</v>
      </c>
      <c r="AJ162" s="21"/>
      <c r="AK162" s="21"/>
    </row>
    <row r="163" spans="1:37" ht="46.8" x14ac:dyDescent="0.3">
      <c r="A163" s="47" t="s">
        <v>144</v>
      </c>
      <c r="B163" s="48" t="s">
        <v>59</v>
      </c>
      <c r="C163" s="47" t="s">
        <v>99</v>
      </c>
      <c r="D163" s="47" t="s">
        <v>100</v>
      </c>
      <c r="E163" s="49" t="s">
        <v>101</v>
      </c>
      <c r="F163" s="11">
        <v>14080.3</v>
      </c>
      <c r="G163" s="11">
        <v>195572.5</v>
      </c>
      <c r="H163" s="11">
        <v>0</v>
      </c>
      <c r="I163" s="11"/>
      <c r="J163" s="11"/>
      <c r="K163" s="11"/>
      <c r="L163" s="11">
        <f t="shared" si="135"/>
        <v>14080.3</v>
      </c>
      <c r="M163" s="11">
        <f t="shared" si="136"/>
        <v>195572.5</v>
      </c>
      <c r="N163" s="11">
        <f t="shared" si="137"/>
        <v>0</v>
      </c>
      <c r="O163" s="11"/>
      <c r="P163" s="11"/>
      <c r="Q163" s="11"/>
      <c r="R163" s="11">
        <f t="shared" si="123"/>
        <v>14080.3</v>
      </c>
      <c r="S163" s="11">
        <f t="shared" si="124"/>
        <v>195572.5</v>
      </c>
      <c r="T163" s="11">
        <f t="shared" si="125"/>
        <v>0</v>
      </c>
      <c r="U163" s="11"/>
      <c r="V163" s="11"/>
      <c r="W163" s="11"/>
      <c r="X163" s="11">
        <f t="shared" si="126"/>
        <v>14080.3</v>
      </c>
      <c r="Y163" s="11">
        <f t="shared" si="127"/>
        <v>195572.5</v>
      </c>
      <c r="Z163" s="11">
        <f t="shared" si="128"/>
        <v>0</v>
      </c>
      <c r="AA163" s="11"/>
      <c r="AB163" s="11"/>
      <c r="AC163" s="11"/>
      <c r="AD163" s="11">
        <f t="shared" si="129"/>
        <v>14080.3</v>
      </c>
      <c r="AE163" s="11"/>
      <c r="AF163" s="57">
        <f t="shared" si="138"/>
        <v>14080.3</v>
      </c>
      <c r="AG163" s="58">
        <f t="shared" si="130"/>
        <v>195572.5</v>
      </c>
      <c r="AH163" s="58">
        <f t="shared" si="131"/>
        <v>0</v>
      </c>
      <c r="AI163" s="11"/>
      <c r="AJ163" s="21"/>
      <c r="AK163" s="21"/>
    </row>
    <row r="164" spans="1:37" ht="46.8" x14ac:dyDescent="0.3">
      <c r="A164" s="47" t="s">
        <v>146</v>
      </c>
      <c r="B164" s="48"/>
      <c r="C164" s="47"/>
      <c r="D164" s="47"/>
      <c r="E164" s="49" t="s">
        <v>147</v>
      </c>
      <c r="F164" s="11">
        <f t="shared" ref="F164:K164" si="162">F165+F167</f>
        <v>11838</v>
      </c>
      <c r="G164" s="11">
        <f t="shared" si="162"/>
        <v>12017.7</v>
      </c>
      <c r="H164" s="11">
        <f t="shared" si="162"/>
        <v>12017.7</v>
      </c>
      <c r="I164" s="11">
        <f t="shared" si="162"/>
        <v>0</v>
      </c>
      <c r="J164" s="11">
        <f t="shared" si="162"/>
        <v>0</v>
      </c>
      <c r="K164" s="11">
        <f t="shared" si="162"/>
        <v>0</v>
      </c>
      <c r="L164" s="11">
        <f t="shared" si="135"/>
        <v>11838</v>
      </c>
      <c r="M164" s="11">
        <f t="shared" si="136"/>
        <v>12017.7</v>
      </c>
      <c r="N164" s="11">
        <f t="shared" si="137"/>
        <v>12017.7</v>
      </c>
      <c r="O164" s="11">
        <f>O165+O167</f>
        <v>6514.1</v>
      </c>
      <c r="P164" s="11">
        <f>P165+P167</f>
        <v>6329.4</v>
      </c>
      <c r="Q164" s="11">
        <f>Q165+Q167</f>
        <v>6329.4</v>
      </c>
      <c r="R164" s="11">
        <f t="shared" si="123"/>
        <v>18352.099999999999</v>
      </c>
      <c r="S164" s="11">
        <f t="shared" si="124"/>
        <v>18347.099999999999</v>
      </c>
      <c r="T164" s="11">
        <f t="shared" si="125"/>
        <v>18347.099999999999</v>
      </c>
      <c r="U164" s="11">
        <f>U165+U167</f>
        <v>0</v>
      </c>
      <c r="V164" s="11">
        <f>V165+V167</f>
        <v>0</v>
      </c>
      <c r="W164" s="11">
        <f>W165+W167</f>
        <v>0</v>
      </c>
      <c r="X164" s="11">
        <f t="shared" si="126"/>
        <v>18352.099999999999</v>
      </c>
      <c r="Y164" s="11">
        <f t="shared" si="127"/>
        <v>18347.099999999999</v>
      </c>
      <c r="Z164" s="11">
        <f t="shared" si="128"/>
        <v>18347.099999999999</v>
      </c>
      <c r="AA164" s="11">
        <f>AA165+AA167</f>
        <v>0</v>
      </c>
      <c r="AB164" s="11">
        <f>AB165+AB167</f>
        <v>0</v>
      </c>
      <c r="AC164" s="11">
        <f>AC165+AC167</f>
        <v>0</v>
      </c>
      <c r="AD164" s="11">
        <f t="shared" si="129"/>
        <v>18352.099999999999</v>
      </c>
      <c r="AE164" s="11">
        <f>AE165+AE167</f>
        <v>0</v>
      </c>
      <c r="AF164" s="57">
        <f t="shared" si="138"/>
        <v>18352.099999999999</v>
      </c>
      <c r="AG164" s="58">
        <f t="shared" si="130"/>
        <v>18347.099999999999</v>
      </c>
      <c r="AH164" s="58">
        <f t="shared" si="131"/>
        <v>18347.099999999999</v>
      </c>
      <c r="AI164" s="11">
        <f>AI165+AI167</f>
        <v>0</v>
      </c>
      <c r="AJ164" s="21"/>
      <c r="AK164" s="21"/>
    </row>
    <row r="165" spans="1:37" ht="78" x14ac:dyDescent="0.3">
      <c r="A165" s="47" t="s">
        <v>146</v>
      </c>
      <c r="B165" s="48" t="s">
        <v>141</v>
      </c>
      <c r="C165" s="47"/>
      <c r="D165" s="47"/>
      <c r="E165" s="49" t="s">
        <v>142</v>
      </c>
      <c r="F165" s="11">
        <f t="shared" ref="F165:K165" si="163">F166</f>
        <v>10723.3</v>
      </c>
      <c r="G165" s="11">
        <f t="shared" si="163"/>
        <v>10903</v>
      </c>
      <c r="H165" s="11">
        <f t="shared" si="163"/>
        <v>10903</v>
      </c>
      <c r="I165" s="11">
        <f t="shared" si="163"/>
        <v>0</v>
      </c>
      <c r="J165" s="11">
        <f t="shared" si="163"/>
        <v>0</v>
      </c>
      <c r="K165" s="11">
        <f t="shared" si="163"/>
        <v>0</v>
      </c>
      <c r="L165" s="11">
        <f t="shared" si="135"/>
        <v>10723.3</v>
      </c>
      <c r="M165" s="11">
        <f t="shared" si="136"/>
        <v>10903</v>
      </c>
      <c r="N165" s="11">
        <f t="shared" si="137"/>
        <v>10903</v>
      </c>
      <c r="O165" s="11">
        <f>O166</f>
        <v>6514.1</v>
      </c>
      <c r="P165" s="11">
        <f>P166</f>
        <v>6329.4</v>
      </c>
      <c r="Q165" s="11">
        <f>Q166</f>
        <v>6329.4</v>
      </c>
      <c r="R165" s="11">
        <f t="shared" si="123"/>
        <v>17237.400000000001</v>
      </c>
      <c r="S165" s="11">
        <f t="shared" si="124"/>
        <v>17232.400000000001</v>
      </c>
      <c r="T165" s="11">
        <f t="shared" si="125"/>
        <v>17232.400000000001</v>
      </c>
      <c r="U165" s="11">
        <f>U166</f>
        <v>0</v>
      </c>
      <c r="V165" s="11">
        <f>V166</f>
        <v>0</v>
      </c>
      <c r="W165" s="11">
        <f>W166</f>
        <v>0</v>
      </c>
      <c r="X165" s="11">
        <f t="shared" si="126"/>
        <v>17237.400000000001</v>
      </c>
      <c r="Y165" s="11">
        <f t="shared" si="127"/>
        <v>17232.400000000001</v>
      </c>
      <c r="Z165" s="11">
        <f t="shared" si="128"/>
        <v>17232.400000000001</v>
      </c>
      <c r="AA165" s="11">
        <f>AA166</f>
        <v>0</v>
      </c>
      <c r="AB165" s="11">
        <f>AB166</f>
        <v>0</v>
      </c>
      <c r="AC165" s="11">
        <f>AC166</f>
        <v>0</v>
      </c>
      <c r="AD165" s="11">
        <f t="shared" si="129"/>
        <v>17237.400000000001</v>
      </c>
      <c r="AE165" s="11">
        <f>AE166</f>
        <v>0</v>
      </c>
      <c r="AF165" s="57">
        <f t="shared" si="138"/>
        <v>17237.400000000001</v>
      </c>
      <c r="AG165" s="58">
        <f t="shared" si="130"/>
        <v>17232.400000000001</v>
      </c>
      <c r="AH165" s="58">
        <f t="shared" si="131"/>
        <v>17232.400000000001</v>
      </c>
      <c r="AI165" s="11">
        <f>AI166</f>
        <v>0</v>
      </c>
      <c r="AJ165" s="21"/>
      <c r="AK165" s="21"/>
    </row>
    <row r="166" spans="1:37" ht="46.8" x14ac:dyDescent="0.3">
      <c r="A166" s="47" t="s">
        <v>146</v>
      </c>
      <c r="B166" s="48" t="s">
        <v>141</v>
      </c>
      <c r="C166" s="47" t="s">
        <v>99</v>
      </c>
      <c r="D166" s="47" t="s">
        <v>100</v>
      </c>
      <c r="E166" s="49" t="s">
        <v>101</v>
      </c>
      <c r="F166" s="11">
        <v>10723.3</v>
      </c>
      <c r="G166" s="11">
        <v>10903</v>
      </c>
      <c r="H166" s="11">
        <v>10903</v>
      </c>
      <c r="I166" s="11"/>
      <c r="J166" s="11"/>
      <c r="K166" s="11"/>
      <c r="L166" s="11">
        <f t="shared" si="135"/>
        <v>10723.3</v>
      </c>
      <c r="M166" s="11">
        <f t="shared" si="136"/>
        <v>10903</v>
      </c>
      <c r="N166" s="11">
        <f t="shared" si="137"/>
        <v>10903</v>
      </c>
      <c r="O166" s="11">
        <v>6514.1</v>
      </c>
      <c r="P166" s="11">
        <v>6329.4</v>
      </c>
      <c r="Q166" s="11">
        <v>6329.4</v>
      </c>
      <c r="R166" s="11">
        <f t="shared" si="123"/>
        <v>17237.400000000001</v>
      </c>
      <c r="S166" s="11">
        <f t="shared" si="124"/>
        <v>17232.400000000001</v>
      </c>
      <c r="T166" s="11">
        <f t="shared" si="125"/>
        <v>17232.400000000001</v>
      </c>
      <c r="U166" s="11"/>
      <c r="V166" s="11"/>
      <c r="W166" s="11"/>
      <c r="X166" s="11">
        <f t="shared" si="126"/>
        <v>17237.400000000001</v>
      </c>
      <c r="Y166" s="11">
        <f t="shared" si="127"/>
        <v>17232.400000000001</v>
      </c>
      <c r="Z166" s="11">
        <f t="shared" si="128"/>
        <v>17232.400000000001</v>
      </c>
      <c r="AA166" s="11"/>
      <c r="AB166" s="11"/>
      <c r="AC166" s="11"/>
      <c r="AD166" s="11">
        <f t="shared" si="129"/>
        <v>17237.400000000001</v>
      </c>
      <c r="AE166" s="11"/>
      <c r="AF166" s="57">
        <f t="shared" si="138"/>
        <v>17237.400000000001</v>
      </c>
      <c r="AG166" s="58">
        <f t="shared" si="130"/>
        <v>17232.400000000001</v>
      </c>
      <c r="AH166" s="58">
        <f t="shared" si="131"/>
        <v>17232.400000000001</v>
      </c>
      <c r="AI166" s="11"/>
      <c r="AJ166" s="21"/>
      <c r="AK166" s="21"/>
    </row>
    <row r="167" spans="1:37" ht="31.2" x14ac:dyDescent="0.3">
      <c r="A167" s="47" t="s">
        <v>146</v>
      </c>
      <c r="B167" s="48" t="s">
        <v>59</v>
      </c>
      <c r="C167" s="47"/>
      <c r="D167" s="47"/>
      <c r="E167" s="49" t="s">
        <v>60</v>
      </c>
      <c r="F167" s="11">
        <f t="shared" ref="F167:K167" si="164">F168</f>
        <v>1114.7</v>
      </c>
      <c r="G167" s="11">
        <f t="shared" si="164"/>
        <v>1114.7</v>
      </c>
      <c r="H167" s="11">
        <f t="shared" si="164"/>
        <v>1114.7</v>
      </c>
      <c r="I167" s="11">
        <f t="shared" si="164"/>
        <v>0</v>
      </c>
      <c r="J167" s="11">
        <f t="shared" si="164"/>
        <v>0</v>
      </c>
      <c r="K167" s="11">
        <f t="shared" si="164"/>
        <v>0</v>
      </c>
      <c r="L167" s="11">
        <f t="shared" si="135"/>
        <v>1114.7</v>
      </c>
      <c r="M167" s="11">
        <f t="shared" si="136"/>
        <v>1114.7</v>
      </c>
      <c r="N167" s="11">
        <f t="shared" si="137"/>
        <v>1114.7</v>
      </c>
      <c r="O167" s="11">
        <f>O168</f>
        <v>0</v>
      </c>
      <c r="P167" s="11">
        <f>P168</f>
        <v>0</v>
      </c>
      <c r="Q167" s="11">
        <f>Q168</f>
        <v>0</v>
      </c>
      <c r="R167" s="11">
        <f t="shared" si="123"/>
        <v>1114.7</v>
      </c>
      <c r="S167" s="11">
        <f t="shared" si="124"/>
        <v>1114.7</v>
      </c>
      <c r="T167" s="11">
        <f t="shared" si="125"/>
        <v>1114.7</v>
      </c>
      <c r="U167" s="11">
        <f>U168</f>
        <v>0</v>
      </c>
      <c r="V167" s="11">
        <f>V168</f>
        <v>0</v>
      </c>
      <c r="W167" s="11">
        <f>W168</f>
        <v>0</v>
      </c>
      <c r="X167" s="11">
        <f t="shared" si="126"/>
        <v>1114.7</v>
      </c>
      <c r="Y167" s="11">
        <f t="shared" si="127"/>
        <v>1114.7</v>
      </c>
      <c r="Z167" s="11">
        <f t="shared" si="128"/>
        <v>1114.7</v>
      </c>
      <c r="AA167" s="11">
        <f>AA168</f>
        <v>0</v>
      </c>
      <c r="AB167" s="11">
        <f>AB168</f>
        <v>0</v>
      </c>
      <c r="AC167" s="11">
        <f>AC168</f>
        <v>0</v>
      </c>
      <c r="AD167" s="11">
        <f t="shared" si="129"/>
        <v>1114.7</v>
      </c>
      <c r="AE167" s="11">
        <f>AE168</f>
        <v>0</v>
      </c>
      <c r="AF167" s="57">
        <f t="shared" si="138"/>
        <v>1114.7</v>
      </c>
      <c r="AG167" s="58">
        <f t="shared" si="130"/>
        <v>1114.7</v>
      </c>
      <c r="AH167" s="58">
        <f t="shared" si="131"/>
        <v>1114.7</v>
      </c>
      <c r="AI167" s="11">
        <f>AI168</f>
        <v>0</v>
      </c>
      <c r="AJ167" s="21"/>
      <c r="AK167" s="21"/>
    </row>
    <row r="168" spans="1:37" ht="46.8" x14ac:dyDescent="0.3">
      <c r="A168" s="47" t="s">
        <v>146</v>
      </c>
      <c r="B168" s="48" t="s">
        <v>59</v>
      </c>
      <c r="C168" s="47" t="s">
        <v>99</v>
      </c>
      <c r="D168" s="47" t="s">
        <v>100</v>
      </c>
      <c r="E168" s="49" t="s">
        <v>101</v>
      </c>
      <c r="F168" s="11">
        <v>1114.7</v>
      </c>
      <c r="G168" s="11">
        <v>1114.7</v>
      </c>
      <c r="H168" s="11">
        <v>1114.7</v>
      </c>
      <c r="I168" s="11"/>
      <c r="J168" s="11"/>
      <c r="K168" s="11"/>
      <c r="L168" s="11">
        <f t="shared" si="135"/>
        <v>1114.7</v>
      </c>
      <c r="M168" s="11">
        <f t="shared" si="136"/>
        <v>1114.7</v>
      </c>
      <c r="N168" s="11">
        <f t="shared" si="137"/>
        <v>1114.7</v>
      </c>
      <c r="O168" s="11"/>
      <c r="P168" s="11"/>
      <c r="Q168" s="11"/>
      <c r="R168" s="11">
        <f t="shared" si="123"/>
        <v>1114.7</v>
      </c>
      <c r="S168" s="11">
        <f t="shared" si="124"/>
        <v>1114.7</v>
      </c>
      <c r="T168" s="11">
        <f t="shared" si="125"/>
        <v>1114.7</v>
      </c>
      <c r="U168" s="11"/>
      <c r="V168" s="11"/>
      <c r="W168" s="11"/>
      <c r="X168" s="11">
        <f t="shared" si="126"/>
        <v>1114.7</v>
      </c>
      <c r="Y168" s="11">
        <f t="shared" si="127"/>
        <v>1114.7</v>
      </c>
      <c r="Z168" s="11">
        <f t="shared" si="128"/>
        <v>1114.7</v>
      </c>
      <c r="AA168" s="11"/>
      <c r="AB168" s="11"/>
      <c r="AC168" s="11"/>
      <c r="AD168" s="11">
        <f t="shared" si="129"/>
        <v>1114.7</v>
      </c>
      <c r="AE168" s="11"/>
      <c r="AF168" s="57">
        <f t="shared" si="138"/>
        <v>1114.7</v>
      </c>
      <c r="AG168" s="58">
        <f t="shared" si="130"/>
        <v>1114.7</v>
      </c>
      <c r="AH168" s="58">
        <f t="shared" si="131"/>
        <v>1114.7</v>
      </c>
      <c r="AI168" s="11"/>
      <c r="AJ168" s="21"/>
      <c r="AK168" s="21"/>
    </row>
    <row r="169" spans="1:37" ht="62.4" x14ac:dyDescent="0.3">
      <c r="A169" s="47" t="s">
        <v>148</v>
      </c>
      <c r="B169" s="48"/>
      <c r="C169" s="47"/>
      <c r="D169" s="47"/>
      <c r="E169" s="49" t="s">
        <v>149</v>
      </c>
      <c r="F169" s="11">
        <f t="shared" ref="F169:F170" si="165">F170</f>
        <v>5654.6</v>
      </c>
      <c r="G169" s="11">
        <f t="shared" ref="G169:G170" si="166">G170</f>
        <v>3061.3</v>
      </c>
      <c r="H169" s="11">
        <f t="shared" ref="H169:H170" si="167">H170</f>
        <v>3061.3</v>
      </c>
      <c r="I169" s="11">
        <f t="shared" ref="I169:I170" si="168">I170</f>
        <v>0</v>
      </c>
      <c r="J169" s="11">
        <f t="shared" ref="J169:J170" si="169">J170</f>
        <v>0</v>
      </c>
      <c r="K169" s="11">
        <f t="shared" ref="K169:K170" si="170">K170</f>
        <v>0</v>
      </c>
      <c r="L169" s="11">
        <f t="shared" si="135"/>
        <v>5654.6</v>
      </c>
      <c r="M169" s="11">
        <f t="shared" si="136"/>
        <v>3061.3</v>
      </c>
      <c r="N169" s="11">
        <f t="shared" si="137"/>
        <v>3061.3</v>
      </c>
      <c r="O169" s="11">
        <f t="shared" ref="O169:O170" si="171">O170</f>
        <v>0</v>
      </c>
      <c r="P169" s="11">
        <f t="shared" ref="P169:P170" si="172">P170</f>
        <v>0</v>
      </c>
      <c r="Q169" s="11">
        <f t="shared" ref="Q169:Q170" si="173">Q170</f>
        <v>0</v>
      </c>
      <c r="R169" s="11">
        <f t="shared" si="123"/>
        <v>5654.6</v>
      </c>
      <c r="S169" s="11">
        <f t="shared" si="124"/>
        <v>3061.3</v>
      </c>
      <c r="T169" s="11">
        <f t="shared" si="125"/>
        <v>3061.3</v>
      </c>
      <c r="U169" s="11">
        <f t="shared" ref="U169:U170" si="174">U170</f>
        <v>0</v>
      </c>
      <c r="V169" s="11">
        <f t="shared" ref="V169:V170" si="175">V170</f>
        <v>0</v>
      </c>
      <c r="W169" s="11">
        <f t="shared" ref="W169:W170" si="176">W170</f>
        <v>0</v>
      </c>
      <c r="X169" s="11">
        <f t="shared" si="126"/>
        <v>5654.6</v>
      </c>
      <c r="Y169" s="11">
        <f t="shared" si="127"/>
        <v>3061.3</v>
      </c>
      <c r="Z169" s="11">
        <f t="shared" si="128"/>
        <v>3061.3</v>
      </c>
      <c r="AA169" s="11">
        <f t="shared" ref="AA169:AA170" si="177">AA170</f>
        <v>0</v>
      </c>
      <c r="AB169" s="11">
        <f t="shared" ref="AB169:AB170" si="178">AB170</f>
        <v>0</v>
      </c>
      <c r="AC169" s="11">
        <f t="shared" ref="AC169:AC170" si="179">AC170</f>
        <v>0</v>
      </c>
      <c r="AD169" s="11">
        <f t="shared" si="129"/>
        <v>5654.6</v>
      </c>
      <c r="AE169" s="11">
        <f t="shared" ref="AE169:AE170" si="180">AE170</f>
        <v>0</v>
      </c>
      <c r="AF169" s="57">
        <f t="shared" si="138"/>
        <v>5654.6</v>
      </c>
      <c r="AG169" s="58">
        <f t="shared" si="130"/>
        <v>3061.3</v>
      </c>
      <c r="AH169" s="58">
        <f t="shared" si="131"/>
        <v>3061.3</v>
      </c>
      <c r="AI169" s="11">
        <f t="shared" ref="AI169:AI170" si="181">AI170</f>
        <v>0</v>
      </c>
      <c r="AJ169" s="21"/>
      <c r="AK169" s="21"/>
    </row>
    <row r="170" spans="1:37" ht="31.2" x14ac:dyDescent="0.3">
      <c r="A170" s="47" t="s">
        <v>148</v>
      </c>
      <c r="B170" s="48" t="s">
        <v>59</v>
      </c>
      <c r="C170" s="47"/>
      <c r="D170" s="47"/>
      <c r="E170" s="49" t="s">
        <v>60</v>
      </c>
      <c r="F170" s="11">
        <f t="shared" si="165"/>
        <v>5654.6</v>
      </c>
      <c r="G170" s="11">
        <f t="shared" si="166"/>
        <v>3061.3</v>
      </c>
      <c r="H170" s="11">
        <f t="shared" si="167"/>
        <v>3061.3</v>
      </c>
      <c r="I170" s="11">
        <f t="shared" si="168"/>
        <v>0</v>
      </c>
      <c r="J170" s="11">
        <f t="shared" si="169"/>
        <v>0</v>
      </c>
      <c r="K170" s="11">
        <f t="shared" si="170"/>
        <v>0</v>
      </c>
      <c r="L170" s="11">
        <f t="shared" si="135"/>
        <v>5654.6</v>
      </c>
      <c r="M170" s="11">
        <f t="shared" si="136"/>
        <v>3061.3</v>
      </c>
      <c r="N170" s="11">
        <f t="shared" si="137"/>
        <v>3061.3</v>
      </c>
      <c r="O170" s="11">
        <f t="shared" si="171"/>
        <v>0</v>
      </c>
      <c r="P170" s="11">
        <f t="shared" si="172"/>
        <v>0</v>
      </c>
      <c r="Q170" s="11">
        <f t="shared" si="173"/>
        <v>0</v>
      </c>
      <c r="R170" s="11">
        <f t="shared" si="123"/>
        <v>5654.6</v>
      </c>
      <c r="S170" s="11">
        <f t="shared" si="124"/>
        <v>3061.3</v>
      </c>
      <c r="T170" s="11">
        <f t="shared" si="125"/>
        <v>3061.3</v>
      </c>
      <c r="U170" s="11">
        <f t="shared" si="174"/>
        <v>0</v>
      </c>
      <c r="V170" s="11">
        <f t="shared" si="175"/>
        <v>0</v>
      </c>
      <c r="W170" s="11">
        <f t="shared" si="176"/>
        <v>0</v>
      </c>
      <c r="X170" s="11">
        <f t="shared" si="126"/>
        <v>5654.6</v>
      </c>
      <c r="Y170" s="11">
        <f t="shared" si="127"/>
        <v>3061.3</v>
      </c>
      <c r="Z170" s="11">
        <f t="shared" si="128"/>
        <v>3061.3</v>
      </c>
      <c r="AA170" s="11">
        <f t="shared" si="177"/>
        <v>0</v>
      </c>
      <c r="AB170" s="11">
        <f t="shared" si="178"/>
        <v>0</v>
      </c>
      <c r="AC170" s="11">
        <f t="shared" si="179"/>
        <v>0</v>
      </c>
      <c r="AD170" s="11">
        <f t="shared" si="129"/>
        <v>5654.6</v>
      </c>
      <c r="AE170" s="11">
        <f t="shared" si="180"/>
        <v>0</v>
      </c>
      <c r="AF170" s="57">
        <f t="shared" si="138"/>
        <v>5654.6</v>
      </c>
      <c r="AG170" s="58">
        <f t="shared" si="130"/>
        <v>3061.3</v>
      </c>
      <c r="AH170" s="58">
        <f t="shared" si="131"/>
        <v>3061.3</v>
      </c>
      <c r="AI170" s="11">
        <f t="shared" si="181"/>
        <v>0</v>
      </c>
      <c r="AJ170" s="21"/>
      <c r="AK170" s="21"/>
    </row>
    <row r="171" spans="1:37" x14ac:dyDescent="0.3">
      <c r="A171" s="47" t="s">
        <v>148</v>
      </c>
      <c r="B171" s="48" t="s">
        <v>59</v>
      </c>
      <c r="C171" s="47" t="s">
        <v>99</v>
      </c>
      <c r="D171" s="47" t="s">
        <v>67</v>
      </c>
      <c r="E171" s="49" t="s">
        <v>143</v>
      </c>
      <c r="F171" s="11">
        <v>5654.6</v>
      </c>
      <c r="G171" s="11">
        <v>3061.3</v>
      </c>
      <c r="H171" s="11">
        <v>3061.3</v>
      </c>
      <c r="I171" s="11"/>
      <c r="J171" s="11"/>
      <c r="K171" s="11"/>
      <c r="L171" s="11">
        <f t="shared" si="135"/>
        <v>5654.6</v>
      </c>
      <c r="M171" s="11">
        <f t="shared" si="136"/>
        <v>3061.3</v>
      </c>
      <c r="N171" s="11">
        <f t="shared" si="137"/>
        <v>3061.3</v>
      </c>
      <c r="O171" s="11"/>
      <c r="P171" s="11"/>
      <c r="Q171" s="11"/>
      <c r="R171" s="11">
        <f t="shared" ref="R171:R234" si="182">L171+O171</f>
        <v>5654.6</v>
      </c>
      <c r="S171" s="11">
        <f t="shared" ref="S171:S234" si="183">M171+P171</f>
        <v>3061.3</v>
      </c>
      <c r="T171" s="11">
        <f t="shared" ref="T171:T234" si="184">N171+Q171</f>
        <v>3061.3</v>
      </c>
      <c r="U171" s="11"/>
      <c r="V171" s="11"/>
      <c r="W171" s="11"/>
      <c r="X171" s="11">
        <f t="shared" ref="X171:X234" si="185">R171+U171</f>
        <v>5654.6</v>
      </c>
      <c r="Y171" s="11">
        <f t="shared" ref="Y171:Y234" si="186">S171+V171</f>
        <v>3061.3</v>
      </c>
      <c r="Z171" s="11">
        <f t="shared" ref="Z171:Z234" si="187">T171+W171</f>
        <v>3061.3</v>
      </c>
      <c r="AA171" s="11"/>
      <c r="AB171" s="11"/>
      <c r="AC171" s="11"/>
      <c r="AD171" s="11">
        <f t="shared" ref="AD171:AD234" si="188">X171+AA171</f>
        <v>5654.6</v>
      </c>
      <c r="AE171" s="11"/>
      <c r="AF171" s="57">
        <f t="shared" si="138"/>
        <v>5654.6</v>
      </c>
      <c r="AG171" s="58">
        <f t="shared" ref="AG171:AG234" si="189">Y171+AB171</f>
        <v>3061.3</v>
      </c>
      <c r="AH171" s="58">
        <f t="shared" ref="AH171:AH234" si="190">Z171+AC171</f>
        <v>3061.3</v>
      </c>
      <c r="AI171" s="11"/>
      <c r="AJ171" s="21"/>
      <c r="AK171" s="21"/>
    </row>
    <row r="172" spans="1:37" ht="46.8" x14ac:dyDescent="0.3">
      <c r="A172" s="47" t="s">
        <v>150</v>
      </c>
      <c r="B172" s="48"/>
      <c r="C172" s="47"/>
      <c r="D172" s="47"/>
      <c r="E172" s="49" t="s">
        <v>151</v>
      </c>
      <c r="F172" s="11">
        <f t="shared" ref="F172:K172" si="191">F173+F175</f>
        <v>10795.300000000001</v>
      </c>
      <c r="G172" s="11">
        <f t="shared" si="191"/>
        <v>10737</v>
      </c>
      <c r="H172" s="11">
        <f t="shared" si="191"/>
        <v>10730.400000000001</v>
      </c>
      <c r="I172" s="11">
        <f t="shared" si="191"/>
        <v>0</v>
      </c>
      <c r="J172" s="11">
        <f t="shared" si="191"/>
        <v>0</v>
      </c>
      <c r="K172" s="11">
        <f t="shared" si="191"/>
        <v>0</v>
      </c>
      <c r="L172" s="11">
        <f t="shared" si="135"/>
        <v>10795.300000000001</v>
      </c>
      <c r="M172" s="11">
        <f t="shared" si="136"/>
        <v>10737</v>
      </c>
      <c r="N172" s="11">
        <f t="shared" si="137"/>
        <v>10730.400000000001</v>
      </c>
      <c r="O172" s="11">
        <f>O173+O175</f>
        <v>6.7</v>
      </c>
      <c r="P172" s="11">
        <f>P173+P175</f>
        <v>0</v>
      </c>
      <c r="Q172" s="11">
        <f>Q173+Q175</f>
        <v>0</v>
      </c>
      <c r="R172" s="11">
        <f t="shared" si="182"/>
        <v>10802.000000000002</v>
      </c>
      <c r="S172" s="11">
        <f t="shared" si="183"/>
        <v>10737</v>
      </c>
      <c r="T172" s="11">
        <f t="shared" si="184"/>
        <v>10730.400000000001</v>
      </c>
      <c r="U172" s="11">
        <f>U173+U175</f>
        <v>0</v>
      </c>
      <c r="V172" s="11">
        <f>V173+V175</f>
        <v>0</v>
      </c>
      <c r="W172" s="11">
        <f>W173+W175</f>
        <v>0</v>
      </c>
      <c r="X172" s="11">
        <f t="shared" si="185"/>
        <v>10802.000000000002</v>
      </c>
      <c r="Y172" s="11">
        <f t="shared" si="186"/>
        <v>10737</v>
      </c>
      <c r="Z172" s="11">
        <f t="shared" si="187"/>
        <v>10730.400000000001</v>
      </c>
      <c r="AA172" s="11">
        <f>AA173+AA175</f>
        <v>-986.83699999999999</v>
      </c>
      <c r="AB172" s="11">
        <f>AB173+AB175</f>
        <v>0</v>
      </c>
      <c r="AC172" s="11">
        <f>AC173+AC175</f>
        <v>0</v>
      </c>
      <c r="AD172" s="11">
        <f t="shared" si="188"/>
        <v>9815.1630000000023</v>
      </c>
      <c r="AE172" s="11">
        <f>AE173+AE175</f>
        <v>0</v>
      </c>
      <c r="AF172" s="57">
        <f t="shared" si="138"/>
        <v>9815.1630000000023</v>
      </c>
      <c r="AG172" s="58">
        <f t="shared" si="189"/>
        <v>10737</v>
      </c>
      <c r="AH172" s="58">
        <f t="shared" si="190"/>
        <v>10730.400000000001</v>
      </c>
      <c r="AI172" s="11">
        <f>AI173+AI175</f>
        <v>0</v>
      </c>
      <c r="AJ172" s="21"/>
      <c r="AK172" s="21"/>
    </row>
    <row r="173" spans="1:37" ht="31.2" x14ac:dyDescent="0.3">
      <c r="A173" s="47" t="s">
        <v>150</v>
      </c>
      <c r="B173" s="48" t="s">
        <v>59</v>
      </c>
      <c r="C173" s="47"/>
      <c r="D173" s="47"/>
      <c r="E173" s="49" t="s">
        <v>60</v>
      </c>
      <c r="F173" s="11">
        <f t="shared" ref="F173:K173" si="192">F174</f>
        <v>9727.6</v>
      </c>
      <c r="G173" s="11">
        <f t="shared" si="192"/>
        <v>9694.6</v>
      </c>
      <c r="H173" s="11">
        <f t="shared" si="192"/>
        <v>9713.1000000000022</v>
      </c>
      <c r="I173" s="11">
        <f t="shared" si="192"/>
        <v>0</v>
      </c>
      <c r="J173" s="11">
        <f t="shared" si="192"/>
        <v>0</v>
      </c>
      <c r="K173" s="11">
        <f t="shared" si="192"/>
        <v>0</v>
      </c>
      <c r="L173" s="11">
        <f t="shared" si="135"/>
        <v>9727.6</v>
      </c>
      <c r="M173" s="11">
        <f t="shared" si="136"/>
        <v>9694.6</v>
      </c>
      <c r="N173" s="11">
        <f t="shared" si="137"/>
        <v>9713.1000000000022</v>
      </c>
      <c r="O173" s="11">
        <f>O174</f>
        <v>6.7</v>
      </c>
      <c r="P173" s="11">
        <f>P174</f>
        <v>0</v>
      </c>
      <c r="Q173" s="11">
        <f>Q174</f>
        <v>0</v>
      </c>
      <c r="R173" s="11">
        <f t="shared" si="182"/>
        <v>9734.3000000000011</v>
      </c>
      <c r="S173" s="11">
        <f t="shared" si="183"/>
        <v>9694.6</v>
      </c>
      <c r="T173" s="11">
        <f t="shared" si="184"/>
        <v>9713.1000000000022</v>
      </c>
      <c r="U173" s="11">
        <f>U174</f>
        <v>0</v>
      </c>
      <c r="V173" s="11">
        <f>V174</f>
        <v>0</v>
      </c>
      <c r="W173" s="11">
        <f>W174</f>
        <v>0</v>
      </c>
      <c r="X173" s="11">
        <f t="shared" si="185"/>
        <v>9734.3000000000011</v>
      </c>
      <c r="Y173" s="11">
        <f t="shared" si="186"/>
        <v>9694.6</v>
      </c>
      <c r="Z173" s="11">
        <f t="shared" si="187"/>
        <v>9713.1000000000022</v>
      </c>
      <c r="AA173" s="11">
        <f>AA174</f>
        <v>-986.83699999999999</v>
      </c>
      <c r="AB173" s="11">
        <f>AB174</f>
        <v>0</v>
      </c>
      <c r="AC173" s="11">
        <f>AC174</f>
        <v>0</v>
      </c>
      <c r="AD173" s="11">
        <f t="shared" si="188"/>
        <v>8747.4630000000016</v>
      </c>
      <c r="AE173" s="11">
        <f>AE174</f>
        <v>0</v>
      </c>
      <c r="AF173" s="57">
        <f t="shared" si="138"/>
        <v>8747.4630000000016</v>
      </c>
      <c r="AG173" s="58">
        <f t="shared" si="189"/>
        <v>9694.6</v>
      </c>
      <c r="AH173" s="58">
        <f t="shared" si="190"/>
        <v>9713.1000000000022</v>
      </c>
      <c r="AI173" s="11">
        <f>AI174</f>
        <v>0</v>
      </c>
      <c r="AJ173" s="21"/>
      <c r="AK173" s="21"/>
    </row>
    <row r="174" spans="1:37" ht="46.8" x14ac:dyDescent="0.3">
      <c r="A174" s="47" t="s">
        <v>150</v>
      </c>
      <c r="B174" s="48" t="s">
        <v>59</v>
      </c>
      <c r="C174" s="47" t="s">
        <v>99</v>
      </c>
      <c r="D174" s="47" t="s">
        <v>100</v>
      </c>
      <c r="E174" s="49" t="s">
        <v>101</v>
      </c>
      <c r="F174" s="11">
        <v>9727.6</v>
      </c>
      <c r="G174" s="11">
        <v>9694.6</v>
      </c>
      <c r="H174" s="11">
        <v>9713.1000000000022</v>
      </c>
      <c r="I174" s="11"/>
      <c r="J174" s="11"/>
      <c r="K174" s="11"/>
      <c r="L174" s="11">
        <f t="shared" si="135"/>
        <v>9727.6</v>
      </c>
      <c r="M174" s="11">
        <f t="shared" si="136"/>
        <v>9694.6</v>
      </c>
      <c r="N174" s="11">
        <f t="shared" si="137"/>
        <v>9713.1000000000022</v>
      </c>
      <c r="O174" s="11">
        <v>6.7</v>
      </c>
      <c r="P174" s="11"/>
      <c r="Q174" s="11"/>
      <c r="R174" s="11">
        <f t="shared" si="182"/>
        <v>9734.3000000000011</v>
      </c>
      <c r="S174" s="11">
        <f t="shared" si="183"/>
        <v>9694.6</v>
      </c>
      <c r="T174" s="11">
        <f t="shared" si="184"/>
        <v>9713.1000000000022</v>
      </c>
      <c r="U174" s="11"/>
      <c r="V174" s="11"/>
      <c r="W174" s="11"/>
      <c r="X174" s="11">
        <f t="shared" si="185"/>
        <v>9734.3000000000011</v>
      </c>
      <c r="Y174" s="11">
        <f t="shared" si="186"/>
        <v>9694.6</v>
      </c>
      <c r="Z174" s="11">
        <f t="shared" si="187"/>
        <v>9713.1000000000022</v>
      </c>
      <c r="AA174" s="11">
        <f>-65.733-921.104</f>
        <v>-986.83699999999999</v>
      </c>
      <c r="AB174" s="11"/>
      <c r="AC174" s="11"/>
      <c r="AD174" s="11">
        <f t="shared" si="188"/>
        <v>8747.4630000000016</v>
      </c>
      <c r="AE174" s="11"/>
      <c r="AF174" s="57">
        <f t="shared" si="138"/>
        <v>8747.4630000000016</v>
      </c>
      <c r="AG174" s="58">
        <f t="shared" si="189"/>
        <v>9694.6</v>
      </c>
      <c r="AH174" s="58">
        <f t="shared" si="190"/>
        <v>9713.1000000000022</v>
      </c>
      <c r="AI174" s="11"/>
      <c r="AJ174" s="21"/>
      <c r="AK174" s="21"/>
    </row>
    <row r="175" spans="1:37" x14ac:dyDescent="0.3">
      <c r="A175" s="47" t="s">
        <v>150</v>
      </c>
      <c r="B175" s="48" t="s">
        <v>45</v>
      </c>
      <c r="C175" s="47"/>
      <c r="D175" s="47"/>
      <c r="E175" s="49" t="s">
        <v>46</v>
      </c>
      <c r="F175" s="11">
        <f t="shared" ref="F175:K175" si="193">F176</f>
        <v>1067.7</v>
      </c>
      <c r="G175" s="11">
        <f t="shared" si="193"/>
        <v>1042.4000000000001</v>
      </c>
      <c r="H175" s="11">
        <f t="shared" si="193"/>
        <v>1017.3</v>
      </c>
      <c r="I175" s="11">
        <f t="shared" si="193"/>
        <v>0</v>
      </c>
      <c r="J175" s="11">
        <f t="shared" si="193"/>
        <v>0</v>
      </c>
      <c r="K175" s="11">
        <f t="shared" si="193"/>
        <v>0</v>
      </c>
      <c r="L175" s="11">
        <f t="shared" si="135"/>
        <v>1067.7</v>
      </c>
      <c r="M175" s="11">
        <f t="shared" si="136"/>
        <v>1042.4000000000001</v>
      </c>
      <c r="N175" s="11">
        <f t="shared" si="137"/>
        <v>1017.3</v>
      </c>
      <c r="O175" s="11">
        <f>O176</f>
        <v>0</v>
      </c>
      <c r="P175" s="11">
        <f>P176</f>
        <v>0</v>
      </c>
      <c r="Q175" s="11">
        <f>Q176</f>
        <v>0</v>
      </c>
      <c r="R175" s="11">
        <f t="shared" si="182"/>
        <v>1067.7</v>
      </c>
      <c r="S175" s="11">
        <f t="shared" si="183"/>
        <v>1042.4000000000001</v>
      </c>
      <c r="T175" s="11">
        <f t="shared" si="184"/>
        <v>1017.3</v>
      </c>
      <c r="U175" s="11">
        <f>U176</f>
        <v>0</v>
      </c>
      <c r="V175" s="11">
        <f>V176</f>
        <v>0</v>
      </c>
      <c r="W175" s="11">
        <f>W176</f>
        <v>0</v>
      </c>
      <c r="X175" s="11">
        <f t="shared" si="185"/>
        <v>1067.7</v>
      </c>
      <c r="Y175" s="11">
        <f t="shared" si="186"/>
        <v>1042.4000000000001</v>
      </c>
      <c r="Z175" s="11">
        <f t="shared" si="187"/>
        <v>1017.3</v>
      </c>
      <c r="AA175" s="11">
        <f>AA176</f>
        <v>0</v>
      </c>
      <c r="AB175" s="11">
        <f>AB176</f>
        <v>0</v>
      </c>
      <c r="AC175" s="11">
        <f>AC176</f>
        <v>0</v>
      </c>
      <c r="AD175" s="11">
        <f t="shared" si="188"/>
        <v>1067.7</v>
      </c>
      <c r="AE175" s="11">
        <f>AE176</f>
        <v>0</v>
      </c>
      <c r="AF175" s="57">
        <f t="shared" si="138"/>
        <v>1067.7</v>
      </c>
      <c r="AG175" s="58">
        <f t="shared" si="189"/>
        <v>1042.4000000000001</v>
      </c>
      <c r="AH175" s="58">
        <f t="shared" si="190"/>
        <v>1017.3</v>
      </c>
      <c r="AI175" s="11">
        <f>AI176</f>
        <v>0</v>
      </c>
      <c r="AJ175" s="21"/>
      <c r="AK175" s="21"/>
    </row>
    <row r="176" spans="1:37" ht="46.8" x14ac:dyDescent="0.3">
      <c r="A176" s="47" t="s">
        <v>150</v>
      </c>
      <c r="B176" s="48" t="s">
        <v>45</v>
      </c>
      <c r="C176" s="47" t="s">
        <v>99</v>
      </c>
      <c r="D176" s="47" t="s">
        <v>100</v>
      </c>
      <c r="E176" s="49" t="s">
        <v>101</v>
      </c>
      <c r="F176" s="11">
        <v>1067.7</v>
      </c>
      <c r="G176" s="11">
        <v>1042.4000000000001</v>
      </c>
      <c r="H176" s="11">
        <v>1017.3</v>
      </c>
      <c r="I176" s="11"/>
      <c r="J176" s="11"/>
      <c r="K176" s="11"/>
      <c r="L176" s="11">
        <f t="shared" si="135"/>
        <v>1067.7</v>
      </c>
      <c r="M176" s="11">
        <f t="shared" si="136"/>
        <v>1042.4000000000001</v>
      </c>
      <c r="N176" s="11">
        <f t="shared" si="137"/>
        <v>1017.3</v>
      </c>
      <c r="O176" s="11"/>
      <c r="P176" s="11"/>
      <c r="Q176" s="11"/>
      <c r="R176" s="11">
        <f t="shared" si="182"/>
        <v>1067.7</v>
      </c>
      <c r="S176" s="11">
        <f t="shared" si="183"/>
        <v>1042.4000000000001</v>
      </c>
      <c r="T176" s="11">
        <f t="shared" si="184"/>
        <v>1017.3</v>
      </c>
      <c r="U176" s="11"/>
      <c r="V176" s="11"/>
      <c r="W176" s="11"/>
      <c r="X176" s="11">
        <f t="shared" si="185"/>
        <v>1067.7</v>
      </c>
      <c r="Y176" s="11">
        <f t="shared" si="186"/>
        <v>1042.4000000000001</v>
      </c>
      <c r="Z176" s="11">
        <f t="shared" si="187"/>
        <v>1017.3</v>
      </c>
      <c r="AA176" s="11"/>
      <c r="AB176" s="11"/>
      <c r="AC176" s="11"/>
      <c r="AD176" s="11">
        <f t="shared" si="188"/>
        <v>1067.7</v>
      </c>
      <c r="AE176" s="11"/>
      <c r="AF176" s="57">
        <f t="shared" si="138"/>
        <v>1067.7</v>
      </c>
      <c r="AG176" s="58">
        <f t="shared" si="189"/>
        <v>1042.4000000000001</v>
      </c>
      <c r="AH176" s="58">
        <f t="shared" si="190"/>
        <v>1017.3</v>
      </c>
      <c r="AI176" s="11"/>
      <c r="AJ176" s="21"/>
      <c r="AK176" s="21"/>
    </row>
    <row r="177" spans="1:37" ht="46.8" x14ac:dyDescent="0.3">
      <c r="A177" s="47" t="s">
        <v>152</v>
      </c>
      <c r="B177" s="48"/>
      <c r="C177" s="47"/>
      <c r="D177" s="47"/>
      <c r="E177" s="49" t="s">
        <v>153</v>
      </c>
      <c r="F177" s="11">
        <f t="shared" ref="F177:F181" si="194">F178</f>
        <v>5441.9</v>
      </c>
      <c r="G177" s="11">
        <f t="shared" ref="G177:G181" si="195">G178</f>
        <v>5441.9</v>
      </c>
      <c r="H177" s="11">
        <f t="shared" ref="H177:H181" si="196">H178</f>
        <v>5441.9</v>
      </c>
      <c r="I177" s="11">
        <f t="shared" ref="I177:I181" si="197">I178</f>
        <v>0</v>
      </c>
      <c r="J177" s="11">
        <f t="shared" ref="J177:J181" si="198">J178</f>
        <v>0</v>
      </c>
      <c r="K177" s="11">
        <f t="shared" ref="K177:K181" si="199">K178</f>
        <v>0</v>
      </c>
      <c r="L177" s="11">
        <f t="shared" si="135"/>
        <v>5441.9</v>
      </c>
      <c r="M177" s="11">
        <f t="shared" si="136"/>
        <v>5441.9</v>
      </c>
      <c r="N177" s="11">
        <f t="shared" si="137"/>
        <v>5441.9</v>
      </c>
      <c r="O177" s="11">
        <f t="shared" ref="O177:O181" si="200">O178</f>
        <v>0</v>
      </c>
      <c r="P177" s="11">
        <f t="shared" ref="P177:P181" si="201">P178</f>
        <v>0</v>
      </c>
      <c r="Q177" s="11">
        <f t="shared" ref="Q177:Q181" si="202">Q178</f>
        <v>0</v>
      </c>
      <c r="R177" s="11">
        <f t="shared" si="182"/>
        <v>5441.9</v>
      </c>
      <c r="S177" s="11">
        <f t="shared" si="183"/>
        <v>5441.9</v>
      </c>
      <c r="T177" s="11">
        <f t="shared" si="184"/>
        <v>5441.9</v>
      </c>
      <c r="U177" s="11">
        <f t="shared" ref="U177:U181" si="203">U178</f>
        <v>0</v>
      </c>
      <c r="V177" s="11">
        <f t="shared" ref="V177:V181" si="204">V178</f>
        <v>0</v>
      </c>
      <c r="W177" s="11">
        <f t="shared" ref="W177:W181" si="205">W178</f>
        <v>0</v>
      </c>
      <c r="X177" s="11">
        <f t="shared" si="185"/>
        <v>5441.9</v>
      </c>
      <c r="Y177" s="11">
        <f t="shared" si="186"/>
        <v>5441.9</v>
      </c>
      <c r="Z177" s="11">
        <f t="shared" si="187"/>
        <v>5441.9</v>
      </c>
      <c r="AA177" s="11">
        <f t="shared" ref="AA177:AA181" si="206">AA178</f>
        <v>0</v>
      </c>
      <c r="AB177" s="11">
        <f t="shared" ref="AB177:AB181" si="207">AB178</f>
        <v>0</v>
      </c>
      <c r="AC177" s="11">
        <f t="shared" ref="AC177:AC181" si="208">AC178</f>
        <v>0</v>
      </c>
      <c r="AD177" s="11">
        <f t="shared" si="188"/>
        <v>5441.9</v>
      </c>
      <c r="AE177" s="11">
        <f t="shared" ref="AE177:AE181" si="209">AE178</f>
        <v>0</v>
      </c>
      <c r="AF177" s="57">
        <f t="shared" si="138"/>
        <v>5441.9</v>
      </c>
      <c r="AG177" s="58">
        <f t="shared" si="189"/>
        <v>5441.9</v>
      </c>
      <c r="AH177" s="58">
        <f t="shared" si="190"/>
        <v>5441.9</v>
      </c>
      <c r="AI177" s="11">
        <f t="shared" ref="AI177:AI181" si="210">AI178</f>
        <v>0</v>
      </c>
      <c r="AJ177" s="21"/>
      <c r="AK177" s="21"/>
    </row>
    <row r="178" spans="1:37" ht="31.2" x14ac:dyDescent="0.3">
      <c r="A178" s="47" t="s">
        <v>152</v>
      </c>
      <c r="B178" s="48" t="s">
        <v>59</v>
      </c>
      <c r="C178" s="47"/>
      <c r="D178" s="47"/>
      <c r="E178" s="49" t="s">
        <v>60</v>
      </c>
      <c r="F178" s="11">
        <f t="shared" si="194"/>
        <v>5441.9</v>
      </c>
      <c r="G178" s="11">
        <f t="shared" si="195"/>
        <v>5441.9</v>
      </c>
      <c r="H178" s="11">
        <f t="shared" si="196"/>
        <v>5441.9</v>
      </c>
      <c r="I178" s="11">
        <f t="shared" si="197"/>
        <v>0</v>
      </c>
      <c r="J178" s="11">
        <f t="shared" si="198"/>
        <v>0</v>
      </c>
      <c r="K178" s="11">
        <f t="shared" si="199"/>
        <v>0</v>
      </c>
      <c r="L178" s="11">
        <f t="shared" si="135"/>
        <v>5441.9</v>
      </c>
      <c r="M178" s="11">
        <f t="shared" si="136"/>
        <v>5441.9</v>
      </c>
      <c r="N178" s="11">
        <f t="shared" si="137"/>
        <v>5441.9</v>
      </c>
      <c r="O178" s="11">
        <f t="shared" si="200"/>
        <v>0</v>
      </c>
      <c r="P178" s="11">
        <f t="shared" si="201"/>
        <v>0</v>
      </c>
      <c r="Q178" s="11">
        <f t="shared" si="202"/>
        <v>0</v>
      </c>
      <c r="R178" s="11">
        <f t="shared" si="182"/>
        <v>5441.9</v>
      </c>
      <c r="S178" s="11">
        <f t="shared" si="183"/>
        <v>5441.9</v>
      </c>
      <c r="T178" s="11">
        <f t="shared" si="184"/>
        <v>5441.9</v>
      </c>
      <c r="U178" s="11">
        <f t="shared" si="203"/>
        <v>0</v>
      </c>
      <c r="V178" s="11">
        <f t="shared" si="204"/>
        <v>0</v>
      </c>
      <c r="W178" s="11">
        <f t="shared" si="205"/>
        <v>0</v>
      </c>
      <c r="X178" s="11">
        <f t="shared" si="185"/>
        <v>5441.9</v>
      </c>
      <c r="Y178" s="11">
        <f t="shared" si="186"/>
        <v>5441.9</v>
      </c>
      <c r="Z178" s="11">
        <f t="shared" si="187"/>
        <v>5441.9</v>
      </c>
      <c r="AA178" s="11">
        <f t="shared" si="206"/>
        <v>0</v>
      </c>
      <c r="AB178" s="11">
        <f t="shared" si="207"/>
        <v>0</v>
      </c>
      <c r="AC178" s="11">
        <f t="shared" si="208"/>
        <v>0</v>
      </c>
      <c r="AD178" s="11">
        <f t="shared" si="188"/>
        <v>5441.9</v>
      </c>
      <c r="AE178" s="11">
        <f t="shared" si="209"/>
        <v>0</v>
      </c>
      <c r="AF178" s="57">
        <f t="shared" si="138"/>
        <v>5441.9</v>
      </c>
      <c r="AG178" s="58">
        <f t="shared" si="189"/>
        <v>5441.9</v>
      </c>
      <c r="AH178" s="58">
        <f t="shared" si="190"/>
        <v>5441.9</v>
      </c>
      <c r="AI178" s="11">
        <f t="shared" si="210"/>
        <v>0</v>
      </c>
      <c r="AJ178" s="21"/>
      <c r="AK178" s="21"/>
    </row>
    <row r="179" spans="1:37" x14ac:dyDescent="0.3">
      <c r="A179" s="47" t="s">
        <v>152</v>
      </c>
      <c r="B179" s="48" t="s">
        <v>59</v>
      </c>
      <c r="C179" s="47" t="s">
        <v>99</v>
      </c>
      <c r="D179" s="47" t="s">
        <v>67</v>
      </c>
      <c r="E179" s="49" t="s">
        <v>143</v>
      </c>
      <c r="F179" s="11">
        <v>5441.9</v>
      </c>
      <c r="G179" s="11">
        <v>5441.9</v>
      </c>
      <c r="H179" s="11">
        <v>5441.9</v>
      </c>
      <c r="I179" s="11"/>
      <c r="J179" s="11"/>
      <c r="K179" s="11"/>
      <c r="L179" s="11">
        <f t="shared" si="135"/>
        <v>5441.9</v>
      </c>
      <c r="M179" s="11">
        <f t="shared" si="136"/>
        <v>5441.9</v>
      </c>
      <c r="N179" s="11">
        <f t="shared" si="137"/>
        <v>5441.9</v>
      </c>
      <c r="O179" s="11"/>
      <c r="P179" s="11"/>
      <c r="Q179" s="11"/>
      <c r="R179" s="11">
        <f t="shared" si="182"/>
        <v>5441.9</v>
      </c>
      <c r="S179" s="11">
        <f t="shared" si="183"/>
        <v>5441.9</v>
      </c>
      <c r="T179" s="11">
        <f t="shared" si="184"/>
        <v>5441.9</v>
      </c>
      <c r="U179" s="11"/>
      <c r="V179" s="11"/>
      <c r="W179" s="11"/>
      <c r="X179" s="11">
        <f t="shared" si="185"/>
        <v>5441.9</v>
      </c>
      <c r="Y179" s="11">
        <f t="shared" si="186"/>
        <v>5441.9</v>
      </c>
      <c r="Z179" s="11">
        <f t="shared" si="187"/>
        <v>5441.9</v>
      </c>
      <c r="AA179" s="11"/>
      <c r="AB179" s="11"/>
      <c r="AC179" s="11"/>
      <c r="AD179" s="11">
        <f t="shared" si="188"/>
        <v>5441.9</v>
      </c>
      <c r="AE179" s="11"/>
      <c r="AF179" s="57">
        <f t="shared" si="138"/>
        <v>5441.9</v>
      </c>
      <c r="AG179" s="58">
        <f t="shared" si="189"/>
        <v>5441.9</v>
      </c>
      <c r="AH179" s="58">
        <f t="shared" si="190"/>
        <v>5441.9</v>
      </c>
      <c r="AI179" s="11"/>
      <c r="AJ179" s="21"/>
      <c r="AK179" s="21"/>
    </row>
    <row r="180" spans="1:37" ht="78" x14ac:dyDescent="0.3">
      <c r="A180" s="47" t="s">
        <v>154</v>
      </c>
      <c r="B180" s="48"/>
      <c r="C180" s="47"/>
      <c r="D180" s="47"/>
      <c r="E180" s="49" t="s">
        <v>155</v>
      </c>
      <c r="F180" s="11">
        <f t="shared" si="194"/>
        <v>551.6</v>
      </c>
      <c r="G180" s="11">
        <f t="shared" si="195"/>
        <v>551.6</v>
      </c>
      <c r="H180" s="11">
        <f t="shared" si="196"/>
        <v>551.6</v>
      </c>
      <c r="I180" s="11">
        <f t="shared" si="197"/>
        <v>0</v>
      </c>
      <c r="J180" s="11">
        <f t="shared" si="198"/>
        <v>0</v>
      </c>
      <c r="K180" s="11">
        <f t="shared" si="199"/>
        <v>0</v>
      </c>
      <c r="L180" s="11">
        <f t="shared" si="135"/>
        <v>551.6</v>
      </c>
      <c r="M180" s="11">
        <f t="shared" si="136"/>
        <v>551.6</v>
      </c>
      <c r="N180" s="11">
        <f t="shared" si="137"/>
        <v>551.6</v>
      </c>
      <c r="O180" s="11">
        <f t="shared" si="200"/>
        <v>0</v>
      </c>
      <c r="P180" s="11">
        <f t="shared" si="201"/>
        <v>0</v>
      </c>
      <c r="Q180" s="11">
        <f t="shared" si="202"/>
        <v>0</v>
      </c>
      <c r="R180" s="11">
        <f t="shared" si="182"/>
        <v>551.6</v>
      </c>
      <c r="S180" s="11">
        <f t="shared" si="183"/>
        <v>551.6</v>
      </c>
      <c r="T180" s="11">
        <f t="shared" si="184"/>
        <v>551.6</v>
      </c>
      <c r="U180" s="11">
        <f t="shared" si="203"/>
        <v>0</v>
      </c>
      <c r="V180" s="11">
        <f t="shared" si="204"/>
        <v>0</v>
      </c>
      <c r="W180" s="11">
        <f t="shared" si="205"/>
        <v>0</v>
      </c>
      <c r="X180" s="11">
        <f t="shared" si="185"/>
        <v>551.6</v>
      </c>
      <c r="Y180" s="11">
        <f t="shared" si="186"/>
        <v>551.6</v>
      </c>
      <c r="Z180" s="11">
        <f t="shared" si="187"/>
        <v>551.6</v>
      </c>
      <c r="AA180" s="11">
        <f t="shared" si="206"/>
        <v>0</v>
      </c>
      <c r="AB180" s="11">
        <f t="shared" si="207"/>
        <v>0</v>
      </c>
      <c r="AC180" s="11">
        <f t="shared" si="208"/>
        <v>0</v>
      </c>
      <c r="AD180" s="11">
        <f t="shared" si="188"/>
        <v>551.6</v>
      </c>
      <c r="AE180" s="11">
        <f t="shared" si="209"/>
        <v>0</v>
      </c>
      <c r="AF180" s="57">
        <f t="shared" si="138"/>
        <v>551.6</v>
      </c>
      <c r="AG180" s="58">
        <f t="shared" si="189"/>
        <v>551.6</v>
      </c>
      <c r="AH180" s="58">
        <f t="shared" si="190"/>
        <v>551.6</v>
      </c>
      <c r="AI180" s="11">
        <f t="shared" si="210"/>
        <v>0</v>
      </c>
      <c r="AJ180" s="21"/>
      <c r="AK180" s="21"/>
    </row>
    <row r="181" spans="1:37" ht="46.8" x14ac:dyDescent="0.3">
      <c r="A181" s="47" t="s">
        <v>154</v>
      </c>
      <c r="B181" s="48" t="s">
        <v>51</v>
      </c>
      <c r="C181" s="47"/>
      <c r="D181" s="47"/>
      <c r="E181" s="49" t="s">
        <v>52</v>
      </c>
      <c r="F181" s="11">
        <f t="shared" si="194"/>
        <v>551.6</v>
      </c>
      <c r="G181" s="11">
        <f t="shared" si="195"/>
        <v>551.6</v>
      </c>
      <c r="H181" s="11">
        <f t="shared" si="196"/>
        <v>551.6</v>
      </c>
      <c r="I181" s="11">
        <f t="shared" si="197"/>
        <v>0</v>
      </c>
      <c r="J181" s="11">
        <f t="shared" si="198"/>
        <v>0</v>
      </c>
      <c r="K181" s="11">
        <f t="shared" si="199"/>
        <v>0</v>
      </c>
      <c r="L181" s="11">
        <f t="shared" si="135"/>
        <v>551.6</v>
      </c>
      <c r="M181" s="11">
        <f t="shared" si="136"/>
        <v>551.6</v>
      </c>
      <c r="N181" s="11">
        <f t="shared" si="137"/>
        <v>551.6</v>
      </c>
      <c r="O181" s="11">
        <f t="shared" si="200"/>
        <v>0</v>
      </c>
      <c r="P181" s="11">
        <f t="shared" si="201"/>
        <v>0</v>
      </c>
      <c r="Q181" s="11">
        <f t="shared" si="202"/>
        <v>0</v>
      </c>
      <c r="R181" s="11">
        <f t="shared" si="182"/>
        <v>551.6</v>
      </c>
      <c r="S181" s="11">
        <f t="shared" si="183"/>
        <v>551.6</v>
      </c>
      <c r="T181" s="11">
        <f t="shared" si="184"/>
        <v>551.6</v>
      </c>
      <c r="U181" s="11">
        <f t="shared" si="203"/>
        <v>0</v>
      </c>
      <c r="V181" s="11">
        <f t="shared" si="204"/>
        <v>0</v>
      </c>
      <c r="W181" s="11">
        <f t="shared" si="205"/>
        <v>0</v>
      </c>
      <c r="X181" s="11">
        <f t="shared" si="185"/>
        <v>551.6</v>
      </c>
      <c r="Y181" s="11">
        <f t="shared" si="186"/>
        <v>551.6</v>
      </c>
      <c r="Z181" s="11">
        <f t="shared" si="187"/>
        <v>551.6</v>
      </c>
      <c r="AA181" s="11">
        <f t="shared" si="206"/>
        <v>0</v>
      </c>
      <c r="AB181" s="11">
        <f t="shared" si="207"/>
        <v>0</v>
      </c>
      <c r="AC181" s="11">
        <f t="shared" si="208"/>
        <v>0</v>
      </c>
      <c r="AD181" s="11">
        <f t="shared" si="188"/>
        <v>551.6</v>
      </c>
      <c r="AE181" s="11">
        <f t="shared" si="209"/>
        <v>0</v>
      </c>
      <c r="AF181" s="57">
        <f t="shared" si="138"/>
        <v>551.6</v>
      </c>
      <c r="AG181" s="58">
        <f t="shared" si="189"/>
        <v>551.6</v>
      </c>
      <c r="AH181" s="58">
        <f t="shared" si="190"/>
        <v>551.6</v>
      </c>
      <c r="AI181" s="11">
        <f t="shared" si="210"/>
        <v>0</v>
      </c>
      <c r="AJ181" s="21"/>
      <c r="AK181" s="21"/>
    </row>
    <row r="182" spans="1:37" ht="46.8" x14ac:dyDescent="0.3">
      <c r="A182" s="47" t="s">
        <v>154</v>
      </c>
      <c r="B182" s="48" t="s">
        <v>51</v>
      </c>
      <c r="C182" s="47" t="s">
        <v>99</v>
      </c>
      <c r="D182" s="47" t="s">
        <v>100</v>
      </c>
      <c r="E182" s="49" t="s">
        <v>101</v>
      </c>
      <c r="F182" s="11">
        <v>551.6</v>
      </c>
      <c r="G182" s="11">
        <v>551.6</v>
      </c>
      <c r="H182" s="11">
        <v>551.6</v>
      </c>
      <c r="I182" s="11"/>
      <c r="J182" s="11"/>
      <c r="K182" s="11"/>
      <c r="L182" s="11">
        <f t="shared" si="135"/>
        <v>551.6</v>
      </c>
      <c r="M182" s="11">
        <f t="shared" si="136"/>
        <v>551.6</v>
      </c>
      <c r="N182" s="11">
        <f t="shared" si="137"/>
        <v>551.6</v>
      </c>
      <c r="O182" s="11"/>
      <c r="P182" s="11"/>
      <c r="Q182" s="11"/>
      <c r="R182" s="11">
        <f t="shared" si="182"/>
        <v>551.6</v>
      </c>
      <c r="S182" s="11">
        <f t="shared" si="183"/>
        <v>551.6</v>
      </c>
      <c r="T182" s="11">
        <f t="shared" si="184"/>
        <v>551.6</v>
      </c>
      <c r="U182" s="11"/>
      <c r="V182" s="11"/>
      <c r="W182" s="11"/>
      <c r="X182" s="11">
        <f t="shared" si="185"/>
        <v>551.6</v>
      </c>
      <c r="Y182" s="11">
        <f t="shared" si="186"/>
        <v>551.6</v>
      </c>
      <c r="Z182" s="11">
        <f t="shared" si="187"/>
        <v>551.6</v>
      </c>
      <c r="AA182" s="11"/>
      <c r="AB182" s="11"/>
      <c r="AC182" s="11"/>
      <c r="AD182" s="11">
        <f t="shared" si="188"/>
        <v>551.6</v>
      </c>
      <c r="AE182" s="11"/>
      <c r="AF182" s="57">
        <f t="shared" si="138"/>
        <v>551.6</v>
      </c>
      <c r="AG182" s="58">
        <f t="shared" si="189"/>
        <v>551.6</v>
      </c>
      <c r="AH182" s="58">
        <f t="shared" si="190"/>
        <v>551.6</v>
      </c>
      <c r="AI182" s="11"/>
      <c r="AJ182" s="21"/>
      <c r="AK182" s="21"/>
    </row>
    <row r="183" spans="1:37" ht="62.4" x14ac:dyDescent="0.3">
      <c r="A183" s="47" t="s">
        <v>156</v>
      </c>
      <c r="B183" s="48"/>
      <c r="C183" s="47"/>
      <c r="D183" s="47"/>
      <c r="E183" s="49" t="s">
        <v>157</v>
      </c>
      <c r="F183" s="11">
        <f t="shared" ref="F183:K183" si="211">F184+F188+F191</f>
        <v>16231.6</v>
      </c>
      <c r="G183" s="11">
        <f t="shared" si="211"/>
        <v>16231.6</v>
      </c>
      <c r="H183" s="11">
        <f t="shared" si="211"/>
        <v>16231.6</v>
      </c>
      <c r="I183" s="11">
        <f t="shared" si="211"/>
        <v>0</v>
      </c>
      <c r="J183" s="11">
        <f t="shared" si="211"/>
        <v>0</v>
      </c>
      <c r="K183" s="11">
        <f t="shared" si="211"/>
        <v>0</v>
      </c>
      <c r="L183" s="11">
        <f t="shared" si="135"/>
        <v>16231.6</v>
      </c>
      <c r="M183" s="11">
        <f t="shared" si="136"/>
        <v>16231.6</v>
      </c>
      <c r="N183" s="11">
        <f t="shared" si="137"/>
        <v>16231.6</v>
      </c>
      <c r="O183" s="11">
        <f>O184+O188+O191</f>
        <v>0</v>
      </c>
      <c r="P183" s="11">
        <f>P184+P188+P191</f>
        <v>0</v>
      </c>
      <c r="Q183" s="11">
        <f>Q184+Q188+Q191</f>
        <v>0</v>
      </c>
      <c r="R183" s="11">
        <f t="shared" si="182"/>
        <v>16231.6</v>
      </c>
      <c r="S183" s="11">
        <f t="shared" si="183"/>
        <v>16231.6</v>
      </c>
      <c r="T183" s="11">
        <f t="shared" si="184"/>
        <v>16231.6</v>
      </c>
      <c r="U183" s="11">
        <f>U184+U188+U191</f>
        <v>0</v>
      </c>
      <c r="V183" s="11">
        <f>V184+V188+V191</f>
        <v>0</v>
      </c>
      <c r="W183" s="11">
        <f>W184+W188+W191</f>
        <v>0</v>
      </c>
      <c r="X183" s="11">
        <f t="shared" si="185"/>
        <v>16231.6</v>
      </c>
      <c r="Y183" s="11">
        <f t="shared" si="186"/>
        <v>16231.6</v>
      </c>
      <c r="Z183" s="11">
        <f t="shared" si="187"/>
        <v>16231.6</v>
      </c>
      <c r="AA183" s="11">
        <f>AA184+AA188+AA191</f>
        <v>0</v>
      </c>
      <c r="AB183" s="11">
        <f>AB184+AB188+AB191</f>
        <v>0</v>
      </c>
      <c r="AC183" s="11">
        <f>AC184+AC188+AC191</f>
        <v>0</v>
      </c>
      <c r="AD183" s="11">
        <f t="shared" si="188"/>
        <v>16231.6</v>
      </c>
      <c r="AE183" s="11">
        <f>AE184+AE188+AE191</f>
        <v>0</v>
      </c>
      <c r="AF183" s="57">
        <f t="shared" si="138"/>
        <v>16231.6</v>
      </c>
      <c r="AG183" s="58">
        <f t="shared" si="189"/>
        <v>16231.6</v>
      </c>
      <c r="AH183" s="58">
        <f t="shared" si="190"/>
        <v>16231.6</v>
      </c>
      <c r="AI183" s="11">
        <f>AI184+AI188+AI191</f>
        <v>0</v>
      </c>
      <c r="AJ183" s="21"/>
      <c r="AK183" s="21"/>
    </row>
    <row r="184" spans="1:37" ht="46.8" x14ac:dyDescent="0.3">
      <c r="A184" s="47" t="s">
        <v>158</v>
      </c>
      <c r="B184" s="48"/>
      <c r="C184" s="47"/>
      <c r="D184" s="47"/>
      <c r="E184" s="49" t="s">
        <v>159</v>
      </c>
      <c r="F184" s="11">
        <f t="shared" ref="F184:K184" si="212">F185</f>
        <v>10005.799999999999</v>
      </c>
      <c r="G184" s="11">
        <f t="shared" si="212"/>
        <v>10005.799999999999</v>
      </c>
      <c r="H184" s="11">
        <f t="shared" si="212"/>
        <v>10005.799999999999</v>
      </c>
      <c r="I184" s="11">
        <f t="shared" si="212"/>
        <v>0</v>
      </c>
      <c r="J184" s="11">
        <f t="shared" si="212"/>
        <v>0</v>
      </c>
      <c r="K184" s="11">
        <f t="shared" si="212"/>
        <v>0</v>
      </c>
      <c r="L184" s="11">
        <f t="shared" si="135"/>
        <v>10005.799999999999</v>
      </c>
      <c r="M184" s="11">
        <f t="shared" si="136"/>
        <v>10005.799999999999</v>
      </c>
      <c r="N184" s="11">
        <f t="shared" si="137"/>
        <v>10005.799999999999</v>
      </c>
      <c r="O184" s="11">
        <f>O185</f>
        <v>0</v>
      </c>
      <c r="P184" s="11">
        <f>P185</f>
        <v>0</v>
      </c>
      <c r="Q184" s="11">
        <f>Q185</f>
        <v>0</v>
      </c>
      <c r="R184" s="11">
        <f t="shared" si="182"/>
        <v>10005.799999999999</v>
      </c>
      <c r="S184" s="11">
        <f t="shared" si="183"/>
        <v>10005.799999999999</v>
      </c>
      <c r="T184" s="11">
        <f t="shared" si="184"/>
        <v>10005.799999999999</v>
      </c>
      <c r="U184" s="11">
        <f>U185</f>
        <v>0</v>
      </c>
      <c r="V184" s="11">
        <f>V185</f>
        <v>0</v>
      </c>
      <c r="W184" s="11">
        <f>W185</f>
        <v>0</v>
      </c>
      <c r="X184" s="11">
        <f t="shared" si="185"/>
        <v>10005.799999999999</v>
      </c>
      <c r="Y184" s="11">
        <f t="shared" si="186"/>
        <v>10005.799999999999</v>
      </c>
      <c r="Z184" s="11">
        <f t="shared" si="187"/>
        <v>10005.799999999999</v>
      </c>
      <c r="AA184" s="11">
        <f>AA185</f>
        <v>0</v>
      </c>
      <c r="AB184" s="11">
        <f>AB185</f>
        <v>0</v>
      </c>
      <c r="AC184" s="11">
        <f>AC185</f>
        <v>0</v>
      </c>
      <c r="AD184" s="11">
        <f t="shared" si="188"/>
        <v>10005.799999999999</v>
      </c>
      <c r="AE184" s="11">
        <f>AE185</f>
        <v>0</v>
      </c>
      <c r="AF184" s="57">
        <f t="shared" si="138"/>
        <v>10005.799999999999</v>
      </c>
      <c r="AG184" s="58">
        <f t="shared" si="189"/>
        <v>10005.799999999999</v>
      </c>
      <c r="AH184" s="58">
        <f t="shared" si="190"/>
        <v>10005.799999999999</v>
      </c>
      <c r="AI184" s="11">
        <f>AI185</f>
        <v>0</v>
      </c>
      <c r="AJ184" s="21"/>
      <c r="AK184" s="21"/>
    </row>
    <row r="185" spans="1:37" ht="46.8" x14ac:dyDescent="0.3">
      <c r="A185" s="47" t="s">
        <v>158</v>
      </c>
      <c r="B185" s="48" t="s">
        <v>51</v>
      </c>
      <c r="C185" s="47"/>
      <c r="D185" s="47"/>
      <c r="E185" s="49" t="s">
        <v>52</v>
      </c>
      <c r="F185" s="11">
        <f t="shared" ref="F185:K185" si="213">F186+F187</f>
        <v>10005.799999999999</v>
      </c>
      <c r="G185" s="11">
        <f t="shared" si="213"/>
        <v>10005.799999999999</v>
      </c>
      <c r="H185" s="11">
        <f t="shared" si="213"/>
        <v>10005.799999999999</v>
      </c>
      <c r="I185" s="11">
        <f t="shared" si="213"/>
        <v>0</v>
      </c>
      <c r="J185" s="11">
        <f t="shared" si="213"/>
        <v>0</v>
      </c>
      <c r="K185" s="11">
        <f t="shared" si="213"/>
        <v>0</v>
      </c>
      <c r="L185" s="11">
        <f t="shared" si="135"/>
        <v>10005.799999999999</v>
      </c>
      <c r="M185" s="11">
        <f t="shared" si="136"/>
        <v>10005.799999999999</v>
      </c>
      <c r="N185" s="11">
        <f t="shared" si="137"/>
        <v>10005.799999999999</v>
      </c>
      <c r="O185" s="11">
        <f>O186+O187</f>
        <v>0</v>
      </c>
      <c r="P185" s="11">
        <f>P186+P187</f>
        <v>0</v>
      </c>
      <c r="Q185" s="11">
        <f>Q186+Q187</f>
        <v>0</v>
      </c>
      <c r="R185" s="11">
        <f t="shared" si="182"/>
        <v>10005.799999999999</v>
      </c>
      <c r="S185" s="11">
        <f t="shared" si="183"/>
        <v>10005.799999999999</v>
      </c>
      <c r="T185" s="11">
        <f t="shared" si="184"/>
        <v>10005.799999999999</v>
      </c>
      <c r="U185" s="11">
        <f>U186+U187</f>
        <v>0</v>
      </c>
      <c r="V185" s="11">
        <f>V186+V187</f>
        <v>0</v>
      </c>
      <c r="W185" s="11">
        <f>W186+W187</f>
        <v>0</v>
      </c>
      <c r="X185" s="11">
        <f t="shared" si="185"/>
        <v>10005.799999999999</v>
      </c>
      <c r="Y185" s="11">
        <f t="shared" si="186"/>
        <v>10005.799999999999</v>
      </c>
      <c r="Z185" s="11">
        <f t="shared" si="187"/>
        <v>10005.799999999999</v>
      </c>
      <c r="AA185" s="11">
        <f>AA186+AA187</f>
        <v>0</v>
      </c>
      <c r="AB185" s="11">
        <f>AB186+AB187</f>
        <v>0</v>
      </c>
      <c r="AC185" s="11">
        <f>AC186+AC187</f>
        <v>0</v>
      </c>
      <c r="AD185" s="11">
        <f t="shared" si="188"/>
        <v>10005.799999999999</v>
      </c>
      <c r="AE185" s="11">
        <f>AE186+AE187</f>
        <v>0</v>
      </c>
      <c r="AF185" s="57">
        <f t="shared" si="138"/>
        <v>10005.799999999999</v>
      </c>
      <c r="AG185" s="58">
        <f t="shared" si="189"/>
        <v>10005.799999999999</v>
      </c>
      <c r="AH185" s="58">
        <f t="shared" si="190"/>
        <v>10005.799999999999</v>
      </c>
      <c r="AI185" s="11">
        <f>AI186+AI187</f>
        <v>0</v>
      </c>
      <c r="AJ185" s="21"/>
      <c r="AK185" s="21"/>
    </row>
    <row r="186" spans="1:37" x14ac:dyDescent="0.3">
      <c r="A186" s="47" t="s">
        <v>158</v>
      </c>
      <c r="B186" s="48" t="s">
        <v>51</v>
      </c>
      <c r="C186" s="47" t="s">
        <v>65</v>
      </c>
      <c r="D186" s="47" t="s">
        <v>65</v>
      </c>
      <c r="E186" s="49" t="s">
        <v>66</v>
      </c>
      <c r="F186" s="11">
        <v>5434.3</v>
      </c>
      <c r="G186" s="11">
        <v>5434.3</v>
      </c>
      <c r="H186" s="11">
        <v>5434.3</v>
      </c>
      <c r="I186" s="11"/>
      <c r="J186" s="11"/>
      <c r="K186" s="11"/>
      <c r="L186" s="11">
        <f t="shared" si="135"/>
        <v>5434.3</v>
      </c>
      <c r="M186" s="11">
        <f t="shared" si="136"/>
        <v>5434.3</v>
      </c>
      <c r="N186" s="11">
        <f t="shared" si="137"/>
        <v>5434.3</v>
      </c>
      <c r="O186" s="11"/>
      <c r="P186" s="11"/>
      <c r="Q186" s="11"/>
      <c r="R186" s="11">
        <f t="shared" si="182"/>
        <v>5434.3</v>
      </c>
      <c r="S186" s="11">
        <f t="shared" si="183"/>
        <v>5434.3</v>
      </c>
      <c r="T186" s="11">
        <f t="shared" si="184"/>
        <v>5434.3</v>
      </c>
      <c r="U186" s="11"/>
      <c r="V186" s="11"/>
      <c r="W186" s="11"/>
      <c r="X186" s="11">
        <f t="shared" si="185"/>
        <v>5434.3</v>
      </c>
      <c r="Y186" s="11">
        <f t="shared" si="186"/>
        <v>5434.3</v>
      </c>
      <c r="Z186" s="11">
        <f t="shared" si="187"/>
        <v>5434.3</v>
      </c>
      <c r="AA186" s="11"/>
      <c r="AB186" s="11"/>
      <c r="AC186" s="11"/>
      <c r="AD186" s="11">
        <f t="shared" si="188"/>
        <v>5434.3</v>
      </c>
      <c r="AE186" s="11"/>
      <c r="AF186" s="57">
        <f t="shared" si="138"/>
        <v>5434.3</v>
      </c>
      <c r="AG186" s="58">
        <f t="shared" si="189"/>
        <v>5434.3</v>
      </c>
      <c r="AH186" s="58">
        <f t="shared" si="190"/>
        <v>5434.3</v>
      </c>
      <c r="AI186" s="11"/>
      <c r="AJ186" s="21"/>
      <c r="AK186" s="21"/>
    </row>
    <row r="187" spans="1:37" x14ac:dyDescent="0.3">
      <c r="A187" s="47" t="s">
        <v>158</v>
      </c>
      <c r="B187" s="48" t="s">
        <v>51</v>
      </c>
      <c r="C187" s="47" t="s">
        <v>65</v>
      </c>
      <c r="D187" s="47" t="s">
        <v>67</v>
      </c>
      <c r="E187" s="49" t="s">
        <v>68</v>
      </c>
      <c r="F187" s="11">
        <v>4571.5</v>
      </c>
      <c r="G187" s="11">
        <v>4571.5</v>
      </c>
      <c r="H187" s="11">
        <v>4571.5</v>
      </c>
      <c r="I187" s="11"/>
      <c r="J187" s="11"/>
      <c r="K187" s="11"/>
      <c r="L187" s="11">
        <f t="shared" si="135"/>
        <v>4571.5</v>
      </c>
      <c r="M187" s="11">
        <f t="shared" si="136"/>
        <v>4571.5</v>
      </c>
      <c r="N187" s="11">
        <f t="shared" si="137"/>
        <v>4571.5</v>
      </c>
      <c r="O187" s="11"/>
      <c r="P187" s="11"/>
      <c r="Q187" s="11"/>
      <c r="R187" s="11">
        <f t="shared" si="182"/>
        <v>4571.5</v>
      </c>
      <c r="S187" s="11">
        <f t="shared" si="183"/>
        <v>4571.5</v>
      </c>
      <c r="T187" s="11">
        <f t="shared" si="184"/>
        <v>4571.5</v>
      </c>
      <c r="U187" s="11"/>
      <c r="V187" s="11"/>
      <c r="W187" s="11"/>
      <c r="X187" s="11">
        <f t="shared" si="185"/>
        <v>4571.5</v>
      </c>
      <c r="Y187" s="11">
        <f t="shared" si="186"/>
        <v>4571.5</v>
      </c>
      <c r="Z187" s="11">
        <f t="shared" si="187"/>
        <v>4571.5</v>
      </c>
      <c r="AA187" s="11"/>
      <c r="AB187" s="11"/>
      <c r="AC187" s="11"/>
      <c r="AD187" s="11">
        <f t="shared" si="188"/>
        <v>4571.5</v>
      </c>
      <c r="AE187" s="11"/>
      <c r="AF187" s="57">
        <f t="shared" si="138"/>
        <v>4571.5</v>
      </c>
      <c r="AG187" s="58">
        <f t="shared" si="189"/>
        <v>4571.5</v>
      </c>
      <c r="AH187" s="58">
        <f t="shared" si="190"/>
        <v>4571.5</v>
      </c>
      <c r="AI187" s="11"/>
      <c r="AJ187" s="21"/>
      <c r="AK187" s="21"/>
    </row>
    <row r="188" spans="1:37" ht="31.2" x14ac:dyDescent="0.3">
      <c r="A188" s="47" t="s">
        <v>160</v>
      </c>
      <c r="B188" s="48"/>
      <c r="C188" s="47"/>
      <c r="D188" s="47"/>
      <c r="E188" s="49" t="s">
        <v>161</v>
      </c>
      <c r="F188" s="11">
        <f t="shared" ref="F188:F194" si="214">F189</f>
        <v>105.2</v>
      </c>
      <c r="G188" s="11">
        <f t="shared" ref="G188:G194" si="215">G189</f>
        <v>105.2</v>
      </c>
      <c r="H188" s="11">
        <f t="shared" ref="H188:H194" si="216">H189</f>
        <v>105.2</v>
      </c>
      <c r="I188" s="11">
        <f t="shared" ref="I188:I194" si="217">I189</f>
        <v>0</v>
      </c>
      <c r="J188" s="11">
        <f t="shared" ref="J188:J194" si="218">J189</f>
        <v>0</v>
      </c>
      <c r="K188" s="11">
        <f t="shared" ref="K188:K194" si="219">K189</f>
        <v>0</v>
      </c>
      <c r="L188" s="11">
        <f t="shared" si="135"/>
        <v>105.2</v>
      </c>
      <c r="M188" s="11">
        <f t="shared" si="136"/>
        <v>105.2</v>
      </c>
      <c r="N188" s="11">
        <f t="shared" si="137"/>
        <v>105.2</v>
      </c>
      <c r="O188" s="11">
        <f t="shared" ref="O188:O194" si="220">O189</f>
        <v>0</v>
      </c>
      <c r="P188" s="11">
        <f t="shared" ref="P188:P194" si="221">P189</f>
        <v>0</v>
      </c>
      <c r="Q188" s="11">
        <f t="shared" ref="Q188:Q194" si="222">Q189</f>
        <v>0</v>
      </c>
      <c r="R188" s="11">
        <f t="shared" si="182"/>
        <v>105.2</v>
      </c>
      <c r="S188" s="11">
        <f t="shared" si="183"/>
        <v>105.2</v>
      </c>
      <c r="T188" s="11">
        <f t="shared" si="184"/>
        <v>105.2</v>
      </c>
      <c r="U188" s="11">
        <f t="shared" ref="U188:U194" si="223">U189</f>
        <v>0</v>
      </c>
      <c r="V188" s="11">
        <f t="shared" ref="V188:V194" si="224">V189</f>
        <v>0</v>
      </c>
      <c r="W188" s="11">
        <f t="shared" ref="W188:W194" si="225">W189</f>
        <v>0</v>
      </c>
      <c r="X188" s="11">
        <f t="shared" si="185"/>
        <v>105.2</v>
      </c>
      <c r="Y188" s="11">
        <f t="shared" si="186"/>
        <v>105.2</v>
      </c>
      <c r="Z188" s="11">
        <f t="shared" si="187"/>
        <v>105.2</v>
      </c>
      <c r="AA188" s="11">
        <f t="shared" ref="AA188:AA194" si="226">AA189</f>
        <v>0</v>
      </c>
      <c r="AB188" s="11">
        <f t="shared" ref="AB188:AB194" si="227">AB189</f>
        <v>0</v>
      </c>
      <c r="AC188" s="11">
        <f t="shared" ref="AC188:AC194" si="228">AC189</f>
        <v>0</v>
      </c>
      <c r="AD188" s="11">
        <f t="shared" si="188"/>
        <v>105.2</v>
      </c>
      <c r="AE188" s="11">
        <f t="shared" ref="AE188:AE194" si="229">AE189</f>
        <v>0</v>
      </c>
      <c r="AF188" s="57">
        <f t="shared" si="138"/>
        <v>105.2</v>
      </c>
      <c r="AG188" s="58">
        <f t="shared" si="189"/>
        <v>105.2</v>
      </c>
      <c r="AH188" s="58">
        <f t="shared" si="190"/>
        <v>105.2</v>
      </c>
      <c r="AI188" s="11">
        <f t="shared" ref="AI188:AI194" si="230">AI189</f>
        <v>0</v>
      </c>
      <c r="AJ188" s="21"/>
      <c r="AK188" s="21"/>
    </row>
    <row r="189" spans="1:37" ht="31.2" x14ac:dyDescent="0.3">
      <c r="A189" s="47" t="s">
        <v>160</v>
      </c>
      <c r="B189" s="48" t="s">
        <v>59</v>
      </c>
      <c r="C189" s="47"/>
      <c r="D189" s="47"/>
      <c r="E189" s="49" t="s">
        <v>60</v>
      </c>
      <c r="F189" s="11">
        <f t="shared" si="214"/>
        <v>105.2</v>
      </c>
      <c r="G189" s="11">
        <f t="shared" si="215"/>
        <v>105.2</v>
      </c>
      <c r="H189" s="11">
        <f t="shared" si="216"/>
        <v>105.2</v>
      </c>
      <c r="I189" s="11">
        <f t="shared" si="217"/>
        <v>0</v>
      </c>
      <c r="J189" s="11">
        <f t="shared" si="218"/>
        <v>0</v>
      </c>
      <c r="K189" s="11">
        <f t="shared" si="219"/>
        <v>0</v>
      </c>
      <c r="L189" s="11">
        <f t="shared" si="135"/>
        <v>105.2</v>
      </c>
      <c r="M189" s="11">
        <f t="shared" si="136"/>
        <v>105.2</v>
      </c>
      <c r="N189" s="11">
        <f t="shared" si="137"/>
        <v>105.2</v>
      </c>
      <c r="O189" s="11">
        <f t="shared" si="220"/>
        <v>0</v>
      </c>
      <c r="P189" s="11">
        <f t="shared" si="221"/>
        <v>0</v>
      </c>
      <c r="Q189" s="11">
        <f t="shared" si="222"/>
        <v>0</v>
      </c>
      <c r="R189" s="11">
        <f t="shared" si="182"/>
        <v>105.2</v>
      </c>
      <c r="S189" s="11">
        <f t="shared" si="183"/>
        <v>105.2</v>
      </c>
      <c r="T189" s="11">
        <f t="shared" si="184"/>
        <v>105.2</v>
      </c>
      <c r="U189" s="11">
        <f t="shared" si="223"/>
        <v>0</v>
      </c>
      <c r="V189" s="11">
        <f t="shared" si="224"/>
        <v>0</v>
      </c>
      <c r="W189" s="11">
        <f t="shared" si="225"/>
        <v>0</v>
      </c>
      <c r="X189" s="11">
        <f t="shared" si="185"/>
        <v>105.2</v>
      </c>
      <c r="Y189" s="11">
        <f t="shared" si="186"/>
        <v>105.2</v>
      </c>
      <c r="Z189" s="11">
        <f t="shared" si="187"/>
        <v>105.2</v>
      </c>
      <c r="AA189" s="11">
        <f t="shared" si="226"/>
        <v>0</v>
      </c>
      <c r="AB189" s="11">
        <f t="shared" si="227"/>
        <v>0</v>
      </c>
      <c r="AC189" s="11">
        <f t="shared" si="228"/>
        <v>0</v>
      </c>
      <c r="AD189" s="11">
        <f t="shared" si="188"/>
        <v>105.2</v>
      </c>
      <c r="AE189" s="11">
        <f t="shared" si="229"/>
        <v>0</v>
      </c>
      <c r="AF189" s="57">
        <f t="shared" si="138"/>
        <v>105.2</v>
      </c>
      <c r="AG189" s="58">
        <f t="shared" si="189"/>
        <v>105.2</v>
      </c>
      <c r="AH189" s="58">
        <f t="shared" si="190"/>
        <v>105.2</v>
      </c>
      <c r="AI189" s="11">
        <f t="shared" si="230"/>
        <v>0</v>
      </c>
      <c r="AJ189" s="21"/>
      <c r="AK189" s="21"/>
    </row>
    <row r="190" spans="1:37" ht="46.8" x14ac:dyDescent="0.3">
      <c r="A190" s="47" t="s">
        <v>160</v>
      </c>
      <c r="B190" s="48" t="s">
        <v>59</v>
      </c>
      <c r="C190" s="47" t="s">
        <v>99</v>
      </c>
      <c r="D190" s="47" t="s">
        <v>162</v>
      </c>
      <c r="E190" s="49" t="s">
        <v>163</v>
      </c>
      <c r="F190" s="11">
        <v>105.2</v>
      </c>
      <c r="G190" s="11">
        <v>105.2</v>
      </c>
      <c r="H190" s="11">
        <v>105.2</v>
      </c>
      <c r="I190" s="11"/>
      <c r="J190" s="11"/>
      <c r="K190" s="11"/>
      <c r="L190" s="11">
        <f t="shared" si="135"/>
        <v>105.2</v>
      </c>
      <c r="M190" s="11">
        <f t="shared" si="136"/>
        <v>105.2</v>
      </c>
      <c r="N190" s="11">
        <f t="shared" si="137"/>
        <v>105.2</v>
      </c>
      <c r="O190" s="11"/>
      <c r="P190" s="11"/>
      <c r="Q190" s="11"/>
      <c r="R190" s="11">
        <f t="shared" si="182"/>
        <v>105.2</v>
      </c>
      <c r="S190" s="11">
        <f t="shared" si="183"/>
        <v>105.2</v>
      </c>
      <c r="T190" s="11">
        <f t="shared" si="184"/>
        <v>105.2</v>
      </c>
      <c r="U190" s="11"/>
      <c r="V190" s="11"/>
      <c r="W190" s="11"/>
      <c r="X190" s="11">
        <f t="shared" si="185"/>
        <v>105.2</v>
      </c>
      <c r="Y190" s="11">
        <f t="shared" si="186"/>
        <v>105.2</v>
      </c>
      <c r="Z190" s="11">
        <f t="shared" si="187"/>
        <v>105.2</v>
      </c>
      <c r="AA190" s="11"/>
      <c r="AB190" s="11"/>
      <c r="AC190" s="11"/>
      <c r="AD190" s="11">
        <f t="shared" si="188"/>
        <v>105.2</v>
      </c>
      <c r="AE190" s="11"/>
      <c r="AF190" s="57">
        <f t="shared" si="138"/>
        <v>105.2</v>
      </c>
      <c r="AG190" s="58">
        <f t="shared" si="189"/>
        <v>105.2</v>
      </c>
      <c r="AH190" s="58">
        <f t="shared" si="190"/>
        <v>105.2</v>
      </c>
      <c r="AI190" s="11"/>
      <c r="AJ190" s="21"/>
      <c r="AK190" s="21"/>
    </row>
    <row r="191" spans="1:37" ht="46.8" x14ac:dyDescent="0.3">
      <c r="A191" s="47" t="s">
        <v>164</v>
      </c>
      <c r="B191" s="48"/>
      <c r="C191" s="47"/>
      <c r="D191" s="47"/>
      <c r="E191" s="49" t="s">
        <v>165</v>
      </c>
      <c r="F191" s="11">
        <f t="shared" si="214"/>
        <v>6120.6</v>
      </c>
      <c r="G191" s="11">
        <f t="shared" si="215"/>
        <v>6120.6</v>
      </c>
      <c r="H191" s="11">
        <f t="shared" si="216"/>
        <v>6120.6</v>
      </c>
      <c r="I191" s="11">
        <f t="shared" si="217"/>
        <v>0</v>
      </c>
      <c r="J191" s="11">
        <f t="shared" si="218"/>
        <v>0</v>
      </c>
      <c r="K191" s="11">
        <f t="shared" si="219"/>
        <v>0</v>
      </c>
      <c r="L191" s="11">
        <f t="shared" si="135"/>
        <v>6120.6</v>
      </c>
      <c r="M191" s="11">
        <f t="shared" si="136"/>
        <v>6120.6</v>
      </c>
      <c r="N191" s="11">
        <f t="shared" si="137"/>
        <v>6120.6</v>
      </c>
      <c r="O191" s="11">
        <f t="shared" si="220"/>
        <v>0</v>
      </c>
      <c r="P191" s="11">
        <f t="shared" si="221"/>
        <v>0</v>
      </c>
      <c r="Q191" s="11">
        <f t="shared" si="222"/>
        <v>0</v>
      </c>
      <c r="R191" s="11">
        <f t="shared" si="182"/>
        <v>6120.6</v>
      </c>
      <c r="S191" s="11">
        <f t="shared" si="183"/>
        <v>6120.6</v>
      </c>
      <c r="T191" s="11">
        <f t="shared" si="184"/>
        <v>6120.6</v>
      </c>
      <c r="U191" s="11">
        <f t="shared" si="223"/>
        <v>0</v>
      </c>
      <c r="V191" s="11">
        <f t="shared" si="224"/>
        <v>0</v>
      </c>
      <c r="W191" s="11">
        <f t="shared" si="225"/>
        <v>0</v>
      </c>
      <c r="X191" s="11">
        <f t="shared" si="185"/>
        <v>6120.6</v>
      </c>
      <c r="Y191" s="11">
        <f t="shared" si="186"/>
        <v>6120.6</v>
      </c>
      <c r="Z191" s="11">
        <f t="shared" si="187"/>
        <v>6120.6</v>
      </c>
      <c r="AA191" s="11">
        <f t="shared" si="226"/>
        <v>0</v>
      </c>
      <c r="AB191" s="11">
        <f t="shared" si="227"/>
        <v>0</v>
      </c>
      <c r="AC191" s="11">
        <f t="shared" si="228"/>
        <v>0</v>
      </c>
      <c r="AD191" s="11">
        <f t="shared" si="188"/>
        <v>6120.6</v>
      </c>
      <c r="AE191" s="11">
        <f t="shared" si="229"/>
        <v>0</v>
      </c>
      <c r="AF191" s="57">
        <f t="shared" si="138"/>
        <v>6120.6</v>
      </c>
      <c r="AG191" s="58">
        <f t="shared" si="189"/>
        <v>6120.6</v>
      </c>
      <c r="AH191" s="58">
        <f t="shared" si="190"/>
        <v>6120.6</v>
      </c>
      <c r="AI191" s="11">
        <f t="shared" si="230"/>
        <v>0</v>
      </c>
      <c r="AJ191" s="21"/>
      <c r="AK191" s="21"/>
    </row>
    <row r="192" spans="1:37" ht="46.8" x14ac:dyDescent="0.3">
      <c r="A192" s="47" t="s">
        <v>164</v>
      </c>
      <c r="B192" s="48" t="s">
        <v>51</v>
      </c>
      <c r="C192" s="47"/>
      <c r="D192" s="47"/>
      <c r="E192" s="49" t="s">
        <v>52</v>
      </c>
      <c r="F192" s="11">
        <f t="shared" si="214"/>
        <v>6120.6</v>
      </c>
      <c r="G192" s="11">
        <f t="shared" si="215"/>
        <v>6120.6</v>
      </c>
      <c r="H192" s="11">
        <f t="shared" si="216"/>
        <v>6120.6</v>
      </c>
      <c r="I192" s="11">
        <f t="shared" si="217"/>
        <v>0</v>
      </c>
      <c r="J192" s="11">
        <f t="shared" si="218"/>
        <v>0</v>
      </c>
      <c r="K192" s="11">
        <f t="shared" si="219"/>
        <v>0</v>
      </c>
      <c r="L192" s="11">
        <f t="shared" si="135"/>
        <v>6120.6</v>
      </c>
      <c r="M192" s="11">
        <f t="shared" si="136"/>
        <v>6120.6</v>
      </c>
      <c r="N192" s="11">
        <f t="shared" si="137"/>
        <v>6120.6</v>
      </c>
      <c r="O192" s="11">
        <f t="shared" si="220"/>
        <v>0</v>
      </c>
      <c r="P192" s="11">
        <f t="shared" si="221"/>
        <v>0</v>
      </c>
      <c r="Q192" s="11">
        <f t="shared" si="222"/>
        <v>0</v>
      </c>
      <c r="R192" s="11">
        <f t="shared" si="182"/>
        <v>6120.6</v>
      </c>
      <c r="S192" s="11">
        <f t="shared" si="183"/>
        <v>6120.6</v>
      </c>
      <c r="T192" s="11">
        <f t="shared" si="184"/>
        <v>6120.6</v>
      </c>
      <c r="U192" s="11">
        <f t="shared" si="223"/>
        <v>0</v>
      </c>
      <c r="V192" s="11">
        <f t="shared" si="224"/>
        <v>0</v>
      </c>
      <c r="W192" s="11">
        <f t="shared" si="225"/>
        <v>0</v>
      </c>
      <c r="X192" s="11">
        <f t="shared" si="185"/>
        <v>6120.6</v>
      </c>
      <c r="Y192" s="11">
        <f t="shared" si="186"/>
        <v>6120.6</v>
      </c>
      <c r="Z192" s="11">
        <f t="shared" si="187"/>
        <v>6120.6</v>
      </c>
      <c r="AA192" s="11">
        <f t="shared" si="226"/>
        <v>0</v>
      </c>
      <c r="AB192" s="11">
        <f t="shared" si="227"/>
        <v>0</v>
      </c>
      <c r="AC192" s="11">
        <f t="shared" si="228"/>
        <v>0</v>
      </c>
      <c r="AD192" s="11">
        <f t="shared" si="188"/>
        <v>6120.6</v>
      </c>
      <c r="AE192" s="11">
        <f t="shared" si="229"/>
        <v>0</v>
      </c>
      <c r="AF192" s="57">
        <f t="shared" si="138"/>
        <v>6120.6</v>
      </c>
      <c r="AG192" s="58">
        <f t="shared" si="189"/>
        <v>6120.6</v>
      </c>
      <c r="AH192" s="58">
        <f t="shared" si="190"/>
        <v>6120.6</v>
      </c>
      <c r="AI192" s="11">
        <f t="shared" si="230"/>
        <v>0</v>
      </c>
      <c r="AJ192" s="21"/>
      <c r="AK192" s="21"/>
    </row>
    <row r="193" spans="1:42" ht="46.8" x14ac:dyDescent="0.3">
      <c r="A193" s="47" t="s">
        <v>164</v>
      </c>
      <c r="B193" s="48">
        <v>600</v>
      </c>
      <c r="C193" s="47" t="s">
        <v>99</v>
      </c>
      <c r="D193" s="47" t="s">
        <v>162</v>
      </c>
      <c r="E193" s="49" t="s">
        <v>163</v>
      </c>
      <c r="F193" s="11">
        <v>6120.6</v>
      </c>
      <c r="G193" s="11">
        <v>6120.6</v>
      </c>
      <c r="H193" s="11">
        <v>6120.6</v>
      </c>
      <c r="I193" s="11"/>
      <c r="J193" s="11"/>
      <c r="K193" s="11"/>
      <c r="L193" s="11">
        <f t="shared" si="135"/>
        <v>6120.6</v>
      </c>
      <c r="M193" s="11">
        <f t="shared" si="136"/>
        <v>6120.6</v>
      </c>
      <c r="N193" s="11">
        <f t="shared" si="137"/>
        <v>6120.6</v>
      </c>
      <c r="O193" s="11"/>
      <c r="P193" s="11"/>
      <c r="Q193" s="11"/>
      <c r="R193" s="11">
        <f t="shared" si="182"/>
        <v>6120.6</v>
      </c>
      <c r="S193" s="11">
        <f t="shared" si="183"/>
        <v>6120.6</v>
      </c>
      <c r="T193" s="11">
        <f t="shared" si="184"/>
        <v>6120.6</v>
      </c>
      <c r="U193" s="11"/>
      <c r="V193" s="11"/>
      <c r="W193" s="11"/>
      <c r="X193" s="11">
        <f t="shared" si="185"/>
        <v>6120.6</v>
      </c>
      <c r="Y193" s="11">
        <f t="shared" si="186"/>
        <v>6120.6</v>
      </c>
      <c r="Z193" s="11">
        <f t="shared" si="187"/>
        <v>6120.6</v>
      </c>
      <c r="AA193" s="11"/>
      <c r="AB193" s="11"/>
      <c r="AC193" s="11"/>
      <c r="AD193" s="11">
        <f t="shared" si="188"/>
        <v>6120.6</v>
      </c>
      <c r="AE193" s="11"/>
      <c r="AF193" s="57">
        <f t="shared" si="138"/>
        <v>6120.6</v>
      </c>
      <c r="AG193" s="58">
        <f t="shared" si="189"/>
        <v>6120.6</v>
      </c>
      <c r="AH193" s="58">
        <f t="shared" si="190"/>
        <v>6120.6</v>
      </c>
      <c r="AI193" s="11"/>
      <c r="AJ193" s="21"/>
      <c r="AK193" s="21"/>
    </row>
    <row r="194" spans="1:42" ht="62.4" x14ac:dyDescent="0.3">
      <c r="A194" s="47" t="s">
        <v>166</v>
      </c>
      <c r="B194" s="48"/>
      <c r="C194" s="47"/>
      <c r="D194" s="47"/>
      <c r="E194" s="49" t="s">
        <v>167</v>
      </c>
      <c r="F194" s="11">
        <f t="shared" si="214"/>
        <v>18847.899999999998</v>
      </c>
      <c r="G194" s="11">
        <f t="shared" si="215"/>
        <v>19390.900000000001</v>
      </c>
      <c r="H194" s="11">
        <f t="shared" si="216"/>
        <v>19390.900000000001</v>
      </c>
      <c r="I194" s="11">
        <f t="shared" si="217"/>
        <v>0</v>
      </c>
      <c r="J194" s="11">
        <f t="shared" si="218"/>
        <v>0</v>
      </c>
      <c r="K194" s="11">
        <f t="shared" si="219"/>
        <v>0</v>
      </c>
      <c r="L194" s="11">
        <f t="shared" si="135"/>
        <v>18847.899999999998</v>
      </c>
      <c r="M194" s="11">
        <f t="shared" si="136"/>
        <v>19390.900000000001</v>
      </c>
      <c r="N194" s="11">
        <f t="shared" si="137"/>
        <v>19390.900000000001</v>
      </c>
      <c r="O194" s="11">
        <f t="shared" si="220"/>
        <v>2698.5</v>
      </c>
      <c r="P194" s="11">
        <f t="shared" si="221"/>
        <v>3298</v>
      </c>
      <c r="Q194" s="11">
        <f t="shared" si="222"/>
        <v>3298</v>
      </c>
      <c r="R194" s="11">
        <f t="shared" si="182"/>
        <v>21546.399999999998</v>
      </c>
      <c r="S194" s="11">
        <f t="shared" si="183"/>
        <v>22688.9</v>
      </c>
      <c r="T194" s="11">
        <f t="shared" si="184"/>
        <v>22688.9</v>
      </c>
      <c r="U194" s="11">
        <f t="shared" si="223"/>
        <v>0</v>
      </c>
      <c r="V194" s="11">
        <f t="shared" si="224"/>
        <v>0</v>
      </c>
      <c r="W194" s="11">
        <f t="shared" si="225"/>
        <v>0</v>
      </c>
      <c r="X194" s="11">
        <f t="shared" si="185"/>
        <v>21546.399999999998</v>
      </c>
      <c r="Y194" s="11">
        <f t="shared" si="186"/>
        <v>22688.9</v>
      </c>
      <c r="Z194" s="11">
        <f t="shared" si="187"/>
        <v>22688.9</v>
      </c>
      <c r="AA194" s="11">
        <f t="shared" si="226"/>
        <v>0</v>
      </c>
      <c r="AB194" s="11">
        <f t="shared" si="227"/>
        <v>0</v>
      </c>
      <c r="AC194" s="11">
        <f t="shared" si="228"/>
        <v>0</v>
      </c>
      <c r="AD194" s="11">
        <f t="shared" si="188"/>
        <v>21546.399999999998</v>
      </c>
      <c r="AE194" s="11">
        <f t="shared" si="229"/>
        <v>0</v>
      </c>
      <c r="AF194" s="57">
        <f t="shared" si="138"/>
        <v>21546.399999999998</v>
      </c>
      <c r="AG194" s="58">
        <f t="shared" si="189"/>
        <v>22688.9</v>
      </c>
      <c r="AH194" s="58">
        <f t="shared" si="190"/>
        <v>22688.9</v>
      </c>
      <c r="AI194" s="11">
        <f t="shared" si="230"/>
        <v>0</v>
      </c>
      <c r="AJ194" s="21"/>
      <c r="AK194" s="21"/>
    </row>
    <row r="195" spans="1:42" ht="31.2" x14ac:dyDescent="0.3">
      <c r="A195" s="47" t="s">
        <v>168</v>
      </c>
      <c r="B195" s="48"/>
      <c r="C195" s="47"/>
      <c r="D195" s="47"/>
      <c r="E195" s="49" t="s">
        <v>169</v>
      </c>
      <c r="F195" s="11">
        <f t="shared" ref="F195:K195" si="231">F196+F198</f>
        <v>18847.899999999998</v>
      </c>
      <c r="G195" s="11">
        <f t="shared" si="231"/>
        <v>19390.900000000001</v>
      </c>
      <c r="H195" s="11">
        <f t="shared" si="231"/>
        <v>19390.900000000001</v>
      </c>
      <c r="I195" s="11">
        <f t="shared" si="231"/>
        <v>0</v>
      </c>
      <c r="J195" s="11">
        <f t="shared" si="231"/>
        <v>0</v>
      </c>
      <c r="K195" s="11">
        <f t="shared" si="231"/>
        <v>0</v>
      </c>
      <c r="L195" s="11">
        <f t="shared" si="135"/>
        <v>18847.899999999998</v>
      </c>
      <c r="M195" s="11">
        <f t="shared" si="136"/>
        <v>19390.900000000001</v>
      </c>
      <c r="N195" s="11">
        <f t="shared" si="137"/>
        <v>19390.900000000001</v>
      </c>
      <c r="O195" s="11">
        <f>O196+O198</f>
        <v>2698.5</v>
      </c>
      <c r="P195" s="11">
        <f>P196+P198</f>
        <v>3298</v>
      </c>
      <c r="Q195" s="11">
        <f>Q196+Q198</f>
        <v>3298</v>
      </c>
      <c r="R195" s="11">
        <f t="shared" si="182"/>
        <v>21546.399999999998</v>
      </c>
      <c r="S195" s="11">
        <f t="shared" si="183"/>
        <v>22688.9</v>
      </c>
      <c r="T195" s="11">
        <f t="shared" si="184"/>
        <v>22688.9</v>
      </c>
      <c r="U195" s="11">
        <f>U196+U198</f>
        <v>0</v>
      </c>
      <c r="V195" s="11">
        <f>V196+V198</f>
        <v>0</v>
      </c>
      <c r="W195" s="11">
        <f>W196+W198</f>
        <v>0</v>
      </c>
      <c r="X195" s="11">
        <f t="shared" si="185"/>
        <v>21546.399999999998</v>
      </c>
      <c r="Y195" s="11">
        <f t="shared" si="186"/>
        <v>22688.9</v>
      </c>
      <c r="Z195" s="11">
        <f t="shared" si="187"/>
        <v>22688.9</v>
      </c>
      <c r="AA195" s="11">
        <f>AA196+AA198</f>
        <v>0</v>
      </c>
      <c r="AB195" s="11">
        <f>AB196+AB198</f>
        <v>0</v>
      </c>
      <c r="AC195" s="11">
        <f>AC196+AC198</f>
        <v>0</v>
      </c>
      <c r="AD195" s="11">
        <f t="shared" si="188"/>
        <v>21546.399999999998</v>
      </c>
      <c r="AE195" s="11">
        <f>AE196+AE198</f>
        <v>0</v>
      </c>
      <c r="AF195" s="57">
        <f t="shared" si="138"/>
        <v>21546.399999999998</v>
      </c>
      <c r="AG195" s="58">
        <f t="shared" si="189"/>
        <v>22688.9</v>
      </c>
      <c r="AH195" s="58">
        <f t="shared" si="190"/>
        <v>22688.9</v>
      </c>
      <c r="AI195" s="11">
        <f>AI196+AI198</f>
        <v>0</v>
      </c>
      <c r="AJ195" s="21"/>
      <c r="AK195" s="21"/>
    </row>
    <row r="196" spans="1:42" ht="78" x14ac:dyDescent="0.3">
      <c r="A196" s="47" t="s">
        <v>168</v>
      </c>
      <c r="B196" s="48" t="s">
        <v>141</v>
      </c>
      <c r="C196" s="47"/>
      <c r="D196" s="47"/>
      <c r="E196" s="49" t="s">
        <v>142</v>
      </c>
      <c r="F196" s="11">
        <f t="shared" ref="F196:K196" si="232">F197</f>
        <v>17652.899999999998</v>
      </c>
      <c r="G196" s="11">
        <f t="shared" si="232"/>
        <v>18195.900000000001</v>
      </c>
      <c r="H196" s="11">
        <f t="shared" si="232"/>
        <v>18195.900000000001</v>
      </c>
      <c r="I196" s="11">
        <f t="shared" si="232"/>
        <v>0</v>
      </c>
      <c r="J196" s="11">
        <f t="shared" si="232"/>
        <v>0</v>
      </c>
      <c r="K196" s="11">
        <f t="shared" si="232"/>
        <v>0</v>
      </c>
      <c r="L196" s="11">
        <f t="shared" si="135"/>
        <v>17652.899999999998</v>
      </c>
      <c r="M196" s="11">
        <f t="shared" si="136"/>
        <v>18195.900000000001</v>
      </c>
      <c r="N196" s="11">
        <f t="shared" si="137"/>
        <v>18195.900000000001</v>
      </c>
      <c r="O196" s="11">
        <f>O197</f>
        <v>2698.5</v>
      </c>
      <c r="P196" s="11">
        <f>P197</f>
        <v>3298</v>
      </c>
      <c r="Q196" s="11">
        <f>Q197</f>
        <v>3298</v>
      </c>
      <c r="R196" s="11">
        <f t="shared" si="182"/>
        <v>20351.399999999998</v>
      </c>
      <c r="S196" s="11">
        <f t="shared" si="183"/>
        <v>21493.9</v>
      </c>
      <c r="T196" s="11">
        <f t="shared" si="184"/>
        <v>21493.9</v>
      </c>
      <c r="U196" s="11">
        <f>U197</f>
        <v>0</v>
      </c>
      <c r="V196" s="11">
        <f>V197</f>
        <v>0</v>
      </c>
      <c r="W196" s="11">
        <f>W197</f>
        <v>0</v>
      </c>
      <c r="X196" s="11">
        <f t="shared" si="185"/>
        <v>20351.399999999998</v>
      </c>
      <c r="Y196" s="11">
        <f t="shared" si="186"/>
        <v>21493.9</v>
      </c>
      <c r="Z196" s="11">
        <f t="shared" si="187"/>
        <v>21493.9</v>
      </c>
      <c r="AA196" s="11">
        <f>AA197</f>
        <v>0</v>
      </c>
      <c r="AB196" s="11">
        <f>AB197</f>
        <v>0</v>
      </c>
      <c r="AC196" s="11">
        <f>AC197</f>
        <v>0</v>
      </c>
      <c r="AD196" s="11">
        <f t="shared" si="188"/>
        <v>20351.399999999998</v>
      </c>
      <c r="AE196" s="11">
        <f>AE197</f>
        <v>0</v>
      </c>
      <c r="AF196" s="57">
        <f t="shared" si="138"/>
        <v>20351.399999999998</v>
      </c>
      <c r="AG196" s="58">
        <f t="shared" si="189"/>
        <v>21493.9</v>
      </c>
      <c r="AH196" s="58">
        <f t="shared" si="190"/>
        <v>21493.9</v>
      </c>
      <c r="AI196" s="11">
        <f>AI197</f>
        <v>0</v>
      </c>
      <c r="AJ196" s="21"/>
      <c r="AK196" s="21"/>
    </row>
    <row r="197" spans="1:42" ht="46.8" x14ac:dyDescent="0.3">
      <c r="A197" s="47" t="s">
        <v>168</v>
      </c>
      <c r="B197" s="48">
        <v>100</v>
      </c>
      <c r="C197" s="47" t="s">
        <v>99</v>
      </c>
      <c r="D197" s="47" t="s">
        <v>162</v>
      </c>
      <c r="E197" s="49" t="s">
        <v>163</v>
      </c>
      <c r="F197" s="11">
        <v>17652.899999999998</v>
      </c>
      <c r="G197" s="11">
        <v>18195.900000000001</v>
      </c>
      <c r="H197" s="11">
        <v>18195.900000000001</v>
      </c>
      <c r="I197" s="11"/>
      <c r="J197" s="11"/>
      <c r="K197" s="11"/>
      <c r="L197" s="11">
        <f t="shared" si="135"/>
        <v>17652.899999999998</v>
      </c>
      <c r="M197" s="11">
        <f t="shared" si="136"/>
        <v>18195.900000000001</v>
      </c>
      <c r="N197" s="11">
        <f t="shared" si="137"/>
        <v>18195.900000000001</v>
      </c>
      <c r="O197" s="11">
        <v>2698.5</v>
      </c>
      <c r="P197" s="11">
        <v>3298</v>
      </c>
      <c r="Q197" s="11">
        <v>3298</v>
      </c>
      <c r="R197" s="11">
        <f t="shared" si="182"/>
        <v>20351.399999999998</v>
      </c>
      <c r="S197" s="11">
        <f t="shared" si="183"/>
        <v>21493.9</v>
      </c>
      <c r="T197" s="11">
        <f t="shared" si="184"/>
        <v>21493.9</v>
      </c>
      <c r="U197" s="11"/>
      <c r="V197" s="11"/>
      <c r="W197" s="11"/>
      <c r="X197" s="11">
        <f t="shared" si="185"/>
        <v>20351.399999999998</v>
      </c>
      <c r="Y197" s="11">
        <f t="shared" si="186"/>
        <v>21493.9</v>
      </c>
      <c r="Z197" s="11">
        <f t="shared" si="187"/>
        <v>21493.9</v>
      </c>
      <c r="AA197" s="11"/>
      <c r="AB197" s="11"/>
      <c r="AC197" s="11"/>
      <c r="AD197" s="11">
        <f t="shared" si="188"/>
        <v>20351.399999999998</v>
      </c>
      <c r="AE197" s="11"/>
      <c r="AF197" s="57">
        <f t="shared" si="138"/>
        <v>20351.399999999998</v>
      </c>
      <c r="AG197" s="58">
        <f t="shared" si="189"/>
        <v>21493.9</v>
      </c>
      <c r="AH197" s="58">
        <f t="shared" si="190"/>
        <v>21493.9</v>
      </c>
      <c r="AI197" s="11"/>
      <c r="AJ197" s="21"/>
      <c r="AK197" s="21"/>
    </row>
    <row r="198" spans="1:42" ht="31.2" x14ac:dyDescent="0.3">
      <c r="A198" s="47" t="s">
        <v>168</v>
      </c>
      <c r="B198" s="48" t="s">
        <v>59</v>
      </c>
      <c r="C198" s="47"/>
      <c r="D198" s="47"/>
      <c r="E198" s="49" t="s">
        <v>60</v>
      </c>
      <c r="F198" s="11">
        <f t="shared" ref="F198:K198" si="233">F199</f>
        <v>1195</v>
      </c>
      <c r="G198" s="11">
        <f t="shared" si="233"/>
        <v>1195</v>
      </c>
      <c r="H198" s="11">
        <f t="shared" si="233"/>
        <v>1195</v>
      </c>
      <c r="I198" s="11">
        <f t="shared" si="233"/>
        <v>0</v>
      </c>
      <c r="J198" s="11">
        <f t="shared" si="233"/>
        <v>0</v>
      </c>
      <c r="K198" s="11">
        <f t="shared" si="233"/>
        <v>0</v>
      </c>
      <c r="L198" s="11">
        <f t="shared" si="135"/>
        <v>1195</v>
      </c>
      <c r="M198" s="11">
        <f t="shared" si="136"/>
        <v>1195</v>
      </c>
      <c r="N198" s="11">
        <f t="shared" si="137"/>
        <v>1195</v>
      </c>
      <c r="O198" s="11">
        <f>O199</f>
        <v>0</v>
      </c>
      <c r="P198" s="11">
        <f>P199</f>
        <v>0</v>
      </c>
      <c r="Q198" s="11">
        <f>Q199</f>
        <v>0</v>
      </c>
      <c r="R198" s="11">
        <f t="shared" si="182"/>
        <v>1195</v>
      </c>
      <c r="S198" s="11">
        <f t="shared" si="183"/>
        <v>1195</v>
      </c>
      <c r="T198" s="11">
        <f t="shared" si="184"/>
        <v>1195</v>
      </c>
      <c r="U198" s="11">
        <f>U199</f>
        <v>0</v>
      </c>
      <c r="V198" s="11">
        <f>V199</f>
        <v>0</v>
      </c>
      <c r="W198" s="11">
        <f>W199</f>
        <v>0</v>
      </c>
      <c r="X198" s="11">
        <f t="shared" si="185"/>
        <v>1195</v>
      </c>
      <c r="Y198" s="11">
        <f t="shared" si="186"/>
        <v>1195</v>
      </c>
      <c r="Z198" s="11">
        <f t="shared" si="187"/>
        <v>1195</v>
      </c>
      <c r="AA198" s="11">
        <f>AA199</f>
        <v>0</v>
      </c>
      <c r="AB198" s="11">
        <f>AB199</f>
        <v>0</v>
      </c>
      <c r="AC198" s="11">
        <f>AC199</f>
        <v>0</v>
      </c>
      <c r="AD198" s="11">
        <f t="shared" si="188"/>
        <v>1195</v>
      </c>
      <c r="AE198" s="11">
        <f>AE199</f>
        <v>0</v>
      </c>
      <c r="AF198" s="57">
        <f t="shared" si="138"/>
        <v>1195</v>
      </c>
      <c r="AG198" s="58">
        <f t="shared" si="189"/>
        <v>1195</v>
      </c>
      <c r="AH198" s="58">
        <f t="shared" si="190"/>
        <v>1195</v>
      </c>
      <c r="AI198" s="11">
        <f>AI199</f>
        <v>0</v>
      </c>
      <c r="AJ198" s="21"/>
      <c r="AK198" s="21"/>
    </row>
    <row r="199" spans="1:42" ht="46.8" x14ac:dyDescent="0.3">
      <c r="A199" s="47" t="s">
        <v>168</v>
      </c>
      <c r="B199" s="48">
        <v>200</v>
      </c>
      <c r="C199" s="47" t="s">
        <v>99</v>
      </c>
      <c r="D199" s="47" t="s">
        <v>162</v>
      </c>
      <c r="E199" s="49" t="s">
        <v>163</v>
      </c>
      <c r="F199" s="11">
        <v>1195</v>
      </c>
      <c r="G199" s="11">
        <v>1195</v>
      </c>
      <c r="H199" s="11">
        <v>1195</v>
      </c>
      <c r="I199" s="11"/>
      <c r="J199" s="11"/>
      <c r="K199" s="11"/>
      <c r="L199" s="11">
        <f t="shared" si="135"/>
        <v>1195</v>
      </c>
      <c r="M199" s="11">
        <f t="shared" si="136"/>
        <v>1195</v>
      </c>
      <c r="N199" s="11">
        <f t="shared" si="137"/>
        <v>1195</v>
      </c>
      <c r="O199" s="11"/>
      <c r="P199" s="11"/>
      <c r="Q199" s="11"/>
      <c r="R199" s="11">
        <f t="shared" si="182"/>
        <v>1195</v>
      </c>
      <c r="S199" s="11">
        <f t="shared" si="183"/>
        <v>1195</v>
      </c>
      <c r="T199" s="11">
        <f t="shared" si="184"/>
        <v>1195</v>
      </c>
      <c r="U199" s="11"/>
      <c r="V199" s="11"/>
      <c r="W199" s="11"/>
      <c r="X199" s="11">
        <f t="shared" si="185"/>
        <v>1195</v>
      </c>
      <c r="Y199" s="11">
        <f t="shared" si="186"/>
        <v>1195</v>
      </c>
      <c r="Z199" s="11">
        <f t="shared" si="187"/>
        <v>1195</v>
      </c>
      <c r="AA199" s="11"/>
      <c r="AB199" s="11"/>
      <c r="AC199" s="11"/>
      <c r="AD199" s="11">
        <f t="shared" si="188"/>
        <v>1195</v>
      </c>
      <c r="AE199" s="11"/>
      <c r="AF199" s="57">
        <f t="shared" si="138"/>
        <v>1195</v>
      </c>
      <c r="AG199" s="58">
        <f t="shared" si="189"/>
        <v>1195</v>
      </c>
      <c r="AH199" s="58">
        <f t="shared" si="190"/>
        <v>1195</v>
      </c>
      <c r="AI199" s="11"/>
      <c r="AJ199" s="21"/>
      <c r="AK199" s="21"/>
    </row>
    <row r="200" spans="1:42" s="59" customFormat="1" ht="31.2" x14ac:dyDescent="0.3">
      <c r="A200" s="41" t="s">
        <v>170</v>
      </c>
      <c r="B200" s="42"/>
      <c r="C200" s="41"/>
      <c r="D200" s="41"/>
      <c r="E200" s="43" t="s">
        <v>171</v>
      </c>
      <c r="F200" s="15">
        <f t="shared" ref="F200:K200" si="234">F201+F209</f>
        <v>2861158.8</v>
      </c>
      <c r="G200" s="15">
        <f t="shared" si="234"/>
        <v>2698739.5</v>
      </c>
      <c r="H200" s="15">
        <f t="shared" si="234"/>
        <v>2790567</v>
      </c>
      <c r="I200" s="15">
        <f t="shared" si="234"/>
        <v>31451.599999999999</v>
      </c>
      <c r="J200" s="15">
        <f t="shared" si="234"/>
        <v>7164.6999999999989</v>
      </c>
      <c r="K200" s="15">
        <f t="shared" si="234"/>
        <v>15702.3</v>
      </c>
      <c r="L200" s="15">
        <f t="shared" si="135"/>
        <v>2892610.4</v>
      </c>
      <c r="M200" s="15">
        <f t="shared" si="136"/>
        <v>2705904.2</v>
      </c>
      <c r="N200" s="15">
        <f t="shared" si="137"/>
        <v>2806269.3</v>
      </c>
      <c r="O200" s="15">
        <f>O201+O209</f>
        <v>211561.27872</v>
      </c>
      <c r="P200" s="15">
        <f>P201+P209</f>
        <v>30513.5</v>
      </c>
      <c r="Q200" s="15">
        <f>Q201+Q209</f>
        <v>30513.5</v>
      </c>
      <c r="R200" s="15">
        <f t="shared" si="182"/>
        <v>3104171.6787199997</v>
      </c>
      <c r="S200" s="15">
        <f t="shared" si="183"/>
        <v>2736417.7</v>
      </c>
      <c r="T200" s="15">
        <f t="shared" si="184"/>
        <v>2836782.8</v>
      </c>
      <c r="U200" s="15">
        <f>U201+U209</f>
        <v>0</v>
      </c>
      <c r="V200" s="15">
        <f>V201+V209</f>
        <v>0</v>
      </c>
      <c r="W200" s="15">
        <f>W201+W209</f>
        <v>0</v>
      </c>
      <c r="X200" s="15">
        <f t="shared" si="185"/>
        <v>3104171.6787199997</v>
      </c>
      <c r="Y200" s="15">
        <f t="shared" si="186"/>
        <v>2736417.7</v>
      </c>
      <c r="Z200" s="15">
        <f t="shared" si="187"/>
        <v>2836782.8</v>
      </c>
      <c r="AA200" s="15">
        <f>AA201+AA209</f>
        <v>-20996.192719999992</v>
      </c>
      <c r="AB200" s="15">
        <f>AB201+AB209</f>
        <v>1000</v>
      </c>
      <c r="AC200" s="15">
        <f>AC201+AC209</f>
        <v>1000</v>
      </c>
      <c r="AD200" s="15">
        <f t="shared" si="188"/>
        <v>3083175.4859999996</v>
      </c>
      <c r="AE200" s="15">
        <f>AE201+AE209</f>
        <v>0</v>
      </c>
      <c r="AF200" s="53">
        <f t="shared" si="138"/>
        <v>3083175.4859999996</v>
      </c>
      <c r="AG200" s="54">
        <f t="shared" si="189"/>
        <v>2737417.7</v>
      </c>
      <c r="AH200" s="54">
        <f t="shared" si="190"/>
        <v>2837782.8</v>
      </c>
      <c r="AI200" s="15">
        <f>AI201+AI209</f>
        <v>0</v>
      </c>
      <c r="AJ200" s="16"/>
      <c r="AK200" s="16"/>
      <c r="AL200" s="12"/>
      <c r="AM200" s="12"/>
      <c r="AN200" s="12"/>
      <c r="AO200" s="12"/>
      <c r="AP200" s="12"/>
    </row>
    <row r="201" spans="1:42" s="60" customFormat="1" x14ac:dyDescent="0.3">
      <c r="A201" s="44" t="s">
        <v>172</v>
      </c>
      <c r="B201" s="45"/>
      <c r="C201" s="44"/>
      <c r="D201" s="44"/>
      <c r="E201" s="46" t="s">
        <v>23</v>
      </c>
      <c r="F201" s="18">
        <f t="shared" ref="F201:F207" si="235">F202</f>
        <v>260000</v>
      </c>
      <c r="G201" s="18">
        <f t="shared" ref="G201:G207" si="236">G202</f>
        <v>0</v>
      </c>
      <c r="H201" s="18">
        <f t="shared" ref="H201:H207" si="237">H202</f>
        <v>0</v>
      </c>
      <c r="I201" s="18">
        <f t="shared" ref="I201:I207" si="238">I202</f>
        <v>0</v>
      </c>
      <c r="J201" s="18">
        <f t="shared" ref="J201:J207" si="239">J202</f>
        <v>0</v>
      </c>
      <c r="K201" s="18">
        <f t="shared" ref="K201:K207" si="240">K202</f>
        <v>0</v>
      </c>
      <c r="L201" s="18">
        <f t="shared" si="135"/>
        <v>260000</v>
      </c>
      <c r="M201" s="18">
        <f t="shared" si="136"/>
        <v>0</v>
      </c>
      <c r="N201" s="18">
        <f t="shared" si="137"/>
        <v>0</v>
      </c>
      <c r="O201" s="18">
        <f t="shared" ref="O201:O207" si="241">O202</f>
        <v>76952.030719999995</v>
      </c>
      <c r="P201" s="18">
        <f t="shared" ref="P201:P207" si="242">P202</f>
        <v>0</v>
      </c>
      <c r="Q201" s="18">
        <f t="shared" ref="Q201:Q207" si="243">Q202</f>
        <v>0</v>
      </c>
      <c r="R201" s="18">
        <f t="shared" si="182"/>
        <v>336952.03071999998</v>
      </c>
      <c r="S201" s="18">
        <f t="shared" si="183"/>
        <v>0</v>
      </c>
      <c r="T201" s="18">
        <f t="shared" si="184"/>
        <v>0</v>
      </c>
      <c r="U201" s="18">
        <f>U202</f>
        <v>0</v>
      </c>
      <c r="V201" s="18">
        <f>V202</f>
        <v>0</v>
      </c>
      <c r="W201" s="18">
        <f>W202</f>
        <v>0</v>
      </c>
      <c r="X201" s="18">
        <f t="shared" si="185"/>
        <v>336952.03071999998</v>
      </c>
      <c r="Y201" s="18">
        <f t="shared" si="186"/>
        <v>0</v>
      </c>
      <c r="Z201" s="18">
        <f t="shared" si="187"/>
        <v>0</v>
      </c>
      <c r="AA201" s="18">
        <f>AA202</f>
        <v>-76952.030719999995</v>
      </c>
      <c r="AB201" s="18">
        <f>AB202</f>
        <v>0</v>
      </c>
      <c r="AC201" s="18">
        <f>AC202</f>
        <v>0</v>
      </c>
      <c r="AD201" s="18">
        <f t="shared" si="188"/>
        <v>260000</v>
      </c>
      <c r="AE201" s="18">
        <f>AE202</f>
        <v>0</v>
      </c>
      <c r="AF201" s="55">
        <f t="shared" si="138"/>
        <v>260000</v>
      </c>
      <c r="AG201" s="56">
        <f t="shared" si="189"/>
        <v>0</v>
      </c>
      <c r="AH201" s="56">
        <f t="shared" si="190"/>
        <v>0</v>
      </c>
      <c r="AI201" s="18">
        <f>AI202</f>
        <v>0</v>
      </c>
      <c r="AJ201" s="19"/>
      <c r="AK201" s="19"/>
      <c r="AL201" s="17"/>
      <c r="AM201" s="17"/>
      <c r="AN201" s="17"/>
      <c r="AO201" s="17"/>
      <c r="AP201" s="17"/>
    </row>
    <row r="202" spans="1:42" ht="62.4" x14ac:dyDescent="0.3">
      <c r="A202" s="47" t="s">
        <v>173</v>
      </c>
      <c r="B202" s="48"/>
      <c r="C202" s="47"/>
      <c r="D202" s="47"/>
      <c r="E202" s="49" t="s">
        <v>174</v>
      </c>
      <c r="F202" s="11">
        <f t="shared" ref="F202:K202" si="244">F206</f>
        <v>260000</v>
      </c>
      <c r="G202" s="11">
        <f t="shared" si="244"/>
        <v>0</v>
      </c>
      <c r="H202" s="11">
        <f t="shared" si="244"/>
        <v>0</v>
      </c>
      <c r="I202" s="11">
        <f t="shared" si="244"/>
        <v>0</v>
      </c>
      <c r="J202" s="11">
        <f t="shared" si="244"/>
        <v>0</v>
      </c>
      <c r="K202" s="11">
        <f t="shared" si="244"/>
        <v>0</v>
      </c>
      <c r="L202" s="11">
        <f t="shared" si="135"/>
        <v>260000</v>
      </c>
      <c r="M202" s="11">
        <f t="shared" si="136"/>
        <v>0</v>
      </c>
      <c r="N202" s="11">
        <f t="shared" si="137"/>
        <v>0</v>
      </c>
      <c r="O202" s="11">
        <f>O206+O203</f>
        <v>76952.030719999995</v>
      </c>
      <c r="P202" s="11">
        <f>P206+P203</f>
        <v>0</v>
      </c>
      <c r="Q202" s="11">
        <f>Q206+Q203</f>
        <v>0</v>
      </c>
      <c r="R202" s="11">
        <f t="shared" si="182"/>
        <v>336952.03071999998</v>
      </c>
      <c r="S202" s="11">
        <f t="shared" si="183"/>
        <v>0</v>
      </c>
      <c r="T202" s="11">
        <f t="shared" si="184"/>
        <v>0</v>
      </c>
      <c r="U202" s="11">
        <f>U206</f>
        <v>0</v>
      </c>
      <c r="V202" s="11">
        <f>V206</f>
        <v>0</v>
      </c>
      <c r="W202" s="11">
        <f>W206</f>
        <v>0</v>
      </c>
      <c r="X202" s="11">
        <f t="shared" si="185"/>
        <v>336952.03071999998</v>
      </c>
      <c r="Y202" s="11">
        <f t="shared" si="186"/>
        <v>0</v>
      </c>
      <c r="Z202" s="11">
        <f t="shared" si="187"/>
        <v>0</v>
      </c>
      <c r="AA202" s="11">
        <f>AA206+AA203</f>
        <v>-76952.030719999995</v>
      </c>
      <c r="AB202" s="11">
        <f>AB206+AB203</f>
        <v>0</v>
      </c>
      <c r="AC202" s="11">
        <f>AC206+AC203</f>
        <v>0</v>
      </c>
      <c r="AD202" s="11">
        <f t="shared" si="188"/>
        <v>260000</v>
      </c>
      <c r="AE202" s="11">
        <f>AE206+AE203</f>
        <v>0</v>
      </c>
      <c r="AF202" s="57">
        <f t="shared" si="138"/>
        <v>260000</v>
      </c>
      <c r="AG202" s="58">
        <f t="shared" si="189"/>
        <v>0</v>
      </c>
      <c r="AH202" s="58">
        <f t="shared" si="190"/>
        <v>0</v>
      </c>
      <c r="AI202" s="11">
        <f>AI206+AI203</f>
        <v>0</v>
      </c>
      <c r="AJ202" s="21"/>
      <c r="AK202" s="21"/>
    </row>
    <row r="203" spans="1:42" s="1" customFormat="1" ht="31.2" hidden="1" x14ac:dyDescent="0.3">
      <c r="A203" s="8" t="s">
        <v>175</v>
      </c>
      <c r="B203" s="9"/>
      <c r="C203" s="8"/>
      <c r="D203" s="8"/>
      <c r="E203" s="22" t="s">
        <v>176</v>
      </c>
      <c r="F203" s="11"/>
      <c r="G203" s="11"/>
      <c r="H203" s="11"/>
      <c r="I203" s="11"/>
      <c r="J203" s="11"/>
      <c r="K203" s="11"/>
      <c r="L203" s="11"/>
      <c r="M203" s="11"/>
      <c r="N203" s="11"/>
      <c r="O203" s="11">
        <f t="shared" ref="O203:O204" si="245">O204</f>
        <v>76952.030719999995</v>
      </c>
      <c r="P203" s="11">
        <f t="shared" ref="P203:P204" si="246">P204</f>
        <v>0</v>
      </c>
      <c r="Q203" s="11">
        <f t="shared" ref="Q203:Q204" si="247">Q204</f>
        <v>0</v>
      </c>
      <c r="R203" s="11">
        <f t="shared" si="182"/>
        <v>76952.030719999995</v>
      </c>
      <c r="S203" s="11">
        <f t="shared" si="183"/>
        <v>0</v>
      </c>
      <c r="T203" s="11">
        <f t="shared" si="184"/>
        <v>0</v>
      </c>
      <c r="U203" s="11"/>
      <c r="V203" s="11"/>
      <c r="W203" s="11"/>
      <c r="X203" s="11">
        <f t="shared" si="185"/>
        <v>76952.030719999995</v>
      </c>
      <c r="Y203" s="11">
        <f t="shared" si="186"/>
        <v>0</v>
      </c>
      <c r="Z203" s="11">
        <f t="shared" si="187"/>
        <v>0</v>
      </c>
      <c r="AA203" s="11">
        <f t="shared" ref="AA203:AA207" si="248">AA204</f>
        <v>-76952.030719999995</v>
      </c>
      <c r="AB203" s="11">
        <f t="shared" ref="AB203:AB207" si="249">AB204</f>
        <v>0</v>
      </c>
      <c r="AC203" s="11">
        <f t="shared" ref="AC203:AC207" si="250">AC204</f>
        <v>0</v>
      </c>
      <c r="AD203" s="11">
        <f t="shared" si="188"/>
        <v>0</v>
      </c>
      <c r="AE203" s="11">
        <f t="shared" ref="AE203:AE207" si="251">AE204</f>
        <v>0</v>
      </c>
      <c r="AF203" s="11"/>
      <c r="AG203" s="11">
        <f t="shared" si="189"/>
        <v>0</v>
      </c>
      <c r="AH203" s="11">
        <f t="shared" si="190"/>
        <v>0</v>
      </c>
      <c r="AI203" s="11">
        <f t="shared" ref="AI203:AI207" si="252">AI204</f>
        <v>0</v>
      </c>
      <c r="AJ203" s="21">
        <v>0</v>
      </c>
      <c r="AK203" s="21"/>
    </row>
    <row r="204" spans="1:42" s="1" customFormat="1" ht="46.8" hidden="1" x14ac:dyDescent="0.3">
      <c r="A204" s="8" t="s">
        <v>175</v>
      </c>
      <c r="B204" s="9" t="s">
        <v>28</v>
      </c>
      <c r="C204" s="8"/>
      <c r="D204" s="8"/>
      <c r="E204" s="20" t="s">
        <v>29</v>
      </c>
      <c r="F204" s="11"/>
      <c r="G204" s="11"/>
      <c r="H204" s="11"/>
      <c r="I204" s="11"/>
      <c r="J204" s="11"/>
      <c r="K204" s="11"/>
      <c r="L204" s="11"/>
      <c r="M204" s="11"/>
      <c r="N204" s="11"/>
      <c r="O204" s="11">
        <f t="shared" si="245"/>
        <v>76952.030719999995</v>
      </c>
      <c r="P204" s="11">
        <f t="shared" si="246"/>
        <v>0</v>
      </c>
      <c r="Q204" s="11">
        <f t="shared" si="247"/>
        <v>0</v>
      </c>
      <c r="R204" s="11">
        <f t="shared" si="182"/>
        <v>76952.030719999995</v>
      </c>
      <c r="S204" s="11">
        <f t="shared" si="183"/>
        <v>0</v>
      </c>
      <c r="T204" s="11">
        <f t="shared" si="184"/>
        <v>0</v>
      </c>
      <c r="U204" s="11"/>
      <c r="V204" s="11"/>
      <c r="W204" s="11"/>
      <c r="X204" s="11">
        <f t="shared" si="185"/>
        <v>76952.030719999995</v>
      </c>
      <c r="Y204" s="11">
        <f t="shared" si="186"/>
        <v>0</v>
      </c>
      <c r="Z204" s="11">
        <f t="shared" si="187"/>
        <v>0</v>
      </c>
      <c r="AA204" s="11">
        <f t="shared" si="248"/>
        <v>-76952.030719999995</v>
      </c>
      <c r="AB204" s="11">
        <f t="shared" si="249"/>
        <v>0</v>
      </c>
      <c r="AC204" s="11">
        <f t="shared" si="250"/>
        <v>0</v>
      </c>
      <c r="AD204" s="11">
        <f t="shared" si="188"/>
        <v>0</v>
      </c>
      <c r="AE204" s="11">
        <f t="shared" si="251"/>
        <v>0</v>
      </c>
      <c r="AF204" s="11"/>
      <c r="AG204" s="11">
        <f t="shared" si="189"/>
        <v>0</v>
      </c>
      <c r="AH204" s="11">
        <f t="shared" si="190"/>
        <v>0</v>
      </c>
      <c r="AI204" s="11">
        <f t="shared" si="252"/>
        <v>0</v>
      </c>
      <c r="AJ204" s="21">
        <v>0</v>
      </c>
      <c r="AK204" s="21"/>
    </row>
    <row r="205" spans="1:42" s="1" customFormat="1" hidden="1" x14ac:dyDescent="0.3">
      <c r="A205" s="8" t="s">
        <v>175</v>
      </c>
      <c r="B205" s="9" t="s">
        <v>28</v>
      </c>
      <c r="C205" s="8" t="s">
        <v>65</v>
      </c>
      <c r="D205" s="8" t="s">
        <v>65</v>
      </c>
      <c r="E205" s="20" t="s">
        <v>66</v>
      </c>
      <c r="F205" s="11"/>
      <c r="G205" s="11"/>
      <c r="H205" s="11"/>
      <c r="I205" s="11"/>
      <c r="J205" s="11"/>
      <c r="K205" s="11"/>
      <c r="L205" s="11"/>
      <c r="M205" s="11"/>
      <c r="N205" s="11"/>
      <c r="O205" s="11">
        <v>76952.030719999995</v>
      </c>
      <c r="P205" s="11"/>
      <c r="Q205" s="11"/>
      <c r="R205" s="11">
        <f t="shared" si="182"/>
        <v>76952.030719999995</v>
      </c>
      <c r="S205" s="11">
        <f t="shared" si="183"/>
        <v>0</v>
      </c>
      <c r="T205" s="11">
        <f t="shared" si="184"/>
        <v>0</v>
      </c>
      <c r="U205" s="11"/>
      <c r="V205" s="11"/>
      <c r="W205" s="11"/>
      <c r="X205" s="11">
        <f t="shared" si="185"/>
        <v>76952.030719999995</v>
      </c>
      <c r="Y205" s="11">
        <f t="shared" si="186"/>
        <v>0</v>
      </c>
      <c r="Z205" s="11">
        <f t="shared" si="187"/>
        <v>0</v>
      </c>
      <c r="AA205" s="11">
        <v>-76952.030719999995</v>
      </c>
      <c r="AB205" s="11"/>
      <c r="AC205" s="11"/>
      <c r="AD205" s="11">
        <f t="shared" si="188"/>
        <v>0</v>
      </c>
      <c r="AE205" s="11"/>
      <c r="AF205" s="11"/>
      <c r="AG205" s="11">
        <f t="shared" si="189"/>
        <v>0</v>
      </c>
      <c r="AH205" s="11">
        <f t="shared" si="190"/>
        <v>0</v>
      </c>
      <c r="AI205" s="11"/>
      <c r="AJ205" s="21">
        <v>0</v>
      </c>
      <c r="AK205" s="21"/>
    </row>
    <row r="206" spans="1:42" ht="31.2" x14ac:dyDescent="0.3">
      <c r="A206" s="47" t="s">
        <v>177</v>
      </c>
      <c r="B206" s="48"/>
      <c r="C206" s="47"/>
      <c r="D206" s="47"/>
      <c r="E206" s="49" t="s">
        <v>178</v>
      </c>
      <c r="F206" s="11">
        <f t="shared" si="235"/>
        <v>260000</v>
      </c>
      <c r="G206" s="11">
        <f t="shared" si="236"/>
        <v>0</v>
      </c>
      <c r="H206" s="11">
        <f t="shared" si="237"/>
        <v>0</v>
      </c>
      <c r="I206" s="11">
        <f t="shared" si="238"/>
        <v>0</v>
      </c>
      <c r="J206" s="11">
        <f t="shared" si="239"/>
        <v>0</v>
      </c>
      <c r="K206" s="11">
        <f t="shared" si="240"/>
        <v>0</v>
      </c>
      <c r="L206" s="11">
        <f t="shared" si="135"/>
        <v>260000</v>
      </c>
      <c r="M206" s="11">
        <f t="shared" si="136"/>
        <v>0</v>
      </c>
      <c r="N206" s="11">
        <f t="shared" si="137"/>
        <v>0</v>
      </c>
      <c r="O206" s="11">
        <f t="shared" si="241"/>
        <v>0</v>
      </c>
      <c r="P206" s="11">
        <f t="shared" si="242"/>
        <v>0</v>
      </c>
      <c r="Q206" s="11">
        <f t="shared" si="243"/>
        <v>0</v>
      </c>
      <c r="R206" s="11">
        <f t="shared" si="182"/>
        <v>260000</v>
      </c>
      <c r="S206" s="11">
        <f t="shared" si="183"/>
        <v>0</v>
      </c>
      <c r="T206" s="11">
        <f t="shared" si="184"/>
        <v>0</v>
      </c>
      <c r="U206" s="11">
        <f t="shared" ref="U206:U207" si="253">U207</f>
        <v>0</v>
      </c>
      <c r="V206" s="11">
        <f t="shared" ref="V206:V207" si="254">V207</f>
        <v>0</v>
      </c>
      <c r="W206" s="11">
        <f t="shared" ref="W206:W207" si="255">W207</f>
        <v>0</v>
      </c>
      <c r="X206" s="11">
        <f t="shared" si="185"/>
        <v>260000</v>
      </c>
      <c r="Y206" s="11">
        <f t="shared" si="186"/>
        <v>0</v>
      </c>
      <c r="Z206" s="11">
        <f t="shared" si="187"/>
        <v>0</v>
      </c>
      <c r="AA206" s="11">
        <f t="shared" si="248"/>
        <v>0</v>
      </c>
      <c r="AB206" s="11">
        <f t="shared" si="249"/>
        <v>0</v>
      </c>
      <c r="AC206" s="11">
        <f t="shared" si="250"/>
        <v>0</v>
      </c>
      <c r="AD206" s="11">
        <f t="shared" si="188"/>
        <v>260000</v>
      </c>
      <c r="AE206" s="11">
        <f t="shared" si="251"/>
        <v>0</v>
      </c>
      <c r="AF206" s="57">
        <f t="shared" ref="AF206:AF269" si="256">AD206+AE206</f>
        <v>260000</v>
      </c>
      <c r="AG206" s="58">
        <f t="shared" si="189"/>
        <v>0</v>
      </c>
      <c r="AH206" s="58">
        <f t="shared" si="190"/>
        <v>0</v>
      </c>
      <c r="AI206" s="11">
        <f t="shared" si="252"/>
        <v>0</v>
      </c>
      <c r="AJ206" s="21"/>
      <c r="AK206" s="21"/>
    </row>
    <row r="207" spans="1:42" ht="46.8" x14ac:dyDescent="0.3">
      <c r="A207" s="47" t="s">
        <v>177</v>
      </c>
      <c r="B207" s="48" t="s">
        <v>28</v>
      </c>
      <c r="C207" s="47"/>
      <c r="D207" s="47"/>
      <c r="E207" s="49" t="s">
        <v>29</v>
      </c>
      <c r="F207" s="11">
        <f t="shared" si="235"/>
        <v>260000</v>
      </c>
      <c r="G207" s="11">
        <f t="shared" si="236"/>
        <v>0</v>
      </c>
      <c r="H207" s="11">
        <f t="shared" si="237"/>
        <v>0</v>
      </c>
      <c r="I207" s="11">
        <f t="shared" si="238"/>
        <v>0</v>
      </c>
      <c r="J207" s="11">
        <f t="shared" si="239"/>
        <v>0</v>
      </c>
      <c r="K207" s="11">
        <f t="shared" si="240"/>
        <v>0</v>
      </c>
      <c r="L207" s="11">
        <f t="shared" si="135"/>
        <v>260000</v>
      </c>
      <c r="M207" s="11">
        <f t="shared" si="136"/>
        <v>0</v>
      </c>
      <c r="N207" s="11">
        <f t="shared" si="137"/>
        <v>0</v>
      </c>
      <c r="O207" s="11">
        <f t="shared" si="241"/>
        <v>0</v>
      </c>
      <c r="P207" s="11">
        <f t="shared" si="242"/>
        <v>0</v>
      </c>
      <c r="Q207" s="11">
        <f t="shared" si="243"/>
        <v>0</v>
      </c>
      <c r="R207" s="11">
        <f t="shared" si="182"/>
        <v>260000</v>
      </c>
      <c r="S207" s="11">
        <f t="shared" si="183"/>
        <v>0</v>
      </c>
      <c r="T207" s="11">
        <f t="shared" si="184"/>
        <v>0</v>
      </c>
      <c r="U207" s="11">
        <f t="shared" si="253"/>
        <v>0</v>
      </c>
      <c r="V207" s="11">
        <f t="shared" si="254"/>
        <v>0</v>
      </c>
      <c r="W207" s="11">
        <f t="shared" si="255"/>
        <v>0</v>
      </c>
      <c r="X207" s="11">
        <f t="shared" si="185"/>
        <v>260000</v>
      </c>
      <c r="Y207" s="11">
        <f t="shared" si="186"/>
        <v>0</v>
      </c>
      <c r="Z207" s="11">
        <f t="shared" si="187"/>
        <v>0</v>
      </c>
      <c r="AA207" s="11">
        <f t="shared" si="248"/>
        <v>0</v>
      </c>
      <c r="AB207" s="11">
        <f t="shared" si="249"/>
        <v>0</v>
      </c>
      <c r="AC207" s="11">
        <f t="shared" si="250"/>
        <v>0</v>
      </c>
      <c r="AD207" s="11">
        <f t="shared" si="188"/>
        <v>260000</v>
      </c>
      <c r="AE207" s="11">
        <f t="shared" si="251"/>
        <v>0</v>
      </c>
      <c r="AF207" s="57">
        <f t="shared" si="256"/>
        <v>260000</v>
      </c>
      <c r="AG207" s="58">
        <f t="shared" si="189"/>
        <v>0</v>
      </c>
      <c r="AH207" s="58">
        <f t="shared" si="190"/>
        <v>0</v>
      </c>
      <c r="AI207" s="11">
        <f t="shared" si="252"/>
        <v>0</v>
      </c>
      <c r="AJ207" s="21"/>
      <c r="AK207" s="21"/>
    </row>
    <row r="208" spans="1:42" x14ac:dyDescent="0.3">
      <c r="A208" s="47" t="s">
        <v>177</v>
      </c>
      <c r="B208" s="48">
        <v>400</v>
      </c>
      <c r="C208" s="47" t="s">
        <v>63</v>
      </c>
      <c r="D208" s="47" t="s">
        <v>30</v>
      </c>
      <c r="E208" s="49" t="s">
        <v>64</v>
      </c>
      <c r="F208" s="11">
        <v>260000</v>
      </c>
      <c r="G208" s="11">
        <v>0</v>
      </c>
      <c r="H208" s="11">
        <v>0</v>
      </c>
      <c r="I208" s="11"/>
      <c r="J208" s="11"/>
      <c r="K208" s="11"/>
      <c r="L208" s="11">
        <f t="shared" ref="L208:L271" si="257">F208+I208</f>
        <v>260000</v>
      </c>
      <c r="M208" s="11">
        <f t="shared" ref="M208:M271" si="258">G208+J208</f>
        <v>0</v>
      </c>
      <c r="N208" s="11">
        <f t="shared" ref="N208:N271" si="259">H208+K208</f>
        <v>0</v>
      </c>
      <c r="O208" s="11"/>
      <c r="P208" s="11"/>
      <c r="Q208" s="11"/>
      <c r="R208" s="11">
        <f t="shared" si="182"/>
        <v>260000</v>
      </c>
      <c r="S208" s="11">
        <f t="shared" si="183"/>
        <v>0</v>
      </c>
      <c r="T208" s="11">
        <f t="shared" si="184"/>
        <v>0</v>
      </c>
      <c r="U208" s="11"/>
      <c r="V208" s="11"/>
      <c r="W208" s="11"/>
      <c r="X208" s="11">
        <f t="shared" si="185"/>
        <v>260000</v>
      </c>
      <c r="Y208" s="11">
        <f t="shared" si="186"/>
        <v>0</v>
      </c>
      <c r="Z208" s="11">
        <f t="shared" si="187"/>
        <v>0</v>
      </c>
      <c r="AA208" s="11"/>
      <c r="AB208" s="11"/>
      <c r="AC208" s="11"/>
      <c r="AD208" s="11">
        <f t="shared" si="188"/>
        <v>260000</v>
      </c>
      <c r="AE208" s="11"/>
      <c r="AF208" s="57">
        <f t="shared" si="256"/>
        <v>260000</v>
      </c>
      <c r="AG208" s="58">
        <f t="shared" si="189"/>
        <v>0</v>
      </c>
      <c r="AH208" s="58">
        <f t="shared" si="190"/>
        <v>0</v>
      </c>
      <c r="AI208" s="11"/>
      <c r="AJ208" s="21"/>
      <c r="AK208" s="21"/>
    </row>
    <row r="209" spans="1:42" s="60" customFormat="1" x14ac:dyDescent="0.3">
      <c r="A209" s="44" t="s">
        <v>179</v>
      </c>
      <c r="B209" s="45"/>
      <c r="C209" s="44"/>
      <c r="D209" s="44"/>
      <c r="E209" s="46" t="s">
        <v>54</v>
      </c>
      <c r="F209" s="18">
        <f t="shared" ref="F209:K209" si="260">F210+F224+F240+F252+F274+F297</f>
        <v>2601158.7999999998</v>
      </c>
      <c r="G209" s="18">
        <f t="shared" si="260"/>
        <v>2698739.5</v>
      </c>
      <c r="H209" s="18">
        <f t="shared" si="260"/>
        <v>2790567</v>
      </c>
      <c r="I209" s="18">
        <f t="shared" si="260"/>
        <v>31451.599999999999</v>
      </c>
      <c r="J209" s="18">
        <f t="shared" si="260"/>
        <v>7164.6999999999989</v>
      </c>
      <c r="K209" s="18">
        <f t="shared" si="260"/>
        <v>15702.3</v>
      </c>
      <c r="L209" s="18">
        <f t="shared" si="257"/>
        <v>2632610.4</v>
      </c>
      <c r="M209" s="18">
        <f t="shared" si="258"/>
        <v>2705904.2</v>
      </c>
      <c r="N209" s="18">
        <f t="shared" si="259"/>
        <v>2806269.3</v>
      </c>
      <c r="O209" s="18">
        <f>O210+O224+O240+O252+O274+O297</f>
        <v>134609.24799999999</v>
      </c>
      <c r="P209" s="18">
        <f>P210+P224+P240+P252+P274+P297</f>
        <v>30513.5</v>
      </c>
      <c r="Q209" s="18">
        <f>Q210+Q224+Q240+Q252+Q274+Q297</f>
        <v>30513.5</v>
      </c>
      <c r="R209" s="18">
        <f t="shared" si="182"/>
        <v>2767219.648</v>
      </c>
      <c r="S209" s="18">
        <f t="shared" si="183"/>
        <v>2736417.7</v>
      </c>
      <c r="T209" s="18">
        <f t="shared" si="184"/>
        <v>2836782.8</v>
      </c>
      <c r="U209" s="18">
        <f>U210+U224+U240+U252+U274+U297</f>
        <v>0</v>
      </c>
      <c r="V209" s="18">
        <f>V210+V224+V240+V252+V274+V297</f>
        <v>0</v>
      </c>
      <c r="W209" s="18">
        <f>W210+W224+W240+W252+W274+W297</f>
        <v>0</v>
      </c>
      <c r="X209" s="18">
        <f t="shared" si="185"/>
        <v>2767219.648</v>
      </c>
      <c r="Y209" s="18">
        <f t="shared" si="186"/>
        <v>2736417.7</v>
      </c>
      <c r="Z209" s="18">
        <f t="shared" si="187"/>
        <v>2836782.8</v>
      </c>
      <c r="AA209" s="18">
        <f>AA210+AA224+AA240+AA252+AA274+AA297</f>
        <v>55955.838000000003</v>
      </c>
      <c r="AB209" s="18">
        <f>AB210+AB224+AB240+AB252+AB274+AB297</f>
        <v>1000</v>
      </c>
      <c r="AC209" s="18">
        <f>AC210+AC224+AC240+AC252+AC274+AC297</f>
        <v>1000</v>
      </c>
      <c r="AD209" s="18">
        <f t="shared" si="188"/>
        <v>2823175.486</v>
      </c>
      <c r="AE209" s="18">
        <f>AE210+AE224+AE240+AE252+AE274+AE297</f>
        <v>0</v>
      </c>
      <c r="AF209" s="55">
        <f t="shared" si="256"/>
        <v>2823175.486</v>
      </c>
      <c r="AG209" s="56">
        <f t="shared" si="189"/>
        <v>2737417.7</v>
      </c>
      <c r="AH209" s="56">
        <f t="shared" si="190"/>
        <v>2837782.8</v>
      </c>
      <c r="AI209" s="18">
        <f>AI210+AI224+AI240+AI252+AI274+AI297</f>
        <v>0</v>
      </c>
      <c r="AJ209" s="19"/>
      <c r="AK209" s="19"/>
      <c r="AL209" s="17"/>
      <c r="AM209" s="17"/>
      <c r="AN209" s="17"/>
      <c r="AO209" s="17"/>
      <c r="AP209" s="17"/>
    </row>
    <row r="210" spans="1:42" ht="31.2" x14ac:dyDescent="0.3">
      <c r="A210" s="47" t="s">
        <v>180</v>
      </c>
      <c r="B210" s="48"/>
      <c r="C210" s="47"/>
      <c r="D210" s="47"/>
      <c r="E210" s="49" t="s">
        <v>181</v>
      </c>
      <c r="F210" s="11">
        <f t="shared" ref="F210:K210" si="261">F211+F214+F221</f>
        <v>391137.8</v>
      </c>
      <c r="G210" s="11">
        <f t="shared" si="261"/>
        <v>320562.50000000006</v>
      </c>
      <c r="H210" s="11">
        <f t="shared" si="261"/>
        <v>346134.10000000003</v>
      </c>
      <c r="I210" s="11">
        <f t="shared" si="261"/>
        <v>0</v>
      </c>
      <c r="J210" s="11">
        <f t="shared" si="261"/>
        <v>0</v>
      </c>
      <c r="K210" s="11">
        <f t="shared" si="261"/>
        <v>0</v>
      </c>
      <c r="L210" s="11">
        <f t="shared" si="257"/>
        <v>391137.8</v>
      </c>
      <c r="M210" s="11">
        <f t="shared" si="258"/>
        <v>320562.50000000006</v>
      </c>
      <c r="N210" s="11">
        <f t="shared" si="259"/>
        <v>346134.10000000003</v>
      </c>
      <c r="O210" s="11">
        <f>O211+O214+O221</f>
        <v>14196</v>
      </c>
      <c r="P210" s="11">
        <f>P211+P214+P221</f>
        <v>7396</v>
      </c>
      <c r="Q210" s="11">
        <f>Q211+Q214+Q221</f>
        <v>7396</v>
      </c>
      <c r="R210" s="11">
        <f t="shared" si="182"/>
        <v>405333.8</v>
      </c>
      <c r="S210" s="11">
        <f t="shared" si="183"/>
        <v>327958.50000000006</v>
      </c>
      <c r="T210" s="11">
        <f t="shared" si="184"/>
        <v>353530.10000000003</v>
      </c>
      <c r="U210" s="11">
        <f>U211+U214+U221</f>
        <v>0</v>
      </c>
      <c r="V210" s="11">
        <f>V211+V214+V221</f>
        <v>0</v>
      </c>
      <c r="W210" s="11">
        <f>W211+W214+W221</f>
        <v>0</v>
      </c>
      <c r="X210" s="11">
        <f t="shared" si="185"/>
        <v>405333.8</v>
      </c>
      <c r="Y210" s="11">
        <f t="shared" si="186"/>
        <v>327958.50000000006</v>
      </c>
      <c r="Z210" s="11">
        <f t="shared" si="187"/>
        <v>353530.10000000003</v>
      </c>
      <c r="AA210" s="11">
        <f>AA211+AA214+AA221</f>
        <v>10327.108</v>
      </c>
      <c r="AB210" s="11">
        <f>AB211+AB214+AB221</f>
        <v>0</v>
      </c>
      <c r="AC210" s="11">
        <f>AC211+AC214+AC221</f>
        <v>0</v>
      </c>
      <c r="AD210" s="11">
        <f t="shared" si="188"/>
        <v>415660.908</v>
      </c>
      <c r="AE210" s="11">
        <f>AE211+AE214+AE221</f>
        <v>0</v>
      </c>
      <c r="AF210" s="57">
        <f t="shared" si="256"/>
        <v>415660.908</v>
      </c>
      <c r="AG210" s="58">
        <f t="shared" si="189"/>
        <v>327958.50000000006</v>
      </c>
      <c r="AH210" s="58">
        <f t="shared" si="190"/>
        <v>353530.10000000003</v>
      </c>
      <c r="AI210" s="11">
        <f>AI211+AI214+AI221</f>
        <v>0</v>
      </c>
      <c r="AJ210" s="21"/>
      <c r="AK210" s="21"/>
    </row>
    <row r="211" spans="1:42" ht="46.8" x14ac:dyDescent="0.3">
      <c r="A211" s="47" t="s">
        <v>182</v>
      </c>
      <c r="B211" s="48"/>
      <c r="C211" s="47"/>
      <c r="D211" s="47"/>
      <c r="E211" s="49" t="s">
        <v>140</v>
      </c>
      <c r="F211" s="11">
        <f t="shared" ref="F211:F212" si="262">F212</f>
        <v>126440</v>
      </c>
      <c r="G211" s="11">
        <f t="shared" ref="G211:G212" si="263">G212</f>
        <v>126440</v>
      </c>
      <c r="H211" s="11">
        <f t="shared" ref="H211:H212" si="264">H212</f>
        <v>126440</v>
      </c>
      <c r="I211" s="11">
        <f t="shared" ref="I211:I212" si="265">I212</f>
        <v>0</v>
      </c>
      <c r="J211" s="11">
        <f t="shared" ref="J211:J212" si="266">J212</f>
        <v>0</v>
      </c>
      <c r="K211" s="11">
        <f t="shared" ref="K211:K212" si="267">K212</f>
        <v>0</v>
      </c>
      <c r="L211" s="11">
        <f t="shared" si="257"/>
        <v>126440</v>
      </c>
      <c r="M211" s="11">
        <f t="shared" si="258"/>
        <v>126440</v>
      </c>
      <c r="N211" s="11">
        <f t="shared" si="259"/>
        <v>126440</v>
      </c>
      <c r="O211" s="11">
        <f t="shared" ref="O211:O212" si="268">O212</f>
        <v>0</v>
      </c>
      <c r="P211" s="11">
        <f t="shared" ref="P211:P212" si="269">P212</f>
        <v>0</v>
      </c>
      <c r="Q211" s="11">
        <f t="shared" ref="Q211:Q212" si="270">Q212</f>
        <v>0</v>
      </c>
      <c r="R211" s="11">
        <f t="shared" si="182"/>
        <v>126440</v>
      </c>
      <c r="S211" s="11">
        <f t="shared" si="183"/>
        <v>126440</v>
      </c>
      <c r="T211" s="11">
        <f t="shared" si="184"/>
        <v>126440</v>
      </c>
      <c r="U211" s="11">
        <f t="shared" ref="U211:U212" si="271">U212</f>
        <v>0</v>
      </c>
      <c r="V211" s="11">
        <f t="shared" ref="V211:V212" si="272">V212</f>
        <v>0</v>
      </c>
      <c r="W211" s="11">
        <f t="shared" ref="W211:W212" si="273">W212</f>
        <v>0</v>
      </c>
      <c r="X211" s="11">
        <f t="shared" si="185"/>
        <v>126440</v>
      </c>
      <c r="Y211" s="11">
        <f t="shared" si="186"/>
        <v>126440</v>
      </c>
      <c r="Z211" s="11">
        <f t="shared" si="187"/>
        <v>126440</v>
      </c>
      <c r="AA211" s="11">
        <f t="shared" ref="AA211:AA212" si="274">AA212</f>
        <v>0</v>
      </c>
      <c r="AB211" s="11">
        <f t="shared" ref="AB211:AB212" si="275">AB212</f>
        <v>0</v>
      </c>
      <c r="AC211" s="11">
        <f t="shared" ref="AC211:AC212" si="276">AC212</f>
        <v>0</v>
      </c>
      <c r="AD211" s="11">
        <f t="shared" si="188"/>
        <v>126440</v>
      </c>
      <c r="AE211" s="11">
        <f t="shared" ref="AE211:AE212" si="277">AE212</f>
        <v>0</v>
      </c>
      <c r="AF211" s="57">
        <f t="shared" si="256"/>
        <v>126440</v>
      </c>
      <c r="AG211" s="58">
        <f t="shared" si="189"/>
        <v>126440</v>
      </c>
      <c r="AH211" s="58">
        <f t="shared" si="190"/>
        <v>126440</v>
      </c>
      <c r="AI211" s="11">
        <f t="shared" ref="AI211:AI212" si="278">AI212</f>
        <v>0</v>
      </c>
      <c r="AJ211" s="21"/>
      <c r="AK211" s="21"/>
    </row>
    <row r="212" spans="1:42" ht="46.8" x14ac:dyDescent="0.3">
      <c r="A212" s="47" t="s">
        <v>182</v>
      </c>
      <c r="B212" s="48" t="s">
        <v>51</v>
      </c>
      <c r="C212" s="47"/>
      <c r="D212" s="47"/>
      <c r="E212" s="49" t="s">
        <v>52</v>
      </c>
      <c r="F212" s="11">
        <f t="shared" si="262"/>
        <v>126440</v>
      </c>
      <c r="G212" s="11">
        <f t="shared" si="263"/>
        <v>126440</v>
      </c>
      <c r="H212" s="11">
        <f t="shared" si="264"/>
        <v>126440</v>
      </c>
      <c r="I212" s="11">
        <f t="shared" si="265"/>
        <v>0</v>
      </c>
      <c r="J212" s="11">
        <f t="shared" si="266"/>
        <v>0</v>
      </c>
      <c r="K212" s="11">
        <f t="shared" si="267"/>
        <v>0</v>
      </c>
      <c r="L212" s="11">
        <f t="shared" si="257"/>
        <v>126440</v>
      </c>
      <c r="M212" s="11">
        <f t="shared" si="258"/>
        <v>126440</v>
      </c>
      <c r="N212" s="11">
        <f t="shared" si="259"/>
        <v>126440</v>
      </c>
      <c r="O212" s="11">
        <f t="shared" si="268"/>
        <v>0</v>
      </c>
      <c r="P212" s="11">
        <f t="shared" si="269"/>
        <v>0</v>
      </c>
      <c r="Q212" s="11">
        <f t="shared" si="270"/>
        <v>0</v>
      </c>
      <c r="R212" s="11">
        <f t="shared" si="182"/>
        <v>126440</v>
      </c>
      <c r="S212" s="11">
        <f t="shared" si="183"/>
        <v>126440</v>
      </c>
      <c r="T212" s="11">
        <f t="shared" si="184"/>
        <v>126440</v>
      </c>
      <c r="U212" s="11">
        <f t="shared" si="271"/>
        <v>0</v>
      </c>
      <c r="V212" s="11">
        <f t="shared" si="272"/>
        <v>0</v>
      </c>
      <c r="W212" s="11">
        <f t="shared" si="273"/>
        <v>0</v>
      </c>
      <c r="X212" s="11">
        <f t="shared" si="185"/>
        <v>126440</v>
      </c>
      <c r="Y212" s="11">
        <f t="shared" si="186"/>
        <v>126440</v>
      </c>
      <c r="Z212" s="11">
        <f t="shared" si="187"/>
        <v>126440</v>
      </c>
      <c r="AA212" s="11">
        <f t="shared" si="274"/>
        <v>0</v>
      </c>
      <c r="AB212" s="11">
        <f t="shared" si="275"/>
        <v>0</v>
      </c>
      <c r="AC212" s="11">
        <f t="shared" si="276"/>
        <v>0</v>
      </c>
      <c r="AD212" s="11">
        <f t="shared" si="188"/>
        <v>126440</v>
      </c>
      <c r="AE212" s="11">
        <f t="shared" si="277"/>
        <v>0</v>
      </c>
      <c r="AF212" s="57">
        <f t="shared" si="256"/>
        <v>126440</v>
      </c>
      <c r="AG212" s="58">
        <f t="shared" si="189"/>
        <v>126440</v>
      </c>
      <c r="AH212" s="58">
        <f t="shared" si="190"/>
        <v>126440</v>
      </c>
      <c r="AI212" s="11">
        <f t="shared" si="278"/>
        <v>0</v>
      </c>
      <c r="AJ212" s="21"/>
      <c r="AK212" s="21"/>
    </row>
    <row r="213" spans="1:42" x14ac:dyDescent="0.3">
      <c r="A213" s="47" t="s">
        <v>182</v>
      </c>
      <c r="B213" s="48">
        <v>600</v>
      </c>
      <c r="C213" s="47" t="s">
        <v>63</v>
      </c>
      <c r="D213" s="47" t="s">
        <v>30</v>
      </c>
      <c r="E213" s="49" t="s">
        <v>64</v>
      </c>
      <c r="F213" s="11">
        <v>126440</v>
      </c>
      <c r="G213" s="11">
        <v>126440</v>
      </c>
      <c r="H213" s="11">
        <v>126440</v>
      </c>
      <c r="I213" s="11"/>
      <c r="J213" s="11"/>
      <c r="K213" s="11"/>
      <c r="L213" s="11">
        <f t="shared" si="257"/>
        <v>126440</v>
      </c>
      <c r="M213" s="11">
        <f t="shared" si="258"/>
        <v>126440</v>
      </c>
      <c r="N213" s="11">
        <f t="shared" si="259"/>
        <v>126440</v>
      </c>
      <c r="O213" s="11"/>
      <c r="P213" s="11"/>
      <c r="Q213" s="11"/>
      <c r="R213" s="11">
        <f t="shared" si="182"/>
        <v>126440</v>
      </c>
      <c r="S213" s="11">
        <f t="shared" si="183"/>
        <v>126440</v>
      </c>
      <c r="T213" s="11">
        <f t="shared" si="184"/>
        <v>126440</v>
      </c>
      <c r="U213" s="11"/>
      <c r="V213" s="11"/>
      <c r="W213" s="11"/>
      <c r="X213" s="11">
        <f t="shared" si="185"/>
        <v>126440</v>
      </c>
      <c r="Y213" s="11">
        <f t="shared" si="186"/>
        <v>126440</v>
      </c>
      <c r="Z213" s="11">
        <f t="shared" si="187"/>
        <v>126440</v>
      </c>
      <c r="AA213" s="11"/>
      <c r="AB213" s="11"/>
      <c r="AC213" s="11"/>
      <c r="AD213" s="11">
        <f t="shared" si="188"/>
        <v>126440</v>
      </c>
      <c r="AE213" s="11"/>
      <c r="AF213" s="57">
        <f t="shared" si="256"/>
        <v>126440</v>
      </c>
      <c r="AG213" s="58">
        <f t="shared" si="189"/>
        <v>126440</v>
      </c>
      <c r="AH213" s="58">
        <f t="shared" si="190"/>
        <v>126440</v>
      </c>
      <c r="AI213" s="11"/>
      <c r="AJ213" s="21"/>
      <c r="AK213" s="21"/>
    </row>
    <row r="214" spans="1:42" ht="31.2" x14ac:dyDescent="0.3">
      <c r="A214" s="47" t="s">
        <v>183</v>
      </c>
      <c r="B214" s="48"/>
      <c r="C214" s="47"/>
      <c r="D214" s="47"/>
      <c r="E214" s="50" t="s">
        <v>184</v>
      </c>
      <c r="F214" s="11">
        <f t="shared" ref="F214:K214" si="279">F215+F217+F219</f>
        <v>248040.6</v>
      </c>
      <c r="G214" s="11">
        <f t="shared" si="279"/>
        <v>170958.80000000002</v>
      </c>
      <c r="H214" s="11">
        <f t="shared" si="279"/>
        <v>203036.90000000002</v>
      </c>
      <c r="I214" s="11">
        <f t="shared" si="279"/>
        <v>0</v>
      </c>
      <c r="J214" s="11">
        <f t="shared" si="279"/>
        <v>0</v>
      </c>
      <c r="K214" s="11">
        <f t="shared" si="279"/>
        <v>0</v>
      </c>
      <c r="L214" s="11">
        <f t="shared" si="257"/>
        <v>248040.6</v>
      </c>
      <c r="M214" s="11">
        <f t="shared" si="258"/>
        <v>170958.80000000002</v>
      </c>
      <c r="N214" s="11">
        <f t="shared" si="259"/>
        <v>203036.90000000002</v>
      </c>
      <c r="O214" s="11">
        <f>O215+O217+O219</f>
        <v>14196</v>
      </c>
      <c r="P214" s="11">
        <f>P215+P217+P219</f>
        <v>7396</v>
      </c>
      <c r="Q214" s="11">
        <f>Q215+Q217+Q219</f>
        <v>7396</v>
      </c>
      <c r="R214" s="11">
        <f t="shared" si="182"/>
        <v>262236.59999999998</v>
      </c>
      <c r="S214" s="11">
        <f t="shared" si="183"/>
        <v>178354.80000000002</v>
      </c>
      <c r="T214" s="11">
        <f t="shared" si="184"/>
        <v>210432.90000000002</v>
      </c>
      <c r="U214" s="11">
        <f>U215+U217+U219</f>
        <v>0</v>
      </c>
      <c r="V214" s="11">
        <f>V215+V217+V219</f>
        <v>0</v>
      </c>
      <c r="W214" s="11">
        <f>W215+W217+W219</f>
        <v>0</v>
      </c>
      <c r="X214" s="11">
        <f t="shared" si="185"/>
        <v>262236.59999999998</v>
      </c>
      <c r="Y214" s="11">
        <f t="shared" si="186"/>
        <v>178354.80000000002</v>
      </c>
      <c r="Z214" s="11">
        <f t="shared" si="187"/>
        <v>210432.90000000002</v>
      </c>
      <c r="AA214" s="11">
        <f>AA215+AA217+AA219</f>
        <v>10327.108</v>
      </c>
      <c r="AB214" s="11">
        <f>AB215+AB217+AB219</f>
        <v>0</v>
      </c>
      <c r="AC214" s="11">
        <f>AC215+AC217+AC219</f>
        <v>0</v>
      </c>
      <c r="AD214" s="11">
        <f t="shared" si="188"/>
        <v>272563.70799999998</v>
      </c>
      <c r="AE214" s="11">
        <f>AE215+AE217+AE219</f>
        <v>0</v>
      </c>
      <c r="AF214" s="57">
        <f t="shared" si="256"/>
        <v>272563.70799999998</v>
      </c>
      <c r="AG214" s="58">
        <f t="shared" si="189"/>
        <v>178354.80000000002</v>
      </c>
      <c r="AH214" s="58">
        <f t="shared" si="190"/>
        <v>210432.90000000002</v>
      </c>
      <c r="AI214" s="11">
        <f>AI215+AI217+AI219</f>
        <v>0</v>
      </c>
      <c r="AJ214" s="21"/>
      <c r="AK214" s="21"/>
    </row>
    <row r="215" spans="1:42" ht="31.2" x14ac:dyDescent="0.3">
      <c r="A215" s="47" t="s">
        <v>183</v>
      </c>
      <c r="B215" s="48" t="s">
        <v>59</v>
      </c>
      <c r="C215" s="47"/>
      <c r="D215" s="47"/>
      <c r="E215" s="49" t="s">
        <v>60</v>
      </c>
      <c r="F215" s="11">
        <f t="shared" ref="F215:K215" si="280">F216</f>
        <v>14216.900000000001</v>
      </c>
      <c r="G215" s="11">
        <f t="shared" si="280"/>
        <v>17135.100000000002</v>
      </c>
      <c r="H215" s="11">
        <f t="shared" si="280"/>
        <v>14213.2</v>
      </c>
      <c r="I215" s="11">
        <f t="shared" si="280"/>
        <v>0</v>
      </c>
      <c r="J215" s="11">
        <f t="shared" si="280"/>
        <v>0</v>
      </c>
      <c r="K215" s="11">
        <f t="shared" si="280"/>
        <v>0</v>
      </c>
      <c r="L215" s="11">
        <f t="shared" si="257"/>
        <v>14216.900000000001</v>
      </c>
      <c r="M215" s="11">
        <f t="shared" si="258"/>
        <v>17135.100000000002</v>
      </c>
      <c r="N215" s="11">
        <f t="shared" si="259"/>
        <v>14213.2</v>
      </c>
      <c r="O215" s="11">
        <f>O216</f>
        <v>3300</v>
      </c>
      <c r="P215" s="11">
        <f>P216</f>
        <v>3000</v>
      </c>
      <c r="Q215" s="11">
        <f>Q216</f>
        <v>3000</v>
      </c>
      <c r="R215" s="11">
        <f t="shared" si="182"/>
        <v>17516.900000000001</v>
      </c>
      <c r="S215" s="11">
        <f t="shared" si="183"/>
        <v>20135.100000000002</v>
      </c>
      <c r="T215" s="11">
        <f t="shared" si="184"/>
        <v>17213.2</v>
      </c>
      <c r="U215" s="11">
        <f>U216</f>
        <v>-3000</v>
      </c>
      <c r="V215" s="11">
        <f>V216</f>
        <v>-3000</v>
      </c>
      <c r="W215" s="11">
        <f>W216</f>
        <v>-3000</v>
      </c>
      <c r="X215" s="11">
        <f t="shared" si="185"/>
        <v>14516.900000000001</v>
      </c>
      <c r="Y215" s="11">
        <f t="shared" si="186"/>
        <v>17135.100000000002</v>
      </c>
      <c r="Z215" s="11">
        <f t="shared" si="187"/>
        <v>14213.2</v>
      </c>
      <c r="AA215" s="11">
        <f>AA216</f>
        <v>0</v>
      </c>
      <c r="AB215" s="11">
        <f>AB216</f>
        <v>0</v>
      </c>
      <c r="AC215" s="11">
        <f>AC216</f>
        <v>0</v>
      </c>
      <c r="AD215" s="11">
        <f t="shared" si="188"/>
        <v>14516.900000000001</v>
      </c>
      <c r="AE215" s="11">
        <f>AE216</f>
        <v>0</v>
      </c>
      <c r="AF215" s="57">
        <f t="shared" si="256"/>
        <v>14516.900000000001</v>
      </c>
      <c r="AG215" s="58">
        <f t="shared" si="189"/>
        <v>17135.100000000002</v>
      </c>
      <c r="AH215" s="58">
        <f t="shared" si="190"/>
        <v>14213.2</v>
      </c>
      <c r="AI215" s="11">
        <f>AI216</f>
        <v>0</v>
      </c>
      <c r="AJ215" s="21"/>
      <c r="AK215" s="21"/>
    </row>
    <row r="216" spans="1:42" x14ac:dyDescent="0.3">
      <c r="A216" s="47" t="s">
        <v>183</v>
      </c>
      <c r="B216" s="48">
        <v>200</v>
      </c>
      <c r="C216" s="47" t="s">
        <v>63</v>
      </c>
      <c r="D216" s="47" t="s">
        <v>30</v>
      </c>
      <c r="E216" s="49" t="s">
        <v>64</v>
      </c>
      <c r="F216" s="11">
        <v>14216.900000000001</v>
      </c>
      <c r="G216" s="11">
        <v>17135.100000000002</v>
      </c>
      <c r="H216" s="11">
        <v>14213.2</v>
      </c>
      <c r="I216" s="11"/>
      <c r="J216" s="11"/>
      <c r="K216" s="11"/>
      <c r="L216" s="11">
        <f t="shared" si="257"/>
        <v>14216.900000000001</v>
      </c>
      <c r="M216" s="11">
        <f t="shared" si="258"/>
        <v>17135.100000000002</v>
      </c>
      <c r="N216" s="11">
        <f t="shared" si="259"/>
        <v>14213.2</v>
      </c>
      <c r="O216" s="11">
        <f>3000+300</f>
        <v>3300</v>
      </c>
      <c r="P216" s="11">
        <v>3000</v>
      </c>
      <c r="Q216" s="11">
        <v>3000</v>
      </c>
      <c r="R216" s="11">
        <f t="shared" si="182"/>
        <v>17516.900000000001</v>
      </c>
      <c r="S216" s="11">
        <f t="shared" si="183"/>
        <v>20135.100000000002</v>
      </c>
      <c r="T216" s="11">
        <f t="shared" si="184"/>
        <v>17213.2</v>
      </c>
      <c r="U216" s="11">
        <v>-3000</v>
      </c>
      <c r="V216" s="11">
        <v>-3000</v>
      </c>
      <c r="W216" s="11">
        <v>-3000</v>
      </c>
      <c r="X216" s="11">
        <f t="shared" si="185"/>
        <v>14516.900000000001</v>
      </c>
      <c r="Y216" s="11">
        <f t="shared" si="186"/>
        <v>17135.100000000002</v>
      </c>
      <c r="Z216" s="11">
        <f t="shared" si="187"/>
        <v>14213.2</v>
      </c>
      <c r="AA216" s="11"/>
      <c r="AB216" s="11"/>
      <c r="AC216" s="11"/>
      <c r="AD216" s="11">
        <f t="shared" si="188"/>
        <v>14516.900000000001</v>
      </c>
      <c r="AE216" s="11"/>
      <c r="AF216" s="57">
        <f t="shared" si="256"/>
        <v>14516.900000000001</v>
      </c>
      <c r="AG216" s="58">
        <f t="shared" si="189"/>
        <v>17135.100000000002</v>
      </c>
      <c r="AH216" s="58">
        <f t="shared" si="190"/>
        <v>14213.2</v>
      </c>
      <c r="AI216" s="11"/>
      <c r="AJ216" s="21"/>
      <c r="AK216" s="21"/>
    </row>
    <row r="217" spans="1:42" ht="31.2" x14ac:dyDescent="0.3">
      <c r="A217" s="47" t="s">
        <v>183</v>
      </c>
      <c r="B217" s="48" t="s">
        <v>185</v>
      </c>
      <c r="C217" s="47"/>
      <c r="D217" s="47"/>
      <c r="E217" s="49" t="s">
        <v>186</v>
      </c>
      <c r="F217" s="11">
        <f t="shared" ref="F217:K217" si="281">F218</f>
        <v>1034.5</v>
      </c>
      <c r="G217" s="11">
        <f t="shared" si="281"/>
        <v>1034.5</v>
      </c>
      <c r="H217" s="11">
        <f t="shared" si="281"/>
        <v>1034.5</v>
      </c>
      <c r="I217" s="11">
        <f t="shared" si="281"/>
        <v>0</v>
      </c>
      <c r="J217" s="11">
        <f t="shared" si="281"/>
        <v>0</v>
      </c>
      <c r="K217" s="11">
        <f t="shared" si="281"/>
        <v>0</v>
      </c>
      <c r="L217" s="11">
        <f t="shared" si="257"/>
        <v>1034.5</v>
      </c>
      <c r="M217" s="11">
        <f t="shared" si="258"/>
        <v>1034.5</v>
      </c>
      <c r="N217" s="11">
        <f t="shared" si="259"/>
        <v>1034.5</v>
      </c>
      <c r="O217" s="11">
        <f>O218</f>
        <v>0</v>
      </c>
      <c r="P217" s="11">
        <f>P218</f>
        <v>0</v>
      </c>
      <c r="Q217" s="11">
        <f>Q218</f>
        <v>0</v>
      </c>
      <c r="R217" s="11">
        <f t="shared" si="182"/>
        <v>1034.5</v>
      </c>
      <c r="S217" s="11">
        <f t="shared" si="183"/>
        <v>1034.5</v>
      </c>
      <c r="T217" s="11">
        <f t="shared" si="184"/>
        <v>1034.5</v>
      </c>
      <c r="U217" s="11">
        <f>U218</f>
        <v>0</v>
      </c>
      <c r="V217" s="11">
        <f>V218</f>
        <v>0</v>
      </c>
      <c r="W217" s="11">
        <f>W218</f>
        <v>0</v>
      </c>
      <c r="X217" s="11">
        <f t="shared" si="185"/>
        <v>1034.5</v>
      </c>
      <c r="Y217" s="11">
        <f t="shared" si="186"/>
        <v>1034.5</v>
      </c>
      <c r="Z217" s="11">
        <f t="shared" si="187"/>
        <v>1034.5</v>
      </c>
      <c r="AA217" s="11">
        <f>AA218</f>
        <v>0</v>
      </c>
      <c r="AB217" s="11">
        <f>AB218</f>
        <v>0</v>
      </c>
      <c r="AC217" s="11">
        <f>AC218</f>
        <v>0</v>
      </c>
      <c r="AD217" s="11">
        <f t="shared" si="188"/>
        <v>1034.5</v>
      </c>
      <c r="AE217" s="11">
        <f>AE218</f>
        <v>0</v>
      </c>
      <c r="AF217" s="57">
        <f t="shared" si="256"/>
        <v>1034.5</v>
      </c>
      <c r="AG217" s="58">
        <f t="shared" si="189"/>
        <v>1034.5</v>
      </c>
      <c r="AH217" s="58">
        <f t="shared" si="190"/>
        <v>1034.5</v>
      </c>
      <c r="AI217" s="11">
        <f>AI218</f>
        <v>0</v>
      </c>
      <c r="AJ217" s="21"/>
      <c r="AK217" s="21"/>
    </row>
    <row r="218" spans="1:42" x14ac:dyDescent="0.3">
      <c r="A218" s="47" t="s">
        <v>183</v>
      </c>
      <c r="B218" s="48">
        <v>300</v>
      </c>
      <c r="C218" s="47" t="s">
        <v>63</v>
      </c>
      <c r="D218" s="47" t="s">
        <v>30</v>
      </c>
      <c r="E218" s="49" t="s">
        <v>64</v>
      </c>
      <c r="F218" s="11">
        <v>1034.5</v>
      </c>
      <c r="G218" s="11">
        <v>1034.5</v>
      </c>
      <c r="H218" s="11">
        <v>1034.5</v>
      </c>
      <c r="I218" s="11"/>
      <c r="J218" s="11"/>
      <c r="K218" s="11"/>
      <c r="L218" s="11">
        <f t="shared" si="257"/>
        <v>1034.5</v>
      </c>
      <c r="M218" s="11">
        <f t="shared" si="258"/>
        <v>1034.5</v>
      </c>
      <c r="N218" s="11">
        <f t="shared" si="259"/>
        <v>1034.5</v>
      </c>
      <c r="O218" s="11"/>
      <c r="P218" s="11"/>
      <c r="Q218" s="11"/>
      <c r="R218" s="11">
        <f t="shared" si="182"/>
        <v>1034.5</v>
      </c>
      <c r="S218" s="11">
        <f t="shared" si="183"/>
        <v>1034.5</v>
      </c>
      <c r="T218" s="11">
        <f t="shared" si="184"/>
        <v>1034.5</v>
      </c>
      <c r="U218" s="11"/>
      <c r="V218" s="11"/>
      <c r="W218" s="11"/>
      <c r="X218" s="11">
        <f t="shared" si="185"/>
        <v>1034.5</v>
      </c>
      <c r="Y218" s="11">
        <f t="shared" si="186"/>
        <v>1034.5</v>
      </c>
      <c r="Z218" s="11">
        <f t="shared" si="187"/>
        <v>1034.5</v>
      </c>
      <c r="AA218" s="11"/>
      <c r="AB218" s="11"/>
      <c r="AC218" s="11"/>
      <c r="AD218" s="11">
        <f t="shared" si="188"/>
        <v>1034.5</v>
      </c>
      <c r="AE218" s="11"/>
      <c r="AF218" s="57">
        <f t="shared" si="256"/>
        <v>1034.5</v>
      </c>
      <c r="AG218" s="58">
        <f t="shared" si="189"/>
        <v>1034.5</v>
      </c>
      <c r="AH218" s="58">
        <f t="shared" si="190"/>
        <v>1034.5</v>
      </c>
      <c r="AI218" s="11"/>
      <c r="AJ218" s="21"/>
      <c r="AK218" s="21"/>
    </row>
    <row r="219" spans="1:42" ht="46.8" x14ac:dyDescent="0.3">
      <c r="A219" s="47" t="s">
        <v>183</v>
      </c>
      <c r="B219" s="48" t="s">
        <v>51</v>
      </c>
      <c r="C219" s="47"/>
      <c r="D219" s="47"/>
      <c r="E219" s="49" t="s">
        <v>52</v>
      </c>
      <c r="F219" s="11">
        <f t="shared" ref="F219:K219" si="282">F220</f>
        <v>232789.2</v>
      </c>
      <c r="G219" s="11">
        <f t="shared" si="282"/>
        <v>152789.20000000001</v>
      </c>
      <c r="H219" s="11">
        <f t="shared" si="282"/>
        <v>187789.2</v>
      </c>
      <c r="I219" s="11">
        <f t="shared" si="282"/>
        <v>0</v>
      </c>
      <c r="J219" s="11">
        <f t="shared" si="282"/>
        <v>0</v>
      </c>
      <c r="K219" s="11">
        <f t="shared" si="282"/>
        <v>0</v>
      </c>
      <c r="L219" s="11">
        <f t="shared" si="257"/>
        <v>232789.2</v>
      </c>
      <c r="M219" s="11">
        <f t="shared" si="258"/>
        <v>152789.20000000001</v>
      </c>
      <c r="N219" s="11">
        <f t="shared" si="259"/>
        <v>187789.2</v>
      </c>
      <c r="O219" s="11">
        <f>O220</f>
        <v>10896</v>
      </c>
      <c r="P219" s="11">
        <f>P220</f>
        <v>4396</v>
      </c>
      <c r="Q219" s="11">
        <f>Q220</f>
        <v>4396</v>
      </c>
      <c r="R219" s="11">
        <f t="shared" si="182"/>
        <v>243685.2</v>
      </c>
      <c r="S219" s="11">
        <f t="shared" si="183"/>
        <v>157185.20000000001</v>
      </c>
      <c r="T219" s="11">
        <f t="shared" si="184"/>
        <v>192185.2</v>
      </c>
      <c r="U219" s="11">
        <f>U220</f>
        <v>3000</v>
      </c>
      <c r="V219" s="11">
        <f>V220</f>
        <v>3000</v>
      </c>
      <c r="W219" s="11">
        <f>W220</f>
        <v>3000</v>
      </c>
      <c r="X219" s="11">
        <f t="shared" si="185"/>
        <v>246685.2</v>
      </c>
      <c r="Y219" s="11">
        <f t="shared" si="186"/>
        <v>160185.20000000001</v>
      </c>
      <c r="Z219" s="11">
        <f t="shared" si="187"/>
        <v>195185.2</v>
      </c>
      <c r="AA219" s="11">
        <f>AA220</f>
        <v>10327.108</v>
      </c>
      <c r="AB219" s="11">
        <f>AB220</f>
        <v>0</v>
      </c>
      <c r="AC219" s="11">
        <f>AC220</f>
        <v>0</v>
      </c>
      <c r="AD219" s="11">
        <f t="shared" si="188"/>
        <v>257012.30800000002</v>
      </c>
      <c r="AE219" s="11">
        <f>AE220</f>
        <v>0</v>
      </c>
      <c r="AF219" s="57">
        <f t="shared" si="256"/>
        <v>257012.30800000002</v>
      </c>
      <c r="AG219" s="58">
        <f t="shared" si="189"/>
        <v>160185.20000000001</v>
      </c>
      <c r="AH219" s="58">
        <f t="shared" si="190"/>
        <v>195185.2</v>
      </c>
      <c r="AI219" s="11">
        <f>AI220</f>
        <v>0</v>
      </c>
      <c r="AJ219" s="21"/>
      <c r="AK219" s="21"/>
    </row>
    <row r="220" spans="1:42" x14ac:dyDescent="0.3">
      <c r="A220" s="47" t="s">
        <v>183</v>
      </c>
      <c r="B220" s="48">
        <v>600</v>
      </c>
      <c r="C220" s="47" t="s">
        <v>63</v>
      </c>
      <c r="D220" s="47" t="s">
        <v>30</v>
      </c>
      <c r="E220" s="49" t="s">
        <v>64</v>
      </c>
      <c r="F220" s="11">
        <v>232789.2</v>
      </c>
      <c r="G220" s="11">
        <v>152789.20000000001</v>
      </c>
      <c r="H220" s="11">
        <v>187789.2</v>
      </c>
      <c r="I220" s="11"/>
      <c r="J220" s="11"/>
      <c r="K220" s="11"/>
      <c r="L220" s="11">
        <f t="shared" si="257"/>
        <v>232789.2</v>
      </c>
      <c r="M220" s="11">
        <f t="shared" si="258"/>
        <v>152789.20000000001</v>
      </c>
      <c r="N220" s="11">
        <f t="shared" si="259"/>
        <v>187789.2</v>
      </c>
      <c r="O220" s="11">
        <v>10896</v>
      </c>
      <c r="P220" s="11">
        <v>4396</v>
      </c>
      <c r="Q220" s="11">
        <v>4396</v>
      </c>
      <c r="R220" s="11">
        <f t="shared" si="182"/>
        <v>243685.2</v>
      </c>
      <c r="S220" s="11">
        <f t="shared" si="183"/>
        <v>157185.20000000001</v>
      </c>
      <c r="T220" s="11">
        <f t="shared" si="184"/>
        <v>192185.2</v>
      </c>
      <c r="U220" s="11">
        <v>3000</v>
      </c>
      <c r="V220" s="11">
        <v>3000</v>
      </c>
      <c r="W220" s="11">
        <v>3000</v>
      </c>
      <c r="X220" s="11">
        <f t="shared" si="185"/>
        <v>246685.2</v>
      </c>
      <c r="Y220" s="11">
        <f t="shared" si="186"/>
        <v>160185.20000000001</v>
      </c>
      <c r="Z220" s="11">
        <f t="shared" si="187"/>
        <v>195185.2</v>
      </c>
      <c r="AA220" s="11">
        <f>5329.108+4998</f>
        <v>10327.108</v>
      </c>
      <c r="AB220" s="11"/>
      <c r="AC220" s="11"/>
      <c r="AD220" s="11">
        <f t="shared" si="188"/>
        <v>257012.30800000002</v>
      </c>
      <c r="AE220" s="11"/>
      <c r="AF220" s="57">
        <f t="shared" si="256"/>
        <v>257012.30800000002</v>
      </c>
      <c r="AG220" s="58">
        <f t="shared" si="189"/>
        <v>160185.20000000001</v>
      </c>
      <c r="AH220" s="58">
        <f t="shared" si="190"/>
        <v>195185.2</v>
      </c>
      <c r="AI220" s="11"/>
      <c r="AJ220" s="21"/>
      <c r="AK220" s="21"/>
    </row>
    <row r="221" spans="1:42" ht="31.2" x14ac:dyDescent="0.3">
      <c r="A221" s="47" t="s">
        <v>187</v>
      </c>
      <c r="B221" s="48"/>
      <c r="C221" s="47"/>
      <c r="D221" s="47"/>
      <c r="E221" s="49" t="s">
        <v>188</v>
      </c>
      <c r="F221" s="11">
        <f t="shared" ref="F221:F222" si="283">F222</f>
        <v>16657.2</v>
      </c>
      <c r="G221" s="11">
        <f t="shared" ref="G221:G222" si="284">G222</f>
        <v>23163.7</v>
      </c>
      <c r="H221" s="11">
        <f t="shared" ref="H221:H222" si="285">H222</f>
        <v>16657.2</v>
      </c>
      <c r="I221" s="11">
        <f t="shared" ref="I221:I222" si="286">I222</f>
        <v>0</v>
      </c>
      <c r="J221" s="11">
        <f t="shared" ref="J221:J222" si="287">J222</f>
        <v>0</v>
      </c>
      <c r="K221" s="11">
        <f t="shared" ref="K221:K222" si="288">K222</f>
        <v>0</v>
      </c>
      <c r="L221" s="11">
        <f t="shared" si="257"/>
        <v>16657.2</v>
      </c>
      <c r="M221" s="11">
        <f t="shared" si="258"/>
        <v>23163.7</v>
      </c>
      <c r="N221" s="11">
        <f t="shared" si="259"/>
        <v>16657.2</v>
      </c>
      <c r="O221" s="11">
        <f t="shared" ref="O221:O222" si="289">O222</f>
        <v>0</v>
      </c>
      <c r="P221" s="11">
        <f t="shared" ref="P221:P222" si="290">P222</f>
        <v>0</v>
      </c>
      <c r="Q221" s="11">
        <f t="shared" ref="Q221:Q222" si="291">Q222</f>
        <v>0</v>
      </c>
      <c r="R221" s="11">
        <f t="shared" si="182"/>
        <v>16657.2</v>
      </c>
      <c r="S221" s="11">
        <f t="shared" si="183"/>
        <v>23163.7</v>
      </c>
      <c r="T221" s="11">
        <f t="shared" si="184"/>
        <v>16657.2</v>
      </c>
      <c r="U221" s="11">
        <f t="shared" ref="U221:U222" si="292">U222</f>
        <v>0</v>
      </c>
      <c r="V221" s="11">
        <f t="shared" ref="V221:V222" si="293">V222</f>
        <v>0</v>
      </c>
      <c r="W221" s="11">
        <f t="shared" ref="W221:W222" si="294">W222</f>
        <v>0</v>
      </c>
      <c r="X221" s="11">
        <f t="shared" si="185"/>
        <v>16657.2</v>
      </c>
      <c r="Y221" s="11">
        <f t="shared" si="186"/>
        <v>23163.7</v>
      </c>
      <c r="Z221" s="11">
        <f t="shared" si="187"/>
        <v>16657.2</v>
      </c>
      <c r="AA221" s="11">
        <f t="shared" ref="AA221:AA222" si="295">AA222</f>
        <v>0</v>
      </c>
      <c r="AB221" s="11">
        <f t="shared" ref="AB221:AB222" si="296">AB222</f>
        <v>0</v>
      </c>
      <c r="AC221" s="11">
        <f t="shared" ref="AC221:AC222" si="297">AC222</f>
        <v>0</v>
      </c>
      <c r="AD221" s="11">
        <f t="shared" si="188"/>
        <v>16657.2</v>
      </c>
      <c r="AE221" s="11">
        <f t="shared" ref="AE221:AE222" si="298">AE222</f>
        <v>0</v>
      </c>
      <c r="AF221" s="57">
        <f t="shared" si="256"/>
        <v>16657.2</v>
      </c>
      <c r="AG221" s="58">
        <f t="shared" si="189"/>
        <v>23163.7</v>
      </c>
      <c r="AH221" s="58">
        <f t="shared" si="190"/>
        <v>16657.2</v>
      </c>
      <c r="AI221" s="11">
        <f t="shared" ref="AI221:AI222" si="299">AI222</f>
        <v>0</v>
      </c>
      <c r="AJ221" s="21"/>
      <c r="AK221" s="21"/>
    </row>
    <row r="222" spans="1:42" ht="46.8" x14ac:dyDescent="0.3">
      <c r="A222" s="47" t="s">
        <v>187</v>
      </c>
      <c r="B222" s="48" t="s">
        <v>51</v>
      </c>
      <c r="C222" s="47"/>
      <c r="D222" s="47"/>
      <c r="E222" s="49" t="s">
        <v>52</v>
      </c>
      <c r="F222" s="11">
        <f t="shared" si="283"/>
        <v>16657.2</v>
      </c>
      <c r="G222" s="11">
        <f t="shared" si="284"/>
        <v>23163.7</v>
      </c>
      <c r="H222" s="11">
        <f t="shared" si="285"/>
        <v>16657.2</v>
      </c>
      <c r="I222" s="11">
        <f t="shared" si="286"/>
        <v>0</v>
      </c>
      <c r="J222" s="11">
        <f t="shared" si="287"/>
        <v>0</v>
      </c>
      <c r="K222" s="11">
        <f t="shared" si="288"/>
        <v>0</v>
      </c>
      <c r="L222" s="11">
        <f t="shared" si="257"/>
        <v>16657.2</v>
      </c>
      <c r="M222" s="11">
        <f t="shared" si="258"/>
        <v>23163.7</v>
      </c>
      <c r="N222" s="11">
        <f t="shared" si="259"/>
        <v>16657.2</v>
      </c>
      <c r="O222" s="11">
        <f t="shared" si="289"/>
        <v>0</v>
      </c>
      <c r="P222" s="11">
        <f t="shared" si="290"/>
        <v>0</v>
      </c>
      <c r="Q222" s="11">
        <f t="shared" si="291"/>
        <v>0</v>
      </c>
      <c r="R222" s="11">
        <f t="shared" si="182"/>
        <v>16657.2</v>
      </c>
      <c r="S222" s="11">
        <f t="shared" si="183"/>
        <v>23163.7</v>
      </c>
      <c r="T222" s="11">
        <f t="shared" si="184"/>
        <v>16657.2</v>
      </c>
      <c r="U222" s="11">
        <f t="shared" si="292"/>
        <v>0</v>
      </c>
      <c r="V222" s="11">
        <f t="shared" si="293"/>
        <v>0</v>
      </c>
      <c r="W222" s="11">
        <f t="shared" si="294"/>
        <v>0</v>
      </c>
      <c r="X222" s="11">
        <f t="shared" si="185"/>
        <v>16657.2</v>
      </c>
      <c r="Y222" s="11">
        <f t="shared" si="186"/>
        <v>23163.7</v>
      </c>
      <c r="Z222" s="11">
        <f t="shared" si="187"/>
        <v>16657.2</v>
      </c>
      <c r="AA222" s="11">
        <f t="shared" si="295"/>
        <v>0</v>
      </c>
      <c r="AB222" s="11">
        <f t="shared" si="296"/>
        <v>0</v>
      </c>
      <c r="AC222" s="11">
        <f t="shared" si="297"/>
        <v>0</v>
      </c>
      <c r="AD222" s="11">
        <f t="shared" si="188"/>
        <v>16657.2</v>
      </c>
      <c r="AE222" s="11">
        <f t="shared" si="298"/>
        <v>0</v>
      </c>
      <c r="AF222" s="57">
        <f t="shared" si="256"/>
        <v>16657.2</v>
      </c>
      <c r="AG222" s="58">
        <f t="shared" si="189"/>
        <v>23163.7</v>
      </c>
      <c r="AH222" s="58">
        <f t="shared" si="190"/>
        <v>16657.2</v>
      </c>
      <c r="AI222" s="11">
        <f t="shared" si="299"/>
        <v>0</v>
      </c>
      <c r="AJ222" s="21"/>
      <c r="AK222" s="21"/>
    </row>
    <row r="223" spans="1:42" x14ac:dyDescent="0.3">
      <c r="A223" s="47" t="s">
        <v>187</v>
      </c>
      <c r="B223" s="48">
        <v>600</v>
      </c>
      <c r="C223" s="47" t="s">
        <v>63</v>
      </c>
      <c r="D223" s="47" t="s">
        <v>30</v>
      </c>
      <c r="E223" s="49" t="s">
        <v>64</v>
      </c>
      <c r="F223" s="11">
        <v>16657.2</v>
      </c>
      <c r="G223" s="11">
        <v>23163.7</v>
      </c>
      <c r="H223" s="11">
        <v>16657.2</v>
      </c>
      <c r="I223" s="11"/>
      <c r="J223" s="11"/>
      <c r="K223" s="11"/>
      <c r="L223" s="11">
        <f t="shared" si="257"/>
        <v>16657.2</v>
      </c>
      <c r="M223" s="11">
        <f t="shared" si="258"/>
        <v>23163.7</v>
      </c>
      <c r="N223" s="11">
        <f t="shared" si="259"/>
        <v>16657.2</v>
      </c>
      <c r="O223" s="11"/>
      <c r="P223" s="11"/>
      <c r="Q223" s="11"/>
      <c r="R223" s="11">
        <f t="shared" si="182"/>
        <v>16657.2</v>
      </c>
      <c r="S223" s="11">
        <f t="shared" si="183"/>
        <v>23163.7</v>
      </c>
      <c r="T223" s="11">
        <f t="shared" si="184"/>
        <v>16657.2</v>
      </c>
      <c r="U223" s="11"/>
      <c r="V223" s="11"/>
      <c r="W223" s="11"/>
      <c r="X223" s="11">
        <f t="shared" si="185"/>
        <v>16657.2</v>
      </c>
      <c r="Y223" s="11">
        <f t="shared" si="186"/>
        <v>23163.7</v>
      </c>
      <c r="Z223" s="11">
        <f t="shared" si="187"/>
        <v>16657.2</v>
      </c>
      <c r="AA223" s="11"/>
      <c r="AB223" s="11"/>
      <c r="AC223" s="11"/>
      <c r="AD223" s="11">
        <f t="shared" si="188"/>
        <v>16657.2</v>
      </c>
      <c r="AE223" s="11"/>
      <c r="AF223" s="57">
        <f t="shared" si="256"/>
        <v>16657.2</v>
      </c>
      <c r="AG223" s="58">
        <f t="shared" si="189"/>
        <v>23163.7</v>
      </c>
      <c r="AH223" s="58">
        <f t="shared" si="190"/>
        <v>16657.2</v>
      </c>
      <c r="AI223" s="11"/>
      <c r="AJ223" s="21"/>
      <c r="AK223" s="21"/>
    </row>
    <row r="224" spans="1:42" ht="46.8" x14ac:dyDescent="0.3">
      <c r="A224" s="47" t="s">
        <v>189</v>
      </c>
      <c r="B224" s="48"/>
      <c r="C224" s="47"/>
      <c r="D224" s="47"/>
      <c r="E224" s="49" t="s">
        <v>190</v>
      </c>
      <c r="F224" s="11">
        <f t="shared" ref="F224:K224" si="300">F225+F228+F234+F237</f>
        <v>1017117.7999999998</v>
      </c>
      <c r="G224" s="11">
        <f t="shared" si="300"/>
        <v>1017111.2999999998</v>
      </c>
      <c r="H224" s="11">
        <f t="shared" si="300"/>
        <v>1027153.5</v>
      </c>
      <c r="I224" s="11">
        <f t="shared" si="300"/>
        <v>0</v>
      </c>
      <c r="J224" s="11">
        <f t="shared" si="300"/>
        <v>0</v>
      </c>
      <c r="K224" s="11">
        <f t="shared" si="300"/>
        <v>0</v>
      </c>
      <c r="L224" s="11">
        <f t="shared" si="257"/>
        <v>1017117.7999999998</v>
      </c>
      <c r="M224" s="11">
        <f t="shared" si="258"/>
        <v>1017111.2999999998</v>
      </c>
      <c r="N224" s="11">
        <f t="shared" si="259"/>
        <v>1027153.5</v>
      </c>
      <c r="O224" s="11">
        <f>O225+O228+O234+O237+O231</f>
        <v>17400.5</v>
      </c>
      <c r="P224" s="11">
        <f>P225+P228+P234+P237+P231</f>
        <v>0</v>
      </c>
      <c r="Q224" s="11">
        <f>Q225+Q228+Q234+Q237+Q231</f>
        <v>0</v>
      </c>
      <c r="R224" s="11">
        <f t="shared" si="182"/>
        <v>1034518.2999999998</v>
      </c>
      <c r="S224" s="11">
        <f t="shared" si="183"/>
        <v>1017111.2999999998</v>
      </c>
      <c r="T224" s="11">
        <f t="shared" si="184"/>
        <v>1027153.5</v>
      </c>
      <c r="U224" s="11">
        <f>U225+U228+U234+U237+U231</f>
        <v>0</v>
      </c>
      <c r="V224" s="11">
        <f>V225+V228+V234+V237+V231</f>
        <v>0</v>
      </c>
      <c r="W224" s="11">
        <f>W225+W228+W234+W237+W231</f>
        <v>0</v>
      </c>
      <c r="X224" s="11">
        <f t="shared" si="185"/>
        <v>1034518.2999999998</v>
      </c>
      <c r="Y224" s="11">
        <f t="shared" si="186"/>
        <v>1017111.2999999998</v>
      </c>
      <c r="Z224" s="11">
        <f t="shared" si="187"/>
        <v>1027153.5</v>
      </c>
      <c r="AA224" s="11">
        <f>AA225+AA228+AA234+AA237+AA231</f>
        <v>0</v>
      </c>
      <c r="AB224" s="11">
        <f>AB225+AB228+AB234+AB237+AB231</f>
        <v>0</v>
      </c>
      <c r="AC224" s="11">
        <f>AC225+AC228+AC234+AC237+AC231</f>
        <v>0</v>
      </c>
      <c r="AD224" s="11">
        <f t="shared" si="188"/>
        <v>1034518.2999999998</v>
      </c>
      <c r="AE224" s="11">
        <f>AE225+AE228+AE234+AE237+AE231</f>
        <v>0</v>
      </c>
      <c r="AF224" s="57">
        <f t="shared" si="256"/>
        <v>1034518.2999999998</v>
      </c>
      <c r="AG224" s="58">
        <f t="shared" si="189"/>
        <v>1017111.2999999998</v>
      </c>
      <c r="AH224" s="58">
        <f t="shared" si="190"/>
        <v>1027153.5</v>
      </c>
      <c r="AI224" s="11">
        <f>AI225+AI228+AI234+AI237+AI231</f>
        <v>0</v>
      </c>
      <c r="AJ224" s="21"/>
      <c r="AK224" s="21"/>
    </row>
    <row r="225" spans="1:37" ht="46.8" x14ac:dyDescent="0.3">
      <c r="A225" s="47" t="s">
        <v>191</v>
      </c>
      <c r="B225" s="48"/>
      <c r="C225" s="47"/>
      <c r="D225" s="47"/>
      <c r="E225" s="49" t="s">
        <v>140</v>
      </c>
      <c r="F225" s="11">
        <f t="shared" ref="F225:F238" si="301">F226</f>
        <v>690001.39999999991</v>
      </c>
      <c r="G225" s="11">
        <f t="shared" ref="G225:G238" si="302">G226</f>
        <v>690001.39999999991</v>
      </c>
      <c r="H225" s="11">
        <f t="shared" ref="H225:H238" si="303">H226</f>
        <v>699944.5</v>
      </c>
      <c r="I225" s="11">
        <f t="shared" ref="I225:I238" si="304">I226</f>
        <v>0</v>
      </c>
      <c r="J225" s="11">
        <f t="shared" ref="J225:J238" si="305">J226</f>
        <v>0</v>
      </c>
      <c r="K225" s="11">
        <f t="shared" ref="K225:K238" si="306">K226</f>
        <v>0</v>
      </c>
      <c r="L225" s="11">
        <f t="shared" si="257"/>
        <v>690001.39999999991</v>
      </c>
      <c r="M225" s="11">
        <f t="shared" si="258"/>
        <v>690001.39999999991</v>
      </c>
      <c r="N225" s="11">
        <f t="shared" si="259"/>
        <v>699944.5</v>
      </c>
      <c r="O225" s="11">
        <f t="shared" ref="O225:O238" si="307">O226</f>
        <v>0</v>
      </c>
      <c r="P225" s="11">
        <f t="shared" ref="P225:P238" si="308">P226</f>
        <v>0</v>
      </c>
      <c r="Q225" s="11">
        <f t="shared" ref="Q225:Q238" si="309">Q226</f>
        <v>0</v>
      </c>
      <c r="R225" s="11">
        <f t="shared" si="182"/>
        <v>690001.39999999991</v>
      </c>
      <c r="S225" s="11">
        <f t="shared" si="183"/>
        <v>690001.39999999991</v>
      </c>
      <c r="T225" s="11">
        <f t="shared" si="184"/>
        <v>699944.5</v>
      </c>
      <c r="U225" s="11">
        <f t="shared" ref="U225:U238" si="310">U226</f>
        <v>0</v>
      </c>
      <c r="V225" s="11">
        <f t="shared" ref="V225:V238" si="311">V226</f>
        <v>0</v>
      </c>
      <c r="W225" s="11">
        <f t="shared" ref="W225:W238" si="312">W226</f>
        <v>0</v>
      </c>
      <c r="X225" s="11">
        <f t="shared" si="185"/>
        <v>690001.39999999991</v>
      </c>
      <c r="Y225" s="11">
        <f t="shared" si="186"/>
        <v>690001.39999999991</v>
      </c>
      <c r="Z225" s="11">
        <f t="shared" si="187"/>
        <v>699944.5</v>
      </c>
      <c r="AA225" s="11">
        <f t="shared" ref="AA225:AA238" si="313">AA226</f>
        <v>0</v>
      </c>
      <c r="AB225" s="11">
        <f t="shared" ref="AB225:AB238" si="314">AB226</f>
        <v>0</v>
      </c>
      <c r="AC225" s="11">
        <f t="shared" ref="AC225:AC238" si="315">AC226</f>
        <v>0</v>
      </c>
      <c r="AD225" s="11">
        <f t="shared" si="188"/>
        <v>690001.39999999991</v>
      </c>
      <c r="AE225" s="11">
        <f t="shared" ref="AE225:AE238" si="316">AE226</f>
        <v>0</v>
      </c>
      <c r="AF225" s="57">
        <f t="shared" si="256"/>
        <v>690001.39999999991</v>
      </c>
      <c r="AG225" s="58">
        <f t="shared" si="189"/>
        <v>690001.39999999991</v>
      </c>
      <c r="AH225" s="58">
        <f t="shared" si="190"/>
        <v>699944.5</v>
      </c>
      <c r="AI225" s="11">
        <f t="shared" ref="AI225:AI238" si="317">AI226</f>
        <v>0</v>
      </c>
      <c r="AJ225" s="21"/>
      <c r="AK225" s="21"/>
    </row>
    <row r="226" spans="1:37" ht="46.8" x14ac:dyDescent="0.3">
      <c r="A226" s="47" t="s">
        <v>191</v>
      </c>
      <c r="B226" s="48" t="s">
        <v>51</v>
      </c>
      <c r="C226" s="47"/>
      <c r="D226" s="47"/>
      <c r="E226" s="49" t="s">
        <v>52</v>
      </c>
      <c r="F226" s="11">
        <f t="shared" si="301"/>
        <v>690001.39999999991</v>
      </c>
      <c r="G226" s="11">
        <f t="shared" si="302"/>
        <v>690001.39999999991</v>
      </c>
      <c r="H226" s="11">
        <f t="shared" si="303"/>
        <v>699944.5</v>
      </c>
      <c r="I226" s="11">
        <f t="shared" si="304"/>
        <v>0</v>
      </c>
      <c r="J226" s="11">
        <f t="shared" si="305"/>
        <v>0</v>
      </c>
      <c r="K226" s="11">
        <f t="shared" si="306"/>
        <v>0</v>
      </c>
      <c r="L226" s="11">
        <f t="shared" si="257"/>
        <v>690001.39999999991</v>
      </c>
      <c r="M226" s="11">
        <f t="shared" si="258"/>
        <v>690001.39999999991</v>
      </c>
      <c r="N226" s="11">
        <f t="shared" si="259"/>
        <v>699944.5</v>
      </c>
      <c r="O226" s="11">
        <f t="shared" si="307"/>
        <v>0</v>
      </c>
      <c r="P226" s="11">
        <f t="shared" si="308"/>
        <v>0</v>
      </c>
      <c r="Q226" s="11">
        <f t="shared" si="309"/>
        <v>0</v>
      </c>
      <c r="R226" s="11">
        <f t="shared" si="182"/>
        <v>690001.39999999991</v>
      </c>
      <c r="S226" s="11">
        <f t="shared" si="183"/>
        <v>690001.39999999991</v>
      </c>
      <c r="T226" s="11">
        <f t="shared" si="184"/>
        <v>699944.5</v>
      </c>
      <c r="U226" s="11">
        <f t="shared" si="310"/>
        <v>0</v>
      </c>
      <c r="V226" s="11">
        <f t="shared" si="311"/>
        <v>0</v>
      </c>
      <c r="W226" s="11">
        <f t="shared" si="312"/>
        <v>0</v>
      </c>
      <c r="X226" s="11">
        <f t="shared" si="185"/>
        <v>690001.39999999991</v>
      </c>
      <c r="Y226" s="11">
        <f t="shared" si="186"/>
        <v>690001.39999999991</v>
      </c>
      <c r="Z226" s="11">
        <f t="shared" si="187"/>
        <v>699944.5</v>
      </c>
      <c r="AA226" s="11">
        <f t="shared" si="313"/>
        <v>0</v>
      </c>
      <c r="AB226" s="11">
        <f t="shared" si="314"/>
        <v>0</v>
      </c>
      <c r="AC226" s="11">
        <f t="shared" si="315"/>
        <v>0</v>
      </c>
      <c r="AD226" s="11">
        <f t="shared" si="188"/>
        <v>690001.39999999991</v>
      </c>
      <c r="AE226" s="11">
        <f t="shared" si="316"/>
        <v>0</v>
      </c>
      <c r="AF226" s="57">
        <f t="shared" si="256"/>
        <v>690001.39999999991</v>
      </c>
      <c r="AG226" s="58">
        <f t="shared" si="189"/>
        <v>690001.39999999991</v>
      </c>
      <c r="AH226" s="58">
        <f t="shared" si="190"/>
        <v>699944.5</v>
      </c>
      <c r="AI226" s="11">
        <f t="shared" si="317"/>
        <v>0</v>
      </c>
      <c r="AJ226" s="21"/>
      <c r="AK226" s="21"/>
    </row>
    <row r="227" spans="1:37" x14ac:dyDescent="0.3">
      <c r="A227" s="47" t="s">
        <v>191</v>
      </c>
      <c r="B227" s="48">
        <v>600</v>
      </c>
      <c r="C227" s="47" t="s">
        <v>63</v>
      </c>
      <c r="D227" s="47" t="s">
        <v>30</v>
      </c>
      <c r="E227" s="49" t="s">
        <v>64</v>
      </c>
      <c r="F227" s="11">
        <v>690001.39999999991</v>
      </c>
      <c r="G227" s="11">
        <v>690001.39999999991</v>
      </c>
      <c r="H227" s="11">
        <v>699944.5</v>
      </c>
      <c r="I227" s="11"/>
      <c r="J227" s="11"/>
      <c r="K227" s="11"/>
      <c r="L227" s="11">
        <f t="shared" si="257"/>
        <v>690001.39999999991</v>
      </c>
      <c r="M227" s="11">
        <f t="shared" si="258"/>
        <v>690001.39999999991</v>
      </c>
      <c r="N227" s="11">
        <f t="shared" si="259"/>
        <v>699944.5</v>
      </c>
      <c r="O227" s="11"/>
      <c r="P227" s="11"/>
      <c r="Q227" s="11"/>
      <c r="R227" s="11">
        <f t="shared" si="182"/>
        <v>690001.39999999991</v>
      </c>
      <c r="S227" s="11">
        <f t="shared" si="183"/>
        <v>690001.39999999991</v>
      </c>
      <c r="T227" s="11">
        <f t="shared" si="184"/>
        <v>699944.5</v>
      </c>
      <c r="U227" s="11"/>
      <c r="V227" s="11"/>
      <c r="W227" s="11"/>
      <c r="X227" s="11">
        <f t="shared" si="185"/>
        <v>690001.39999999991</v>
      </c>
      <c r="Y227" s="11">
        <f t="shared" si="186"/>
        <v>690001.39999999991</v>
      </c>
      <c r="Z227" s="11">
        <f t="shared" si="187"/>
        <v>699944.5</v>
      </c>
      <c r="AA227" s="11"/>
      <c r="AB227" s="11"/>
      <c r="AC227" s="11"/>
      <c r="AD227" s="11">
        <f t="shared" si="188"/>
        <v>690001.39999999991</v>
      </c>
      <c r="AE227" s="11"/>
      <c r="AF227" s="57">
        <f t="shared" si="256"/>
        <v>690001.39999999991</v>
      </c>
      <c r="AG227" s="58">
        <f t="shared" si="189"/>
        <v>690001.39999999991</v>
      </c>
      <c r="AH227" s="58">
        <f t="shared" si="190"/>
        <v>699944.5</v>
      </c>
      <c r="AI227" s="11"/>
      <c r="AJ227" s="21"/>
      <c r="AK227" s="21"/>
    </row>
    <row r="228" spans="1:37" ht="46.8" x14ac:dyDescent="0.3">
      <c r="A228" s="47" t="s">
        <v>192</v>
      </c>
      <c r="B228" s="48"/>
      <c r="C228" s="47"/>
      <c r="D228" s="47"/>
      <c r="E228" s="49" t="s">
        <v>193</v>
      </c>
      <c r="F228" s="11">
        <f t="shared" si="301"/>
        <v>16003</v>
      </c>
      <c r="G228" s="11">
        <f t="shared" si="302"/>
        <v>15996.5</v>
      </c>
      <c r="H228" s="11">
        <f t="shared" si="303"/>
        <v>16095.599999999999</v>
      </c>
      <c r="I228" s="11">
        <f t="shared" si="304"/>
        <v>0</v>
      </c>
      <c r="J228" s="11">
        <f t="shared" si="305"/>
        <v>0</v>
      </c>
      <c r="K228" s="11">
        <f t="shared" si="306"/>
        <v>0</v>
      </c>
      <c r="L228" s="11">
        <f t="shared" si="257"/>
        <v>16003</v>
      </c>
      <c r="M228" s="11">
        <f t="shared" si="258"/>
        <v>15996.5</v>
      </c>
      <c r="N228" s="11">
        <f t="shared" si="259"/>
        <v>16095.599999999999</v>
      </c>
      <c r="O228" s="11">
        <f t="shared" si="307"/>
        <v>0</v>
      </c>
      <c r="P228" s="11">
        <f t="shared" si="308"/>
        <v>0</v>
      </c>
      <c r="Q228" s="11">
        <f t="shared" si="309"/>
        <v>0</v>
      </c>
      <c r="R228" s="11">
        <f t="shared" si="182"/>
        <v>16003</v>
      </c>
      <c r="S228" s="11">
        <f t="shared" si="183"/>
        <v>15996.5</v>
      </c>
      <c r="T228" s="11">
        <f t="shared" si="184"/>
        <v>16095.599999999999</v>
      </c>
      <c r="U228" s="11">
        <f t="shared" si="310"/>
        <v>0</v>
      </c>
      <c r="V228" s="11">
        <f t="shared" si="311"/>
        <v>0</v>
      </c>
      <c r="W228" s="11">
        <f t="shared" si="312"/>
        <v>0</v>
      </c>
      <c r="X228" s="11">
        <f t="shared" si="185"/>
        <v>16003</v>
      </c>
      <c r="Y228" s="11">
        <f t="shared" si="186"/>
        <v>15996.5</v>
      </c>
      <c r="Z228" s="11">
        <f t="shared" si="187"/>
        <v>16095.599999999999</v>
      </c>
      <c r="AA228" s="11">
        <f t="shared" si="313"/>
        <v>0</v>
      </c>
      <c r="AB228" s="11">
        <f t="shared" si="314"/>
        <v>0</v>
      </c>
      <c r="AC228" s="11">
        <f t="shared" si="315"/>
        <v>0</v>
      </c>
      <c r="AD228" s="11">
        <f t="shared" si="188"/>
        <v>16003</v>
      </c>
      <c r="AE228" s="11">
        <f t="shared" si="316"/>
        <v>0</v>
      </c>
      <c r="AF228" s="57">
        <f t="shared" si="256"/>
        <v>16003</v>
      </c>
      <c r="AG228" s="58">
        <f t="shared" si="189"/>
        <v>15996.5</v>
      </c>
      <c r="AH228" s="58">
        <f t="shared" si="190"/>
        <v>16095.599999999999</v>
      </c>
      <c r="AI228" s="11">
        <f t="shared" si="317"/>
        <v>0</v>
      </c>
      <c r="AJ228" s="21"/>
      <c r="AK228" s="21"/>
    </row>
    <row r="229" spans="1:37" ht="46.8" x14ac:dyDescent="0.3">
      <c r="A229" s="47" t="s">
        <v>192</v>
      </c>
      <c r="B229" s="48" t="s">
        <v>51</v>
      </c>
      <c r="C229" s="47"/>
      <c r="D229" s="47"/>
      <c r="E229" s="49" t="s">
        <v>52</v>
      </c>
      <c r="F229" s="11">
        <f t="shared" si="301"/>
        <v>16003</v>
      </c>
      <c r="G229" s="11">
        <f t="shared" si="302"/>
        <v>15996.5</v>
      </c>
      <c r="H229" s="11">
        <f t="shared" si="303"/>
        <v>16095.599999999999</v>
      </c>
      <c r="I229" s="11">
        <f t="shared" si="304"/>
        <v>0</v>
      </c>
      <c r="J229" s="11">
        <f t="shared" si="305"/>
        <v>0</v>
      </c>
      <c r="K229" s="11">
        <f t="shared" si="306"/>
        <v>0</v>
      </c>
      <c r="L229" s="11">
        <f t="shared" si="257"/>
        <v>16003</v>
      </c>
      <c r="M229" s="11">
        <f t="shared" si="258"/>
        <v>15996.5</v>
      </c>
      <c r="N229" s="11">
        <f t="shared" si="259"/>
        <v>16095.599999999999</v>
      </c>
      <c r="O229" s="11">
        <f t="shared" si="307"/>
        <v>0</v>
      </c>
      <c r="P229" s="11">
        <f t="shared" si="308"/>
        <v>0</v>
      </c>
      <c r="Q229" s="11">
        <f t="shared" si="309"/>
        <v>0</v>
      </c>
      <c r="R229" s="11">
        <f t="shared" si="182"/>
        <v>16003</v>
      </c>
      <c r="S229" s="11">
        <f t="shared" si="183"/>
        <v>15996.5</v>
      </c>
      <c r="T229" s="11">
        <f t="shared" si="184"/>
        <v>16095.599999999999</v>
      </c>
      <c r="U229" s="11">
        <f t="shared" si="310"/>
        <v>0</v>
      </c>
      <c r="V229" s="11">
        <f t="shared" si="311"/>
        <v>0</v>
      </c>
      <c r="W229" s="11">
        <f t="shared" si="312"/>
        <v>0</v>
      </c>
      <c r="X229" s="11">
        <f t="shared" si="185"/>
        <v>16003</v>
      </c>
      <c r="Y229" s="11">
        <f t="shared" si="186"/>
        <v>15996.5</v>
      </c>
      <c r="Z229" s="11">
        <f t="shared" si="187"/>
        <v>16095.599999999999</v>
      </c>
      <c r="AA229" s="11">
        <f t="shared" si="313"/>
        <v>0</v>
      </c>
      <c r="AB229" s="11">
        <f t="shared" si="314"/>
        <v>0</v>
      </c>
      <c r="AC229" s="11">
        <f t="shared" si="315"/>
        <v>0</v>
      </c>
      <c r="AD229" s="11">
        <f t="shared" si="188"/>
        <v>16003</v>
      </c>
      <c r="AE229" s="11">
        <f t="shared" si="316"/>
        <v>0</v>
      </c>
      <c r="AF229" s="57">
        <f t="shared" si="256"/>
        <v>16003</v>
      </c>
      <c r="AG229" s="58">
        <f t="shared" si="189"/>
        <v>15996.5</v>
      </c>
      <c r="AH229" s="58">
        <f t="shared" si="190"/>
        <v>16095.599999999999</v>
      </c>
      <c r="AI229" s="11">
        <f t="shared" si="317"/>
        <v>0</v>
      </c>
      <c r="AJ229" s="21"/>
      <c r="AK229" s="21"/>
    </row>
    <row r="230" spans="1:37" x14ac:dyDescent="0.3">
      <c r="A230" s="47" t="s">
        <v>192</v>
      </c>
      <c r="B230" s="48">
        <v>600</v>
      </c>
      <c r="C230" s="47" t="s">
        <v>63</v>
      </c>
      <c r="D230" s="47" t="s">
        <v>30</v>
      </c>
      <c r="E230" s="49" t="s">
        <v>64</v>
      </c>
      <c r="F230" s="11">
        <v>16003</v>
      </c>
      <c r="G230" s="11">
        <v>15996.5</v>
      </c>
      <c r="H230" s="11">
        <v>16095.599999999999</v>
      </c>
      <c r="I230" s="11"/>
      <c r="J230" s="11"/>
      <c r="K230" s="11"/>
      <c r="L230" s="11">
        <f t="shared" si="257"/>
        <v>16003</v>
      </c>
      <c r="M230" s="11">
        <f t="shared" si="258"/>
        <v>15996.5</v>
      </c>
      <c r="N230" s="11">
        <f t="shared" si="259"/>
        <v>16095.599999999999</v>
      </c>
      <c r="O230" s="11"/>
      <c r="P230" s="11"/>
      <c r="Q230" s="11"/>
      <c r="R230" s="11">
        <f t="shared" si="182"/>
        <v>16003</v>
      </c>
      <c r="S230" s="11">
        <f t="shared" si="183"/>
        <v>15996.5</v>
      </c>
      <c r="T230" s="11">
        <f t="shared" si="184"/>
        <v>16095.599999999999</v>
      </c>
      <c r="U230" s="11"/>
      <c r="V230" s="11"/>
      <c r="W230" s="11"/>
      <c r="X230" s="11">
        <f t="shared" si="185"/>
        <v>16003</v>
      </c>
      <c r="Y230" s="11">
        <f t="shared" si="186"/>
        <v>15996.5</v>
      </c>
      <c r="Z230" s="11">
        <f t="shared" si="187"/>
        <v>16095.599999999999</v>
      </c>
      <c r="AA230" s="11"/>
      <c r="AB230" s="11"/>
      <c r="AC230" s="11"/>
      <c r="AD230" s="11">
        <f t="shared" si="188"/>
        <v>16003</v>
      </c>
      <c r="AE230" s="11"/>
      <c r="AF230" s="57">
        <f t="shared" si="256"/>
        <v>16003</v>
      </c>
      <c r="AG230" s="58">
        <f t="shared" si="189"/>
        <v>15996.5</v>
      </c>
      <c r="AH230" s="58">
        <f t="shared" si="190"/>
        <v>16095.599999999999</v>
      </c>
      <c r="AI230" s="11"/>
      <c r="AJ230" s="21"/>
      <c r="AK230" s="21"/>
    </row>
    <row r="231" spans="1:37" x14ac:dyDescent="0.3">
      <c r="A231" s="47" t="s">
        <v>194</v>
      </c>
      <c r="B231" s="48"/>
      <c r="C231" s="47"/>
      <c r="D231" s="47"/>
      <c r="E231" s="50" t="s">
        <v>195</v>
      </c>
      <c r="F231" s="11"/>
      <c r="G231" s="11"/>
      <c r="H231" s="11"/>
      <c r="I231" s="11"/>
      <c r="J231" s="11"/>
      <c r="K231" s="11"/>
      <c r="L231" s="11"/>
      <c r="M231" s="11"/>
      <c r="N231" s="11"/>
      <c r="O231" s="11">
        <f t="shared" si="307"/>
        <v>17400.5</v>
      </c>
      <c r="P231" s="11">
        <f t="shared" si="308"/>
        <v>0</v>
      </c>
      <c r="Q231" s="11">
        <f t="shared" si="309"/>
        <v>0</v>
      </c>
      <c r="R231" s="11">
        <f t="shared" si="182"/>
        <v>17400.5</v>
      </c>
      <c r="S231" s="11">
        <f t="shared" si="183"/>
        <v>0</v>
      </c>
      <c r="T231" s="11">
        <f t="shared" si="184"/>
        <v>0</v>
      </c>
      <c r="U231" s="11">
        <f t="shared" si="310"/>
        <v>0</v>
      </c>
      <c r="V231" s="11">
        <f t="shared" si="311"/>
        <v>0</v>
      </c>
      <c r="W231" s="11">
        <f t="shared" si="312"/>
        <v>0</v>
      </c>
      <c r="X231" s="11">
        <f t="shared" si="185"/>
        <v>17400.5</v>
      </c>
      <c r="Y231" s="11">
        <f t="shared" si="186"/>
        <v>0</v>
      </c>
      <c r="Z231" s="11">
        <f t="shared" si="187"/>
        <v>0</v>
      </c>
      <c r="AA231" s="11">
        <f t="shared" si="313"/>
        <v>0</v>
      </c>
      <c r="AB231" s="11">
        <f t="shared" si="314"/>
        <v>0</v>
      </c>
      <c r="AC231" s="11">
        <f t="shared" si="315"/>
        <v>0</v>
      </c>
      <c r="AD231" s="11">
        <f t="shared" si="188"/>
        <v>17400.5</v>
      </c>
      <c r="AE231" s="11">
        <f t="shared" si="316"/>
        <v>0</v>
      </c>
      <c r="AF231" s="57">
        <f t="shared" si="256"/>
        <v>17400.5</v>
      </c>
      <c r="AG231" s="58">
        <f t="shared" si="189"/>
        <v>0</v>
      </c>
      <c r="AH231" s="58">
        <f t="shared" si="190"/>
        <v>0</v>
      </c>
      <c r="AI231" s="11">
        <f t="shared" si="317"/>
        <v>0</v>
      </c>
      <c r="AJ231" s="21"/>
      <c r="AK231" s="21"/>
    </row>
    <row r="232" spans="1:37" ht="46.8" x14ac:dyDescent="0.3">
      <c r="A232" s="47" t="s">
        <v>194</v>
      </c>
      <c r="B232" s="48" t="s">
        <v>51</v>
      </c>
      <c r="C232" s="47"/>
      <c r="D232" s="47"/>
      <c r="E232" s="49" t="s">
        <v>52</v>
      </c>
      <c r="F232" s="11"/>
      <c r="G232" s="11"/>
      <c r="H232" s="11"/>
      <c r="I232" s="11"/>
      <c r="J232" s="11"/>
      <c r="K232" s="11"/>
      <c r="L232" s="11"/>
      <c r="M232" s="11"/>
      <c r="N232" s="11"/>
      <c r="O232" s="11">
        <f t="shared" si="307"/>
        <v>17400.5</v>
      </c>
      <c r="P232" s="11">
        <f t="shared" si="308"/>
        <v>0</v>
      </c>
      <c r="Q232" s="11">
        <f t="shared" si="309"/>
        <v>0</v>
      </c>
      <c r="R232" s="11">
        <f t="shared" si="182"/>
        <v>17400.5</v>
      </c>
      <c r="S232" s="11">
        <f t="shared" si="183"/>
        <v>0</v>
      </c>
      <c r="T232" s="11">
        <f t="shared" si="184"/>
        <v>0</v>
      </c>
      <c r="U232" s="11">
        <f t="shared" si="310"/>
        <v>0</v>
      </c>
      <c r="V232" s="11">
        <f t="shared" si="311"/>
        <v>0</v>
      </c>
      <c r="W232" s="11">
        <f t="shared" si="312"/>
        <v>0</v>
      </c>
      <c r="X232" s="11">
        <f t="shared" si="185"/>
        <v>17400.5</v>
      </c>
      <c r="Y232" s="11">
        <f t="shared" si="186"/>
        <v>0</v>
      </c>
      <c r="Z232" s="11">
        <f t="shared" si="187"/>
        <v>0</v>
      </c>
      <c r="AA232" s="11">
        <f t="shared" si="313"/>
        <v>0</v>
      </c>
      <c r="AB232" s="11">
        <f t="shared" si="314"/>
        <v>0</v>
      </c>
      <c r="AC232" s="11">
        <f t="shared" si="315"/>
        <v>0</v>
      </c>
      <c r="AD232" s="11">
        <f t="shared" si="188"/>
        <v>17400.5</v>
      </c>
      <c r="AE232" s="11">
        <f t="shared" si="316"/>
        <v>0</v>
      </c>
      <c r="AF232" s="57">
        <f t="shared" si="256"/>
        <v>17400.5</v>
      </c>
      <c r="AG232" s="58">
        <f t="shared" si="189"/>
        <v>0</v>
      </c>
      <c r="AH232" s="58">
        <f t="shared" si="190"/>
        <v>0</v>
      </c>
      <c r="AI232" s="11">
        <f t="shared" si="317"/>
        <v>0</v>
      </c>
      <c r="AJ232" s="21"/>
      <c r="AK232" s="21"/>
    </row>
    <row r="233" spans="1:37" x14ac:dyDescent="0.3">
      <c r="A233" s="47" t="s">
        <v>194</v>
      </c>
      <c r="B233" s="48">
        <v>600</v>
      </c>
      <c r="C233" s="47" t="s">
        <v>63</v>
      </c>
      <c r="D233" s="47" t="s">
        <v>30</v>
      </c>
      <c r="E233" s="49" t="s">
        <v>64</v>
      </c>
      <c r="F233" s="11"/>
      <c r="G233" s="11"/>
      <c r="H233" s="11"/>
      <c r="I233" s="11"/>
      <c r="J233" s="11"/>
      <c r="K233" s="11"/>
      <c r="L233" s="11"/>
      <c r="M233" s="11"/>
      <c r="N233" s="11"/>
      <c r="O233" s="11">
        <v>17400.5</v>
      </c>
      <c r="P233" s="11"/>
      <c r="Q233" s="11"/>
      <c r="R233" s="11">
        <f t="shared" si="182"/>
        <v>17400.5</v>
      </c>
      <c r="S233" s="11">
        <f t="shared" si="183"/>
        <v>0</v>
      </c>
      <c r="T233" s="11">
        <f t="shared" si="184"/>
        <v>0</v>
      </c>
      <c r="U233" s="11"/>
      <c r="V233" s="11"/>
      <c r="W233" s="11"/>
      <c r="X233" s="11">
        <f t="shared" si="185"/>
        <v>17400.5</v>
      </c>
      <c r="Y233" s="11">
        <f t="shared" si="186"/>
        <v>0</v>
      </c>
      <c r="Z233" s="11">
        <f t="shared" si="187"/>
        <v>0</v>
      </c>
      <c r="AA233" s="11"/>
      <c r="AB233" s="11"/>
      <c r="AC233" s="11"/>
      <c r="AD233" s="11">
        <f t="shared" si="188"/>
        <v>17400.5</v>
      </c>
      <c r="AE233" s="11"/>
      <c r="AF233" s="57">
        <f t="shared" si="256"/>
        <v>17400.5</v>
      </c>
      <c r="AG233" s="58">
        <f t="shared" si="189"/>
        <v>0</v>
      </c>
      <c r="AH233" s="58">
        <f t="shared" si="190"/>
        <v>0</v>
      </c>
      <c r="AI233" s="11"/>
      <c r="AJ233" s="21"/>
      <c r="AK233" s="21"/>
    </row>
    <row r="234" spans="1:37" x14ac:dyDescent="0.3">
      <c r="A234" s="47" t="s">
        <v>196</v>
      </c>
      <c r="B234" s="48"/>
      <c r="C234" s="47"/>
      <c r="D234" s="47"/>
      <c r="E234" s="49" t="s">
        <v>197</v>
      </c>
      <c r="F234" s="11">
        <f t="shared" si="301"/>
        <v>294521.7</v>
      </c>
      <c r="G234" s="11">
        <f t="shared" si="302"/>
        <v>294521.7</v>
      </c>
      <c r="H234" s="11">
        <f t="shared" si="303"/>
        <v>294521.7</v>
      </c>
      <c r="I234" s="11">
        <f t="shared" si="304"/>
        <v>0</v>
      </c>
      <c r="J234" s="11">
        <f t="shared" si="305"/>
        <v>0</v>
      </c>
      <c r="K234" s="11">
        <f t="shared" si="306"/>
        <v>0</v>
      </c>
      <c r="L234" s="11">
        <f t="shared" si="257"/>
        <v>294521.7</v>
      </c>
      <c r="M234" s="11">
        <f t="shared" si="258"/>
        <v>294521.7</v>
      </c>
      <c r="N234" s="11">
        <f t="shared" si="259"/>
        <v>294521.7</v>
      </c>
      <c r="O234" s="11">
        <f t="shared" si="307"/>
        <v>0</v>
      </c>
      <c r="P234" s="11">
        <f t="shared" si="308"/>
        <v>0</v>
      </c>
      <c r="Q234" s="11">
        <f t="shared" si="309"/>
        <v>0</v>
      </c>
      <c r="R234" s="11">
        <f t="shared" si="182"/>
        <v>294521.7</v>
      </c>
      <c r="S234" s="11">
        <f t="shared" si="183"/>
        <v>294521.7</v>
      </c>
      <c r="T234" s="11">
        <f t="shared" si="184"/>
        <v>294521.7</v>
      </c>
      <c r="U234" s="11">
        <f t="shared" si="310"/>
        <v>0</v>
      </c>
      <c r="V234" s="11">
        <f t="shared" si="311"/>
        <v>0</v>
      </c>
      <c r="W234" s="11">
        <f t="shared" si="312"/>
        <v>0</v>
      </c>
      <c r="X234" s="11">
        <f t="shared" si="185"/>
        <v>294521.7</v>
      </c>
      <c r="Y234" s="11">
        <f t="shared" si="186"/>
        <v>294521.7</v>
      </c>
      <c r="Z234" s="11">
        <f t="shared" si="187"/>
        <v>294521.7</v>
      </c>
      <c r="AA234" s="11">
        <f t="shared" si="313"/>
        <v>0</v>
      </c>
      <c r="AB234" s="11">
        <f t="shared" si="314"/>
        <v>0</v>
      </c>
      <c r="AC234" s="11">
        <f t="shared" si="315"/>
        <v>0</v>
      </c>
      <c r="AD234" s="11">
        <f t="shared" si="188"/>
        <v>294521.7</v>
      </c>
      <c r="AE234" s="11">
        <f t="shared" si="316"/>
        <v>0</v>
      </c>
      <c r="AF234" s="57">
        <f t="shared" si="256"/>
        <v>294521.7</v>
      </c>
      <c r="AG234" s="58">
        <f t="shared" si="189"/>
        <v>294521.7</v>
      </c>
      <c r="AH234" s="58">
        <f t="shared" si="190"/>
        <v>294521.7</v>
      </c>
      <c r="AI234" s="11">
        <f t="shared" si="317"/>
        <v>0</v>
      </c>
      <c r="AJ234" s="21"/>
      <c r="AK234" s="21"/>
    </row>
    <row r="235" spans="1:37" ht="46.8" x14ac:dyDescent="0.3">
      <c r="A235" s="47" t="s">
        <v>196</v>
      </c>
      <c r="B235" s="48" t="s">
        <v>51</v>
      </c>
      <c r="C235" s="47"/>
      <c r="D235" s="47"/>
      <c r="E235" s="49" t="s">
        <v>52</v>
      </c>
      <c r="F235" s="11">
        <f t="shared" si="301"/>
        <v>294521.7</v>
      </c>
      <c r="G235" s="11">
        <f t="shared" si="302"/>
        <v>294521.7</v>
      </c>
      <c r="H235" s="11">
        <f t="shared" si="303"/>
        <v>294521.7</v>
      </c>
      <c r="I235" s="11">
        <f t="shared" si="304"/>
        <v>0</v>
      </c>
      <c r="J235" s="11">
        <f t="shared" si="305"/>
        <v>0</v>
      </c>
      <c r="K235" s="11">
        <f t="shared" si="306"/>
        <v>0</v>
      </c>
      <c r="L235" s="11">
        <f t="shared" si="257"/>
        <v>294521.7</v>
      </c>
      <c r="M235" s="11">
        <f t="shared" si="258"/>
        <v>294521.7</v>
      </c>
      <c r="N235" s="11">
        <f t="shared" si="259"/>
        <v>294521.7</v>
      </c>
      <c r="O235" s="11">
        <f t="shared" si="307"/>
        <v>0</v>
      </c>
      <c r="P235" s="11">
        <f t="shared" si="308"/>
        <v>0</v>
      </c>
      <c r="Q235" s="11">
        <f t="shared" si="309"/>
        <v>0</v>
      </c>
      <c r="R235" s="11">
        <f t="shared" ref="R235:R298" si="318">L235+O235</f>
        <v>294521.7</v>
      </c>
      <c r="S235" s="11">
        <f t="shared" ref="S235:S298" si="319">M235+P235</f>
        <v>294521.7</v>
      </c>
      <c r="T235" s="11">
        <f t="shared" ref="T235:T298" si="320">N235+Q235</f>
        <v>294521.7</v>
      </c>
      <c r="U235" s="11">
        <f t="shared" si="310"/>
        <v>0</v>
      </c>
      <c r="V235" s="11">
        <f t="shared" si="311"/>
        <v>0</v>
      </c>
      <c r="W235" s="11">
        <f t="shared" si="312"/>
        <v>0</v>
      </c>
      <c r="X235" s="11">
        <f t="shared" ref="X235:X298" si="321">R235+U235</f>
        <v>294521.7</v>
      </c>
      <c r="Y235" s="11">
        <f t="shared" ref="Y235:Y298" si="322">S235+V235</f>
        <v>294521.7</v>
      </c>
      <c r="Z235" s="11">
        <f t="shared" ref="Z235:Z298" si="323">T235+W235</f>
        <v>294521.7</v>
      </c>
      <c r="AA235" s="11">
        <f t="shared" si="313"/>
        <v>0</v>
      </c>
      <c r="AB235" s="11">
        <f t="shared" si="314"/>
        <v>0</v>
      </c>
      <c r="AC235" s="11">
        <f t="shared" si="315"/>
        <v>0</v>
      </c>
      <c r="AD235" s="11">
        <f t="shared" ref="AD235:AD298" si="324">X235+AA235</f>
        <v>294521.7</v>
      </c>
      <c r="AE235" s="11">
        <f t="shared" si="316"/>
        <v>0</v>
      </c>
      <c r="AF235" s="57">
        <f t="shared" si="256"/>
        <v>294521.7</v>
      </c>
      <c r="AG235" s="58">
        <f t="shared" ref="AG235:AG298" si="325">Y235+AB235</f>
        <v>294521.7</v>
      </c>
      <c r="AH235" s="58">
        <f t="shared" ref="AH235:AH298" si="326">Z235+AC235</f>
        <v>294521.7</v>
      </c>
      <c r="AI235" s="11">
        <f t="shared" si="317"/>
        <v>0</v>
      </c>
      <c r="AJ235" s="21"/>
      <c r="AK235" s="21"/>
    </row>
    <row r="236" spans="1:37" x14ac:dyDescent="0.3">
      <c r="A236" s="47" t="s">
        <v>196</v>
      </c>
      <c r="B236" s="48">
        <v>600</v>
      </c>
      <c r="C236" s="47" t="s">
        <v>63</v>
      </c>
      <c r="D236" s="47" t="s">
        <v>30</v>
      </c>
      <c r="E236" s="49" t="s">
        <v>64</v>
      </c>
      <c r="F236" s="11">
        <v>294521.7</v>
      </c>
      <c r="G236" s="11">
        <v>294521.7</v>
      </c>
      <c r="H236" s="11">
        <v>294521.7</v>
      </c>
      <c r="I236" s="11"/>
      <c r="J236" s="11"/>
      <c r="K236" s="11"/>
      <c r="L236" s="11">
        <f t="shared" si="257"/>
        <v>294521.7</v>
      </c>
      <c r="M236" s="11">
        <f t="shared" si="258"/>
        <v>294521.7</v>
      </c>
      <c r="N236" s="11">
        <f t="shared" si="259"/>
        <v>294521.7</v>
      </c>
      <c r="O236" s="11"/>
      <c r="P236" s="11"/>
      <c r="Q236" s="11"/>
      <c r="R236" s="11">
        <f t="shared" si="318"/>
        <v>294521.7</v>
      </c>
      <c r="S236" s="11">
        <f t="shared" si="319"/>
        <v>294521.7</v>
      </c>
      <c r="T236" s="11">
        <f t="shared" si="320"/>
        <v>294521.7</v>
      </c>
      <c r="U236" s="11"/>
      <c r="V236" s="11"/>
      <c r="W236" s="11"/>
      <c r="X236" s="11">
        <f t="shared" si="321"/>
        <v>294521.7</v>
      </c>
      <c r="Y236" s="11">
        <f t="shared" si="322"/>
        <v>294521.7</v>
      </c>
      <c r="Z236" s="11">
        <f t="shared" si="323"/>
        <v>294521.7</v>
      </c>
      <c r="AA236" s="11"/>
      <c r="AB236" s="11"/>
      <c r="AC236" s="11"/>
      <c r="AD236" s="11">
        <f t="shared" si="324"/>
        <v>294521.7</v>
      </c>
      <c r="AE236" s="11"/>
      <c r="AF236" s="57">
        <f t="shared" si="256"/>
        <v>294521.7</v>
      </c>
      <c r="AG236" s="58">
        <f t="shared" si="325"/>
        <v>294521.7</v>
      </c>
      <c r="AH236" s="58">
        <f t="shared" si="326"/>
        <v>294521.7</v>
      </c>
      <c r="AI236" s="11"/>
      <c r="AJ236" s="21"/>
      <c r="AK236" s="21"/>
    </row>
    <row r="237" spans="1:37" ht="62.4" x14ac:dyDescent="0.3">
      <c r="A237" s="47" t="s">
        <v>198</v>
      </c>
      <c r="B237" s="48"/>
      <c r="C237" s="47"/>
      <c r="D237" s="47"/>
      <c r="E237" s="49" t="s">
        <v>199</v>
      </c>
      <c r="F237" s="11">
        <f t="shared" si="301"/>
        <v>16591.7</v>
      </c>
      <c r="G237" s="11">
        <f t="shared" si="302"/>
        <v>16591.7</v>
      </c>
      <c r="H237" s="11">
        <f t="shared" si="303"/>
        <v>16591.7</v>
      </c>
      <c r="I237" s="11">
        <f t="shared" si="304"/>
        <v>0</v>
      </c>
      <c r="J237" s="11">
        <f t="shared" si="305"/>
        <v>0</v>
      </c>
      <c r="K237" s="11">
        <f t="shared" si="306"/>
        <v>0</v>
      </c>
      <c r="L237" s="11">
        <f t="shared" si="257"/>
        <v>16591.7</v>
      </c>
      <c r="M237" s="11">
        <f t="shared" si="258"/>
        <v>16591.7</v>
      </c>
      <c r="N237" s="11">
        <f t="shared" si="259"/>
        <v>16591.7</v>
      </c>
      <c r="O237" s="11">
        <f t="shared" si="307"/>
        <v>0</v>
      </c>
      <c r="P237" s="11">
        <f t="shared" si="308"/>
        <v>0</v>
      </c>
      <c r="Q237" s="11">
        <f t="shared" si="309"/>
        <v>0</v>
      </c>
      <c r="R237" s="11">
        <f t="shared" si="318"/>
        <v>16591.7</v>
      </c>
      <c r="S237" s="11">
        <f t="shared" si="319"/>
        <v>16591.7</v>
      </c>
      <c r="T237" s="11">
        <f t="shared" si="320"/>
        <v>16591.7</v>
      </c>
      <c r="U237" s="11">
        <f t="shared" si="310"/>
        <v>0</v>
      </c>
      <c r="V237" s="11">
        <f t="shared" si="311"/>
        <v>0</v>
      </c>
      <c r="W237" s="11">
        <f t="shared" si="312"/>
        <v>0</v>
      </c>
      <c r="X237" s="11">
        <f t="shared" si="321"/>
        <v>16591.7</v>
      </c>
      <c r="Y237" s="11">
        <f t="shared" si="322"/>
        <v>16591.7</v>
      </c>
      <c r="Z237" s="11">
        <f t="shared" si="323"/>
        <v>16591.7</v>
      </c>
      <c r="AA237" s="11">
        <f t="shared" si="313"/>
        <v>0</v>
      </c>
      <c r="AB237" s="11">
        <f t="shared" si="314"/>
        <v>0</v>
      </c>
      <c r="AC237" s="11">
        <f t="shared" si="315"/>
        <v>0</v>
      </c>
      <c r="AD237" s="11">
        <f t="shared" si="324"/>
        <v>16591.7</v>
      </c>
      <c r="AE237" s="11">
        <f t="shared" si="316"/>
        <v>0</v>
      </c>
      <c r="AF237" s="57">
        <f t="shared" si="256"/>
        <v>16591.7</v>
      </c>
      <c r="AG237" s="58">
        <f t="shared" si="325"/>
        <v>16591.7</v>
      </c>
      <c r="AH237" s="58">
        <f t="shared" si="326"/>
        <v>16591.7</v>
      </c>
      <c r="AI237" s="11">
        <f t="shared" si="317"/>
        <v>0</v>
      </c>
      <c r="AJ237" s="21"/>
      <c r="AK237" s="21"/>
    </row>
    <row r="238" spans="1:37" ht="46.8" x14ac:dyDescent="0.3">
      <c r="A238" s="47" t="s">
        <v>198</v>
      </c>
      <c r="B238" s="48" t="s">
        <v>51</v>
      </c>
      <c r="C238" s="47"/>
      <c r="D238" s="47"/>
      <c r="E238" s="49" t="s">
        <v>52</v>
      </c>
      <c r="F238" s="11">
        <f t="shared" si="301"/>
        <v>16591.7</v>
      </c>
      <c r="G238" s="11">
        <f t="shared" si="302"/>
        <v>16591.7</v>
      </c>
      <c r="H238" s="11">
        <f t="shared" si="303"/>
        <v>16591.7</v>
      </c>
      <c r="I238" s="11">
        <f t="shared" si="304"/>
        <v>0</v>
      </c>
      <c r="J238" s="11">
        <f t="shared" si="305"/>
        <v>0</v>
      </c>
      <c r="K238" s="11">
        <f t="shared" si="306"/>
        <v>0</v>
      </c>
      <c r="L238" s="11">
        <f t="shared" si="257"/>
        <v>16591.7</v>
      </c>
      <c r="M238" s="11">
        <f t="shared" si="258"/>
        <v>16591.7</v>
      </c>
      <c r="N238" s="11">
        <f t="shared" si="259"/>
        <v>16591.7</v>
      </c>
      <c r="O238" s="11">
        <f t="shared" si="307"/>
        <v>0</v>
      </c>
      <c r="P238" s="11">
        <f t="shared" si="308"/>
        <v>0</v>
      </c>
      <c r="Q238" s="11">
        <f t="shared" si="309"/>
        <v>0</v>
      </c>
      <c r="R238" s="11">
        <f t="shared" si="318"/>
        <v>16591.7</v>
      </c>
      <c r="S238" s="11">
        <f t="shared" si="319"/>
        <v>16591.7</v>
      </c>
      <c r="T238" s="11">
        <f t="shared" si="320"/>
        <v>16591.7</v>
      </c>
      <c r="U238" s="11">
        <f t="shared" si="310"/>
        <v>0</v>
      </c>
      <c r="V238" s="11">
        <f t="shared" si="311"/>
        <v>0</v>
      </c>
      <c r="W238" s="11">
        <f t="shared" si="312"/>
        <v>0</v>
      </c>
      <c r="X238" s="11">
        <f t="shared" si="321"/>
        <v>16591.7</v>
      </c>
      <c r="Y238" s="11">
        <f t="shared" si="322"/>
        <v>16591.7</v>
      </c>
      <c r="Z238" s="11">
        <f t="shared" si="323"/>
        <v>16591.7</v>
      </c>
      <c r="AA238" s="11">
        <f t="shared" si="313"/>
        <v>0</v>
      </c>
      <c r="AB238" s="11">
        <f t="shared" si="314"/>
        <v>0</v>
      </c>
      <c r="AC238" s="11">
        <f t="shared" si="315"/>
        <v>0</v>
      </c>
      <c r="AD238" s="11">
        <f t="shared" si="324"/>
        <v>16591.7</v>
      </c>
      <c r="AE238" s="11">
        <f t="shared" si="316"/>
        <v>0</v>
      </c>
      <c r="AF238" s="57">
        <f t="shared" si="256"/>
        <v>16591.7</v>
      </c>
      <c r="AG238" s="58">
        <f t="shared" si="325"/>
        <v>16591.7</v>
      </c>
      <c r="AH238" s="58">
        <f t="shared" si="326"/>
        <v>16591.7</v>
      </c>
      <c r="AI238" s="11">
        <f t="shared" si="317"/>
        <v>0</v>
      </c>
      <c r="AJ238" s="21"/>
      <c r="AK238" s="21"/>
    </row>
    <row r="239" spans="1:37" x14ac:dyDescent="0.3">
      <c r="A239" s="47" t="s">
        <v>198</v>
      </c>
      <c r="B239" s="48">
        <v>600</v>
      </c>
      <c r="C239" s="47" t="s">
        <v>63</v>
      </c>
      <c r="D239" s="47" t="s">
        <v>30</v>
      </c>
      <c r="E239" s="49" t="s">
        <v>64</v>
      </c>
      <c r="F239" s="11">
        <v>16591.7</v>
      </c>
      <c r="G239" s="11">
        <v>16591.7</v>
      </c>
      <c r="H239" s="11">
        <v>16591.7</v>
      </c>
      <c r="I239" s="11"/>
      <c r="J239" s="11"/>
      <c r="K239" s="11"/>
      <c r="L239" s="11">
        <f t="shared" si="257"/>
        <v>16591.7</v>
      </c>
      <c r="M239" s="11">
        <f t="shared" si="258"/>
        <v>16591.7</v>
      </c>
      <c r="N239" s="11">
        <f t="shared" si="259"/>
        <v>16591.7</v>
      </c>
      <c r="O239" s="11"/>
      <c r="P239" s="11"/>
      <c r="Q239" s="11"/>
      <c r="R239" s="11">
        <f t="shared" si="318"/>
        <v>16591.7</v>
      </c>
      <c r="S239" s="11">
        <f t="shared" si="319"/>
        <v>16591.7</v>
      </c>
      <c r="T239" s="11">
        <f t="shared" si="320"/>
        <v>16591.7</v>
      </c>
      <c r="U239" s="11"/>
      <c r="V239" s="11"/>
      <c r="W239" s="11"/>
      <c r="X239" s="11">
        <f t="shared" si="321"/>
        <v>16591.7</v>
      </c>
      <c r="Y239" s="11">
        <f t="shared" si="322"/>
        <v>16591.7</v>
      </c>
      <c r="Z239" s="11">
        <f t="shared" si="323"/>
        <v>16591.7</v>
      </c>
      <c r="AA239" s="11"/>
      <c r="AB239" s="11"/>
      <c r="AC239" s="11"/>
      <c r="AD239" s="11">
        <f t="shared" si="324"/>
        <v>16591.7</v>
      </c>
      <c r="AE239" s="11"/>
      <c r="AF239" s="57">
        <f t="shared" si="256"/>
        <v>16591.7</v>
      </c>
      <c r="AG239" s="58">
        <f t="shared" si="325"/>
        <v>16591.7</v>
      </c>
      <c r="AH239" s="58">
        <f t="shared" si="326"/>
        <v>16591.7</v>
      </c>
      <c r="AI239" s="11"/>
      <c r="AJ239" s="21"/>
      <c r="AK239" s="21"/>
    </row>
    <row r="240" spans="1:37" ht="46.8" x14ac:dyDescent="0.3">
      <c r="A240" s="47" t="s">
        <v>200</v>
      </c>
      <c r="B240" s="48"/>
      <c r="C240" s="47"/>
      <c r="D240" s="47"/>
      <c r="E240" s="49" t="s">
        <v>201</v>
      </c>
      <c r="F240" s="11">
        <f t="shared" ref="F240:K240" si="327">F241+F244+F248</f>
        <v>227431</v>
      </c>
      <c r="G240" s="11">
        <f t="shared" si="327"/>
        <v>385115.2</v>
      </c>
      <c r="H240" s="11">
        <f t="shared" si="327"/>
        <v>441328.9</v>
      </c>
      <c r="I240" s="11">
        <f t="shared" si="327"/>
        <v>15798.900000000001</v>
      </c>
      <c r="J240" s="11">
        <f t="shared" si="327"/>
        <v>-8537.6</v>
      </c>
      <c r="K240" s="11">
        <f t="shared" si="327"/>
        <v>0</v>
      </c>
      <c r="L240" s="11">
        <f t="shared" si="257"/>
        <v>243229.9</v>
      </c>
      <c r="M240" s="11">
        <f t="shared" si="258"/>
        <v>376577.60000000003</v>
      </c>
      <c r="N240" s="11">
        <f t="shared" si="259"/>
        <v>441328.9</v>
      </c>
      <c r="O240" s="11">
        <f>O241+O244+O248</f>
        <v>76765.948000000004</v>
      </c>
      <c r="P240" s="11">
        <f>P241+P244+P248</f>
        <v>527.1</v>
      </c>
      <c r="Q240" s="11">
        <f>Q241+Q244+Q248</f>
        <v>527.1</v>
      </c>
      <c r="R240" s="11">
        <f t="shared" si="318"/>
        <v>319995.848</v>
      </c>
      <c r="S240" s="11">
        <f t="shared" si="319"/>
        <v>377104.7</v>
      </c>
      <c r="T240" s="11">
        <f t="shared" si="320"/>
        <v>441856</v>
      </c>
      <c r="U240" s="11">
        <f>U241+U244+U248</f>
        <v>0</v>
      </c>
      <c r="V240" s="11">
        <f>V241+V244+V248</f>
        <v>0</v>
      </c>
      <c r="W240" s="11">
        <f>W241+W244+W248</f>
        <v>0</v>
      </c>
      <c r="X240" s="11">
        <f t="shared" si="321"/>
        <v>319995.848</v>
      </c>
      <c r="Y240" s="11">
        <f t="shared" si="322"/>
        <v>377104.7</v>
      </c>
      <c r="Z240" s="11">
        <f t="shared" si="323"/>
        <v>441856</v>
      </c>
      <c r="AA240" s="11">
        <f>AA241+AA244+AA248</f>
        <v>45078.73</v>
      </c>
      <c r="AB240" s="11">
        <f>AB241+AB244+AB248</f>
        <v>0</v>
      </c>
      <c r="AC240" s="11">
        <f>AC241+AC244+AC248</f>
        <v>0</v>
      </c>
      <c r="AD240" s="11">
        <f t="shared" si="324"/>
        <v>365074.57799999998</v>
      </c>
      <c r="AE240" s="11">
        <f>AE241+AE244+AE248</f>
        <v>0</v>
      </c>
      <c r="AF240" s="57">
        <f t="shared" si="256"/>
        <v>365074.57799999998</v>
      </c>
      <c r="AG240" s="58">
        <f t="shared" si="325"/>
        <v>377104.7</v>
      </c>
      <c r="AH240" s="58">
        <f t="shared" si="326"/>
        <v>441856</v>
      </c>
      <c r="AI240" s="11">
        <f>AI241+AI244+AI248</f>
        <v>0</v>
      </c>
      <c r="AJ240" s="21"/>
      <c r="AK240" s="21"/>
    </row>
    <row r="241" spans="1:37" x14ac:dyDescent="0.3">
      <c r="A241" s="47" t="s">
        <v>202</v>
      </c>
      <c r="B241" s="48"/>
      <c r="C241" s="47"/>
      <c r="D241" s="47"/>
      <c r="E241" s="49" t="s">
        <v>203</v>
      </c>
      <c r="F241" s="11">
        <f t="shared" ref="F241:F244" si="328">F242</f>
        <v>23378.799999999999</v>
      </c>
      <c r="G241" s="11">
        <f t="shared" ref="G241:G244" si="329">G242</f>
        <v>2317</v>
      </c>
      <c r="H241" s="11">
        <f t="shared" ref="H241:H244" si="330">H242</f>
        <v>2317</v>
      </c>
      <c r="I241" s="11">
        <f t="shared" ref="I241:I244" si="331">I242</f>
        <v>0</v>
      </c>
      <c r="J241" s="11">
        <f t="shared" ref="J241:J244" si="332">J242</f>
        <v>0</v>
      </c>
      <c r="K241" s="11">
        <f t="shared" ref="K241:K244" si="333">K242</f>
        <v>0</v>
      </c>
      <c r="L241" s="11">
        <f t="shared" si="257"/>
        <v>23378.799999999999</v>
      </c>
      <c r="M241" s="11">
        <f t="shared" si="258"/>
        <v>2317</v>
      </c>
      <c r="N241" s="11">
        <f t="shared" si="259"/>
        <v>2317</v>
      </c>
      <c r="O241" s="11">
        <f t="shared" ref="O241:O244" si="334">O242</f>
        <v>7980.1360000000004</v>
      </c>
      <c r="P241" s="11">
        <f t="shared" ref="P241:P244" si="335">P242</f>
        <v>0</v>
      </c>
      <c r="Q241" s="11">
        <f t="shared" ref="Q241:Q244" si="336">Q242</f>
        <v>0</v>
      </c>
      <c r="R241" s="11">
        <f t="shared" si="318"/>
        <v>31358.936000000002</v>
      </c>
      <c r="S241" s="11">
        <f t="shared" si="319"/>
        <v>2317</v>
      </c>
      <c r="T241" s="11">
        <f t="shared" si="320"/>
        <v>2317</v>
      </c>
      <c r="U241" s="11">
        <f t="shared" ref="U241:U244" si="337">U242</f>
        <v>0</v>
      </c>
      <c r="V241" s="11">
        <f t="shared" ref="V241:V244" si="338">V242</f>
        <v>0</v>
      </c>
      <c r="W241" s="11">
        <f t="shared" ref="W241:W244" si="339">W242</f>
        <v>0</v>
      </c>
      <c r="X241" s="11">
        <f t="shared" si="321"/>
        <v>31358.936000000002</v>
      </c>
      <c r="Y241" s="11">
        <f t="shared" si="322"/>
        <v>2317</v>
      </c>
      <c r="Z241" s="11">
        <f t="shared" si="323"/>
        <v>2317</v>
      </c>
      <c r="AA241" s="11">
        <f t="shared" ref="AA241:AA244" si="340">AA242</f>
        <v>45078.73</v>
      </c>
      <c r="AB241" s="11">
        <f t="shared" ref="AB241:AB244" si="341">AB242</f>
        <v>0</v>
      </c>
      <c r="AC241" s="11">
        <f t="shared" ref="AC241:AC244" si="342">AC242</f>
        <v>0</v>
      </c>
      <c r="AD241" s="11">
        <f t="shared" si="324"/>
        <v>76437.665999999997</v>
      </c>
      <c r="AE241" s="11">
        <f t="shared" ref="AE241:AE244" si="343">AE242</f>
        <v>0</v>
      </c>
      <c r="AF241" s="57">
        <f t="shared" si="256"/>
        <v>76437.665999999997</v>
      </c>
      <c r="AG241" s="58">
        <f t="shared" si="325"/>
        <v>2317</v>
      </c>
      <c r="AH241" s="58">
        <f t="shared" si="326"/>
        <v>2317</v>
      </c>
      <c r="AI241" s="11">
        <f t="shared" ref="AI241:AI244" si="344">AI242</f>
        <v>0</v>
      </c>
      <c r="AJ241" s="21"/>
      <c r="AK241" s="21"/>
    </row>
    <row r="242" spans="1:37" ht="46.8" x14ac:dyDescent="0.3">
      <c r="A242" s="47" t="s">
        <v>202</v>
      </c>
      <c r="B242" s="48" t="s">
        <v>51</v>
      </c>
      <c r="C242" s="47"/>
      <c r="D242" s="47"/>
      <c r="E242" s="49" t="s">
        <v>52</v>
      </c>
      <c r="F242" s="11">
        <f t="shared" si="328"/>
        <v>23378.799999999999</v>
      </c>
      <c r="G242" s="11">
        <f t="shared" si="329"/>
        <v>2317</v>
      </c>
      <c r="H242" s="11">
        <f t="shared" si="330"/>
        <v>2317</v>
      </c>
      <c r="I242" s="11">
        <f t="shared" si="331"/>
        <v>0</v>
      </c>
      <c r="J242" s="11">
        <f t="shared" si="332"/>
        <v>0</v>
      </c>
      <c r="K242" s="11">
        <f t="shared" si="333"/>
        <v>0</v>
      </c>
      <c r="L242" s="11">
        <f t="shared" si="257"/>
        <v>23378.799999999999</v>
      </c>
      <c r="M242" s="11">
        <f t="shared" si="258"/>
        <v>2317</v>
      </c>
      <c r="N242" s="11">
        <f t="shared" si="259"/>
        <v>2317</v>
      </c>
      <c r="O242" s="11">
        <f t="shared" si="334"/>
        <v>7980.1360000000004</v>
      </c>
      <c r="P242" s="11">
        <f t="shared" si="335"/>
        <v>0</v>
      </c>
      <c r="Q242" s="11">
        <f t="shared" si="336"/>
        <v>0</v>
      </c>
      <c r="R242" s="11">
        <f t="shared" si="318"/>
        <v>31358.936000000002</v>
      </c>
      <c r="S242" s="11">
        <f t="shared" si="319"/>
        <v>2317</v>
      </c>
      <c r="T242" s="11">
        <f t="shared" si="320"/>
        <v>2317</v>
      </c>
      <c r="U242" s="11">
        <f t="shared" si="337"/>
        <v>0</v>
      </c>
      <c r="V242" s="11">
        <f t="shared" si="338"/>
        <v>0</v>
      </c>
      <c r="W242" s="11">
        <f t="shared" si="339"/>
        <v>0</v>
      </c>
      <c r="X242" s="11">
        <f t="shared" si="321"/>
        <v>31358.936000000002</v>
      </c>
      <c r="Y242" s="11">
        <f t="shared" si="322"/>
        <v>2317</v>
      </c>
      <c r="Z242" s="11">
        <f t="shared" si="323"/>
        <v>2317</v>
      </c>
      <c r="AA242" s="11">
        <f t="shared" si="340"/>
        <v>45078.73</v>
      </c>
      <c r="AB242" s="11">
        <f t="shared" si="341"/>
        <v>0</v>
      </c>
      <c r="AC242" s="11">
        <f t="shared" si="342"/>
        <v>0</v>
      </c>
      <c r="AD242" s="11">
        <f t="shared" si="324"/>
        <v>76437.665999999997</v>
      </c>
      <c r="AE242" s="11">
        <f t="shared" si="343"/>
        <v>0</v>
      </c>
      <c r="AF242" s="57">
        <f t="shared" si="256"/>
        <v>76437.665999999997</v>
      </c>
      <c r="AG242" s="58">
        <f t="shared" si="325"/>
        <v>2317</v>
      </c>
      <c r="AH242" s="58">
        <f t="shared" si="326"/>
        <v>2317</v>
      </c>
      <c r="AI242" s="11">
        <f t="shared" si="344"/>
        <v>0</v>
      </c>
      <c r="AJ242" s="21"/>
      <c r="AK242" s="21"/>
    </row>
    <row r="243" spans="1:37" x14ac:dyDescent="0.3">
      <c r="A243" s="47" t="s">
        <v>202</v>
      </c>
      <c r="B243" s="48">
        <v>600</v>
      </c>
      <c r="C243" s="47" t="s">
        <v>63</v>
      </c>
      <c r="D243" s="47" t="s">
        <v>30</v>
      </c>
      <c r="E243" s="49" t="s">
        <v>64</v>
      </c>
      <c r="F243" s="11">
        <v>23378.799999999999</v>
      </c>
      <c r="G243" s="11">
        <v>2317</v>
      </c>
      <c r="H243" s="11">
        <v>2317</v>
      </c>
      <c r="I243" s="11"/>
      <c r="J243" s="11"/>
      <c r="K243" s="11"/>
      <c r="L243" s="11">
        <f t="shared" si="257"/>
        <v>23378.799999999999</v>
      </c>
      <c r="M243" s="11">
        <f t="shared" si="258"/>
        <v>2317</v>
      </c>
      <c r="N243" s="11">
        <f t="shared" si="259"/>
        <v>2317</v>
      </c>
      <c r="O243" s="11">
        <v>7980.1360000000004</v>
      </c>
      <c r="P243" s="11"/>
      <c r="Q243" s="11"/>
      <c r="R243" s="11">
        <f t="shared" si="318"/>
        <v>31358.936000000002</v>
      </c>
      <c r="S243" s="11">
        <f t="shared" si="319"/>
        <v>2317</v>
      </c>
      <c r="T243" s="11">
        <f t="shared" si="320"/>
        <v>2317</v>
      </c>
      <c r="U243" s="11"/>
      <c r="V243" s="11"/>
      <c r="W243" s="11"/>
      <c r="X243" s="11">
        <f t="shared" si="321"/>
        <v>31358.936000000002</v>
      </c>
      <c r="Y243" s="11">
        <f t="shared" si="322"/>
        <v>2317</v>
      </c>
      <c r="Z243" s="11">
        <f t="shared" si="323"/>
        <v>2317</v>
      </c>
      <c r="AA243" s="11">
        <v>45078.73</v>
      </c>
      <c r="AB243" s="11"/>
      <c r="AC243" s="11"/>
      <c r="AD243" s="11">
        <f t="shared" si="324"/>
        <v>76437.665999999997</v>
      </c>
      <c r="AE243" s="11"/>
      <c r="AF243" s="57">
        <f t="shared" si="256"/>
        <v>76437.665999999997</v>
      </c>
      <c r="AG243" s="58">
        <f t="shared" si="325"/>
        <v>2317</v>
      </c>
      <c r="AH243" s="58">
        <f t="shared" si="326"/>
        <v>2317</v>
      </c>
      <c r="AI243" s="11"/>
      <c r="AJ243" s="21"/>
      <c r="AK243" s="21"/>
    </row>
    <row r="244" spans="1:37" ht="31.2" x14ac:dyDescent="0.3">
      <c r="A244" s="47" t="s">
        <v>204</v>
      </c>
      <c r="B244" s="48"/>
      <c r="C244" s="47"/>
      <c r="D244" s="47"/>
      <c r="E244" s="49" t="s">
        <v>205</v>
      </c>
      <c r="F244" s="11">
        <f t="shared" si="328"/>
        <v>1779.1999999999998</v>
      </c>
      <c r="G244" s="11">
        <f t="shared" si="329"/>
        <v>1779.1999999999998</v>
      </c>
      <c r="H244" s="11">
        <f t="shared" si="330"/>
        <v>1779.1999999999998</v>
      </c>
      <c r="I244" s="11">
        <f t="shared" si="331"/>
        <v>0</v>
      </c>
      <c r="J244" s="11">
        <f t="shared" si="332"/>
        <v>0</v>
      </c>
      <c r="K244" s="11">
        <f t="shared" si="333"/>
        <v>0</v>
      </c>
      <c r="L244" s="11">
        <f t="shared" si="257"/>
        <v>1779.1999999999998</v>
      </c>
      <c r="M244" s="11">
        <f t="shared" si="258"/>
        <v>1779.1999999999998</v>
      </c>
      <c r="N244" s="11">
        <f t="shared" si="259"/>
        <v>1779.1999999999998</v>
      </c>
      <c r="O244" s="11">
        <f t="shared" si="334"/>
        <v>527.1</v>
      </c>
      <c r="P244" s="11">
        <f t="shared" si="335"/>
        <v>527.1</v>
      </c>
      <c r="Q244" s="11">
        <f t="shared" si="336"/>
        <v>527.1</v>
      </c>
      <c r="R244" s="11">
        <f t="shared" si="318"/>
        <v>2306.2999999999997</v>
      </c>
      <c r="S244" s="11">
        <f t="shared" si="319"/>
        <v>2306.2999999999997</v>
      </c>
      <c r="T244" s="11">
        <f t="shared" si="320"/>
        <v>2306.2999999999997</v>
      </c>
      <c r="U244" s="11">
        <f t="shared" si="337"/>
        <v>0</v>
      </c>
      <c r="V244" s="11">
        <f t="shared" si="338"/>
        <v>0</v>
      </c>
      <c r="W244" s="11">
        <f t="shared" si="339"/>
        <v>0</v>
      </c>
      <c r="X244" s="11">
        <f t="shared" si="321"/>
        <v>2306.2999999999997</v>
      </c>
      <c r="Y244" s="11">
        <f t="shared" si="322"/>
        <v>2306.2999999999997</v>
      </c>
      <c r="Z244" s="11">
        <f t="shared" si="323"/>
        <v>2306.2999999999997</v>
      </c>
      <c r="AA244" s="11">
        <f t="shared" si="340"/>
        <v>0</v>
      </c>
      <c r="AB244" s="11">
        <f t="shared" si="341"/>
        <v>0</v>
      </c>
      <c r="AC244" s="11">
        <f t="shared" si="342"/>
        <v>0</v>
      </c>
      <c r="AD244" s="11">
        <f t="shared" si="324"/>
        <v>2306.2999999999997</v>
      </c>
      <c r="AE244" s="11">
        <f t="shared" si="343"/>
        <v>0</v>
      </c>
      <c r="AF244" s="57">
        <f t="shared" si="256"/>
        <v>2306.2999999999997</v>
      </c>
      <c r="AG244" s="58">
        <f t="shared" si="325"/>
        <v>2306.2999999999997</v>
      </c>
      <c r="AH244" s="58">
        <f t="shared" si="326"/>
        <v>2306.2999999999997</v>
      </c>
      <c r="AI244" s="11">
        <f t="shared" si="344"/>
        <v>0</v>
      </c>
      <c r="AJ244" s="21"/>
      <c r="AK244" s="21"/>
    </row>
    <row r="245" spans="1:37" ht="46.8" x14ac:dyDescent="0.3">
      <c r="A245" s="47" t="s">
        <v>204</v>
      </c>
      <c r="B245" s="48" t="s">
        <v>51</v>
      </c>
      <c r="C245" s="47"/>
      <c r="D245" s="47"/>
      <c r="E245" s="49" t="s">
        <v>52</v>
      </c>
      <c r="F245" s="11">
        <f t="shared" ref="F245:K245" si="345">F246+F247</f>
        <v>1779.1999999999998</v>
      </c>
      <c r="G245" s="11">
        <f t="shared" si="345"/>
        <v>1779.1999999999998</v>
      </c>
      <c r="H245" s="11">
        <f t="shared" si="345"/>
        <v>1779.1999999999998</v>
      </c>
      <c r="I245" s="11">
        <f t="shared" si="345"/>
        <v>0</v>
      </c>
      <c r="J245" s="11">
        <f t="shared" si="345"/>
        <v>0</v>
      </c>
      <c r="K245" s="11">
        <f t="shared" si="345"/>
        <v>0</v>
      </c>
      <c r="L245" s="11">
        <f t="shared" si="257"/>
        <v>1779.1999999999998</v>
      </c>
      <c r="M245" s="11">
        <f t="shared" si="258"/>
        <v>1779.1999999999998</v>
      </c>
      <c r="N245" s="11">
        <f t="shared" si="259"/>
        <v>1779.1999999999998</v>
      </c>
      <c r="O245" s="11">
        <f>O246+O247</f>
        <v>527.1</v>
      </c>
      <c r="P245" s="11">
        <f>P246+P247</f>
        <v>527.1</v>
      </c>
      <c r="Q245" s="11">
        <f>Q246+Q247</f>
        <v>527.1</v>
      </c>
      <c r="R245" s="11">
        <f t="shared" si="318"/>
        <v>2306.2999999999997</v>
      </c>
      <c r="S245" s="11">
        <f t="shared" si="319"/>
        <v>2306.2999999999997</v>
      </c>
      <c r="T245" s="11">
        <f t="shared" si="320"/>
        <v>2306.2999999999997</v>
      </c>
      <c r="U245" s="11">
        <f>U246+U247</f>
        <v>0</v>
      </c>
      <c r="V245" s="11">
        <f>V246+V247</f>
        <v>0</v>
      </c>
      <c r="W245" s="11">
        <f>W246+W247</f>
        <v>0</v>
      </c>
      <c r="X245" s="11">
        <f t="shared" si="321"/>
        <v>2306.2999999999997</v>
      </c>
      <c r="Y245" s="11">
        <f t="shared" si="322"/>
        <v>2306.2999999999997</v>
      </c>
      <c r="Z245" s="11">
        <f t="shared" si="323"/>
        <v>2306.2999999999997</v>
      </c>
      <c r="AA245" s="11">
        <f>AA246+AA247</f>
        <v>0</v>
      </c>
      <c r="AB245" s="11">
        <f>AB246+AB247</f>
        <v>0</v>
      </c>
      <c r="AC245" s="11">
        <f>AC246+AC247</f>
        <v>0</v>
      </c>
      <c r="AD245" s="11">
        <f t="shared" si="324"/>
        <v>2306.2999999999997</v>
      </c>
      <c r="AE245" s="11">
        <f>AE246+AE247</f>
        <v>0</v>
      </c>
      <c r="AF245" s="57">
        <f t="shared" si="256"/>
        <v>2306.2999999999997</v>
      </c>
      <c r="AG245" s="58">
        <f t="shared" si="325"/>
        <v>2306.2999999999997</v>
      </c>
      <c r="AH245" s="58">
        <f t="shared" si="326"/>
        <v>2306.2999999999997</v>
      </c>
      <c r="AI245" s="11">
        <f>AI246+AI247</f>
        <v>0</v>
      </c>
      <c r="AJ245" s="21"/>
      <c r="AK245" s="21"/>
    </row>
    <row r="246" spans="1:37" x14ac:dyDescent="0.3">
      <c r="A246" s="47" t="s">
        <v>204</v>
      </c>
      <c r="B246" s="48">
        <v>600</v>
      </c>
      <c r="C246" s="47" t="s">
        <v>65</v>
      </c>
      <c r="D246" s="47" t="s">
        <v>99</v>
      </c>
      <c r="E246" s="49" t="s">
        <v>206</v>
      </c>
      <c r="F246" s="11">
        <v>474.4</v>
      </c>
      <c r="G246" s="11">
        <v>474.4</v>
      </c>
      <c r="H246" s="11">
        <v>474.4</v>
      </c>
      <c r="I246" s="11"/>
      <c r="J246" s="11"/>
      <c r="K246" s="11"/>
      <c r="L246" s="11">
        <f t="shared" si="257"/>
        <v>474.4</v>
      </c>
      <c r="M246" s="11">
        <f t="shared" si="258"/>
        <v>474.4</v>
      </c>
      <c r="N246" s="11">
        <f t="shared" si="259"/>
        <v>474.4</v>
      </c>
      <c r="O246" s="11">
        <v>140.6</v>
      </c>
      <c r="P246" s="11">
        <v>140.6</v>
      </c>
      <c r="Q246" s="11">
        <v>140.6</v>
      </c>
      <c r="R246" s="11">
        <f t="shared" si="318"/>
        <v>615</v>
      </c>
      <c r="S246" s="11">
        <f t="shared" si="319"/>
        <v>615</v>
      </c>
      <c r="T246" s="11">
        <f t="shared" si="320"/>
        <v>615</v>
      </c>
      <c r="U246" s="11"/>
      <c r="V246" s="11"/>
      <c r="W246" s="11"/>
      <c r="X246" s="11">
        <f t="shared" si="321"/>
        <v>615</v>
      </c>
      <c r="Y246" s="11">
        <f t="shared" si="322"/>
        <v>615</v>
      </c>
      <c r="Z246" s="11">
        <f t="shared" si="323"/>
        <v>615</v>
      </c>
      <c r="AA246" s="11"/>
      <c r="AB246" s="11"/>
      <c r="AC246" s="11"/>
      <c r="AD246" s="11">
        <f t="shared" si="324"/>
        <v>615</v>
      </c>
      <c r="AE246" s="11"/>
      <c r="AF246" s="57">
        <f t="shared" si="256"/>
        <v>615</v>
      </c>
      <c r="AG246" s="58">
        <f t="shared" si="325"/>
        <v>615</v>
      </c>
      <c r="AH246" s="58">
        <f t="shared" si="326"/>
        <v>615</v>
      </c>
      <c r="AI246" s="11"/>
      <c r="AJ246" s="21"/>
      <c r="AK246" s="21"/>
    </row>
    <row r="247" spans="1:37" x14ac:dyDescent="0.3">
      <c r="A247" s="47" t="s">
        <v>204</v>
      </c>
      <c r="B247" s="48">
        <v>600</v>
      </c>
      <c r="C247" s="47" t="s">
        <v>63</v>
      </c>
      <c r="D247" s="47" t="s">
        <v>30</v>
      </c>
      <c r="E247" s="49" t="s">
        <v>64</v>
      </c>
      <c r="F247" s="11">
        <v>1304.8</v>
      </c>
      <c r="G247" s="11">
        <v>1304.8</v>
      </c>
      <c r="H247" s="11">
        <v>1304.8</v>
      </c>
      <c r="I247" s="11"/>
      <c r="J247" s="11"/>
      <c r="K247" s="11"/>
      <c r="L247" s="11">
        <f t="shared" si="257"/>
        <v>1304.8</v>
      </c>
      <c r="M247" s="11">
        <f t="shared" si="258"/>
        <v>1304.8</v>
      </c>
      <c r="N247" s="11">
        <f t="shared" si="259"/>
        <v>1304.8</v>
      </c>
      <c r="O247" s="11">
        <v>386.5</v>
      </c>
      <c r="P247" s="11">
        <v>386.5</v>
      </c>
      <c r="Q247" s="11">
        <v>386.5</v>
      </c>
      <c r="R247" s="11">
        <f t="shared" si="318"/>
        <v>1691.3</v>
      </c>
      <c r="S247" s="11">
        <f t="shared" si="319"/>
        <v>1691.3</v>
      </c>
      <c r="T247" s="11">
        <f t="shared" si="320"/>
        <v>1691.3</v>
      </c>
      <c r="U247" s="11"/>
      <c r="V247" s="11"/>
      <c r="W247" s="11"/>
      <c r="X247" s="11">
        <f t="shared" si="321"/>
        <v>1691.3</v>
      </c>
      <c r="Y247" s="11">
        <f t="shared" si="322"/>
        <v>1691.3</v>
      </c>
      <c r="Z247" s="11">
        <f t="shared" si="323"/>
        <v>1691.3</v>
      </c>
      <c r="AA247" s="11"/>
      <c r="AB247" s="11"/>
      <c r="AC247" s="11"/>
      <c r="AD247" s="11">
        <f t="shared" si="324"/>
        <v>1691.3</v>
      </c>
      <c r="AE247" s="11"/>
      <c r="AF247" s="57">
        <f t="shared" si="256"/>
        <v>1691.3</v>
      </c>
      <c r="AG247" s="58">
        <f t="shared" si="325"/>
        <v>1691.3</v>
      </c>
      <c r="AH247" s="58">
        <f t="shared" si="326"/>
        <v>1691.3</v>
      </c>
      <c r="AI247" s="11"/>
      <c r="AJ247" s="21"/>
      <c r="AK247" s="21"/>
    </row>
    <row r="248" spans="1:37" ht="62.4" x14ac:dyDescent="0.3">
      <c r="A248" s="47" t="s">
        <v>207</v>
      </c>
      <c r="B248" s="48"/>
      <c r="C248" s="47"/>
      <c r="D248" s="47"/>
      <c r="E248" s="49" t="s">
        <v>208</v>
      </c>
      <c r="F248" s="11">
        <f t="shared" ref="F248:K248" si="346">F249</f>
        <v>202273</v>
      </c>
      <c r="G248" s="11">
        <f t="shared" si="346"/>
        <v>381019</v>
      </c>
      <c r="H248" s="11">
        <f t="shared" si="346"/>
        <v>437232.7</v>
      </c>
      <c r="I248" s="11">
        <f t="shared" si="346"/>
        <v>15798.900000000001</v>
      </c>
      <c r="J248" s="11">
        <f t="shared" si="346"/>
        <v>-8537.6</v>
      </c>
      <c r="K248" s="11">
        <f t="shared" si="346"/>
        <v>0</v>
      </c>
      <c r="L248" s="11">
        <f t="shared" si="257"/>
        <v>218071.9</v>
      </c>
      <c r="M248" s="11">
        <f t="shared" si="258"/>
        <v>372481.4</v>
      </c>
      <c r="N248" s="11">
        <f t="shared" si="259"/>
        <v>437232.7</v>
      </c>
      <c r="O248" s="11">
        <f>O249</f>
        <v>68258.712</v>
      </c>
      <c r="P248" s="11">
        <f>P249</f>
        <v>0</v>
      </c>
      <c r="Q248" s="11">
        <f>Q249</f>
        <v>0</v>
      </c>
      <c r="R248" s="11">
        <f t="shared" si="318"/>
        <v>286330.61199999996</v>
      </c>
      <c r="S248" s="11">
        <f t="shared" si="319"/>
        <v>372481.4</v>
      </c>
      <c r="T248" s="11">
        <f t="shared" si="320"/>
        <v>437232.7</v>
      </c>
      <c r="U248" s="11">
        <f>U249</f>
        <v>0</v>
      </c>
      <c r="V248" s="11">
        <f>V249</f>
        <v>0</v>
      </c>
      <c r="W248" s="11">
        <f>W249</f>
        <v>0</v>
      </c>
      <c r="X248" s="11">
        <f t="shared" si="321"/>
        <v>286330.61199999996</v>
      </c>
      <c r="Y248" s="11">
        <f t="shared" si="322"/>
        <v>372481.4</v>
      </c>
      <c r="Z248" s="11">
        <f t="shared" si="323"/>
        <v>437232.7</v>
      </c>
      <c r="AA248" s="11">
        <f>AA249</f>
        <v>0</v>
      </c>
      <c r="AB248" s="11">
        <f>AB249</f>
        <v>0</v>
      </c>
      <c r="AC248" s="11">
        <f>AC249</f>
        <v>0</v>
      </c>
      <c r="AD248" s="11">
        <f t="shared" si="324"/>
        <v>286330.61199999996</v>
      </c>
      <c r="AE248" s="11">
        <f>AE249</f>
        <v>0</v>
      </c>
      <c r="AF248" s="57">
        <f t="shared" si="256"/>
        <v>286330.61199999996</v>
      </c>
      <c r="AG248" s="58">
        <f t="shared" si="325"/>
        <v>372481.4</v>
      </c>
      <c r="AH248" s="58">
        <f t="shared" si="326"/>
        <v>437232.7</v>
      </c>
      <c r="AI248" s="11">
        <f>AI249</f>
        <v>0</v>
      </c>
      <c r="AJ248" s="21"/>
      <c r="AK248" s="21"/>
    </row>
    <row r="249" spans="1:37" ht="46.8" x14ac:dyDescent="0.3">
      <c r="A249" s="47" t="s">
        <v>207</v>
      </c>
      <c r="B249" s="48" t="s">
        <v>51</v>
      </c>
      <c r="C249" s="47"/>
      <c r="D249" s="47"/>
      <c r="E249" s="49" t="s">
        <v>52</v>
      </c>
      <c r="F249" s="11">
        <f t="shared" ref="F249:K249" si="347">F250+F251</f>
        <v>202273</v>
      </c>
      <c r="G249" s="11">
        <f t="shared" si="347"/>
        <v>381019</v>
      </c>
      <c r="H249" s="11">
        <f t="shared" si="347"/>
        <v>437232.7</v>
      </c>
      <c r="I249" s="11">
        <f t="shared" si="347"/>
        <v>15798.900000000001</v>
      </c>
      <c r="J249" s="11">
        <f t="shared" si="347"/>
        <v>-8537.6</v>
      </c>
      <c r="K249" s="11">
        <f t="shared" si="347"/>
        <v>0</v>
      </c>
      <c r="L249" s="11">
        <f t="shared" si="257"/>
        <v>218071.9</v>
      </c>
      <c r="M249" s="11">
        <f t="shared" si="258"/>
        <v>372481.4</v>
      </c>
      <c r="N249" s="11">
        <f t="shared" si="259"/>
        <v>437232.7</v>
      </c>
      <c r="O249" s="11">
        <f>O250+O251</f>
        <v>68258.712</v>
      </c>
      <c r="P249" s="11">
        <f>P250+P251</f>
        <v>0</v>
      </c>
      <c r="Q249" s="11">
        <f>Q250+Q251</f>
        <v>0</v>
      </c>
      <c r="R249" s="11">
        <f t="shared" si="318"/>
        <v>286330.61199999996</v>
      </c>
      <c r="S249" s="11">
        <f t="shared" si="319"/>
        <v>372481.4</v>
      </c>
      <c r="T249" s="11">
        <f t="shared" si="320"/>
        <v>437232.7</v>
      </c>
      <c r="U249" s="11">
        <f>U250+U251</f>
        <v>0</v>
      </c>
      <c r="V249" s="11">
        <f>V250+V251</f>
        <v>0</v>
      </c>
      <c r="W249" s="11">
        <f>W250+W251</f>
        <v>0</v>
      </c>
      <c r="X249" s="11">
        <f t="shared" si="321"/>
        <v>286330.61199999996</v>
      </c>
      <c r="Y249" s="11">
        <f t="shared" si="322"/>
        <v>372481.4</v>
      </c>
      <c r="Z249" s="11">
        <f t="shared" si="323"/>
        <v>437232.7</v>
      </c>
      <c r="AA249" s="11">
        <f>AA250+AA251</f>
        <v>0</v>
      </c>
      <c r="AB249" s="11">
        <f>AB250+AB251</f>
        <v>0</v>
      </c>
      <c r="AC249" s="11">
        <f>AC250+AC251</f>
        <v>0</v>
      </c>
      <c r="AD249" s="11">
        <f t="shared" si="324"/>
        <v>286330.61199999996</v>
      </c>
      <c r="AE249" s="11">
        <f>AE250+AE251</f>
        <v>0</v>
      </c>
      <c r="AF249" s="57">
        <f t="shared" si="256"/>
        <v>286330.61199999996</v>
      </c>
      <c r="AG249" s="58">
        <f t="shared" si="325"/>
        <v>372481.4</v>
      </c>
      <c r="AH249" s="58">
        <f t="shared" si="326"/>
        <v>437232.7</v>
      </c>
      <c r="AI249" s="11">
        <f>AI250+AI251</f>
        <v>0</v>
      </c>
      <c r="AJ249" s="21"/>
      <c r="AK249" s="21"/>
    </row>
    <row r="250" spans="1:37" x14ac:dyDescent="0.3">
      <c r="A250" s="47" t="s">
        <v>207</v>
      </c>
      <c r="B250" s="48">
        <v>600</v>
      </c>
      <c r="C250" s="47" t="s">
        <v>65</v>
      </c>
      <c r="D250" s="47" t="s">
        <v>99</v>
      </c>
      <c r="E250" s="49" t="s">
        <v>206</v>
      </c>
      <c r="F250" s="11">
        <v>116825.7</v>
      </c>
      <c r="G250" s="11">
        <v>118097.1</v>
      </c>
      <c r="H250" s="11">
        <v>93032.2</v>
      </c>
      <c r="I250" s="11">
        <v>7261.3</v>
      </c>
      <c r="J250" s="11"/>
      <c r="K250" s="11"/>
      <c r="L250" s="11">
        <f t="shared" si="257"/>
        <v>124087</v>
      </c>
      <c r="M250" s="11">
        <f t="shared" si="258"/>
        <v>118097.1</v>
      </c>
      <c r="N250" s="11">
        <f t="shared" si="259"/>
        <v>93032.2</v>
      </c>
      <c r="O250" s="11">
        <v>8964.9050000000007</v>
      </c>
      <c r="P250" s="11"/>
      <c r="Q250" s="11"/>
      <c r="R250" s="11">
        <f t="shared" si="318"/>
        <v>133051.905</v>
      </c>
      <c r="S250" s="11">
        <f t="shared" si="319"/>
        <v>118097.1</v>
      </c>
      <c r="T250" s="11">
        <f t="shared" si="320"/>
        <v>93032.2</v>
      </c>
      <c r="U250" s="11"/>
      <c r="V250" s="11"/>
      <c r="W250" s="11"/>
      <c r="X250" s="11">
        <f t="shared" si="321"/>
        <v>133051.905</v>
      </c>
      <c r="Y250" s="11">
        <f t="shared" si="322"/>
        <v>118097.1</v>
      </c>
      <c r="Z250" s="11">
        <f t="shared" si="323"/>
        <v>93032.2</v>
      </c>
      <c r="AA250" s="11"/>
      <c r="AB250" s="11"/>
      <c r="AC250" s="11"/>
      <c r="AD250" s="11">
        <f t="shared" si="324"/>
        <v>133051.905</v>
      </c>
      <c r="AE250" s="11"/>
      <c r="AF250" s="57">
        <f t="shared" si="256"/>
        <v>133051.905</v>
      </c>
      <c r="AG250" s="58">
        <f t="shared" si="325"/>
        <v>118097.1</v>
      </c>
      <c r="AH250" s="58">
        <f t="shared" si="326"/>
        <v>93032.2</v>
      </c>
      <c r="AI250" s="11"/>
      <c r="AJ250" s="21"/>
      <c r="AK250" s="21">
        <v>74</v>
      </c>
    </row>
    <row r="251" spans="1:37" x14ac:dyDescent="0.3">
      <c r="A251" s="47" t="s">
        <v>207</v>
      </c>
      <c r="B251" s="48">
        <v>600</v>
      </c>
      <c r="C251" s="47" t="s">
        <v>63</v>
      </c>
      <c r="D251" s="47" t="s">
        <v>30</v>
      </c>
      <c r="E251" s="49" t="s">
        <v>64</v>
      </c>
      <c r="F251" s="11">
        <v>85447.3</v>
      </c>
      <c r="G251" s="11">
        <v>262921.90000000002</v>
      </c>
      <c r="H251" s="11">
        <v>344200.5</v>
      </c>
      <c r="I251" s="11">
        <v>8537.6</v>
      </c>
      <c r="J251" s="11">
        <v>-8537.6</v>
      </c>
      <c r="K251" s="11"/>
      <c r="L251" s="11">
        <f t="shared" si="257"/>
        <v>93984.900000000009</v>
      </c>
      <c r="M251" s="11">
        <f t="shared" si="258"/>
        <v>254384.30000000002</v>
      </c>
      <c r="N251" s="11">
        <f t="shared" si="259"/>
        <v>344200.5</v>
      </c>
      <c r="O251" s="11">
        <v>59293.807000000001</v>
      </c>
      <c r="P251" s="11"/>
      <c r="Q251" s="11"/>
      <c r="R251" s="11">
        <f t="shared" si="318"/>
        <v>153278.70699999999</v>
      </c>
      <c r="S251" s="11">
        <f t="shared" si="319"/>
        <v>254384.30000000002</v>
      </c>
      <c r="T251" s="11">
        <f t="shared" si="320"/>
        <v>344200.5</v>
      </c>
      <c r="U251" s="11"/>
      <c r="V251" s="11"/>
      <c r="W251" s="11"/>
      <c r="X251" s="11">
        <f t="shared" si="321"/>
        <v>153278.70699999999</v>
      </c>
      <c r="Y251" s="11">
        <f t="shared" si="322"/>
        <v>254384.30000000002</v>
      </c>
      <c r="Z251" s="11">
        <f t="shared" si="323"/>
        <v>344200.5</v>
      </c>
      <c r="AA251" s="11"/>
      <c r="AB251" s="11"/>
      <c r="AC251" s="11"/>
      <c r="AD251" s="11">
        <f t="shared" si="324"/>
        <v>153278.70699999999</v>
      </c>
      <c r="AE251" s="11"/>
      <c r="AF251" s="57">
        <f t="shared" si="256"/>
        <v>153278.70699999999</v>
      </c>
      <c r="AG251" s="58">
        <f t="shared" si="325"/>
        <v>254384.30000000002</v>
      </c>
      <c r="AH251" s="58">
        <f t="shared" si="326"/>
        <v>344200.5</v>
      </c>
      <c r="AI251" s="11"/>
      <c r="AJ251" s="21"/>
      <c r="AK251" s="21">
        <v>73</v>
      </c>
    </row>
    <row r="252" spans="1:37" ht="31.2" x14ac:dyDescent="0.3">
      <c r="A252" s="47" t="s">
        <v>209</v>
      </c>
      <c r="B252" s="48"/>
      <c r="C252" s="47"/>
      <c r="D252" s="47"/>
      <c r="E252" s="49" t="s">
        <v>210</v>
      </c>
      <c r="F252" s="11">
        <f t="shared" ref="F252:K252" si="348">F253+F256+F264+F267+F271</f>
        <v>744378.20000000007</v>
      </c>
      <c r="G252" s="11">
        <f t="shared" si="348"/>
        <v>750117.3</v>
      </c>
      <c r="H252" s="11">
        <f t="shared" si="348"/>
        <v>750117.3</v>
      </c>
      <c r="I252" s="11">
        <f t="shared" si="348"/>
        <v>15652.699999999999</v>
      </c>
      <c r="J252" s="11">
        <f t="shared" si="348"/>
        <v>15702.3</v>
      </c>
      <c r="K252" s="11">
        <f t="shared" si="348"/>
        <v>15702.3</v>
      </c>
      <c r="L252" s="11">
        <f t="shared" si="257"/>
        <v>760030.9</v>
      </c>
      <c r="M252" s="11">
        <f t="shared" si="258"/>
        <v>765819.60000000009</v>
      </c>
      <c r="N252" s="11">
        <f t="shared" si="259"/>
        <v>765819.60000000009</v>
      </c>
      <c r="O252" s="11">
        <f>O253+O256+O264+O267+O271</f>
        <v>5927.4</v>
      </c>
      <c r="P252" s="11">
        <f>P253+P256+P264+P267+P271</f>
        <v>0</v>
      </c>
      <c r="Q252" s="11">
        <f>Q253+Q256+Q264+Q267+Q271</f>
        <v>0</v>
      </c>
      <c r="R252" s="11">
        <f t="shared" si="318"/>
        <v>765958.3</v>
      </c>
      <c r="S252" s="11">
        <f t="shared" si="319"/>
        <v>765819.60000000009</v>
      </c>
      <c r="T252" s="11">
        <f t="shared" si="320"/>
        <v>765819.60000000009</v>
      </c>
      <c r="U252" s="11">
        <f>U253+U256+U264+U267+U271</f>
        <v>0</v>
      </c>
      <c r="V252" s="11">
        <f>V253+V256+V264+V267+V271</f>
        <v>0</v>
      </c>
      <c r="W252" s="11">
        <f>W253+W256+W264+W267+W271</f>
        <v>0</v>
      </c>
      <c r="X252" s="11">
        <f t="shared" si="321"/>
        <v>765958.3</v>
      </c>
      <c r="Y252" s="11">
        <f t="shared" si="322"/>
        <v>765819.60000000009</v>
      </c>
      <c r="Z252" s="11">
        <f t="shared" si="323"/>
        <v>765819.60000000009</v>
      </c>
      <c r="AA252" s="11">
        <f>AA253+AA256+AA264+AA267+AA271</f>
        <v>0</v>
      </c>
      <c r="AB252" s="11">
        <f>AB253+AB256+AB264+AB267+AB271</f>
        <v>0</v>
      </c>
      <c r="AC252" s="11">
        <f>AC253+AC256+AC264+AC267+AC271</f>
        <v>0</v>
      </c>
      <c r="AD252" s="11">
        <f t="shared" si="324"/>
        <v>765958.3</v>
      </c>
      <c r="AE252" s="11">
        <f>AE253+AE256+AE264+AE267+AE271</f>
        <v>0</v>
      </c>
      <c r="AF252" s="57">
        <f t="shared" si="256"/>
        <v>765958.3</v>
      </c>
      <c r="AG252" s="58">
        <f t="shared" si="325"/>
        <v>765819.60000000009</v>
      </c>
      <c r="AH252" s="58">
        <f t="shared" si="326"/>
        <v>765819.60000000009</v>
      </c>
      <c r="AI252" s="11">
        <f>AI253+AI256+AI264+AI267+AI271</f>
        <v>0</v>
      </c>
      <c r="AJ252" s="21"/>
      <c r="AK252" s="21"/>
    </row>
    <row r="253" spans="1:37" ht="46.8" x14ac:dyDescent="0.3">
      <c r="A253" s="47" t="s">
        <v>211</v>
      </c>
      <c r="B253" s="48"/>
      <c r="C253" s="47"/>
      <c r="D253" s="47"/>
      <c r="E253" s="49" t="s">
        <v>140</v>
      </c>
      <c r="F253" s="11">
        <f t="shared" ref="F253:F254" si="349">F254</f>
        <v>710071.4</v>
      </c>
      <c r="G253" s="11">
        <f t="shared" ref="G253:G254" si="350">G254</f>
        <v>723261.8</v>
      </c>
      <c r="H253" s="11">
        <f t="shared" ref="H253:H254" si="351">H254</f>
        <v>723261.8</v>
      </c>
      <c r="I253" s="11">
        <f t="shared" ref="I253:I254" si="352">I254</f>
        <v>15218.3</v>
      </c>
      <c r="J253" s="11">
        <f t="shared" ref="J253:J254" si="353">J254</f>
        <v>15334.9</v>
      </c>
      <c r="K253" s="11">
        <f t="shared" ref="K253:K254" si="354">K254</f>
        <v>15334.9</v>
      </c>
      <c r="L253" s="11">
        <f t="shared" si="257"/>
        <v>725289.70000000007</v>
      </c>
      <c r="M253" s="11">
        <f t="shared" si="258"/>
        <v>738596.70000000007</v>
      </c>
      <c r="N253" s="11">
        <f t="shared" si="259"/>
        <v>738596.70000000007</v>
      </c>
      <c r="O253" s="11">
        <f t="shared" ref="O253:O254" si="355">O254</f>
        <v>0</v>
      </c>
      <c r="P253" s="11">
        <f t="shared" ref="P253:P254" si="356">P254</f>
        <v>0</v>
      </c>
      <c r="Q253" s="11">
        <f t="shared" ref="Q253:Q254" si="357">Q254</f>
        <v>0</v>
      </c>
      <c r="R253" s="11">
        <f t="shared" si="318"/>
        <v>725289.70000000007</v>
      </c>
      <c r="S253" s="11">
        <f t="shared" si="319"/>
        <v>738596.70000000007</v>
      </c>
      <c r="T253" s="11">
        <f t="shared" si="320"/>
        <v>738596.70000000007</v>
      </c>
      <c r="U253" s="11">
        <f t="shared" ref="U253:U254" si="358">U254</f>
        <v>0</v>
      </c>
      <c r="V253" s="11">
        <f t="shared" ref="V253:V254" si="359">V254</f>
        <v>0</v>
      </c>
      <c r="W253" s="11">
        <f t="shared" ref="W253:W254" si="360">W254</f>
        <v>0</v>
      </c>
      <c r="X253" s="11">
        <f t="shared" si="321"/>
        <v>725289.70000000007</v>
      </c>
      <c r="Y253" s="11">
        <f t="shared" si="322"/>
        <v>738596.70000000007</v>
      </c>
      <c r="Z253" s="11">
        <f t="shared" si="323"/>
        <v>738596.70000000007</v>
      </c>
      <c r="AA253" s="11">
        <f t="shared" ref="AA253:AA254" si="361">AA254</f>
        <v>0</v>
      </c>
      <c r="AB253" s="11">
        <f t="shared" ref="AB253:AB254" si="362">AB254</f>
        <v>0</v>
      </c>
      <c r="AC253" s="11">
        <f t="shared" ref="AC253:AC254" si="363">AC254</f>
        <v>0</v>
      </c>
      <c r="AD253" s="11">
        <f t="shared" si="324"/>
        <v>725289.70000000007</v>
      </c>
      <c r="AE253" s="11">
        <f t="shared" ref="AE253:AE254" si="364">AE254</f>
        <v>0</v>
      </c>
      <c r="AF253" s="57">
        <f t="shared" si="256"/>
        <v>725289.70000000007</v>
      </c>
      <c r="AG253" s="58">
        <f t="shared" si="325"/>
        <v>738596.70000000007</v>
      </c>
      <c r="AH253" s="58">
        <f t="shared" si="326"/>
        <v>738596.70000000007</v>
      </c>
      <c r="AI253" s="11">
        <f t="shared" ref="AI253:AI254" si="365">AI254</f>
        <v>0</v>
      </c>
      <c r="AJ253" s="21"/>
      <c r="AK253" s="21"/>
    </row>
    <row r="254" spans="1:37" ht="46.8" x14ac:dyDescent="0.3">
      <c r="A254" s="47" t="s">
        <v>211</v>
      </c>
      <c r="B254" s="48" t="s">
        <v>51</v>
      </c>
      <c r="C254" s="47"/>
      <c r="D254" s="47"/>
      <c r="E254" s="49" t="s">
        <v>52</v>
      </c>
      <c r="F254" s="11">
        <f t="shared" si="349"/>
        <v>710071.4</v>
      </c>
      <c r="G254" s="11">
        <f t="shared" si="350"/>
        <v>723261.8</v>
      </c>
      <c r="H254" s="11">
        <f t="shared" si="351"/>
        <v>723261.8</v>
      </c>
      <c r="I254" s="11">
        <f t="shared" si="352"/>
        <v>15218.3</v>
      </c>
      <c r="J254" s="11">
        <f t="shared" si="353"/>
        <v>15334.9</v>
      </c>
      <c r="K254" s="11">
        <f t="shared" si="354"/>
        <v>15334.9</v>
      </c>
      <c r="L254" s="11">
        <f t="shared" si="257"/>
        <v>725289.70000000007</v>
      </c>
      <c r="M254" s="11">
        <f t="shared" si="258"/>
        <v>738596.70000000007</v>
      </c>
      <c r="N254" s="11">
        <f t="shared" si="259"/>
        <v>738596.70000000007</v>
      </c>
      <c r="O254" s="11">
        <f t="shared" si="355"/>
        <v>0</v>
      </c>
      <c r="P254" s="11">
        <f t="shared" si="356"/>
        <v>0</v>
      </c>
      <c r="Q254" s="11">
        <f t="shared" si="357"/>
        <v>0</v>
      </c>
      <c r="R254" s="11">
        <f t="shared" si="318"/>
        <v>725289.70000000007</v>
      </c>
      <c r="S254" s="11">
        <f t="shared" si="319"/>
        <v>738596.70000000007</v>
      </c>
      <c r="T254" s="11">
        <f t="shared" si="320"/>
        <v>738596.70000000007</v>
      </c>
      <c r="U254" s="11">
        <f t="shared" si="358"/>
        <v>0</v>
      </c>
      <c r="V254" s="11">
        <f t="shared" si="359"/>
        <v>0</v>
      </c>
      <c r="W254" s="11">
        <f t="shared" si="360"/>
        <v>0</v>
      </c>
      <c r="X254" s="11">
        <f t="shared" si="321"/>
        <v>725289.70000000007</v>
      </c>
      <c r="Y254" s="11">
        <f t="shared" si="322"/>
        <v>738596.70000000007</v>
      </c>
      <c r="Z254" s="11">
        <f t="shared" si="323"/>
        <v>738596.70000000007</v>
      </c>
      <c r="AA254" s="11">
        <f t="shared" si="361"/>
        <v>0</v>
      </c>
      <c r="AB254" s="11">
        <f t="shared" si="362"/>
        <v>0</v>
      </c>
      <c r="AC254" s="11">
        <f t="shared" si="363"/>
        <v>0</v>
      </c>
      <c r="AD254" s="11">
        <f t="shared" si="324"/>
        <v>725289.70000000007</v>
      </c>
      <c r="AE254" s="11">
        <f t="shared" si="364"/>
        <v>0</v>
      </c>
      <c r="AF254" s="57">
        <f t="shared" si="256"/>
        <v>725289.70000000007</v>
      </c>
      <c r="AG254" s="58">
        <f t="shared" si="325"/>
        <v>738596.70000000007</v>
      </c>
      <c r="AH254" s="58">
        <f t="shared" si="326"/>
        <v>738596.70000000007</v>
      </c>
      <c r="AI254" s="11">
        <f t="shared" si="365"/>
        <v>0</v>
      </c>
      <c r="AJ254" s="21"/>
      <c r="AK254" s="21"/>
    </row>
    <row r="255" spans="1:37" x14ac:dyDescent="0.3">
      <c r="A255" s="47" t="s">
        <v>211</v>
      </c>
      <c r="B255" s="48">
        <v>600</v>
      </c>
      <c r="C255" s="47" t="s">
        <v>65</v>
      </c>
      <c r="D255" s="47" t="s">
        <v>99</v>
      </c>
      <c r="E255" s="49" t="s">
        <v>206</v>
      </c>
      <c r="F255" s="11">
        <v>710071.4</v>
      </c>
      <c r="G255" s="11">
        <v>723261.8</v>
      </c>
      <c r="H255" s="11">
        <v>723261.8</v>
      </c>
      <c r="I255" s="11">
        <v>15218.3</v>
      </c>
      <c r="J255" s="11">
        <v>15334.9</v>
      </c>
      <c r="K255" s="11">
        <v>15334.9</v>
      </c>
      <c r="L255" s="11">
        <f t="shared" si="257"/>
        <v>725289.70000000007</v>
      </c>
      <c r="M255" s="11">
        <f t="shared" si="258"/>
        <v>738596.70000000007</v>
      </c>
      <c r="N255" s="11">
        <f t="shared" si="259"/>
        <v>738596.70000000007</v>
      </c>
      <c r="O255" s="11"/>
      <c r="P255" s="11"/>
      <c r="Q255" s="11"/>
      <c r="R255" s="11">
        <f t="shared" si="318"/>
        <v>725289.70000000007</v>
      </c>
      <c r="S255" s="11">
        <f t="shared" si="319"/>
        <v>738596.70000000007</v>
      </c>
      <c r="T255" s="11">
        <f t="shared" si="320"/>
        <v>738596.70000000007</v>
      </c>
      <c r="U255" s="11"/>
      <c r="V255" s="11"/>
      <c r="W255" s="11"/>
      <c r="X255" s="11">
        <f t="shared" si="321"/>
        <v>725289.70000000007</v>
      </c>
      <c r="Y255" s="11">
        <f t="shared" si="322"/>
        <v>738596.70000000007</v>
      </c>
      <c r="Z255" s="11">
        <f t="shared" si="323"/>
        <v>738596.70000000007</v>
      </c>
      <c r="AA255" s="11"/>
      <c r="AB255" s="11"/>
      <c r="AC255" s="11"/>
      <c r="AD255" s="11">
        <f t="shared" si="324"/>
        <v>725289.70000000007</v>
      </c>
      <c r="AE255" s="11"/>
      <c r="AF255" s="57">
        <f t="shared" si="256"/>
        <v>725289.70000000007</v>
      </c>
      <c r="AG255" s="58">
        <f t="shared" si="325"/>
        <v>738596.70000000007</v>
      </c>
      <c r="AH255" s="58">
        <f t="shared" si="326"/>
        <v>738596.70000000007</v>
      </c>
      <c r="AI255" s="11"/>
      <c r="AJ255" s="21"/>
      <c r="AK255" s="21">
        <v>58</v>
      </c>
    </row>
    <row r="256" spans="1:37" ht="31.2" x14ac:dyDescent="0.3">
      <c r="A256" s="47" t="s">
        <v>212</v>
      </c>
      <c r="B256" s="48"/>
      <c r="C256" s="47"/>
      <c r="D256" s="47"/>
      <c r="E256" s="49" t="s">
        <v>213</v>
      </c>
      <c r="F256" s="11">
        <f t="shared" ref="F256:K256" si="366">F257+F259+F261</f>
        <v>4985</v>
      </c>
      <c r="G256" s="11">
        <f t="shared" si="366"/>
        <v>4985</v>
      </c>
      <c r="H256" s="11">
        <f t="shared" si="366"/>
        <v>4985</v>
      </c>
      <c r="I256" s="11">
        <f t="shared" si="366"/>
        <v>0</v>
      </c>
      <c r="J256" s="11">
        <f t="shared" si="366"/>
        <v>0</v>
      </c>
      <c r="K256" s="11">
        <f t="shared" si="366"/>
        <v>0</v>
      </c>
      <c r="L256" s="11">
        <f t="shared" si="257"/>
        <v>4985</v>
      </c>
      <c r="M256" s="11">
        <f t="shared" si="258"/>
        <v>4985</v>
      </c>
      <c r="N256" s="11">
        <f t="shared" si="259"/>
        <v>4985</v>
      </c>
      <c r="O256" s="11">
        <f>O257+O259+O261</f>
        <v>0</v>
      </c>
      <c r="P256" s="11">
        <f>P257+P259+P261</f>
        <v>0</v>
      </c>
      <c r="Q256" s="11">
        <f>Q257+Q259+Q261</f>
        <v>0</v>
      </c>
      <c r="R256" s="11">
        <f t="shared" si="318"/>
        <v>4985</v>
      </c>
      <c r="S256" s="11">
        <f t="shared" si="319"/>
        <v>4985</v>
      </c>
      <c r="T256" s="11">
        <f t="shared" si="320"/>
        <v>4985</v>
      </c>
      <c r="U256" s="11">
        <f>U257+U259+U261</f>
        <v>0</v>
      </c>
      <c r="V256" s="11">
        <f>V257+V259+V261</f>
        <v>0</v>
      </c>
      <c r="W256" s="11">
        <f>W257+W259+W261</f>
        <v>0</v>
      </c>
      <c r="X256" s="11">
        <f t="shared" si="321"/>
        <v>4985</v>
      </c>
      <c r="Y256" s="11">
        <f t="shared" si="322"/>
        <v>4985</v>
      </c>
      <c r="Z256" s="11">
        <f t="shared" si="323"/>
        <v>4985</v>
      </c>
      <c r="AA256" s="11">
        <f>AA257+AA259+AA261</f>
        <v>0</v>
      </c>
      <c r="AB256" s="11">
        <f>AB257+AB259+AB261</f>
        <v>0</v>
      </c>
      <c r="AC256" s="11">
        <f>AC257+AC259+AC261</f>
        <v>0</v>
      </c>
      <c r="AD256" s="11">
        <f t="shared" si="324"/>
        <v>4985</v>
      </c>
      <c r="AE256" s="11">
        <f>AE257+AE259+AE261</f>
        <v>0</v>
      </c>
      <c r="AF256" s="57">
        <f t="shared" si="256"/>
        <v>4985</v>
      </c>
      <c r="AG256" s="58">
        <f t="shared" si="325"/>
        <v>4985</v>
      </c>
      <c r="AH256" s="58">
        <f t="shared" si="326"/>
        <v>4985</v>
      </c>
      <c r="AI256" s="11">
        <f>AI257+AI259+AI261</f>
        <v>0</v>
      </c>
      <c r="AJ256" s="21"/>
      <c r="AK256" s="21"/>
    </row>
    <row r="257" spans="1:37" ht="31.2" x14ac:dyDescent="0.3">
      <c r="A257" s="47" t="s">
        <v>212</v>
      </c>
      <c r="B257" s="48" t="s">
        <v>59</v>
      </c>
      <c r="C257" s="47"/>
      <c r="D257" s="47"/>
      <c r="E257" s="49" t="s">
        <v>60</v>
      </c>
      <c r="F257" s="11">
        <f t="shared" ref="F257:K257" si="367">F258</f>
        <v>5.3</v>
      </c>
      <c r="G257" s="11">
        <f t="shared" si="367"/>
        <v>5.3</v>
      </c>
      <c r="H257" s="11">
        <f t="shared" si="367"/>
        <v>5.3</v>
      </c>
      <c r="I257" s="11">
        <f t="shared" si="367"/>
        <v>0</v>
      </c>
      <c r="J257" s="11">
        <f t="shared" si="367"/>
        <v>0</v>
      </c>
      <c r="K257" s="11">
        <f t="shared" si="367"/>
        <v>0</v>
      </c>
      <c r="L257" s="11">
        <f t="shared" si="257"/>
        <v>5.3</v>
      </c>
      <c r="M257" s="11">
        <f t="shared" si="258"/>
        <v>5.3</v>
      </c>
      <c r="N257" s="11">
        <f t="shared" si="259"/>
        <v>5.3</v>
      </c>
      <c r="O257" s="11">
        <f>O258</f>
        <v>0</v>
      </c>
      <c r="P257" s="11">
        <f>P258</f>
        <v>0</v>
      </c>
      <c r="Q257" s="11">
        <f>Q258</f>
        <v>0</v>
      </c>
      <c r="R257" s="11">
        <f t="shared" si="318"/>
        <v>5.3</v>
      </c>
      <c r="S257" s="11">
        <f t="shared" si="319"/>
        <v>5.3</v>
      </c>
      <c r="T257" s="11">
        <f t="shared" si="320"/>
        <v>5.3</v>
      </c>
      <c r="U257" s="11">
        <f>U258</f>
        <v>0</v>
      </c>
      <c r="V257" s="11">
        <f>V258</f>
        <v>0</v>
      </c>
      <c r="W257" s="11">
        <f>W258</f>
        <v>0</v>
      </c>
      <c r="X257" s="11">
        <f t="shared" si="321"/>
        <v>5.3</v>
      </c>
      <c r="Y257" s="11">
        <f t="shared" si="322"/>
        <v>5.3</v>
      </c>
      <c r="Z257" s="11">
        <f t="shared" si="323"/>
        <v>5.3</v>
      </c>
      <c r="AA257" s="11">
        <f>AA258</f>
        <v>0</v>
      </c>
      <c r="AB257" s="11">
        <f>AB258</f>
        <v>0</v>
      </c>
      <c r="AC257" s="11">
        <f>AC258</f>
        <v>0</v>
      </c>
      <c r="AD257" s="11">
        <f t="shared" si="324"/>
        <v>5.3</v>
      </c>
      <c r="AE257" s="11">
        <f>AE258</f>
        <v>0</v>
      </c>
      <c r="AF257" s="57">
        <f t="shared" si="256"/>
        <v>5.3</v>
      </c>
      <c r="AG257" s="58">
        <f t="shared" si="325"/>
        <v>5.3</v>
      </c>
      <c r="AH257" s="58">
        <f t="shared" si="326"/>
        <v>5.3</v>
      </c>
      <c r="AI257" s="11">
        <f>AI258</f>
        <v>0</v>
      </c>
      <c r="AJ257" s="21"/>
      <c r="AK257" s="21"/>
    </row>
    <row r="258" spans="1:37" x14ac:dyDescent="0.3">
      <c r="A258" s="47" t="s">
        <v>212</v>
      </c>
      <c r="B258" s="48">
        <v>200</v>
      </c>
      <c r="C258" s="47" t="s">
        <v>65</v>
      </c>
      <c r="D258" s="47" t="s">
        <v>67</v>
      </c>
      <c r="E258" s="49" t="s">
        <v>68</v>
      </c>
      <c r="F258" s="11">
        <v>5.3</v>
      </c>
      <c r="G258" s="11">
        <v>5.3</v>
      </c>
      <c r="H258" s="11">
        <v>5.3</v>
      </c>
      <c r="I258" s="11"/>
      <c r="J258" s="11"/>
      <c r="K258" s="11"/>
      <c r="L258" s="11">
        <f t="shared" si="257"/>
        <v>5.3</v>
      </c>
      <c r="M258" s="11">
        <f t="shared" si="258"/>
        <v>5.3</v>
      </c>
      <c r="N258" s="11">
        <f t="shared" si="259"/>
        <v>5.3</v>
      </c>
      <c r="O258" s="11"/>
      <c r="P258" s="11"/>
      <c r="Q258" s="11"/>
      <c r="R258" s="11">
        <f t="shared" si="318"/>
        <v>5.3</v>
      </c>
      <c r="S258" s="11">
        <f t="shared" si="319"/>
        <v>5.3</v>
      </c>
      <c r="T258" s="11">
        <f t="shared" si="320"/>
        <v>5.3</v>
      </c>
      <c r="U258" s="11"/>
      <c r="V258" s="11"/>
      <c r="W258" s="11"/>
      <c r="X258" s="11">
        <f t="shared" si="321"/>
        <v>5.3</v>
      </c>
      <c r="Y258" s="11">
        <f t="shared" si="322"/>
        <v>5.3</v>
      </c>
      <c r="Z258" s="11">
        <f t="shared" si="323"/>
        <v>5.3</v>
      </c>
      <c r="AA258" s="11"/>
      <c r="AB258" s="11"/>
      <c r="AC258" s="11"/>
      <c r="AD258" s="11">
        <f t="shared" si="324"/>
        <v>5.3</v>
      </c>
      <c r="AE258" s="11"/>
      <c r="AF258" s="57">
        <f t="shared" si="256"/>
        <v>5.3</v>
      </c>
      <c r="AG258" s="58">
        <f t="shared" si="325"/>
        <v>5.3</v>
      </c>
      <c r="AH258" s="58">
        <f t="shared" si="326"/>
        <v>5.3</v>
      </c>
      <c r="AI258" s="11"/>
      <c r="AJ258" s="21"/>
      <c r="AK258" s="21"/>
    </row>
    <row r="259" spans="1:37" ht="31.2" x14ac:dyDescent="0.3">
      <c r="A259" s="47" t="s">
        <v>212</v>
      </c>
      <c r="B259" s="48" t="s">
        <v>185</v>
      </c>
      <c r="C259" s="47"/>
      <c r="D259" s="47"/>
      <c r="E259" s="49" t="s">
        <v>186</v>
      </c>
      <c r="F259" s="11">
        <f t="shared" ref="F259:K259" si="368">F260</f>
        <v>220</v>
      </c>
      <c r="G259" s="11">
        <f t="shared" si="368"/>
        <v>220</v>
      </c>
      <c r="H259" s="11">
        <f t="shared" si="368"/>
        <v>220</v>
      </c>
      <c r="I259" s="11">
        <f t="shared" si="368"/>
        <v>0</v>
      </c>
      <c r="J259" s="11">
        <f t="shared" si="368"/>
        <v>0</v>
      </c>
      <c r="K259" s="11">
        <f t="shared" si="368"/>
        <v>0</v>
      </c>
      <c r="L259" s="11">
        <f t="shared" si="257"/>
        <v>220</v>
      </c>
      <c r="M259" s="11">
        <f t="shared" si="258"/>
        <v>220</v>
      </c>
      <c r="N259" s="11">
        <f t="shared" si="259"/>
        <v>220</v>
      </c>
      <c r="O259" s="11">
        <f>O260</f>
        <v>0</v>
      </c>
      <c r="P259" s="11">
        <f>P260</f>
        <v>0</v>
      </c>
      <c r="Q259" s="11">
        <f>Q260</f>
        <v>0</v>
      </c>
      <c r="R259" s="11">
        <f t="shared" si="318"/>
        <v>220</v>
      </c>
      <c r="S259" s="11">
        <f t="shared" si="319"/>
        <v>220</v>
      </c>
      <c r="T259" s="11">
        <f t="shared" si="320"/>
        <v>220</v>
      </c>
      <c r="U259" s="11">
        <f>U260</f>
        <v>0</v>
      </c>
      <c r="V259" s="11">
        <f>V260</f>
        <v>0</v>
      </c>
      <c r="W259" s="11">
        <f>W260</f>
        <v>0</v>
      </c>
      <c r="X259" s="11">
        <f t="shared" si="321"/>
        <v>220</v>
      </c>
      <c r="Y259" s="11">
        <f t="shared" si="322"/>
        <v>220</v>
      </c>
      <c r="Z259" s="11">
        <f t="shared" si="323"/>
        <v>220</v>
      </c>
      <c r="AA259" s="11">
        <f>AA260</f>
        <v>0</v>
      </c>
      <c r="AB259" s="11">
        <f>AB260</f>
        <v>0</v>
      </c>
      <c r="AC259" s="11">
        <f>AC260</f>
        <v>0</v>
      </c>
      <c r="AD259" s="11">
        <f t="shared" si="324"/>
        <v>220</v>
      </c>
      <c r="AE259" s="11">
        <f>AE260</f>
        <v>0</v>
      </c>
      <c r="AF259" s="57">
        <f t="shared" si="256"/>
        <v>220</v>
      </c>
      <c r="AG259" s="58">
        <f t="shared" si="325"/>
        <v>220</v>
      </c>
      <c r="AH259" s="58">
        <f t="shared" si="326"/>
        <v>220</v>
      </c>
      <c r="AI259" s="11">
        <f>AI260</f>
        <v>0</v>
      </c>
      <c r="AJ259" s="21"/>
      <c r="AK259" s="21"/>
    </row>
    <row r="260" spans="1:37" x14ac:dyDescent="0.3">
      <c r="A260" s="47" t="s">
        <v>212</v>
      </c>
      <c r="B260" s="48">
        <v>300</v>
      </c>
      <c r="C260" s="47" t="s">
        <v>65</v>
      </c>
      <c r="D260" s="47" t="s">
        <v>67</v>
      </c>
      <c r="E260" s="49" t="s">
        <v>68</v>
      </c>
      <c r="F260" s="11">
        <v>220</v>
      </c>
      <c r="G260" s="11">
        <v>220</v>
      </c>
      <c r="H260" s="11">
        <v>220</v>
      </c>
      <c r="I260" s="11"/>
      <c r="J260" s="11"/>
      <c r="K260" s="11"/>
      <c r="L260" s="11">
        <f t="shared" si="257"/>
        <v>220</v>
      </c>
      <c r="M260" s="11">
        <f t="shared" si="258"/>
        <v>220</v>
      </c>
      <c r="N260" s="11">
        <f t="shared" si="259"/>
        <v>220</v>
      </c>
      <c r="O260" s="11"/>
      <c r="P260" s="11"/>
      <c r="Q260" s="11"/>
      <c r="R260" s="11">
        <f t="shared" si="318"/>
        <v>220</v>
      </c>
      <c r="S260" s="11">
        <f t="shared" si="319"/>
        <v>220</v>
      </c>
      <c r="T260" s="11">
        <f t="shared" si="320"/>
        <v>220</v>
      </c>
      <c r="U260" s="11"/>
      <c r="V260" s="11"/>
      <c r="W260" s="11"/>
      <c r="X260" s="11">
        <f t="shared" si="321"/>
        <v>220</v>
      </c>
      <c r="Y260" s="11">
        <f t="shared" si="322"/>
        <v>220</v>
      </c>
      <c r="Z260" s="11">
        <f t="shared" si="323"/>
        <v>220</v>
      </c>
      <c r="AA260" s="11"/>
      <c r="AB260" s="11"/>
      <c r="AC260" s="11"/>
      <c r="AD260" s="11">
        <f t="shared" si="324"/>
        <v>220</v>
      </c>
      <c r="AE260" s="11"/>
      <c r="AF260" s="57">
        <f t="shared" si="256"/>
        <v>220</v>
      </c>
      <c r="AG260" s="58">
        <f t="shared" si="325"/>
        <v>220</v>
      </c>
      <c r="AH260" s="58">
        <f t="shared" si="326"/>
        <v>220</v>
      </c>
      <c r="AI260" s="11"/>
      <c r="AJ260" s="21"/>
      <c r="AK260" s="21"/>
    </row>
    <row r="261" spans="1:37" ht="46.8" x14ac:dyDescent="0.3">
      <c r="A261" s="47" t="s">
        <v>212</v>
      </c>
      <c r="B261" s="48" t="s">
        <v>51</v>
      </c>
      <c r="C261" s="47"/>
      <c r="D261" s="47"/>
      <c r="E261" s="49" t="s">
        <v>52</v>
      </c>
      <c r="F261" s="11">
        <f t="shared" ref="F261:K261" si="369">F262+F263</f>
        <v>4759.7</v>
      </c>
      <c r="G261" s="11">
        <f t="shared" si="369"/>
        <v>4759.7</v>
      </c>
      <c r="H261" s="11">
        <f t="shared" si="369"/>
        <v>4759.7</v>
      </c>
      <c r="I261" s="11">
        <f t="shared" si="369"/>
        <v>0</v>
      </c>
      <c r="J261" s="11">
        <f t="shared" si="369"/>
        <v>0</v>
      </c>
      <c r="K261" s="11">
        <f t="shared" si="369"/>
        <v>0</v>
      </c>
      <c r="L261" s="11">
        <f t="shared" si="257"/>
        <v>4759.7</v>
      </c>
      <c r="M261" s="11">
        <f t="shared" si="258"/>
        <v>4759.7</v>
      </c>
      <c r="N261" s="11">
        <f t="shared" si="259"/>
        <v>4759.7</v>
      </c>
      <c r="O261" s="11">
        <f>O262+O263</f>
        <v>0</v>
      </c>
      <c r="P261" s="11">
        <f>P262+P263</f>
        <v>0</v>
      </c>
      <c r="Q261" s="11">
        <f>Q262+Q263</f>
        <v>0</v>
      </c>
      <c r="R261" s="11">
        <f t="shared" si="318"/>
        <v>4759.7</v>
      </c>
      <c r="S261" s="11">
        <f t="shared" si="319"/>
        <v>4759.7</v>
      </c>
      <c r="T261" s="11">
        <f t="shared" si="320"/>
        <v>4759.7</v>
      </c>
      <c r="U261" s="11">
        <f>U262+U263</f>
        <v>0</v>
      </c>
      <c r="V261" s="11">
        <f>V262+V263</f>
        <v>0</v>
      </c>
      <c r="W261" s="11">
        <f>W262+W263</f>
        <v>0</v>
      </c>
      <c r="X261" s="11">
        <f t="shared" si="321"/>
        <v>4759.7</v>
      </c>
      <c r="Y261" s="11">
        <f t="shared" si="322"/>
        <v>4759.7</v>
      </c>
      <c r="Z261" s="11">
        <f t="shared" si="323"/>
        <v>4759.7</v>
      </c>
      <c r="AA261" s="11">
        <f>AA262+AA263</f>
        <v>0</v>
      </c>
      <c r="AB261" s="11">
        <f>AB262+AB263</f>
        <v>0</v>
      </c>
      <c r="AC261" s="11">
        <f>AC262+AC263</f>
        <v>0</v>
      </c>
      <c r="AD261" s="11">
        <f t="shared" si="324"/>
        <v>4759.7</v>
      </c>
      <c r="AE261" s="11">
        <f>AE262+AE263</f>
        <v>0</v>
      </c>
      <c r="AF261" s="57">
        <f t="shared" si="256"/>
        <v>4759.7</v>
      </c>
      <c r="AG261" s="58">
        <f t="shared" si="325"/>
        <v>4759.7</v>
      </c>
      <c r="AH261" s="58">
        <f t="shared" si="326"/>
        <v>4759.7</v>
      </c>
      <c r="AI261" s="11">
        <f>AI262+AI263</f>
        <v>0</v>
      </c>
      <c r="AJ261" s="21"/>
      <c r="AK261" s="21"/>
    </row>
    <row r="262" spans="1:37" x14ac:dyDescent="0.3">
      <c r="A262" s="47" t="s">
        <v>212</v>
      </c>
      <c r="B262" s="48">
        <v>600</v>
      </c>
      <c r="C262" s="47" t="s">
        <v>65</v>
      </c>
      <c r="D262" s="47" t="s">
        <v>99</v>
      </c>
      <c r="E262" s="49" t="s">
        <v>206</v>
      </c>
      <c r="F262" s="11">
        <v>2560</v>
      </c>
      <c r="G262" s="11">
        <v>2560</v>
      </c>
      <c r="H262" s="11">
        <v>2560</v>
      </c>
      <c r="I262" s="11"/>
      <c r="J262" s="11"/>
      <c r="K262" s="11"/>
      <c r="L262" s="11">
        <f t="shared" si="257"/>
        <v>2560</v>
      </c>
      <c r="M262" s="11">
        <f t="shared" si="258"/>
        <v>2560</v>
      </c>
      <c r="N262" s="11">
        <f t="shared" si="259"/>
        <v>2560</v>
      </c>
      <c r="O262" s="11"/>
      <c r="P262" s="11"/>
      <c r="Q262" s="11"/>
      <c r="R262" s="11">
        <f t="shared" si="318"/>
        <v>2560</v>
      </c>
      <c r="S262" s="11">
        <f t="shared" si="319"/>
        <v>2560</v>
      </c>
      <c r="T262" s="11">
        <f t="shared" si="320"/>
        <v>2560</v>
      </c>
      <c r="U262" s="11"/>
      <c r="V262" s="11"/>
      <c r="W262" s="11"/>
      <c r="X262" s="11">
        <f t="shared" si="321"/>
        <v>2560</v>
      </c>
      <c r="Y262" s="11">
        <f t="shared" si="322"/>
        <v>2560</v>
      </c>
      <c r="Z262" s="11">
        <f t="shared" si="323"/>
        <v>2560</v>
      </c>
      <c r="AA262" s="11"/>
      <c r="AB262" s="11"/>
      <c r="AC262" s="11"/>
      <c r="AD262" s="11">
        <f t="shared" si="324"/>
        <v>2560</v>
      </c>
      <c r="AE262" s="11"/>
      <c r="AF262" s="57">
        <f t="shared" si="256"/>
        <v>2560</v>
      </c>
      <c r="AG262" s="58">
        <f t="shared" si="325"/>
        <v>2560</v>
      </c>
      <c r="AH262" s="58">
        <f t="shared" si="326"/>
        <v>2560</v>
      </c>
      <c r="AI262" s="11"/>
      <c r="AJ262" s="21"/>
      <c r="AK262" s="21"/>
    </row>
    <row r="263" spans="1:37" x14ac:dyDescent="0.3">
      <c r="A263" s="47" t="s">
        <v>212</v>
      </c>
      <c r="B263" s="48">
        <v>600</v>
      </c>
      <c r="C263" s="47" t="s">
        <v>65</v>
      </c>
      <c r="D263" s="47" t="s">
        <v>67</v>
      </c>
      <c r="E263" s="49" t="s">
        <v>68</v>
      </c>
      <c r="F263" s="11">
        <v>2199.6999999999998</v>
      </c>
      <c r="G263" s="11">
        <v>2199.6999999999998</v>
      </c>
      <c r="H263" s="11">
        <v>2199.6999999999998</v>
      </c>
      <c r="I263" s="11"/>
      <c r="J263" s="11"/>
      <c r="K263" s="11"/>
      <c r="L263" s="11">
        <f t="shared" si="257"/>
        <v>2199.6999999999998</v>
      </c>
      <c r="M263" s="11">
        <f t="shared" si="258"/>
        <v>2199.6999999999998</v>
      </c>
      <c r="N263" s="11">
        <f t="shared" si="259"/>
        <v>2199.6999999999998</v>
      </c>
      <c r="O263" s="11"/>
      <c r="P263" s="11"/>
      <c r="Q263" s="11"/>
      <c r="R263" s="11">
        <f t="shared" si="318"/>
        <v>2199.6999999999998</v>
      </c>
      <c r="S263" s="11">
        <f t="shared" si="319"/>
        <v>2199.6999999999998</v>
      </c>
      <c r="T263" s="11">
        <f t="shared" si="320"/>
        <v>2199.6999999999998</v>
      </c>
      <c r="U263" s="11"/>
      <c r="V263" s="11"/>
      <c r="W263" s="11"/>
      <c r="X263" s="11">
        <f t="shared" si="321"/>
        <v>2199.6999999999998</v>
      </c>
      <c r="Y263" s="11">
        <f t="shared" si="322"/>
        <v>2199.6999999999998</v>
      </c>
      <c r="Z263" s="11">
        <f t="shared" si="323"/>
        <v>2199.6999999999998</v>
      </c>
      <c r="AA263" s="11"/>
      <c r="AB263" s="11"/>
      <c r="AC263" s="11"/>
      <c r="AD263" s="11">
        <f t="shared" si="324"/>
        <v>2199.6999999999998</v>
      </c>
      <c r="AE263" s="11"/>
      <c r="AF263" s="57">
        <f t="shared" si="256"/>
        <v>2199.6999999999998</v>
      </c>
      <c r="AG263" s="58">
        <f t="shared" si="325"/>
        <v>2199.6999999999998</v>
      </c>
      <c r="AH263" s="58">
        <f t="shared" si="326"/>
        <v>2199.6999999999998</v>
      </c>
      <c r="AI263" s="11"/>
      <c r="AJ263" s="21"/>
      <c r="AK263" s="21"/>
    </row>
    <row r="264" spans="1:37" x14ac:dyDescent="0.3">
      <c r="A264" s="47" t="s">
        <v>214</v>
      </c>
      <c r="B264" s="48"/>
      <c r="C264" s="47"/>
      <c r="D264" s="47"/>
      <c r="E264" s="49" t="s">
        <v>195</v>
      </c>
      <c r="F264" s="11">
        <f t="shared" ref="F264:F267" si="370">F265</f>
        <v>7451.3</v>
      </c>
      <c r="G264" s="11">
        <f t="shared" ref="G264:G267" si="371">G265</f>
        <v>0</v>
      </c>
      <c r="H264" s="11">
        <f t="shared" ref="H264:H267" si="372">H265</f>
        <v>0</v>
      </c>
      <c r="I264" s="11">
        <f t="shared" ref="I264:I267" si="373">I265</f>
        <v>67</v>
      </c>
      <c r="J264" s="11">
        <f t="shared" ref="J264:J267" si="374">J265</f>
        <v>0</v>
      </c>
      <c r="K264" s="11">
        <f t="shared" ref="K264:K267" si="375">K265</f>
        <v>0</v>
      </c>
      <c r="L264" s="11">
        <f t="shared" si="257"/>
        <v>7518.3</v>
      </c>
      <c r="M264" s="11">
        <f t="shared" si="258"/>
        <v>0</v>
      </c>
      <c r="N264" s="11">
        <f t="shared" si="259"/>
        <v>0</v>
      </c>
      <c r="O264" s="11">
        <f t="shared" ref="O264:O267" si="376">O265</f>
        <v>5050.5</v>
      </c>
      <c r="P264" s="11">
        <f t="shared" ref="P264:P267" si="377">P265</f>
        <v>0</v>
      </c>
      <c r="Q264" s="11">
        <f t="shared" ref="Q264:Q267" si="378">Q265</f>
        <v>0</v>
      </c>
      <c r="R264" s="11">
        <f t="shared" si="318"/>
        <v>12568.8</v>
      </c>
      <c r="S264" s="11">
        <f t="shared" si="319"/>
        <v>0</v>
      </c>
      <c r="T264" s="11">
        <f t="shared" si="320"/>
        <v>0</v>
      </c>
      <c r="U264" s="11">
        <f t="shared" ref="U264:U267" si="379">U265</f>
        <v>0</v>
      </c>
      <c r="V264" s="11">
        <f t="shared" ref="V264:V267" si="380">V265</f>
        <v>0</v>
      </c>
      <c r="W264" s="11">
        <f t="shared" ref="W264:W267" si="381">W265</f>
        <v>0</v>
      </c>
      <c r="X264" s="11">
        <f t="shared" si="321"/>
        <v>12568.8</v>
      </c>
      <c r="Y264" s="11">
        <f t="shared" si="322"/>
        <v>0</v>
      </c>
      <c r="Z264" s="11">
        <f t="shared" si="323"/>
        <v>0</v>
      </c>
      <c r="AA264" s="11">
        <f t="shared" ref="AA264:AA267" si="382">AA265</f>
        <v>0</v>
      </c>
      <c r="AB264" s="11">
        <f t="shared" ref="AB264:AB267" si="383">AB265</f>
        <v>0</v>
      </c>
      <c r="AC264" s="11">
        <f t="shared" ref="AC264:AC267" si="384">AC265</f>
        <v>0</v>
      </c>
      <c r="AD264" s="11">
        <f t="shared" si="324"/>
        <v>12568.8</v>
      </c>
      <c r="AE264" s="11">
        <f t="shared" ref="AE264:AE267" si="385">AE265</f>
        <v>0</v>
      </c>
      <c r="AF264" s="57">
        <f t="shared" si="256"/>
        <v>12568.8</v>
      </c>
      <c r="AG264" s="58">
        <f t="shared" si="325"/>
        <v>0</v>
      </c>
      <c r="AH264" s="58">
        <f t="shared" si="326"/>
        <v>0</v>
      </c>
      <c r="AI264" s="11">
        <f t="shared" ref="AI264:AI267" si="386">AI265</f>
        <v>0</v>
      </c>
      <c r="AJ264" s="21"/>
      <c r="AK264" s="21"/>
    </row>
    <row r="265" spans="1:37" ht="46.8" x14ac:dyDescent="0.3">
      <c r="A265" s="47" t="s">
        <v>214</v>
      </c>
      <c r="B265" s="48" t="s">
        <v>51</v>
      </c>
      <c r="C265" s="47"/>
      <c r="D265" s="47"/>
      <c r="E265" s="49" t="s">
        <v>52</v>
      </c>
      <c r="F265" s="11">
        <f t="shared" si="370"/>
        <v>7451.3</v>
      </c>
      <c r="G265" s="11">
        <f t="shared" si="371"/>
        <v>0</v>
      </c>
      <c r="H265" s="11">
        <f t="shared" si="372"/>
        <v>0</v>
      </c>
      <c r="I265" s="11">
        <f t="shared" si="373"/>
        <v>67</v>
      </c>
      <c r="J265" s="11">
        <f t="shared" si="374"/>
        <v>0</v>
      </c>
      <c r="K265" s="11">
        <f t="shared" si="375"/>
        <v>0</v>
      </c>
      <c r="L265" s="11">
        <f t="shared" si="257"/>
        <v>7518.3</v>
      </c>
      <c r="M265" s="11">
        <f t="shared" si="258"/>
        <v>0</v>
      </c>
      <c r="N265" s="11">
        <f t="shared" si="259"/>
        <v>0</v>
      </c>
      <c r="O265" s="11">
        <f t="shared" si="376"/>
        <v>5050.5</v>
      </c>
      <c r="P265" s="11">
        <f t="shared" si="377"/>
        <v>0</v>
      </c>
      <c r="Q265" s="11">
        <f t="shared" si="378"/>
        <v>0</v>
      </c>
      <c r="R265" s="11">
        <f t="shared" si="318"/>
        <v>12568.8</v>
      </c>
      <c r="S265" s="11">
        <f t="shared" si="319"/>
        <v>0</v>
      </c>
      <c r="T265" s="11">
        <f t="shared" si="320"/>
        <v>0</v>
      </c>
      <c r="U265" s="11">
        <f t="shared" si="379"/>
        <v>0</v>
      </c>
      <c r="V265" s="11">
        <f t="shared" si="380"/>
        <v>0</v>
      </c>
      <c r="W265" s="11">
        <f t="shared" si="381"/>
        <v>0</v>
      </c>
      <c r="X265" s="11">
        <f t="shared" si="321"/>
        <v>12568.8</v>
      </c>
      <c r="Y265" s="11">
        <f t="shared" si="322"/>
        <v>0</v>
      </c>
      <c r="Z265" s="11">
        <f t="shared" si="323"/>
        <v>0</v>
      </c>
      <c r="AA265" s="11">
        <f t="shared" si="382"/>
        <v>0</v>
      </c>
      <c r="AB265" s="11">
        <f t="shared" si="383"/>
        <v>0</v>
      </c>
      <c r="AC265" s="11">
        <f t="shared" si="384"/>
        <v>0</v>
      </c>
      <c r="AD265" s="11">
        <f t="shared" si="324"/>
        <v>12568.8</v>
      </c>
      <c r="AE265" s="11">
        <f t="shared" si="385"/>
        <v>0</v>
      </c>
      <c r="AF265" s="57">
        <f t="shared" si="256"/>
        <v>12568.8</v>
      </c>
      <c r="AG265" s="58">
        <f t="shared" si="325"/>
        <v>0</v>
      </c>
      <c r="AH265" s="58">
        <f t="shared" si="326"/>
        <v>0</v>
      </c>
      <c r="AI265" s="11">
        <f t="shared" si="386"/>
        <v>0</v>
      </c>
      <c r="AJ265" s="21"/>
      <c r="AK265" s="21"/>
    </row>
    <row r="266" spans="1:37" x14ac:dyDescent="0.3">
      <c r="A266" s="47" t="s">
        <v>214</v>
      </c>
      <c r="B266" s="48">
        <v>600</v>
      </c>
      <c r="C266" s="47" t="s">
        <v>65</v>
      </c>
      <c r="D266" s="47" t="s">
        <v>99</v>
      </c>
      <c r="E266" s="49" t="s">
        <v>206</v>
      </c>
      <c r="F266" s="11">
        <v>7451.3</v>
      </c>
      <c r="G266" s="11">
        <v>0</v>
      </c>
      <c r="H266" s="11">
        <v>0</v>
      </c>
      <c r="I266" s="11">
        <v>67</v>
      </c>
      <c r="J266" s="11"/>
      <c r="K266" s="11"/>
      <c r="L266" s="11">
        <f t="shared" si="257"/>
        <v>7518.3</v>
      </c>
      <c r="M266" s="11">
        <f t="shared" si="258"/>
        <v>0</v>
      </c>
      <c r="N266" s="11">
        <f t="shared" si="259"/>
        <v>0</v>
      </c>
      <c r="O266" s="11">
        <v>5050.5</v>
      </c>
      <c r="P266" s="11"/>
      <c r="Q266" s="11"/>
      <c r="R266" s="11">
        <f t="shared" si="318"/>
        <v>12568.8</v>
      </c>
      <c r="S266" s="11">
        <f t="shared" si="319"/>
        <v>0</v>
      </c>
      <c r="T266" s="11">
        <f t="shared" si="320"/>
        <v>0</v>
      </c>
      <c r="U266" s="11"/>
      <c r="V266" s="11"/>
      <c r="W266" s="11"/>
      <c r="X266" s="11">
        <f t="shared" si="321"/>
        <v>12568.8</v>
      </c>
      <c r="Y266" s="11">
        <f t="shared" si="322"/>
        <v>0</v>
      </c>
      <c r="Z266" s="11">
        <f t="shared" si="323"/>
        <v>0</v>
      </c>
      <c r="AA266" s="11"/>
      <c r="AB266" s="11"/>
      <c r="AC266" s="11"/>
      <c r="AD266" s="11">
        <f t="shared" si="324"/>
        <v>12568.8</v>
      </c>
      <c r="AE266" s="11"/>
      <c r="AF266" s="57">
        <f t="shared" si="256"/>
        <v>12568.8</v>
      </c>
      <c r="AG266" s="58">
        <f t="shared" si="325"/>
        <v>0</v>
      </c>
      <c r="AH266" s="58">
        <f t="shared" si="326"/>
        <v>0</v>
      </c>
      <c r="AI266" s="11"/>
      <c r="AJ266" s="21"/>
      <c r="AK266" s="21">
        <v>59</v>
      </c>
    </row>
    <row r="267" spans="1:37" ht="62.4" x14ac:dyDescent="0.3">
      <c r="A267" s="47" t="s">
        <v>215</v>
      </c>
      <c r="B267" s="48"/>
      <c r="C267" s="47"/>
      <c r="D267" s="47"/>
      <c r="E267" s="49" t="s">
        <v>216</v>
      </c>
      <c r="F267" s="11">
        <f t="shared" si="370"/>
        <v>21390.5</v>
      </c>
      <c r="G267" s="11">
        <f t="shared" si="371"/>
        <v>21390.5</v>
      </c>
      <c r="H267" s="11">
        <f t="shared" si="372"/>
        <v>21390.5</v>
      </c>
      <c r="I267" s="11">
        <f t="shared" si="373"/>
        <v>367.4</v>
      </c>
      <c r="J267" s="11">
        <f t="shared" si="374"/>
        <v>367.4</v>
      </c>
      <c r="K267" s="11">
        <f t="shared" si="375"/>
        <v>367.4</v>
      </c>
      <c r="L267" s="11">
        <f t="shared" si="257"/>
        <v>21757.9</v>
      </c>
      <c r="M267" s="11">
        <f t="shared" si="258"/>
        <v>21757.9</v>
      </c>
      <c r="N267" s="11">
        <f t="shared" si="259"/>
        <v>21757.9</v>
      </c>
      <c r="O267" s="11">
        <f t="shared" si="376"/>
        <v>876.9</v>
      </c>
      <c r="P267" s="11">
        <f t="shared" si="377"/>
        <v>0</v>
      </c>
      <c r="Q267" s="11">
        <f t="shared" si="378"/>
        <v>0</v>
      </c>
      <c r="R267" s="11">
        <f t="shared" si="318"/>
        <v>22634.800000000003</v>
      </c>
      <c r="S267" s="11">
        <f t="shared" si="319"/>
        <v>21757.9</v>
      </c>
      <c r="T267" s="11">
        <f t="shared" si="320"/>
        <v>21757.9</v>
      </c>
      <c r="U267" s="11">
        <f t="shared" si="379"/>
        <v>0</v>
      </c>
      <c r="V267" s="11">
        <f t="shared" si="380"/>
        <v>0</v>
      </c>
      <c r="W267" s="11">
        <f t="shared" si="381"/>
        <v>0</v>
      </c>
      <c r="X267" s="11">
        <f t="shared" si="321"/>
        <v>22634.800000000003</v>
      </c>
      <c r="Y267" s="11">
        <f t="shared" si="322"/>
        <v>21757.9</v>
      </c>
      <c r="Z267" s="11">
        <f t="shared" si="323"/>
        <v>21757.9</v>
      </c>
      <c r="AA267" s="11">
        <f t="shared" si="382"/>
        <v>0</v>
      </c>
      <c r="AB267" s="11">
        <f t="shared" si="383"/>
        <v>0</v>
      </c>
      <c r="AC267" s="11">
        <f t="shared" si="384"/>
        <v>0</v>
      </c>
      <c r="AD267" s="11">
        <f t="shared" si="324"/>
        <v>22634.800000000003</v>
      </c>
      <c r="AE267" s="11">
        <f t="shared" si="385"/>
        <v>0</v>
      </c>
      <c r="AF267" s="57">
        <f t="shared" si="256"/>
        <v>22634.800000000003</v>
      </c>
      <c r="AG267" s="58">
        <f t="shared" si="325"/>
        <v>21757.9</v>
      </c>
      <c r="AH267" s="58">
        <f t="shared" si="326"/>
        <v>21757.9</v>
      </c>
      <c r="AI267" s="11">
        <f t="shared" si="386"/>
        <v>0</v>
      </c>
      <c r="AJ267" s="21"/>
      <c r="AK267" s="21"/>
    </row>
    <row r="268" spans="1:37" ht="46.8" x14ac:dyDescent="0.3">
      <c r="A268" s="47" t="s">
        <v>215</v>
      </c>
      <c r="B268" s="48" t="s">
        <v>51</v>
      </c>
      <c r="C268" s="47"/>
      <c r="D268" s="47"/>
      <c r="E268" s="49" t="s">
        <v>52</v>
      </c>
      <c r="F268" s="11">
        <f t="shared" ref="F268:K268" si="387">F269+F270</f>
        <v>21390.5</v>
      </c>
      <c r="G268" s="11">
        <f t="shared" si="387"/>
        <v>21390.5</v>
      </c>
      <c r="H268" s="11">
        <f t="shared" si="387"/>
        <v>21390.5</v>
      </c>
      <c r="I268" s="11">
        <f t="shared" si="387"/>
        <v>367.4</v>
      </c>
      <c r="J268" s="11">
        <f t="shared" si="387"/>
        <v>367.4</v>
      </c>
      <c r="K268" s="11">
        <f t="shared" si="387"/>
        <v>367.4</v>
      </c>
      <c r="L268" s="11">
        <f t="shared" si="257"/>
        <v>21757.9</v>
      </c>
      <c r="M268" s="11">
        <f t="shared" si="258"/>
        <v>21757.9</v>
      </c>
      <c r="N268" s="11">
        <f t="shared" si="259"/>
        <v>21757.9</v>
      </c>
      <c r="O268" s="11">
        <f>O269+O270</f>
        <v>876.9</v>
      </c>
      <c r="P268" s="11">
        <f>P269+P270</f>
        <v>0</v>
      </c>
      <c r="Q268" s="11">
        <f>Q269+Q270</f>
        <v>0</v>
      </c>
      <c r="R268" s="11">
        <f t="shared" si="318"/>
        <v>22634.800000000003</v>
      </c>
      <c r="S268" s="11">
        <f t="shared" si="319"/>
        <v>21757.9</v>
      </c>
      <c r="T268" s="11">
        <f t="shared" si="320"/>
        <v>21757.9</v>
      </c>
      <c r="U268" s="11">
        <f>U269+U270</f>
        <v>0</v>
      </c>
      <c r="V268" s="11">
        <f>V269+V270</f>
        <v>0</v>
      </c>
      <c r="W268" s="11">
        <f>W269+W270</f>
        <v>0</v>
      </c>
      <c r="X268" s="11">
        <f t="shared" si="321"/>
        <v>22634.800000000003</v>
      </c>
      <c r="Y268" s="11">
        <f t="shared" si="322"/>
        <v>21757.9</v>
      </c>
      <c r="Z268" s="11">
        <f t="shared" si="323"/>
        <v>21757.9</v>
      </c>
      <c r="AA268" s="11">
        <f>AA269+AA270</f>
        <v>0</v>
      </c>
      <c r="AB268" s="11">
        <f>AB269+AB270</f>
        <v>0</v>
      </c>
      <c r="AC268" s="11">
        <f>AC269+AC270</f>
        <v>0</v>
      </c>
      <c r="AD268" s="11">
        <f t="shared" si="324"/>
        <v>22634.800000000003</v>
      </c>
      <c r="AE268" s="11">
        <f>AE269+AE270</f>
        <v>0</v>
      </c>
      <c r="AF268" s="57">
        <f t="shared" si="256"/>
        <v>22634.800000000003</v>
      </c>
      <c r="AG268" s="58">
        <f t="shared" si="325"/>
        <v>21757.9</v>
      </c>
      <c r="AH268" s="58">
        <f t="shared" si="326"/>
        <v>21757.9</v>
      </c>
      <c r="AI268" s="11">
        <f>AI269+AI270</f>
        <v>0</v>
      </c>
      <c r="AJ268" s="21"/>
      <c r="AK268" s="21"/>
    </row>
    <row r="269" spans="1:37" x14ac:dyDescent="0.3">
      <c r="A269" s="47" t="s">
        <v>215</v>
      </c>
      <c r="B269" s="48">
        <v>600</v>
      </c>
      <c r="C269" s="47" t="s">
        <v>65</v>
      </c>
      <c r="D269" s="47" t="s">
        <v>99</v>
      </c>
      <c r="E269" s="49" t="s">
        <v>206</v>
      </c>
      <c r="F269" s="11">
        <v>21190.5</v>
      </c>
      <c r="G269" s="11">
        <v>21190.5</v>
      </c>
      <c r="H269" s="11">
        <v>21190.5</v>
      </c>
      <c r="I269" s="11">
        <v>267.39999999999998</v>
      </c>
      <c r="J269" s="11">
        <v>267.39999999999998</v>
      </c>
      <c r="K269" s="11">
        <v>267.39999999999998</v>
      </c>
      <c r="L269" s="11">
        <f t="shared" si="257"/>
        <v>21457.9</v>
      </c>
      <c r="M269" s="11">
        <f t="shared" si="258"/>
        <v>21457.9</v>
      </c>
      <c r="N269" s="11">
        <f t="shared" si="259"/>
        <v>21457.9</v>
      </c>
      <c r="O269" s="11">
        <v>876.9</v>
      </c>
      <c r="P269" s="11"/>
      <c r="Q269" s="11"/>
      <c r="R269" s="11">
        <f t="shared" si="318"/>
        <v>22334.800000000003</v>
      </c>
      <c r="S269" s="11">
        <f t="shared" si="319"/>
        <v>21457.9</v>
      </c>
      <c r="T269" s="11">
        <f t="shared" si="320"/>
        <v>21457.9</v>
      </c>
      <c r="U269" s="11"/>
      <c r="V269" s="11"/>
      <c r="W269" s="11"/>
      <c r="X269" s="11">
        <f t="shared" si="321"/>
        <v>22334.800000000003</v>
      </c>
      <c r="Y269" s="11">
        <f t="shared" si="322"/>
        <v>21457.9</v>
      </c>
      <c r="Z269" s="11">
        <f t="shared" si="323"/>
        <v>21457.9</v>
      </c>
      <c r="AA269" s="11"/>
      <c r="AB269" s="11"/>
      <c r="AC269" s="11"/>
      <c r="AD269" s="11">
        <f t="shared" si="324"/>
        <v>22334.800000000003</v>
      </c>
      <c r="AE269" s="11"/>
      <c r="AF269" s="57">
        <f t="shared" si="256"/>
        <v>22334.800000000003</v>
      </c>
      <c r="AG269" s="58">
        <f t="shared" si="325"/>
        <v>21457.9</v>
      </c>
      <c r="AH269" s="58">
        <f t="shared" si="326"/>
        <v>21457.9</v>
      </c>
      <c r="AI269" s="11"/>
      <c r="AJ269" s="21"/>
      <c r="AK269" s="21">
        <v>61</v>
      </c>
    </row>
    <row r="270" spans="1:37" x14ac:dyDescent="0.3">
      <c r="A270" s="47" t="s">
        <v>215</v>
      </c>
      <c r="B270" s="48">
        <v>600</v>
      </c>
      <c r="C270" s="47" t="s">
        <v>100</v>
      </c>
      <c r="D270" s="47" t="s">
        <v>99</v>
      </c>
      <c r="E270" s="49" t="s">
        <v>217</v>
      </c>
      <c r="F270" s="11">
        <v>200</v>
      </c>
      <c r="G270" s="11">
        <v>200</v>
      </c>
      <c r="H270" s="11">
        <v>200</v>
      </c>
      <c r="I270" s="11">
        <v>100</v>
      </c>
      <c r="J270" s="11">
        <v>100</v>
      </c>
      <c r="K270" s="11">
        <v>100</v>
      </c>
      <c r="L270" s="11">
        <f t="shared" si="257"/>
        <v>300</v>
      </c>
      <c r="M270" s="11">
        <f t="shared" si="258"/>
        <v>300</v>
      </c>
      <c r="N270" s="11">
        <f t="shared" si="259"/>
        <v>300</v>
      </c>
      <c r="O270" s="11"/>
      <c r="P270" s="11"/>
      <c r="Q270" s="11"/>
      <c r="R270" s="11">
        <f t="shared" si="318"/>
        <v>300</v>
      </c>
      <c r="S270" s="11">
        <f t="shared" si="319"/>
        <v>300</v>
      </c>
      <c r="T270" s="11">
        <f t="shared" si="320"/>
        <v>300</v>
      </c>
      <c r="U270" s="11"/>
      <c r="V270" s="11"/>
      <c r="W270" s="11"/>
      <c r="X270" s="11">
        <f t="shared" si="321"/>
        <v>300</v>
      </c>
      <c r="Y270" s="11">
        <f t="shared" si="322"/>
        <v>300</v>
      </c>
      <c r="Z270" s="11">
        <f t="shared" si="323"/>
        <v>300</v>
      </c>
      <c r="AA270" s="11"/>
      <c r="AB270" s="11"/>
      <c r="AC270" s="11"/>
      <c r="AD270" s="11">
        <f t="shared" si="324"/>
        <v>300</v>
      </c>
      <c r="AE270" s="11"/>
      <c r="AF270" s="57">
        <f t="shared" ref="AF270:AF333" si="388">AD270+AE270</f>
        <v>300</v>
      </c>
      <c r="AG270" s="58">
        <f t="shared" si="325"/>
        <v>300</v>
      </c>
      <c r="AH270" s="58">
        <f t="shared" si="326"/>
        <v>300</v>
      </c>
      <c r="AI270" s="11"/>
      <c r="AJ270" s="21"/>
      <c r="AK270" s="21">
        <v>60</v>
      </c>
    </row>
    <row r="271" spans="1:37" ht="62.4" x14ac:dyDescent="0.3">
      <c r="A271" s="47" t="s">
        <v>218</v>
      </c>
      <c r="B271" s="48"/>
      <c r="C271" s="47"/>
      <c r="D271" s="47"/>
      <c r="E271" s="49" t="s">
        <v>219</v>
      </c>
      <c r="F271" s="11">
        <f t="shared" ref="F271:F272" si="389">F272</f>
        <v>480</v>
      </c>
      <c r="G271" s="11">
        <f t="shared" ref="G271:G272" si="390">G272</f>
        <v>480</v>
      </c>
      <c r="H271" s="11">
        <f t="shared" ref="H271:H272" si="391">H272</f>
        <v>480</v>
      </c>
      <c r="I271" s="11">
        <f t="shared" ref="I271:I272" si="392">I272</f>
        <v>0</v>
      </c>
      <c r="J271" s="11">
        <f t="shared" ref="J271:J272" si="393">J272</f>
        <v>0</v>
      </c>
      <c r="K271" s="11">
        <f t="shared" ref="K271:K272" si="394">K272</f>
        <v>0</v>
      </c>
      <c r="L271" s="11">
        <f t="shared" si="257"/>
        <v>480</v>
      </c>
      <c r="M271" s="11">
        <f t="shared" si="258"/>
        <v>480</v>
      </c>
      <c r="N271" s="11">
        <f t="shared" si="259"/>
        <v>480</v>
      </c>
      <c r="O271" s="11">
        <f t="shared" ref="O271:O272" si="395">O272</f>
        <v>0</v>
      </c>
      <c r="P271" s="11">
        <f t="shared" ref="P271:P272" si="396">P272</f>
        <v>0</v>
      </c>
      <c r="Q271" s="11">
        <f t="shared" ref="Q271:Q272" si="397">Q272</f>
        <v>0</v>
      </c>
      <c r="R271" s="11">
        <f t="shared" si="318"/>
        <v>480</v>
      </c>
      <c r="S271" s="11">
        <f t="shared" si="319"/>
        <v>480</v>
      </c>
      <c r="T271" s="11">
        <f t="shared" si="320"/>
        <v>480</v>
      </c>
      <c r="U271" s="11">
        <f t="shared" ref="U271:U272" si="398">U272</f>
        <v>0</v>
      </c>
      <c r="V271" s="11">
        <f t="shared" ref="V271:V272" si="399">V272</f>
        <v>0</v>
      </c>
      <c r="W271" s="11">
        <f t="shared" ref="W271:W272" si="400">W272</f>
        <v>0</v>
      </c>
      <c r="X271" s="11">
        <f t="shared" si="321"/>
        <v>480</v>
      </c>
      <c r="Y271" s="11">
        <f t="shared" si="322"/>
        <v>480</v>
      </c>
      <c r="Z271" s="11">
        <f t="shared" si="323"/>
        <v>480</v>
      </c>
      <c r="AA271" s="11">
        <f t="shared" ref="AA271:AA272" si="401">AA272</f>
        <v>0</v>
      </c>
      <c r="AB271" s="11">
        <f t="shared" ref="AB271:AB272" si="402">AB272</f>
        <v>0</v>
      </c>
      <c r="AC271" s="11">
        <f t="shared" ref="AC271:AC272" si="403">AC272</f>
        <v>0</v>
      </c>
      <c r="AD271" s="11">
        <f t="shared" si="324"/>
        <v>480</v>
      </c>
      <c r="AE271" s="11">
        <f t="shared" ref="AE271:AE272" si="404">AE272</f>
        <v>0</v>
      </c>
      <c r="AF271" s="57">
        <f t="shared" si="388"/>
        <v>480</v>
      </c>
      <c r="AG271" s="58">
        <f t="shared" si="325"/>
        <v>480</v>
      </c>
      <c r="AH271" s="58">
        <f t="shared" si="326"/>
        <v>480</v>
      </c>
      <c r="AI271" s="11">
        <f t="shared" ref="AI271:AI272" si="405">AI272</f>
        <v>0</v>
      </c>
      <c r="AJ271" s="21"/>
      <c r="AK271" s="21"/>
    </row>
    <row r="272" spans="1:37" ht="31.2" x14ac:dyDescent="0.3">
      <c r="A272" s="47" t="s">
        <v>218</v>
      </c>
      <c r="B272" s="48" t="s">
        <v>185</v>
      </c>
      <c r="C272" s="47"/>
      <c r="D272" s="47"/>
      <c r="E272" s="49" t="s">
        <v>186</v>
      </c>
      <c r="F272" s="11">
        <f t="shared" si="389"/>
        <v>480</v>
      </c>
      <c r="G272" s="11">
        <f t="shared" si="390"/>
        <v>480</v>
      </c>
      <c r="H272" s="11">
        <f t="shared" si="391"/>
        <v>480</v>
      </c>
      <c r="I272" s="11">
        <f t="shared" si="392"/>
        <v>0</v>
      </c>
      <c r="J272" s="11">
        <f t="shared" si="393"/>
        <v>0</v>
      </c>
      <c r="K272" s="11">
        <f t="shared" si="394"/>
        <v>0</v>
      </c>
      <c r="L272" s="11">
        <f t="shared" ref="L272:L335" si="406">F272+I272</f>
        <v>480</v>
      </c>
      <c r="M272" s="11">
        <f t="shared" ref="M272:M335" si="407">G272+J272</f>
        <v>480</v>
      </c>
      <c r="N272" s="11">
        <f t="shared" ref="N272:N335" si="408">H272+K272</f>
        <v>480</v>
      </c>
      <c r="O272" s="11">
        <f t="shared" si="395"/>
        <v>0</v>
      </c>
      <c r="P272" s="11">
        <f t="shared" si="396"/>
        <v>0</v>
      </c>
      <c r="Q272" s="11">
        <f t="shared" si="397"/>
        <v>0</v>
      </c>
      <c r="R272" s="11">
        <f t="shared" si="318"/>
        <v>480</v>
      </c>
      <c r="S272" s="11">
        <f t="shared" si="319"/>
        <v>480</v>
      </c>
      <c r="T272" s="11">
        <f t="shared" si="320"/>
        <v>480</v>
      </c>
      <c r="U272" s="11">
        <f t="shared" si="398"/>
        <v>0</v>
      </c>
      <c r="V272" s="11">
        <f t="shared" si="399"/>
        <v>0</v>
      </c>
      <c r="W272" s="11">
        <f t="shared" si="400"/>
        <v>0</v>
      </c>
      <c r="X272" s="11">
        <f t="shared" si="321"/>
        <v>480</v>
      </c>
      <c r="Y272" s="11">
        <f t="shared" si="322"/>
        <v>480</v>
      </c>
      <c r="Z272" s="11">
        <f t="shared" si="323"/>
        <v>480</v>
      </c>
      <c r="AA272" s="11">
        <f t="shared" si="401"/>
        <v>0</v>
      </c>
      <c r="AB272" s="11">
        <f t="shared" si="402"/>
        <v>0</v>
      </c>
      <c r="AC272" s="11">
        <f t="shared" si="403"/>
        <v>0</v>
      </c>
      <c r="AD272" s="11">
        <f t="shared" si="324"/>
        <v>480</v>
      </c>
      <c r="AE272" s="11">
        <f t="shared" si="404"/>
        <v>0</v>
      </c>
      <c r="AF272" s="57">
        <f t="shared" si="388"/>
        <v>480</v>
      </c>
      <c r="AG272" s="58">
        <f t="shared" si="325"/>
        <v>480</v>
      </c>
      <c r="AH272" s="58">
        <f t="shared" si="326"/>
        <v>480</v>
      </c>
      <c r="AI272" s="11">
        <f t="shared" si="405"/>
        <v>0</v>
      </c>
      <c r="AJ272" s="21"/>
      <c r="AK272" s="21"/>
    </row>
    <row r="273" spans="1:37" x14ac:dyDescent="0.3">
      <c r="A273" s="47" t="s">
        <v>218</v>
      </c>
      <c r="B273" s="48">
        <v>300</v>
      </c>
      <c r="C273" s="47" t="s">
        <v>65</v>
      </c>
      <c r="D273" s="47" t="s">
        <v>67</v>
      </c>
      <c r="E273" s="49" t="s">
        <v>68</v>
      </c>
      <c r="F273" s="11">
        <v>480</v>
      </c>
      <c r="G273" s="11">
        <v>480</v>
      </c>
      <c r="H273" s="11">
        <v>480</v>
      </c>
      <c r="I273" s="11"/>
      <c r="J273" s="11"/>
      <c r="K273" s="11"/>
      <c r="L273" s="11">
        <f t="shared" si="406"/>
        <v>480</v>
      </c>
      <c r="M273" s="11">
        <f t="shared" si="407"/>
        <v>480</v>
      </c>
      <c r="N273" s="11">
        <f t="shared" si="408"/>
        <v>480</v>
      </c>
      <c r="O273" s="11"/>
      <c r="P273" s="11"/>
      <c r="Q273" s="11"/>
      <c r="R273" s="11">
        <f t="shared" si="318"/>
        <v>480</v>
      </c>
      <c r="S273" s="11">
        <f t="shared" si="319"/>
        <v>480</v>
      </c>
      <c r="T273" s="11">
        <f t="shared" si="320"/>
        <v>480</v>
      </c>
      <c r="U273" s="11"/>
      <c r="V273" s="11"/>
      <c r="W273" s="11"/>
      <c r="X273" s="11">
        <f t="shared" si="321"/>
        <v>480</v>
      </c>
      <c r="Y273" s="11">
        <f t="shared" si="322"/>
        <v>480</v>
      </c>
      <c r="Z273" s="11">
        <f t="shared" si="323"/>
        <v>480</v>
      </c>
      <c r="AA273" s="11"/>
      <c r="AB273" s="11"/>
      <c r="AC273" s="11"/>
      <c r="AD273" s="11">
        <f t="shared" si="324"/>
        <v>480</v>
      </c>
      <c r="AE273" s="11"/>
      <c r="AF273" s="57">
        <f t="shared" si="388"/>
        <v>480</v>
      </c>
      <c r="AG273" s="58">
        <f t="shared" si="325"/>
        <v>480</v>
      </c>
      <c r="AH273" s="58">
        <f t="shared" si="326"/>
        <v>480</v>
      </c>
      <c r="AI273" s="11"/>
      <c r="AJ273" s="21"/>
      <c r="AK273" s="21"/>
    </row>
    <row r="274" spans="1:37" ht="46.8" x14ac:dyDescent="0.3">
      <c r="A274" s="47" t="s">
        <v>220</v>
      </c>
      <c r="B274" s="48"/>
      <c r="C274" s="47"/>
      <c r="D274" s="47"/>
      <c r="E274" s="49" t="s">
        <v>221</v>
      </c>
      <c r="F274" s="11">
        <f t="shared" ref="F274:K274" si="409">F275+F278+F281+F284+F291+F294</f>
        <v>72587.599999999991</v>
      </c>
      <c r="G274" s="11">
        <f t="shared" si="409"/>
        <v>73218</v>
      </c>
      <c r="H274" s="11">
        <f t="shared" si="409"/>
        <v>73218</v>
      </c>
      <c r="I274" s="11">
        <f t="shared" si="409"/>
        <v>0</v>
      </c>
      <c r="J274" s="11">
        <f t="shared" si="409"/>
        <v>0</v>
      </c>
      <c r="K274" s="11">
        <f t="shared" si="409"/>
        <v>0</v>
      </c>
      <c r="L274" s="11">
        <f t="shared" si="406"/>
        <v>72587.599999999991</v>
      </c>
      <c r="M274" s="11">
        <f t="shared" si="407"/>
        <v>73218</v>
      </c>
      <c r="N274" s="11">
        <f t="shared" si="408"/>
        <v>73218</v>
      </c>
      <c r="O274" s="11">
        <f>O275+O278+O281+O284+O291+O294</f>
        <v>1671.5</v>
      </c>
      <c r="P274" s="11">
        <f>P275+P278+P281+P284+P291+P294</f>
        <v>0</v>
      </c>
      <c r="Q274" s="11">
        <f>Q275+Q278+Q281+Q284+Q291+Q294</f>
        <v>0</v>
      </c>
      <c r="R274" s="11">
        <f t="shared" si="318"/>
        <v>74259.099999999991</v>
      </c>
      <c r="S274" s="11">
        <f t="shared" si="319"/>
        <v>73218</v>
      </c>
      <c r="T274" s="11">
        <f t="shared" si="320"/>
        <v>73218</v>
      </c>
      <c r="U274" s="11">
        <f>U275+U278+U281+U284+U291+U294</f>
        <v>0</v>
      </c>
      <c r="V274" s="11">
        <f>V275+V278+V281+V284+V291+V294</f>
        <v>0</v>
      </c>
      <c r="W274" s="11">
        <f>W275+W278+W281+W284+W291+W294</f>
        <v>0</v>
      </c>
      <c r="X274" s="11">
        <f t="shared" si="321"/>
        <v>74259.099999999991</v>
      </c>
      <c r="Y274" s="11">
        <f t="shared" si="322"/>
        <v>73218</v>
      </c>
      <c r="Z274" s="11">
        <f t="shared" si="323"/>
        <v>73218</v>
      </c>
      <c r="AA274" s="11">
        <f>AA275+AA278+AA281+AA284+AA291+AA294</f>
        <v>550</v>
      </c>
      <c r="AB274" s="11">
        <f>AB275+AB278+AB281+AB284+AB291+AB294</f>
        <v>1000</v>
      </c>
      <c r="AC274" s="11">
        <f>AC275+AC278+AC281+AC284+AC291+AC294</f>
        <v>1000</v>
      </c>
      <c r="AD274" s="11">
        <f t="shared" si="324"/>
        <v>74809.099999999991</v>
      </c>
      <c r="AE274" s="11">
        <f>AE275+AE278+AE281+AE284+AE291+AE294</f>
        <v>0</v>
      </c>
      <c r="AF274" s="57">
        <f t="shared" si="388"/>
        <v>74809.099999999991</v>
      </c>
      <c r="AG274" s="58">
        <f t="shared" si="325"/>
        <v>74218</v>
      </c>
      <c r="AH274" s="58">
        <f t="shared" si="326"/>
        <v>74218</v>
      </c>
      <c r="AI274" s="11">
        <f>AI275+AI278+AI281+AI284+AI291+AI294</f>
        <v>0</v>
      </c>
      <c r="AJ274" s="21"/>
      <c r="AK274" s="21"/>
    </row>
    <row r="275" spans="1:37" ht="46.8" x14ac:dyDescent="0.3">
      <c r="A275" s="47" t="s">
        <v>222</v>
      </c>
      <c r="B275" s="48"/>
      <c r="C275" s="47"/>
      <c r="D275" s="47"/>
      <c r="E275" s="49" t="s">
        <v>140</v>
      </c>
      <c r="F275" s="11">
        <f t="shared" ref="F275:F282" si="410">F276</f>
        <v>32699.3</v>
      </c>
      <c r="G275" s="11">
        <f t="shared" ref="G275:G282" si="411">G276</f>
        <v>33956.5</v>
      </c>
      <c r="H275" s="11">
        <f t="shared" ref="H275:H282" si="412">H276</f>
        <v>33956.5</v>
      </c>
      <c r="I275" s="11">
        <f t="shared" ref="I275:I282" si="413">I276</f>
        <v>0</v>
      </c>
      <c r="J275" s="11">
        <f t="shared" ref="J275:J282" si="414">J276</f>
        <v>0</v>
      </c>
      <c r="K275" s="11">
        <f t="shared" ref="K275:K282" si="415">K276</f>
        <v>0</v>
      </c>
      <c r="L275" s="11">
        <f t="shared" si="406"/>
        <v>32699.3</v>
      </c>
      <c r="M275" s="11">
        <f t="shared" si="407"/>
        <v>33956.5</v>
      </c>
      <c r="N275" s="11">
        <f t="shared" si="408"/>
        <v>33956.5</v>
      </c>
      <c r="O275" s="11">
        <f t="shared" ref="O275:O282" si="416">O276</f>
        <v>0</v>
      </c>
      <c r="P275" s="11">
        <f t="shared" ref="P275:P282" si="417">P276</f>
        <v>0</v>
      </c>
      <c r="Q275" s="11">
        <f t="shared" ref="Q275:Q282" si="418">Q276</f>
        <v>0</v>
      </c>
      <c r="R275" s="11">
        <f t="shared" si="318"/>
        <v>32699.3</v>
      </c>
      <c r="S275" s="11">
        <f t="shared" si="319"/>
        <v>33956.5</v>
      </c>
      <c r="T275" s="11">
        <f t="shared" si="320"/>
        <v>33956.5</v>
      </c>
      <c r="U275" s="11">
        <f t="shared" ref="U275:U282" si="419">U276</f>
        <v>0</v>
      </c>
      <c r="V275" s="11">
        <f t="shared" ref="V275:V282" si="420">V276</f>
        <v>0</v>
      </c>
      <c r="W275" s="11">
        <f t="shared" ref="W275:W282" si="421">W276</f>
        <v>0</v>
      </c>
      <c r="X275" s="11">
        <f t="shared" si="321"/>
        <v>32699.3</v>
      </c>
      <c r="Y275" s="11">
        <f t="shared" si="322"/>
        <v>33956.5</v>
      </c>
      <c r="Z275" s="11">
        <f t="shared" si="323"/>
        <v>33956.5</v>
      </c>
      <c r="AA275" s="11">
        <f t="shared" ref="AA275:AA282" si="422">AA276</f>
        <v>0</v>
      </c>
      <c r="AB275" s="11">
        <f t="shared" ref="AB275:AB282" si="423">AB276</f>
        <v>0</v>
      </c>
      <c r="AC275" s="11">
        <f t="shared" ref="AC275:AC282" si="424">AC276</f>
        <v>0</v>
      </c>
      <c r="AD275" s="11">
        <f t="shared" si="324"/>
        <v>32699.3</v>
      </c>
      <c r="AE275" s="11">
        <f t="shared" ref="AE275:AE282" si="425">AE276</f>
        <v>0</v>
      </c>
      <c r="AF275" s="57">
        <f t="shared" si="388"/>
        <v>32699.3</v>
      </c>
      <c r="AG275" s="58">
        <f t="shared" si="325"/>
        <v>33956.5</v>
      </c>
      <c r="AH275" s="58">
        <f t="shared" si="326"/>
        <v>33956.5</v>
      </c>
      <c r="AI275" s="11">
        <f t="shared" ref="AI275:AI282" si="426">AI276</f>
        <v>0</v>
      </c>
      <c r="AJ275" s="21"/>
      <c r="AK275" s="21"/>
    </row>
    <row r="276" spans="1:37" ht="46.8" x14ac:dyDescent="0.3">
      <c r="A276" s="47" t="s">
        <v>222</v>
      </c>
      <c r="B276" s="48" t="s">
        <v>51</v>
      </c>
      <c r="C276" s="47"/>
      <c r="D276" s="47"/>
      <c r="E276" s="49" t="s">
        <v>52</v>
      </c>
      <c r="F276" s="11">
        <f t="shared" si="410"/>
        <v>32699.3</v>
      </c>
      <c r="G276" s="11">
        <f t="shared" si="411"/>
        <v>33956.5</v>
      </c>
      <c r="H276" s="11">
        <f t="shared" si="412"/>
        <v>33956.5</v>
      </c>
      <c r="I276" s="11">
        <f t="shared" si="413"/>
        <v>0</v>
      </c>
      <c r="J276" s="11">
        <f t="shared" si="414"/>
        <v>0</v>
      </c>
      <c r="K276" s="11">
        <f t="shared" si="415"/>
        <v>0</v>
      </c>
      <c r="L276" s="11">
        <f t="shared" si="406"/>
        <v>32699.3</v>
      </c>
      <c r="M276" s="11">
        <f t="shared" si="407"/>
        <v>33956.5</v>
      </c>
      <c r="N276" s="11">
        <f t="shared" si="408"/>
        <v>33956.5</v>
      </c>
      <c r="O276" s="11">
        <f t="shared" si="416"/>
        <v>0</v>
      </c>
      <c r="P276" s="11">
        <f t="shared" si="417"/>
        <v>0</v>
      </c>
      <c r="Q276" s="11">
        <f t="shared" si="418"/>
        <v>0</v>
      </c>
      <c r="R276" s="11">
        <f t="shared" si="318"/>
        <v>32699.3</v>
      </c>
      <c r="S276" s="11">
        <f t="shared" si="319"/>
        <v>33956.5</v>
      </c>
      <c r="T276" s="11">
        <f t="shared" si="320"/>
        <v>33956.5</v>
      </c>
      <c r="U276" s="11">
        <f t="shared" si="419"/>
        <v>0</v>
      </c>
      <c r="V276" s="11">
        <f t="shared" si="420"/>
        <v>0</v>
      </c>
      <c r="W276" s="11">
        <f t="shared" si="421"/>
        <v>0</v>
      </c>
      <c r="X276" s="11">
        <f t="shared" si="321"/>
        <v>32699.3</v>
      </c>
      <c r="Y276" s="11">
        <f t="shared" si="322"/>
        <v>33956.5</v>
      </c>
      <c r="Z276" s="11">
        <f t="shared" si="323"/>
        <v>33956.5</v>
      </c>
      <c r="AA276" s="11">
        <f t="shared" si="422"/>
        <v>0</v>
      </c>
      <c r="AB276" s="11">
        <f t="shared" si="423"/>
        <v>0</v>
      </c>
      <c r="AC276" s="11">
        <f t="shared" si="424"/>
        <v>0</v>
      </c>
      <c r="AD276" s="11">
        <f t="shared" si="324"/>
        <v>32699.3</v>
      </c>
      <c r="AE276" s="11">
        <f t="shared" si="425"/>
        <v>0</v>
      </c>
      <c r="AF276" s="57">
        <f t="shared" si="388"/>
        <v>32699.3</v>
      </c>
      <c r="AG276" s="58">
        <f t="shared" si="325"/>
        <v>33956.5</v>
      </c>
      <c r="AH276" s="58">
        <f t="shared" si="326"/>
        <v>33956.5</v>
      </c>
      <c r="AI276" s="11">
        <f t="shared" si="426"/>
        <v>0</v>
      </c>
      <c r="AJ276" s="21"/>
      <c r="AK276" s="21"/>
    </row>
    <row r="277" spans="1:37" x14ac:dyDescent="0.3">
      <c r="A277" s="47" t="s">
        <v>222</v>
      </c>
      <c r="B277" s="48">
        <v>600</v>
      </c>
      <c r="C277" s="47" t="s">
        <v>65</v>
      </c>
      <c r="D277" s="47" t="s">
        <v>65</v>
      </c>
      <c r="E277" s="49" t="s">
        <v>66</v>
      </c>
      <c r="F277" s="11">
        <v>32699.3</v>
      </c>
      <c r="G277" s="11">
        <v>33956.5</v>
      </c>
      <c r="H277" s="11">
        <v>33956.5</v>
      </c>
      <c r="I277" s="11"/>
      <c r="J277" s="11"/>
      <c r="K277" s="11"/>
      <c r="L277" s="11">
        <f t="shared" si="406"/>
        <v>32699.3</v>
      </c>
      <c r="M277" s="11">
        <f t="shared" si="407"/>
        <v>33956.5</v>
      </c>
      <c r="N277" s="11">
        <f t="shared" si="408"/>
        <v>33956.5</v>
      </c>
      <c r="O277" s="11"/>
      <c r="P277" s="11"/>
      <c r="Q277" s="11"/>
      <c r="R277" s="11">
        <f t="shared" si="318"/>
        <v>32699.3</v>
      </c>
      <c r="S277" s="11">
        <f t="shared" si="319"/>
        <v>33956.5</v>
      </c>
      <c r="T277" s="11">
        <f t="shared" si="320"/>
        <v>33956.5</v>
      </c>
      <c r="U277" s="11"/>
      <c r="V277" s="11"/>
      <c r="W277" s="11"/>
      <c r="X277" s="11">
        <f t="shared" si="321"/>
        <v>32699.3</v>
      </c>
      <c r="Y277" s="11">
        <f t="shared" si="322"/>
        <v>33956.5</v>
      </c>
      <c r="Z277" s="11">
        <f t="shared" si="323"/>
        <v>33956.5</v>
      </c>
      <c r="AA277" s="11"/>
      <c r="AB277" s="11"/>
      <c r="AC277" s="11"/>
      <c r="AD277" s="11">
        <f t="shared" si="324"/>
        <v>32699.3</v>
      </c>
      <c r="AE277" s="11"/>
      <c r="AF277" s="57">
        <f t="shared" si="388"/>
        <v>32699.3</v>
      </c>
      <c r="AG277" s="58">
        <f t="shared" si="325"/>
        <v>33956.5</v>
      </c>
      <c r="AH277" s="58">
        <f t="shared" si="326"/>
        <v>33956.5</v>
      </c>
      <c r="AI277" s="11"/>
      <c r="AJ277" s="21"/>
      <c r="AK277" s="21"/>
    </row>
    <row r="278" spans="1:37" x14ac:dyDescent="0.3">
      <c r="A278" s="47" t="s">
        <v>223</v>
      </c>
      <c r="B278" s="48"/>
      <c r="C278" s="47"/>
      <c r="D278" s="47"/>
      <c r="E278" s="49" t="s">
        <v>224</v>
      </c>
      <c r="F278" s="11">
        <f t="shared" si="410"/>
        <v>6705.9</v>
      </c>
      <c r="G278" s="11">
        <f t="shared" si="411"/>
        <v>6705.9</v>
      </c>
      <c r="H278" s="11">
        <f t="shared" si="412"/>
        <v>6705.9</v>
      </c>
      <c r="I278" s="11">
        <f t="shared" si="413"/>
        <v>0</v>
      </c>
      <c r="J278" s="11">
        <f t="shared" si="414"/>
        <v>0</v>
      </c>
      <c r="K278" s="11">
        <f t="shared" si="415"/>
        <v>0</v>
      </c>
      <c r="L278" s="11">
        <f t="shared" si="406"/>
        <v>6705.9</v>
      </c>
      <c r="M278" s="11">
        <f t="shared" si="407"/>
        <v>6705.9</v>
      </c>
      <c r="N278" s="11">
        <f t="shared" si="408"/>
        <v>6705.9</v>
      </c>
      <c r="O278" s="11">
        <f t="shared" si="416"/>
        <v>0</v>
      </c>
      <c r="P278" s="11">
        <f t="shared" si="417"/>
        <v>0</v>
      </c>
      <c r="Q278" s="11">
        <f t="shared" si="418"/>
        <v>0</v>
      </c>
      <c r="R278" s="11">
        <f t="shared" si="318"/>
        <v>6705.9</v>
      </c>
      <c r="S278" s="11">
        <f t="shared" si="319"/>
        <v>6705.9</v>
      </c>
      <c r="T278" s="11">
        <f t="shared" si="320"/>
        <v>6705.9</v>
      </c>
      <c r="U278" s="11">
        <f t="shared" si="419"/>
        <v>0</v>
      </c>
      <c r="V278" s="11">
        <f t="shared" si="420"/>
        <v>0</v>
      </c>
      <c r="W278" s="11">
        <f t="shared" si="421"/>
        <v>0</v>
      </c>
      <c r="X278" s="11">
        <f t="shared" si="321"/>
        <v>6705.9</v>
      </c>
      <c r="Y278" s="11">
        <f t="shared" si="322"/>
        <v>6705.9</v>
      </c>
      <c r="Z278" s="11">
        <f t="shared" si="323"/>
        <v>6705.9</v>
      </c>
      <c r="AA278" s="11">
        <f t="shared" si="422"/>
        <v>0</v>
      </c>
      <c r="AB278" s="11">
        <f t="shared" si="423"/>
        <v>0</v>
      </c>
      <c r="AC278" s="11">
        <f t="shared" si="424"/>
        <v>0</v>
      </c>
      <c r="AD278" s="11">
        <f t="shared" si="324"/>
        <v>6705.9</v>
      </c>
      <c r="AE278" s="11">
        <f t="shared" si="425"/>
        <v>0</v>
      </c>
      <c r="AF278" s="57">
        <f t="shared" si="388"/>
        <v>6705.9</v>
      </c>
      <c r="AG278" s="58">
        <f t="shared" si="325"/>
        <v>6705.9</v>
      </c>
      <c r="AH278" s="58">
        <f t="shared" si="326"/>
        <v>6705.9</v>
      </c>
      <c r="AI278" s="11">
        <f t="shared" si="426"/>
        <v>0</v>
      </c>
      <c r="AJ278" s="21"/>
      <c r="AK278" s="21"/>
    </row>
    <row r="279" spans="1:37" ht="46.8" x14ac:dyDescent="0.3">
      <c r="A279" s="47" t="s">
        <v>223</v>
      </c>
      <c r="B279" s="48" t="s">
        <v>51</v>
      </c>
      <c r="C279" s="47"/>
      <c r="D279" s="47"/>
      <c r="E279" s="49" t="s">
        <v>52</v>
      </c>
      <c r="F279" s="11">
        <f t="shared" si="410"/>
        <v>6705.9</v>
      </c>
      <c r="G279" s="11">
        <f t="shared" si="411"/>
        <v>6705.9</v>
      </c>
      <c r="H279" s="11">
        <f t="shared" si="412"/>
        <v>6705.9</v>
      </c>
      <c r="I279" s="11">
        <f t="shared" si="413"/>
        <v>0</v>
      </c>
      <c r="J279" s="11">
        <f t="shared" si="414"/>
        <v>0</v>
      </c>
      <c r="K279" s="11">
        <f t="shared" si="415"/>
        <v>0</v>
      </c>
      <c r="L279" s="11">
        <f t="shared" si="406"/>
        <v>6705.9</v>
      </c>
      <c r="M279" s="11">
        <f t="shared" si="407"/>
        <v>6705.9</v>
      </c>
      <c r="N279" s="11">
        <f t="shared" si="408"/>
        <v>6705.9</v>
      </c>
      <c r="O279" s="11">
        <f t="shared" si="416"/>
        <v>0</v>
      </c>
      <c r="P279" s="11">
        <f t="shared" si="417"/>
        <v>0</v>
      </c>
      <c r="Q279" s="11">
        <f t="shared" si="418"/>
        <v>0</v>
      </c>
      <c r="R279" s="11">
        <f t="shared" si="318"/>
        <v>6705.9</v>
      </c>
      <c r="S279" s="11">
        <f t="shared" si="319"/>
        <v>6705.9</v>
      </c>
      <c r="T279" s="11">
        <f t="shared" si="320"/>
        <v>6705.9</v>
      </c>
      <c r="U279" s="11">
        <f t="shared" si="419"/>
        <v>0</v>
      </c>
      <c r="V279" s="11">
        <f t="shared" si="420"/>
        <v>0</v>
      </c>
      <c r="W279" s="11">
        <f t="shared" si="421"/>
        <v>0</v>
      </c>
      <c r="X279" s="11">
        <f t="shared" si="321"/>
        <v>6705.9</v>
      </c>
      <c r="Y279" s="11">
        <f t="shared" si="322"/>
        <v>6705.9</v>
      </c>
      <c r="Z279" s="11">
        <f t="shared" si="323"/>
        <v>6705.9</v>
      </c>
      <c r="AA279" s="11">
        <f t="shared" si="422"/>
        <v>0</v>
      </c>
      <c r="AB279" s="11">
        <f t="shared" si="423"/>
        <v>0</v>
      </c>
      <c r="AC279" s="11">
        <f t="shared" si="424"/>
        <v>0</v>
      </c>
      <c r="AD279" s="11">
        <f t="shared" si="324"/>
        <v>6705.9</v>
      </c>
      <c r="AE279" s="11">
        <f t="shared" si="425"/>
        <v>0</v>
      </c>
      <c r="AF279" s="57">
        <f t="shared" si="388"/>
        <v>6705.9</v>
      </c>
      <c r="AG279" s="58">
        <f t="shared" si="325"/>
        <v>6705.9</v>
      </c>
      <c r="AH279" s="58">
        <f t="shared" si="326"/>
        <v>6705.9</v>
      </c>
      <c r="AI279" s="11">
        <f t="shared" si="426"/>
        <v>0</v>
      </c>
      <c r="AJ279" s="21"/>
      <c r="AK279" s="21"/>
    </row>
    <row r="280" spans="1:37" x14ac:dyDescent="0.3">
      <c r="A280" s="47" t="s">
        <v>223</v>
      </c>
      <c r="B280" s="48">
        <v>600</v>
      </c>
      <c r="C280" s="47" t="s">
        <v>65</v>
      </c>
      <c r="D280" s="47" t="s">
        <v>65</v>
      </c>
      <c r="E280" s="49" t="s">
        <v>66</v>
      </c>
      <c r="F280" s="11">
        <v>6705.9</v>
      </c>
      <c r="G280" s="11">
        <v>6705.9</v>
      </c>
      <c r="H280" s="11">
        <v>6705.9</v>
      </c>
      <c r="I280" s="11"/>
      <c r="J280" s="11"/>
      <c r="K280" s="11"/>
      <c r="L280" s="11">
        <f t="shared" si="406"/>
        <v>6705.9</v>
      </c>
      <c r="M280" s="11">
        <f t="shared" si="407"/>
        <v>6705.9</v>
      </c>
      <c r="N280" s="11">
        <f t="shared" si="408"/>
        <v>6705.9</v>
      </c>
      <c r="O280" s="11"/>
      <c r="P280" s="11"/>
      <c r="Q280" s="11"/>
      <c r="R280" s="11">
        <f t="shared" si="318"/>
        <v>6705.9</v>
      </c>
      <c r="S280" s="11">
        <f t="shared" si="319"/>
        <v>6705.9</v>
      </c>
      <c r="T280" s="11">
        <f t="shared" si="320"/>
        <v>6705.9</v>
      </c>
      <c r="U280" s="11"/>
      <c r="V280" s="11"/>
      <c r="W280" s="11"/>
      <c r="X280" s="11">
        <f t="shared" si="321"/>
        <v>6705.9</v>
      </c>
      <c r="Y280" s="11">
        <f t="shared" si="322"/>
        <v>6705.9</v>
      </c>
      <c r="Z280" s="11">
        <f t="shared" si="323"/>
        <v>6705.9</v>
      </c>
      <c r="AA280" s="11"/>
      <c r="AB280" s="11"/>
      <c r="AC280" s="11"/>
      <c r="AD280" s="11">
        <f t="shared" si="324"/>
        <v>6705.9</v>
      </c>
      <c r="AE280" s="11"/>
      <c r="AF280" s="57">
        <f t="shared" si="388"/>
        <v>6705.9</v>
      </c>
      <c r="AG280" s="58">
        <f t="shared" si="325"/>
        <v>6705.9</v>
      </c>
      <c r="AH280" s="58">
        <f t="shared" si="326"/>
        <v>6705.9</v>
      </c>
      <c r="AI280" s="11"/>
      <c r="AJ280" s="21"/>
      <c r="AK280" s="21"/>
    </row>
    <row r="281" spans="1:37" x14ac:dyDescent="0.3">
      <c r="A281" s="47" t="s">
        <v>225</v>
      </c>
      <c r="B281" s="48"/>
      <c r="C281" s="47"/>
      <c r="D281" s="47"/>
      <c r="E281" s="49" t="s">
        <v>195</v>
      </c>
      <c r="F281" s="11">
        <f t="shared" si="410"/>
        <v>720.5</v>
      </c>
      <c r="G281" s="11">
        <f t="shared" si="411"/>
        <v>0</v>
      </c>
      <c r="H281" s="11">
        <f t="shared" si="412"/>
        <v>0</v>
      </c>
      <c r="I281" s="11">
        <f t="shared" si="413"/>
        <v>0</v>
      </c>
      <c r="J281" s="11">
        <f t="shared" si="414"/>
        <v>0</v>
      </c>
      <c r="K281" s="11">
        <f t="shared" si="415"/>
        <v>0</v>
      </c>
      <c r="L281" s="11">
        <f t="shared" si="406"/>
        <v>720.5</v>
      </c>
      <c r="M281" s="11">
        <f t="shared" si="407"/>
        <v>0</v>
      </c>
      <c r="N281" s="11">
        <f t="shared" si="408"/>
        <v>0</v>
      </c>
      <c r="O281" s="11">
        <f t="shared" si="416"/>
        <v>471.5</v>
      </c>
      <c r="P281" s="11">
        <f t="shared" si="417"/>
        <v>0</v>
      </c>
      <c r="Q281" s="11">
        <f t="shared" si="418"/>
        <v>0</v>
      </c>
      <c r="R281" s="11">
        <f t="shared" si="318"/>
        <v>1192</v>
      </c>
      <c r="S281" s="11">
        <f t="shared" si="319"/>
        <v>0</v>
      </c>
      <c r="T281" s="11">
        <f t="shared" si="320"/>
        <v>0</v>
      </c>
      <c r="U281" s="11">
        <f t="shared" si="419"/>
        <v>0</v>
      </c>
      <c r="V281" s="11">
        <f t="shared" si="420"/>
        <v>0</v>
      </c>
      <c r="W281" s="11">
        <f t="shared" si="421"/>
        <v>0</v>
      </c>
      <c r="X281" s="11">
        <f t="shared" si="321"/>
        <v>1192</v>
      </c>
      <c r="Y281" s="11">
        <f t="shared" si="322"/>
        <v>0</v>
      </c>
      <c r="Z281" s="11">
        <f t="shared" si="323"/>
        <v>0</v>
      </c>
      <c r="AA281" s="11">
        <f t="shared" si="422"/>
        <v>0</v>
      </c>
      <c r="AB281" s="11">
        <f t="shared" si="423"/>
        <v>0</v>
      </c>
      <c r="AC281" s="11">
        <f t="shared" si="424"/>
        <v>0</v>
      </c>
      <c r="AD281" s="11">
        <f t="shared" si="324"/>
        <v>1192</v>
      </c>
      <c r="AE281" s="11">
        <f t="shared" si="425"/>
        <v>0</v>
      </c>
      <c r="AF281" s="57">
        <f t="shared" si="388"/>
        <v>1192</v>
      </c>
      <c r="AG281" s="58">
        <f t="shared" si="325"/>
        <v>0</v>
      </c>
      <c r="AH281" s="58">
        <f t="shared" si="326"/>
        <v>0</v>
      </c>
      <c r="AI281" s="11">
        <f t="shared" si="426"/>
        <v>0</v>
      </c>
      <c r="AJ281" s="21"/>
      <c r="AK281" s="21"/>
    </row>
    <row r="282" spans="1:37" ht="46.8" x14ac:dyDescent="0.3">
      <c r="A282" s="47" t="s">
        <v>225</v>
      </c>
      <c r="B282" s="48" t="s">
        <v>51</v>
      </c>
      <c r="C282" s="47"/>
      <c r="D282" s="47"/>
      <c r="E282" s="49" t="s">
        <v>52</v>
      </c>
      <c r="F282" s="11">
        <f t="shared" si="410"/>
        <v>720.5</v>
      </c>
      <c r="G282" s="11">
        <f t="shared" si="411"/>
        <v>0</v>
      </c>
      <c r="H282" s="11">
        <f t="shared" si="412"/>
        <v>0</v>
      </c>
      <c r="I282" s="11">
        <f t="shared" si="413"/>
        <v>0</v>
      </c>
      <c r="J282" s="11">
        <f t="shared" si="414"/>
        <v>0</v>
      </c>
      <c r="K282" s="11">
        <f t="shared" si="415"/>
        <v>0</v>
      </c>
      <c r="L282" s="11">
        <f t="shared" si="406"/>
        <v>720.5</v>
      </c>
      <c r="M282" s="11">
        <f t="shared" si="407"/>
        <v>0</v>
      </c>
      <c r="N282" s="11">
        <f t="shared" si="408"/>
        <v>0</v>
      </c>
      <c r="O282" s="11">
        <f t="shared" si="416"/>
        <v>471.5</v>
      </c>
      <c r="P282" s="11">
        <f t="shared" si="417"/>
        <v>0</v>
      </c>
      <c r="Q282" s="11">
        <f t="shared" si="418"/>
        <v>0</v>
      </c>
      <c r="R282" s="11">
        <f t="shared" si="318"/>
        <v>1192</v>
      </c>
      <c r="S282" s="11">
        <f t="shared" si="319"/>
        <v>0</v>
      </c>
      <c r="T282" s="11">
        <f t="shared" si="320"/>
        <v>0</v>
      </c>
      <c r="U282" s="11">
        <f t="shared" si="419"/>
        <v>0</v>
      </c>
      <c r="V282" s="11">
        <f t="shared" si="420"/>
        <v>0</v>
      </c>
      <c r="W282" s="11">
        <f t="shared" si="421"/>
        <v>0</v>
      </c>
      <c r="X282" s="11">
        <f t="shared" si="321"/>
        <v>1192</v>
      </c>
      <c r="Y282" s="11">
        <f t="shared" si="322"/>
        <v>0</v>
      </c>
      <c r="Z282" s="11">
        <f t="shared" si="323"/>
        <v>0</v>
      </c>
      <c r="AA282" s="11">
        <f t="shared" si="422"/>
        <v>0</v>
      </c>
      <c r="AB282" s="11">
        <f t="shared" si="423"/>
        <v>0</v>
      </c>
      <c r="AC282" s="11">
        <f t="shared" si="424"/>
        <v>0</v>
      </c>
      <c r="AD282" s="11">
        <f t="shared" si="324"/>
        <v>1192</v>
      </c>
      <c r="AE282" s="11">
        <f t="shared" si="425"/>
        <v>0</v>
      </c>
      <c r="AF282" s="57">
        <f t="shared" si="388"/>
        <v>1192</v>
      </c>
      <c r="AG282" s="58">
        <f t="shared" si="325"/>
        <v>0</v>
      </c>
      <c r="AH282" s="58">
        <f t="shared" si="326"/>
        <v>0</v>
      </c>
      <c r="AI282" s="11">
        <f t="shared" si="426"/>
        <v>0</v>
      </c>
      <c r="AJ282" s="21"/>
      <c r="AK282" s="21"/>
    </row>
    <row r="283" spans="1:37" x14ac:dyDescent="0.3">
      <c r="A283" s="47" t="s">
        <v>225</v>
      </c>
      <c r="B283" s="48">
        <v>600</v>
      </c>
      <c r="C283" s="47" t="s">
        <v>65</v>
      </c>
      <c r="D283" s="47" t="s">
        <v>65</v>
      </c>
      <c r="E283" s="49" t="s">
        <v>66</v>
      </c>
      <c r="F283" s="11">
        <v>720.5</v>
      </c>
      <c r="G283" s="11">
        <v>0</v>
      </c>
      <c r="H283" s="11">
        <v>0</v>
      </c>
      <c r="I283" s="11"/>
      <c r="J283" s="11"/>
      <c r="K283" s="11"/>
      <c r="L283" s="11">
        <f t="shared" si="406"/>
        <v>720.5</v>
      </c>
      <c r="M283" s="11">
        <f t="shared" si="407"/>
        <v>0</v>
      </c>
      <c r="N283" s="11">
        <f t="shared" si="408"/>
        <v>0</v>
      </c>
      <c r="O283" s="11">
        <v>471.5</v>
      </c>
      <c r="P283" s="11"/>
      <c r="Q283" s="11"/>
      <c r="R283" s="11">
        <f t="shared" si="318"/>
        <v>1192</v>
      </c>
      <c r="S283" s="11">
        <f t="shared" si="319"/>
        <v>0</v>
      </c>
      <c r="T283" s="11">
        <f t="shared" si="320"/>
        <v>0</v>
      </c>
      <c r="U283" s="11"/>
      <c r="V283" s="11"/>
      <c r="W283" s="11"/>
      <c r="X283" s="11">
        <f t="shared" si="321"/>
        <v>1192</v>
      </c>
      <c r="Y283" s="11">
        <f t="shared" si="322"/>
        <v>0</v>
      </c>
      <c r="Z283" s="11">
        <f t="shared" si="323"/>
        <v>0</v>
      </c>
      <c r="AA283" s="11"/>
      <c r="AB283" s="11"/>
      <c r="AC283" s="11"/>
      <c r="AD283" s="11">
        <f t="shared" si="324"/>
        <v>1192</v>
      </c>
      <c r="AE283" s="11"/>
      <c r="AF283" s="57">
        <f t="shared" si="388"/>
        <v>1192</v>
      </c>
      <c r="AG283" s="58">
        <f t="shared" si="325"/>
        <v>0</v>
      </c>
      <c r="AH283" s="58">
        <f t="shared" si="326"/>
        <v>0</v>
      </c>
      <c r="AI283" s="11"/>
      <c r="AJ283" s="21"/>
      <c r="AK283" s="21"/>
    </row>
    <row r="284" spans="1:37" ht="31.2" x14ac:dyDescent="0.3">
      <c r="A284" s="47" t="s">
        <v>226</v>
      </c>
      <c r="B284" s="48"/>
      <c r="C284" s="47"/>
      <c r="D284" s="47"/>
      <c r="E284" s="49" t="s">
        <v>227</v>
      </c>
      <c r="F284" s="11">
        <f t="shared" ref="F284:K284" si="427">F285+F287+F289</f>
        <v>2249.6</v>
      </c>
      <c r="G284" s="11">
        <f t="shared" si="427"/>
        <v>2249.6</v>
      </c>
      <c r="H284" s="11">
        <f t="shared" si="427"/>
        <v>2249.6</v>
      </c>
      <c r="I284" s="11">
        <f t="shared" si="427"/>
        <v>0</v>
      </c>
      <c r="J284" s="11">
        <f t="shared" si="427"/>
        <v>0</v>
      </c>
      <c r="K284" s="11">
        <f t="shared" si="427"/>
        <v>0</v>
      </c>
      <c r="L284" s="11">
        <f t="shared" si="406"/>
        <v>2249.6</v>
      </c>
      <c r="M284" s="11">
        <f t="shared" si="407"/>
        <v>2249.6</v>
      </c>
      <c r="N284" s="11">
        <f t="shared" si="408"/>
        <v>2249.6</v>
      </c>
      <c r="O284" s="11">
        <f>O285+O287+O289</f>
        <v>1200</v>
      </c>
      <c r="P284" s="11">
        <f>P285+P287+P289</f>
        <v>0</v>
      </c>
      <c r="Q284" s="11">
        <f>Q285+Q287+Q289</f>
        <v>0</v>
      </c>
      <c r="R284" s="11">
        <f t="shared" si="318"/>
        <v>3449.6</v>
      </c>
      <c r="S284" s="11">
        <f t="shared" si="319"/>
        <v>2249.6</v>
      </c>
      <c r="T284" s="11">
        <f t="shared" si="320"/>
        <v>2249.6</v>
      </c>
      <c r="U284" s="11">
        <f>U285+U287+U289</f>
        <v>0</v>
      </c>
      <c r="V284" s="11">
        <f>V285+V287+V289</f>
        <v>0</v>
      </c>
      <c r="W284" s="11">
        <f>W285+W287+W289</f>
        <v>0</v>
      </c>
      <c r="X284" s="11">
        <f t="shared" si="321"/>
        <v>3449.6</v>
      </c>
      <c r="Y284" s="11">
        <f t="shared" si="322"/>
        <v>2249.6</v>
      </c>
      <c r="Z284" s="11">
        <f t="shared" si="323"/>
        <v>2249.6</v>
      </c>
      <c r="AA284" s="11">
        <f>AA285+AA287+AA289</f>
        <v>550</v>
      </c>
      <c r="AB284" s="11">
        <f>AB285+AB287+AB289</f>
        <v>1000</v>
      </c>
      <c r="AC284" s="11">
        <f>AC285+AC287+AC289</f>
        <v>1000</v>
      </c>
      <c r="AD284" s="11">
        <f t="shared" si="324"/>
        <v>3999.6</v>
      </c>
      <c r="AE284" s="11">
        <f>AE285+AE287+AE289</f>
        <v>0</v>
      </c>
      <c r="AF284" s="57">
        <f t="shared" si="388"/>
        <v>3999.6</v>
      </c>
      <c r="AG284" s="58">
        <f t="shared" si="325"/>
        <v>3249.6</v>
      </c>
      <c r="AH284" s="58">
        <f t="shared" si="326"/>
        <v>3249.6</v>
      </c>
      <c r="AI284" s="11">
        <f>AI285+AI287+AI289</f>
        <v>0</v>
      </c>
      <c r="AJ284" s="21"/>
      <c r="AK284" s="21"/>
    </row>
    <row r="285" spans="1:37" ht="31.2" x14ac:dyDescent="0.3">
      <c r="A285" s="47" t="s">
        <v>226</v>
      </c>
      <c r="B285" s="48" t="s">
        <v>59</v>
      </c>
      <c r="C285" s="47"/>
      <c r="D285" s="47"/>
      <c r="E285" s="49" t="s">
        <v>60</v>
      </c>
      <c r="F285" s="11">
        <f t="shared" ref="F285:K285" si="428">F286</f>
        <v>767.6</v>
      </c>
      <c r="G285" s="11">
        <f t="shared" si="428"/>
        <v>767.6</v>
      </c>
      <c r="H285" s="11">
        <f t="shared" si="428"/>
        <v>767.6</v>
      </c>
      <c r="I285" s="11">
        <f t="shared" si="428"/>
        <v>0</v>
      </c>
      <c r="J285" s="11">
        <f t="shared" si="428"/>
        <v>0</v>
      </c>
      <c r="K285" s="11">
        <f t="shared" si="428"/>
        <v>0</v>
      </c>
      <c r="L285" s="11">
        <f t="shared" si="406"/>
        <v>767.6</v>
      </c>
      <c r="M285" s="11">
        <f t="shared" si="407"/>
        <v>767.6</v>
      </c>
      <c r="N285" s="11">
        <f t="shared" si="408"/>
        <v>767.6</v>
      </c>
      <c r="O285" s="11">
        <f>O286</f>
        <v>0</v>
      </c>
      <c r="P285" s="11">
        <f>P286</f>
        <v>0</v>
      </c>
      <c r="Q285" s="11">
        <f>Q286</f>
        <v>0</v>
      </c>
      <c r="R285" s="11">
        <f t="shared" si="318"/>
        <v>767.6</v>
      </c>
      <c r="S285" s="11">
        <f t="shared" si="319"/>
        <v>767.6</v>
      </c>
      <c r="T285" s="11">
        <f t="shared" si="320"/>
        <v>767.6</v>
      </c>
      <c r="U285" s="11">
        <f>U286</f>
        <v>0</v>
      </c>
      <c r="V285" s="11">
        <f>V286</f>
        <v>0</v>
      </c>
      <c r="W285" s="11">
        <f>W286</f>
        <v>0</v>
      </c>
      <c r="X285" s="11">
        <f t="shared" si="321"/>
        <v>767.6</v>
      </c>
      <c r="Y285" s="11">
        <f t="shared" si="322"/>
        <v>767.6</v>
      </c>
      <c r="Z285" s="11">
        <f t="shared" si="323"/>
        <v>767.6</v>
      </c>
      <c r="AA285" s="11">
        <f>AA286</f>
        <v>0</v>
      </c>
      <c r="AB285" s="11">
        <f>AB286</f>
        <v>0</v>
      </c>
      <c r="AC285" s="11">
        <f>AC286</f>
        <v>0</v>
      </c>
      <c r="AD285" s="11">
        <f t="shared" si="324"/>
        <v>767.6</v>
      </c>
      <c r="AE285" s="11">
        <f>AE286</f>
        <v>0</v>
      </c>
      <c r="AF285" s="57">
        <f t="shared" si="388"/>
        <v>767.6</v>
      </c>
      <c r="AG285" s="58">
        <f t="shared" si="325"/>
        <v>767.6</v>
      </c>
      <c r="AH285" s="58">
        <f t="shared" si="326"/>
        <v>767.6</v>
      </c>
      <c r="AI285" s="11">
        <f>AI286</f>
        <v>0</v>
      </c>
      <c r="AJ285" s="21"/>
      <c r="AK285" s="21"/>
    </row>
    <row r="286" spans="1:37" x14ac:dyDescent="0.3">
      <c r="A286" s="47" t="s">
        <v>226</v>
      </c>
      <c r="B286" s="48">
        <v>200</v>
      </c>
      <c r="C286" s="47" t="s">
        <v>65</v>
      </c>
      <c r="D286" s="47" t="s">
        <v>65</v>
      </c>
      <c r="E286" s="49" t="s">
        <v>66</v>
      </c>
      <c r="F286" s="11">
        <v>767.6</v>
      </c>
      <c r="G286" s="11">
        <v>767.6</v>
      </c>
      <c r="H286" s="11">
        <v>767.6</v>
      </c>
      <c r="I286" s="11"/>
      <c r="J286" s="11"/>
      <c r="K286" s="11"/>
      <c r="L286" s="11">
        <f t="shared" si="406"/>
        <v>767.6</v>
      </c>
      <c r="M286" s="11">
        <f t="shared" si="407"/>
        <v>767.6</v>
      </c>
      <c r="N286" s="11">
        <f t="shared" si="408"/>
        <v>767.6</v>
      </c>
      <c r="O286" s="11"/>
      <c r="P286" s="11"/>
      <c r="Q286" s="11"/>
      <c r="R286" s="11">
        <f t="shared" si="318"/>
        <v>767.6</v>
      </c>
      <c r="S286" s="11">
        <f t="shared" si="319"/>
        <v>767.6</v>
      </c>
      <c r="T286" s="11">
        <f t="shared" si="320"/>
        <v>767.6</v>
      </c>
      <c r="U286" s="11"/>
      <c r="V286" s="11"/>
      <c r="W286" s="11"/>
      <c r="X286" s="11">
        <f t="shared" si="321"/>
        <v>767.6</v>
      </c>
      <c r="Y286" s="11">
        <f t="shared" si="322"/>
        <v>767.6</v>
      </c>
      <c r="Z286" s="11">
        <f t="shared" si="323"/>
        <v>767.6</v>
      </c>
      <c r="AA286" s="11"/>
      <c r="AB286" s="11"/>
      <c r="AC286" s="11"/>
      <c r="AD286" s="11">
        <f t="shared" si="324"/>
        <v>767.6</v>
      </c>
      <c r="AE286" s="11"/>
      <c r="AF286" s="57">
        <f t="shared" si="388"/>
        <v>767.6</v>
      </c>
      <c r="AG286" s="58">
        <f t="shared" si="325"/>
        <v>767.6</v>
      </c>
      <c r="AH286" s="58">
        <f t="shared" si="326"/>
        <v>767.6</v>
      </c>
      <c r="AI286" s="11"/>
      <c r="AJ286" s="21"/>
      <c r="AK286" s="21"/>
    </row>
    <row r="287" spans="1:37" ht="31.2" x14ac:dyDescent="0.3">
      <c r="A287" s="47" t="s">
        <v>226</v>
      </c>
      <c r="B287" s="48" t="s">
        <v>185</v>
      </c>
      <c r="C287" s="47"/>
      <c r="D287" s="47"/>
      <c r="E287" s="49" t="s">
        <v>186</v>
      </c>
      <c r="F287" s="11">
        <f t="shared" ref="F287:K287" si="429">F288</f>
        <v>400</v>
      </c>
      <c r="G287" s="11">
        <f t="shared" si="429"/>
        <v>400</v>
      </c>
      <c r="H287" s="11">
        <f t="shared" si="429"/>
        <v>400</v>
      </c>
      <c r="I287" s="11">
        <f t="shared" si="429"/>
        <v>0</v>
      </c>
      <c r="J287" s="11">
        <f t="shared" si="429"/>
        <v>0</v>
      </c>
      <c r="K287" s="11">
        <f t="shared" si="429"/>
        <v>0</v>
      </c>
      <c r="L287" s="11">
        <f t="shared" si="406"/>
        <v>400</v>
      </c>
      <c r="M287" s="11">
        <f t="shared" si="407"/>
        <v>400</v>
      </c>
      <c r="N287" s="11">
        <f t="shared" si="408"/>
        <v>400</v>
      </c>
      <c r="O287" s="11">
        <f>O288</f>
        <v>0</v>
      </c>
      <c r="P287" s="11">
        <f>P288</f>
        <v>0</v>
      </c>
      <c r="Q287" s="11">
        <f>Q288</f>
        <v>0</v>
      </c>
      <c r="R287" s="11">
        <f t="shared" si="318"/>
        <v>400</v>
      </c>
      <c r="S287" s="11">
        <f t="shared" si="319"/>
        <v>400</v>
      </c>
      <c r="T287" s="11">
        <f t="shared" si="320"/>
        <v>400</v>
      </c>
      <c r="U287" s="11">
        <f>U288</f>
        <v>0</v>
      </c>
      <c r="V287" s="11">
        <f>V288</f>
        <v>0</v>
      </c>
      <c r="W287" s="11">
        <f>W288</f>
        <v>0</v>
      </c>
      <c r="X287" s="11">
        <f t="shared" si="321"/>
        <v>400</v>
      </c>
      <c r="Y287" s="11">
        <f t="shared" si="322"/>
        <v>400</v>
      </c>
      <c r="Z287" s="11">
        <f t="shared" si="323"/>
        <v>400</v>
      </c>
      <c r="AA287" s="11">
        <f>AA288</f>
        <v>0</v>
      </c>
      <c r="AB287" s="11">
        <f>AB288</f>
        <v>0</v>
      </c>
      <c r="AC287" s="11">
        <f>AC288</f>
        <v>0</v>
      </c>
      <c r="AD287" s="11">
        <f t="shared" si="324"/>
        <v>400</v>
      </c>
      <c r="AE287" s="11">
        <f>AE288</f>
        <v>0</v>
      </c>
      <c r="AF287" s="57">
        <f t="shared" si="388"/>
        <v>400</v>
      </c>
      <c r="AG287" s="58">
        <f t="shared" si="325"/>
        <v>400</v>
      </c>
      <c r="AH287" s="58">
        <f t="shared" si="326"/>
        <v>400</v>
      </c>
      <c r="AI287" s="11">
        <f>AI288</f>
        <v>0</v>
      </c>
      <c r="AJ287" s="21"/>
      <c r="AK287" s="21"/>
    </row>
    <row r="288" spans="1:37" x14ac:dyDescent="0.3">
      <c r="A288" s="47" t="s">
        <v>226</v>
      </c>
      <c r="B288" s="48">
        <v>300</v>
      </c>
      <c r="C288" s="47" t="s">
        <v>65</v>
      </c>
      <c r="D288" s="47" t="s">
        <v>65</v>
      </c>
      <c r="E288" s="49" t="s">
        <v>66</v>
      </c>
      <c r="F288" s="11">
        <v>400</v>
      </c>
      <c r="G288" s="11">
        <v>400</v>
      </c>
      <c r="H288" s="11">
        <v>400</v>
      </c>
      <c r="I288" s="11"/>
      <c r="J288" s="11"/>
      <c r="K288" s="11"/>
      <c r="L288" s="11">
        <f t="shared" si="406"/>
        <v>400</v>
      </c>
      <c r="M288" s="11">
        <f t="shared" si="407"/>
        <v>400</v>
      </c>
      <c r="N288" s="11">
        <f t="shared" si="408"/>
        <v>400</v>
      </c>
      <c r="O288" s="11"/>
      <c r="P288" s="11"/>
      <c r="Q288" s="11"/>
      <c r="R288" s="11">
        <f t="shared" si="318"/>
        <v>400</v>
      </c>
      <c r="S288" s="11">
        <f t="shared" si="319"/>
        <v>400</v>
      </c>
      <c r="T288" s="11">
        <f t="shared" si="320"/>
        <v>400</v>
      </c>
      <c r="U288" s="11"/>
      <c r="V288" s="11"/>
      <c r="W288" s="11"/>
      <c r="X288" s="11">
        <f t="shared" si="321"/>
        <v>400</v>
      </c>
      <c r="Y288" s="11">
        <f t="shared" si="322"/>
        <v>400</v>
      </c>
      <c r="Z288" s="11">
        <f t="shared" si="323"/>
        <v>400</v>
      </c>
      <c r="AA288" s="11"/>
      <c r="AB288" s="11"/>
      <c r="AC288" s="11"/>
      <c r="AD288" s="11">
        <f t="shared" si="324"/>
        <v>400</v>
      </c>
      <c r="AE288" s="11"/>
      <c r="AF288" s="57">
        <f t="shared" si="388"/>
        <v>400</v>
      </c>
      <c r="AG288" s="58">
        <f t="shared" si="325"/>
        <v>400</v>
      </c>
      <c r="AH288" s="58">
        <f t="shared" si="326"/>
        <v>400</v>
      </c>
      <c r="AI288" s="11"/>
      <c r="AJ288" s="21"/>
      <c r="AK288" s="21"/>
    </row>
    <row r="289" spans="1:37" ht="46.8" x14ac:dyDescent="0.3">
      <c r="A289" s="47" t="s">
        <v>226</v>
      </c>
      <c r="B289" s="48" t="s">
        <v>51</v>
      </c>
      <c r="C289" s="47"/>
      <c r="D289" s="47"/>
      <c r="E289" s="49" t="s">
        <v>52</v>
      </c>
      <c r="F289" s="11">
        <f t="shared" ref="F289:K289" si="430">F290</f>
        <v>1082</v>
      </c>
      <c r="G289" s="11">
        <f t="shared" si="430"/>
        <v>1082</v>
      </c>
      <c r="H289" s="11">
        <f t="shared" si="430"/>
        <v>1082</v>
      </c>
      <c r="I289" s="11">
        <f t="shared" si="430"/>
        <v>0</v>
      </c>
      <c r="J289" s="11">
        <f t="shared" si="430"/>
        <v>0</v>
      </c>
      <c r="K289" s="11">
        <f t="shared" si="430"/>
        <v>0</v>
      </c>
      <c r="L289" s="11">
        <f t="shared" si="406"/>
        <v>1082</v>
      </c>
      <c r="M289" s="11">
        <f t="shared" si="407"/>
        <v>1082</v>
      </c>
      <c r="N289" s="11">
        <f t="shared" si="408"/>
        <v>1082</v>
      </c>
      <c r="O289" s="11">
        <f>O290</f>
        <v>1200</v>
      </c>
      <c r="P289" s="11">
        <f>P290</f>
        <v>0</v>
      </c>
      <c r="Q289" s="11">
        <f>Q290</f>
        <v>0</v>
      </c>
      <c r="R289" s="11">
        <f t="shared" si="318"/>
        <v>2282</v>
      </c>
      <c r="S289" s="11">
        <f t="shared" si="319"/>
        <v>1082</v>
      </c>
      <c r="T289" s="11">
        <f t="shared" si="320"/>
        <v>1082</v>
      </c>
      <c r="U289" s="11">
        <f>U290</f>
        <v>0</v>
      </c>
      <c r="V289" s="11">
        <f>V290</f>
        <v>0</v>
      </c>
      <c r="W289" s="11">
        <f>W290</f>
        <v>0</v>
      </c>
      <c r="X289" s="11">
        <f t="shared" si="321"/>
        <v>2282</v>
      </c>
      <c r="Y289" s="11">
        <f t="shared" si="322"/>
        <v>1082</v>
      </c>
      <c r="Z289" s="11">
        <f t="shared" si="323"/>
        <v>1082</v>
      </c>
      <c r="AA289" s="11">
        <f>AA290</f>
        <v>550</v>
      </c>
      <c r="AB289" s="11">
        <f>AB290</f>
        <v>1000</v>
      </c>
      <c r="AC289" s="11">
        <f>AC290</f>
        <v>1000</v>
      </c>
      <c r="AD289" s="11">
        <f t="shared" si="324"/>
        <v>2832</v>
      </c>
      <c r="AE289" s="11">
        <f>AE290</f>
        <v>0</v>
      </c>
      <c r="AF289" s="57">
        <f t="shared" si="388"/>
        <v>2832</v>
      </c>
      <c r="AG289" s="58">
        <f t="shared" si="325"/>
        <v>2082</v>
      </c>
      <c r="AH289" s="58">
        <f t="shared" si="326"/>
        <v>2082</v>
      </c>
      <c r="AI289" s="11">
        <f>AI290</f>
        <v>0</v>
      </c>
      <c r="AJ289" s="21"/>
      <c r="AK289" s="21"/>
    </row>
    <row r="290" spans="1:37" x14ac:dyDescent="0.3">
      <c r="A290" s="47" t="s">
        <v>226</v>
      </c>
      <c r="B290" s="48">
        <v>600</v>
      </c>
      <c r="C290" s="47" t="s">
        <v>65</v>
      </c>
      <c r="D290" s="47" t="s">
        <v>65</v>
      </c>
      <c r="E290" s="49" t="s">
        <v>66</v>
      </c>
      <c r="F290" s="11">
        <v>1082</v>
      </c>
      <c r="G290" s="11">
        <v>1082</v>
      </c>
      <c r="H290" s="11">
        <v>1082</v>
      </c>
      <c r="I290" s="11"/>
      <c r="J290" s="11"/>
      <c r="K290" s="11"/>
      <c r="L290" s="11">
        <f t="shared" si="406"/>
        <v>1082</v>
      </c>
      <c r="M290" s="11">
        <f t="shared" si="407"/>
        <v>1082</v>
      </c>
      <c r="N290" s="11">
        <f t="shared" si="408"/>
        <v>1082</v>
      </c>
      <c r="O290" s="11">
        <v>1200</v>
      </c>
      <c r="P290" s="11"/>
      <c r="Q290" s="11"/>
      <c r="R290" s="11">
        <f t="shared" si="318"/>
        <v>2282</v>
      </c>
      <c r="S290" s="11">
        <f t="shared" si="319"/>
        <v>1082</v>
      </c>
      <c r="T290" s="11">
        <f t="shared" si="320"/>
        <v>1082</v>
      </c>
      <c r="U290" s="11"/>
      <c r="V290" s="11"/>
      <c r="W290" s="11"/>
      <c r="X290" s="11">
        <f t="shared" si="321"/>
        <v>2282</v>
      </c>
      <c r="Y290" s="11">
        <f t="shared" si="322"/>
        <v>1082</v>
      </c>
      <c r="Z290" s="11">
        <f t="shared" si="323"/>
        <v>1082</v>
      </c>
      <c r="AA290" s="11">
        <v>550</v>
      </c>
      <c r="AB290" s="11">
        <v>1000</v>
      </c>
      <c r="AC290" s="11">
        <v>1000</v>
      </c>
      <c r="AD290" s="11">
        <f t="shared" si="324"/>
        <v>2832</v>
      </c>
      <c r="AE290" s="11"/>
      <c r="AF290" s="57">
        <f t="shared" si="388"/>
        <v>2832</v>
      </c>
      <c r="AG290" s="58">
        <f t="shared" si="325"/>
        <v>2082</v>
      </c>
      <c r="AH290" s="58">
        <f t="shared" si="326"/>
        <v>2082</v>
      </c>
      <c r="AI290" s="11"/>
      <c r="AJ290" s="21"/>
      <c r="AK290" s="21"/>
    </row>
    <row r="291" spans="1:37" ht="78" x14ac:dyDescent="0.3">
      <c r="A291" s="47" t="s">
        <v>228</v>
      </c>
      <c r="B291" s="48"/>
      <c r="C291" s="47"/>
      <c r="D291" s="47"/>
      <c r="E291" s="49" t="s">
        <v>229</v>
      </c>
      <c r="F291" s="11">
        <f t="shared" ref="F291:F295" si="431">F292</f>
        <v>2333.1</v>
      </c>
      <c r="G291" s="11">
        <f t="shared" ref="G291:G295" si="432">G292</f>
        <v>2426.8000000000002</v>
      </c>
      <c r="H291" s="11">
        <f t="shared" ref="H291:H295" si="433">H292</f>
        <v>2426.8000000000002</v>
      </c>
      <c r="I291" s="11">
        <f t="shared" ref="I291:I295" si="434">I292</f>
        <v>0</v>
      </c>
      <c r="J291" s="11">
        <f t="shared" ref="J291:J295" si="435">J292</f>
        <v>0</v>
      </c>
      <c r="K291" s="11">
        <f t="shared" ref="K291:K295" si="436">K292</f>
        <v>0</v>
      </c>
      <c r="L291" s="11">
        <f t="shared" si="406"/>
        <v>2333.1</v>
      </c>
      <c r="M291" s="11">
        <f t="shared" si="407"/>
        <v>2426.8000000000002</v>
      </c>
      <c r="N291" s="11">
        <f t="shared" si="408"/>
        <v>2426.8000000000002</v>
      </c>
      <c r="O291" s="11">
        <f t="shared" ref="O291:O295" si="437">O292</f>
        <v>0</v>
      </c>
      <c r="P291" s="11">
        <f t="shared" ref="P291:P295" si="438">P292</f>
        <v>0</v>
      </c>
      <c r="Q291" s="11">
        <f t="shared" ref="Q291:Q295" si="439">Q292</f>
        <v>0</v>
      </c>
      <c r="R291" s="11">
        <f t="shared" si="318"/>
        <v>2333.1</v>
      </c>
      <c r="S291" s="11">
        <f t="shared" si="319"/>
        <v>2426.8000000000002</v>
      </c>
      <c r="T291" s="11">
        <f t="shared" si="320"/>
        <v>2426.8000000000002</v>
      </c>
      <c r="U291" s="11">
        <f t="shared" ref="U291:U295" si="440">U292</f>
        <v>0</v>
      </c>
      <c r="V291" s="11">
        <f t="shared" ref="V291:V295" si="441">V292</f>
        <v>0</v>
      </c>
      <c r="W291" s="11">
        <f t="shared" ref="W291:W295" si="442">W292</f>
        <v>0</v>
      </c>
      <c r="X291" s="11">
        <f t="shared" si="321"/>
        <v>2333.1</v>
      </c>
      <c r="Y291" s="11">
        <f t="shared" si="322"/>
        <v>2426.8000000000002</v>
      </c>
      <c r="Z291" s="11">
        <f t="shared" si="323"/>
        <v>2426.8000000000002</v>
      </c>
      <c r="AA291" s="11">
        <f t="shared" ref="AA291:AA295" si="443">AA292</f>
        <v>0</v>
      </c>
      <c r="AB291" s="11">
        <f t="shared" ref="AB291:AB295" si="444">AB292</f>
        <v>0</v>
      </c>
      <c r="AC291" s="11">
        <f t="shared" ref="AC291:AC295" si="445">AC292</f>
        <v>0</v>
      </c>
      <c r="AD291" s="11">
        <f t="shared" si="324"/>
        <v>2333.1</v>
      </c>
      <c r="AE291" s="11">
        <f t="shared" ref="AE291:AE295" si="446">AE292</f>
        <v>0</v>
      </c>
      <c r="AF291" s="57">
        <f t="shared" si="388"/>
        <v>2333.1</v>
      </c>
      <c r="AG291" s="58">
        <f t="shared" si="325"/>
        <v>2426.8000000000002</v>
      </c>
      <c r="AH291" s="58">
        <f t="shared" si="326"/>
        <v>2426.8000000000002</v>
      </c>
      <c r="AI291" s="11">
        <f t="shared" ref="AI291:AI295" si="447">AI292</f>
        <v>0</v>
      </c>
      <c r="AJ291" s="21"/>
      <c r="AK291" s="21"/>
    </row>
    <row r="292" spans="1:37" ht="46.8" x14ac:dyDescent="0.3">
      <c r="A292" s="47" t="s">
        <v>228</v>
      </c>
      <c r="B292" s="48" t="s">
        <v>51</v>
      </c>
      <c r="C292" s="47"/>
      <c r="D292" s="47"/>
      <c r="E292" s="49" t="s">
        <v>52</v>
      </c>
      <c r="F292" s="11">
        <f t="shared" si="431"/>
        <v>2333.1</v>
      </c>
      <c r="G292" s="11">
        <f t="shared" si="432"/>
        <v>2426.8000000000002</v>
      </c>
      <c r="H292" s="11">
        <f t="shared" si="433"/>
        <v>2426.8000000000002</v>
      </c>
      <c r="I292" s="11">
        <f t="shared" si="434"/>
        <v>0</v>
      </c>
      <c r="J292" s="11">
        <f t="shared" si="435"/>
        <v>0</v>
      </c>
      <c r="K292" s="11">
        <f t="shared" si="436"/>
        <v>0</v>
      </c>
      <c r="L292" s="11">
        <f t="shared" si="406"/>
        <v>2333.1</v>
      </c>
      <c r="M292" s="11">
        <f t="shared" si="407"/>
        <v>2426.8000000000002</v>
      </c>
      <c r="N292" s="11">
        <f t="shared" si="408"/>
        <v>2426.8000000000002</v>
      </c>
      <c r="O292" s="11">
        <f t="shared" si="437"/>
        <v>0</v>
      </c>
      <c r="P292" s="11">
        <f t="shared" si="438"/>
        <v>0</v>
      </c>
      <c r="Q292" s="11">
        <f t="shared" si="439"/>
        <v>0</v>
      </c>
      <c r="R292" s="11">
        <f t="shared" si="318"/>
        <v>2333.1</v>
      </c>
      <c r="S292" s="11">
        <f t="shared" si="319"/>
        <v>2426.8000000000002</v>
      </c>
      <c r="T292" s="11">
        <f t="shared" si="320"/>
        <v>2426.8000000000002</v>
      </c>
      <c r="U292" s="11">
        <f t="shared" si="440"/>
        <v>0</v>
      </c>
      <c r="V292" s="11">
        <f t="shared" si="441"/>
        <v>0</v>
      </c>
      <c r="W292" s="11">
        <f t="shared" si="442"/>
        <v>0</v>
      </c>
      <c r="X292" s="11">
        <f t="shared" si="321"/>
        <v>2333.1</v>
      </c>
      <c r="Y292" s="11">
        <f t="shared" si="322"/>
        <v>2426.8000000000002</v>
      </c>
      <c r="Z292" s="11">
        <f t="shared" si="323"/>
        <v>2426.8000000000002</v>
      </c>
      <c r="AA292" s="11">
        <f t="shared" si="443"/>
        <v>0</v>
      </c>
      <c r="AB292" s="11">
        <f t="shared" si="444"/>
        <v>0</v>
      </c>
      <c r="AC292" s="11">
        <f t="shared" si="445"/>
        <v>0</v>
      </c>
      <c r="AD292" s="11">
        <f t="shared" si="324"/>
        <v>2333.1</v>
      </c>
      <c r="AE292" s="11">
        <f t="shared" si="446"/>
        <v>0</v>
      </c>
      <c r="AF292" s="57">
        <f t="shared" si="388"/>
        <v>2333.1</v>
      </c>
      <c r="AG292" s="58">
        <f t="shared" si="325"/>
        <v>2426.8000000000002</v>
      </c>
      <c r="AH292" s="58">
        <f t="shared" si="326"/>
        <v>2426.8000000000002</v>
      </c>
      <c r="AI292" s="11">
        <f t="shared" si="447"/>
        <v>0</v>
      </c>
      <c r="AJ292" s="21"/>
      <c r="AK292" s="21"/>
    </row>
    <row r="293" spans="1:37" x14ac:dyDescent="0.3">
      <c r="A293" s="47" t="s">
        <v>228</v>
      </c>
      <c r="B293" s="48">
        <v>600</v>
      </c>
      <c r="C293" s="47" t="s">
        <v>65</v>
      </c>
      <c r="D293" s="47" t="s">
        <v>65</v>
      </c>
      <c r="E293" s="49" t="s">
        <v>66</v>
      </c>
      <c r="F293" s="11">
        <v>2333.1</v>
      </c>
      <c r="G293" s="11">
        <v>2426.8000000000002</v>
      </c>
      <c r="H293" s="11">
        <v>2426.8000000000002</v>
      </c>
      <c r="I293" s="11"/>
      <c r="J293" s="11"/>
      <c r="K293" s="11"/>
      <c r="L293" s="11">
        <f t="shared" si="406"/>
        <v>2333.1</v>
      </c>
      <c r="M293" s="11">
        <f t="shared" si="407"/>
        <v>2426.8000000000002</v>
      </c>
      <c r="N293" s="11">
        <f t="shared" si="408"/>
        <v>2426.8000000000002</v>
      </c>
      <c r="O293" s="11"/>
      <c r="P293" s="11"/>
      <c r="Q293" s="11"/>
      <c r="R293" s="11">
        <f t="shared" si="318"/>
        <v>2333.1</v>
      </c>
      <c r="S293" s="11">
        <f t="shared" si="319"/>
        <v>2426.8000000000002</v>
      </c>
      <c r="T293" s="11">
        <f t="shared" si="320"/>
        <v>2426.8000000000002</v>
      </c>
      <c r="U293" s="11"/>
      <c r="V293" s="11"/>
      <c r="W293" s="11"/>
      <c r="X293" s="11">
        <f t="shared" si="321"/>
        <v>2333.1</v>
      </c>
      <c r="Y293" s="11">
        <f t="shared" si="322"/>
        <v>2426.8000000000002</v>
      </c>
      <c r="Z293" s="11">
        <f t="shared" si="323"/>
        <v>2426.8000000000002</v>
      </c>
      <c r="AA293" s="11"/>
      <c r="AB293" s="11"/>
      <c r="AC293" s="11"/>
      <c r="AD293" s="11">
        <f t="shared" si="324"/>
        <v>2333.1</v>
      </c>
      <c r="AE293" s="11"/>
      <c r="AF293" s="57">
        <f t="shared" si="388"/>
        <v>2333.1</v>
      </c>
      <c r="AG293" s="58">
        <f t="shared" si="325"/>
        <v>2426.8000000000002</v>
      </c>
      <c r="AH293" s="58">
        <f t="shared" si="326"/>
        <v>2426.8000000000002</v>
      </c>
      <c r="AI293" s="11"/>
      <c r="AJ293" s="21"/>
      <c r="AK293" s="21"/>
    </row>
    <row r="294" spans="1:37" ht="78" x14ac:dyDescent="0.3">
      <c r="A294" s="47" t="s">
        <v>230</v>
      </c>
      <c r="B294" s="48"/>
      <c r="C294" s="47"/>
      <c r="D294" s="47"/>
      <c r="E294" s="49" t="s">
        <v>231</v>
      </c>
      <c r="F294" s="11">
        <f t="shared" si="431"/>
        <v>27879.200000000001</v>
      </c>
      <c r="G294" s="11">
        <f t="shared" si="432"/>
        <v>27879.200000000001</v>
      </c>
      <c r="H294" s="11">
        <f t="shared" si="433"/>
        <v>27879.200000000001</v>
      </c>
      <c r="I294" s="11">
        <f t="shared" si="434"/>
        <v>0</v>
      </c>
      <c r="J294" s="11">
        <f t="shared" si="435"/>
        <v>0</v>
      </c>
      <c r="K294" s="11">
        <f t="shared" si="436"/>
        <v>0</v>
      </c>
      <c r="L294" s="11">
        <f t="shared" si="406"/>
        <v>27879.200000000001</v>
      </c>
      <c r="M294" s="11">
        <f t="shared" si="407"/>
        <v>27879.200000000001</v>
      </c>
      <c r="N294" s="11">
        <f t="shared" si="408"/>
        <v>27879.200000000001</v>
      </c>
      <c r="O294" s="11">
        <f t="shared" si="437"/>
        <v>0</v>
      </c>
      <c r="P294" s="11">
        <f t="shared" si="438"/>
        <v>0</v>
      </c>
      <c r="Q294" s="11">
        <f t="shared" si="439"/>
        <v>0</v>
      </c>
      <c r="R294" s="11">
        <f t="shared" si="318"/>
        <v>27879.200000000001</v>
      </c>
      <c r="S294" s="11">
        <f t="shared" si="319"/>
        <v>27879.200000000001</v>
      </c>
      <c r="T294" s="11">
        <f t="shared" si="320"/>
        <v>27879.200000000001</v>
      </c>
      <c r="U294" s="11">
        <f t="shared" si="440"/>
        <v>0</v>
      </c>
      <c r="V294" s="11">
        <f t="shared" si="441"/>
        <v>0</v>
      </c>
      <c r="W294" s="11">
        <f t="shared" si="442"/>
        <v>0</v>
      </c>
      <c r="X294" s="11">
        <f t="shared" si="321"/>
        <v>27879.200000000001</v>
      </c>
      <c r="Y294" s="11">
        <f t="shared" si="322"/>
        <v>27879.200000000001</v>
      </c>
      <c r="Z294" s="11">
        <f t="shared" si="323"/>
        <v>27879.200000000001</v>
      </c>
      <c r="AA294" s="11">
        <f t="shared" si="443"/>
        <v>0</v>
      </c>
      <c r="AB294" s="11">
        <f t="shared" si="444"/>
        <v>0</v>
      </c>
      <c r="AC294" s="11">
        <f t="shared" si="445"/>
        <v>0</v>
      </c>
      <c r="AD294" s="11">
        <f t="shared" si="324"/>
        <v>27879.200000000001</v>
      </c>
      <c r="AE294" s="11">
        <f t="shared" si="446"/>
        <v>0</v>
      </c>
      <c r="AF294" s="57">
        <f t="shared" si="388"/>
        <v>27879.200000000001</v>
      </c>
      <c r="AG294" s="58">
        <f t="shared" si="325"/>
        <v>27879.200000000001</v>
      </c>
      <c r="AH294" s="58">
        <f t="shared" si="326"/>
        <v>27879.200000000001</v>
      </c>
      <c r="AI294" s="11">
        <f t="shared" si="447"/>
        <v>0</v>
      </c>
      <c r="AJ294" s="21"/>
      <c r="AK294" s="21"/>
    </row>
    <row r="295" spans="1:37" ht="46.8" x14ac:dyDescent="0.3">
      <c r="A295" s="47" t="s">
        <v>230</v>
      </c>
      <c r="B295" s="48" t="s">
        <v>51</v>
      </c>
      <c r="C295" s="47"/>
      <c r="D295" s="47"/>
      <c r="E295" s="49" t="s">
        <v>52</v>
      </c>
      <c r="F295" s="11">
        <f t="shared" si="431"/>
        <v>27879.200000000001</v>
      </c>
      <c r="G295" s="11">
        <f t="shared" si="432"/>
        <v>27879.200000000001</v>
      </c>
      <c r="H295" s="11">
        <f t="shared" si="433"/>
        <v>27879.200000000001</v>
      </c>
      <c r="I295" s="11">
        <f t="shared" si="434"/>
        <v>0</v>
      </c>
      <c r="J295" s="11">
        <f t="shared" si="435"/>
        <v>0</v>
      </c>
      <c r="K295" s="11">
        <f t="shared" si="436"/>
        <v>0</v>
      </c>
      <c r="L295" s="11">
        <f t="shared" si="406"/>
        <v>27879.200000000001</v>
      </c>
      <c r="M295" s="11">
        <f t="shared" si="407"/>
        <v>27879.200000000001</v>
      </c>
      <c r="N295" s="11">
        <f t="shared" si="408"/>
        <v>27879.200000000001</v>
      </c>
      <c r="O295" s="11">
        <f t="shared" si="437"/>
        <v>0</v>
      </c>
      <c r="P295" s="11">
        <f t="shared" si="438"/>
        <v>0</v>
      </c>
      <c r="Q295" s="11">
        <f t="shared" si="439"/>
        <v>0</v>
      </c>
      <c r="R295" s="11">
        <f t="shared" si="318"/>
        <v>27879.200000000001</v>
      </c>
      <c r="S295" s="11">
        <f t="shared" si="319"/>
        <v>27879.200000000001</v>
      </c>
      <c r="T295" s="11">
        <f t="shared" si="320"/>
        <v>27879.200000000001</v>
      </c>
      <c r="U295" s="11">
        <f t="shared" si="440"/>
        <v>0</v>
      </c>
      <c r="V295" s="11">
        <f t="shared" si="441"/>
        <v>0</v>
      </c>
      <c r="W295" s="11">
        <f t="shared" si="442"/>
        <v>0</v>
      </c>
      <c r="X295" s="11">
        <f t="shared" si="321"/>
        <v>27879.200000000001</v>
      </c>
      <c r="Y295" s="11">
        <f t="shared" si="322"/>
        <v>27879.200000000001</v>
      </c>
      <c r="Z295" s="11">
        <f t="shared" si="323"/>
        <v>27879.200000000001</v>
      </c>
      <c r="AA295" s="11">
        <f t="shared" si="443"/>
        <v>0</v>
      </c>
      <c r="AB295" s="11">
        <f t="shared" si="444"/>
        <v>0</v>
      </c>
      <c r="AC295" s="11">
        <f t="shared" si="445"/>
        <v>0</v>
      </c>
      <c r="AD295" s="11">
        <f t="shared" si="324"/>
        <v>27879.200000000001</v>
      </c>
      <c r="AE295" s="11">
        <f t="shared" si="446"/>
        <v>0</v>
      </c>
      <c r="AF295" s="57">
        <f t="shared" si="388"/>
        <v>27879.200000000001</v>
      </c>
      <c r="AG295" s="58">
        <f t="shared" si="325"/>
        <v>27879.200000000001</v>
      </c>
      <c r="AH295" s="58">
        <f t="shared" si="326"/>
        <v>27879.200000000001</v>
      </c>
      <c r="AI295" s="11">
        <f t="shared" si="447"/>
        <v>0</v>
      </c>
      <c r="AJ295" s="21"/>
      <c r="AK295" s="21"/>
    </row>
    <row r="296" spans="1:37" x14ac:dyDescent="0.3">
      <c r="A296" s="47" t="s">
        <v>230</v>
      </c>
      <c r="B296" s="48">
        <v>600</v>
      </c>
      <c r="C296" s="47" t="s">
        <v>65</v>
      </c>
      <c r="D296" s="47" t="s">
        <v>65</v>
      </c>
      <c r="E296" s="49" t="s">
        <v>66</v>
      </c>
      <c r="F296" s="11">
        <v>27879.200000000001</v>
      </c>
      <c r="G296" s="11">
        <v>27879.200000000001</v>
      </c>
      <c r="H296" s="11">
        <v>27879.200000000001</v>
      </c>
      <c r="I296" s="11"/>
      <c r="J296" s="11"/>
      <c r="K296" s="11"/>
      <c r="L296" s="11">
        <f t="shared" si="406"/>
        <v>27879.200000000001</v>
      </c>
      <c r="M296" s="11">
        <f t="shared" si="407"/>
        <v>27879.200000000001</v>
      </c>
      <c r="N296" s="11">
        <f t="shared" si="408"/>
        <v>27879.200000000001</v>
      </c>
      <c r="O296" s="11"/>
      <c r="P296" s="11"/>
      <c r="Q296" s="11"/>
      <c r="R296" s="11">
        <f t="shared" si="318"/>
        <v>27879.200000000001</v>
      </c>
      <c r="S296" s="11">
        <f t="shared" si="319"/>
        <v>27879.200000000001</v>
      </c>
      <c r="T296" s="11">
        <f t="shared" si="320"/>
        <v>27879.200000000001</v>
      </c>
      <c r="U296" s="11"/>
      <c r="V296" s="11"/>
      <c r="W296" s="11"/>
      <c r="X296" s="11">
        <f t="shared" si="321"/>
        <v>27879.200000000001</v>
      </c>
      <c r="Y296" s="11">
        <f t="shared" si="322"/>
        <v>27879.200000000001</v>
      </c>
      <c r="Z296" s="11">
        <f t="shared" si="323"/>
        <v>27879.200000000001</v>
      </c>
      <c r="AA296" s="11"/>
      <c r="AB296" s="11"/>
      <c r="AC296" s="11"/>
      <c r="AD296" s="11">
        <f t="shared" si="324"/>
        <v>27879.200000000001</v>
      </c>
      <c r="AE296" s="11"/>
      <c r="AF296" s="57">
        <f t="shared" si="388"/>
        <v>27879.200000000001</v>
      </c>
      <c r="AG296" s="58">
        <f t="shared" si="325"/>
        <v>27879.200000000001</v>
      </c>
      <c r="AH296" s="58">
        <f t="shared" si="326"/>
        <v>27879.200000000001</v>
      </c>
      <c r="AI296" s="11"/>
      <c r="AJ296" s="21"/>
      <c r="AK296" s="21"/>
    </row>
    <row r="297" spans="1:37" ht="62.4" x14ac:dyDescent="0.3">
      <c r="A297" s="47" t="s">
        <v>232</v>
      </c>
      <c r="B297" s="48"/>
      <c r="C297" s="47"/>
      <c r="D297" s="47"/>
      <c r="E297" s="49" t="s">
        <v>233</v>
      </c>
      <c r="F297" s="11">
        <f t="shared" ref="F297:K297" si="448">F298+F303</f>
        <v>148506.40000000002</v>
      </c>
      <c r="G297" s="11">
        <f t="shared" si="448"/>
        <v>152615.20000000001</v>
      </c>
      <c r="H297" s="11">
        <f t="shared" si="448"/>
        <v>152615.20000000001</v>
      </c>
      <c r="I297" s="11">
        <f t="shared" si="448"/>
        <v>0</v>
      </c>
      <c r="J297" s="11">
        <f t="shared" si="448"/>
        <v>0</v>
      </c>
      <c r="K297" s="11">
        <f t="shared" si="448"/>
        <v>0</v>
      </c>
      <c r="L297" s="11">
        <f t="shared" si="406"/>
        <v>148506.40000000002</v>
      </c>
      <c r="M297" s="11">
        <f t="shared" si="407"/>
        <v>152615.20000000001</v>
      </c>
      <c r="N297" s="11">
        <f t="shared" si="408"/>
        <v>152615.20000000001</v>
      </c>
      <c r="O297" s="11">
        <f>O298+O303</f>
        <v>18647.900000000001</v>
      </c>
      <c r="P297" s="11">
        <f>P298+P303</f>
        <v>22590.400000000001</v>
      </c>
      <c r="Q297" s="11">
        <f>Q298+Q303</f>
        <v>22590.400000000001</v>
      </c>
      <c r="R297" s="11">
        <f t="shared" si="318"/>
        <v>167154.30000000002</v>
      </c>
      <c r="S297" s="11">
        <f t="shared" si="319"/>
        <v>175205.6</v>
      </c>
      <c r="T297" s="11">
        <f t="shared" si="320"/>
        <v>175205.6</v>
      </c>
      <c r="U297" s="11">
        <f>U298+U303</f>
        <v>0</v>
      </c>
      <c r="V297" s="11">
        <f>V298+V303</f>
        <v>0</v>
      </c>
      <c r="W297" s="11">
        <f>W298+W303</f>
        <v>0</v>
      </c>
      <c r="X297" s="11">
        <f t="shared" si="321"/>
        <v>167154.30000000002</v>
      </c>
      <c r="Y297" s="11">
        <f t="shared" si="322"/>
        <v>175205.6</v>
      </c>
      <c r="Z297" s="11">
        <f t="shared" si="323"/>
        <v>175205.6</v>
      </c>
      <c r="AA297" s="11">
        <f>AA298+AA303</f>
        <v>0</v>
      </c>
      <c r="AB297" s="11">
        <f>AB298+AB303</f>
        <v>0</v>
      </c>
      <c r="AC297" s="11">
        <f>AC298+AC303</f>
        <v>0</v>
      </c>
      <c r="AD297" s="11">
        <f t="shared" si="324"/>
        <v>167154.30000000002</v>
      </c>
      <c r="AE297" s="11">
        <f>AE298+AE303</f>
        <v>0</v>
      </c>
      <c r="AF297" s="57">
        <f t="shared" si="388"/>
        <v>167154.30000000002</v>
      </c>
      <c r="AG297" s="58">
        <f t="shared" si="325"/>
        <v>175205.6</v>
      </c>
      <c r="AH297" s="58">
        <f t="shared" si="326"/>
        <v>175205.6</v>
      </c>
      <c r="AI297" s="11">
        <f>AI298+AI303</f>
        <v>0</v>
      </c>
      <c r="AJ297" s="21"/>
      <c r="AK297" s="21"/>
    </row>
    <row r="298" spans="1:37" ht="31.2" x14ac:dyDescent="0.3">
      <c r="A298" s="47" t="s">
        <v>234</v>
      </c>
      <c r="B298" s="48"/>
      <c r="C298" s="47"/>
      <c r="D298" s="47"/>
      <c r="E298" s="49" t="s">
        <v>169</v>
      </c>
      <c r="F298" s="11">
        <f t="shared" ref="F298:K298" si="449">F299+F301</f>
        <v>35257.5</v>
      </c>
      <c r="G298" s="11">
        <f t="shared" si="449"/>
        <v>36274.299999999996</v>
      </c>
      <c r="H298" s="11">
        <f t="shared" si="449"/>
        <v>36274.299999999996</v>
      </c>
      <c r="I298" s="11">
        <f t="shared" si="449"/>
        <v>0</v>
      </c>
      <c r="J298" s="11">
        <f t="shared" si="449"/>
        <v>0</v>
      </c>
      <c r="K298" s="11">
        <f t="shared" si="449"/>
        <v>0</v>
      </c>
      <c r="L298" s="11">
        <f t="shared" si="406"/>
        <v>35257.5</v>
      </c>
      <c r="M298" s="11">
        <f t="shared" si="407"/>
        <v>36274.299999999996</v>
      </c>
      <c r="N298" s="11">
        <f t="shared" si="408"/>
        <v>36274.299999999996</v>
      </c>
      <c r="O298" s="11">
        <f>O299+O301</f>
        <v>5182</v>
      </c>
      <c r="P298" s="11">
        <f>P299+P301</f>
        <v>6347.7</v>
      </c>
      <c r="Q298" s="11">
        <f>Q299+Q301</f>
        <v>6347.7</v>
      </c>
      <c r="R298" s="11">
        <f t="shared" si="318"/>
        <v>40439.5</v>
      </c>
      <c r="S298" s="11">
        <f t="shared" si="319"/>
        <v>42621.999999999993</v>
      </c>
      <c r="T298" s="11">
        <f t="shared" si="320"/>
        <v>42621.999999999993</v>
      </c>
      <c r="U298" s="11">
        <f>U299+U301</f>
        <v>0</v>
      </c>
      <c r="V298" s="11">
        <f>V299+V301</f>
        <v>0</v>
      </c>
      <c r="W298" s="11">
        <f>W299+W301</f>
        <v>0</v>
      </c>
      <c r="X298" s="11">
        <f t="shared" si="321"/>
        <v>40439.5</v>
      </c>
      <c r="Y298" s="11">
        <f t="shared" si="322"/>
        <v>42621.999999999993</v>
      </c>
      <c r="Z298" s="11">
        <f t="shared" si="323"/>
        <v>42621.999999999993</v>
      </c>
      <c r="AA298" s="11">
        <f>AA299+AA301</f>
        <v>0</v>
      </c>
      <c r="AB298" s="11">
        <f>AB299+AB301</f>
        <v>0</v>
      </c>
      <c r="AC298" s="11">
        <f>AC299+AC301</f>
        <v>0</v>
      </c>
      <c r="AD298" s="11">
        <f t="shared" si="324"/>
        <v>40439.5</v>
      </c>
      <c r="AE298" s="11">
        <f>AE299+AE301</f>
        <v>0</v>
      </c>
      <c r="AF298" s="57">
        <f t="shared" si="388"/>
        <v>40439.5</v>
      </c>
      <c r="AG298" s="58">
        <f t="shared" si="325"/>
        <v>42621.999999999993</v>
      </c>
      <c r="AH298" s="58">
        <f t="shared" si="326"/>
        <v>42621.999999999993</v>
      </c>
      <c r="AI298" s="11">
        <f>AI299+AI301</f>
        <v>0</v>
      </c>
      <c r="AJ298" s="21"/>
      <c r="AK298" s="21"/>
    </row>
    <row r="299" spans="1:37" ht="78" x14ac:dyDescent="0.3">
      <c r="A299" s="47" t="s">
        <v>234</v>
      </c>
      <c r="B299" s="48" t="s">
        <v>141</v>
      </c>
      <c r="C299" s="47"/>
      <c r="D299" s="47"/>
      <c r="E299" s="49" t="s">
        <v>142</v>
      </c>
      <c r="F299" s="11">
        <f t="shared" ref="F299:K299" si="450">F300</f>
        <v>33348.5</v>
      </c>
      <c r="G299" s="11">
        <f t="shared" si="450"/>
        <v>34365.299999999996</v>
      </c>
      <c r="H299" s="11">
        <f t="shared" si="450"/>
        <v>34365.299999999996</v>
      </c>
      <c r="I299" s="11">
        <f t="shared" si="450"/>
        <v>0</v>
      </c>
      <c r="J299" s="11">
        <f t="shared" si="450"/>
        <v>0</v>
      </c>
      <c r="K299" s="11">
        <f t="shared" si="450"/>
        <v>0</v>
      </c>
      <c r="L299" s="11">
        <f t="shared" si="406"/>
        <v>33348.5</v>
      </c>
      <c r="M299" s="11">
        <f t="shared" si="407"/>
        <v>34365.299999999996</v>
      </c>
      <c r="N299" s="11">
        <f t="shared" si="408"/>
        <v>34365.299999999996</v>
      </c>
      <c r="O299" s="11">
        <f>O300</f>
        <v>5182</v>
      </c>
      <c r="P299" s="11">
        <f>P300</f>
        <v>6347.7</v>
      </c>
      <c r="Q299" s="11">
        <f>Q300</f>
        <v>6347.7</v>
      </c>
      <c r="R299" s="11">
        <f t="shared" ref="R299:R362" si="451">L299+O299</f>
        <v>38530.5</v>
      </c>
      <c r="S299" s="11">
        <f t="shared" ref="S299:S362" si="452">M299+P299</f>
        <v>40712.999999999993</v>
      </c>
      <c r="T299" s="11">
        <f t="shared" ref="T299:T362" si="453">N299+Q299</f>
        <v>40712.999999999993</v>
      </c>
      <c r="U299" s="11">
        <f>U300</f>
        <v>0</v>
      </c>
      <c r="V299" s="11">
        <f>V300</f>
        <v>0</v>
      </c>
      <c r="W299" s="11">
        <f>W300</f>
        <v>0</v>
      </c>
      <c r="X299" s="11">
        <f t="shared" ref="X299:X362" si="454">R299+U299</f>
        <v>38530.5</v>
      </c>
      <c r="Y299" s="11">
        <f t="shared" ref="Y299:Y362" si="455">S299+V299</f>
        <v>40712.999999999993</v>
      </c>
      <c r="Z299" s="11">
        <f t="shared" ref="Z299:Z362" si="456">T299+W299</f>
        <v>40712.999999999993</v>
      </c>
      <c r="AA299" s="11">
        <f>AA300</f>
        <v>0</v>
      </c>
      <c r="AB299" s="11">
        <f>AB300</f>
        <v>0</v>
      </c>
      <c r="AC299" s="11">
        <f>AC300</f>
        <v>0</v>
      </c>
      <c r="AD299" s="11">
        <f t="shared" ref="AD299:AD362" si="457">X299+AA299</f>
        <v>38530.5</v>
      </c>
      <c r="AE299" s="11">
        <f>AE300</f>
        <v>0</v>
      </c>
      <c r="AF299" s="57">
        <f t="shared" si="388"/>
        <v>38530.5</v>
      </c>
      <c r="AG299" s="58">
        <f t="shared" ref="AG299:AG362" si="458">Y299+AB299</f>
        <v>40712.999999999993</v>
      </c>
      <c r="AH299" s="58">
        <f t="shared" ref="AH299:AH362" si="459">Z299+AC299</f>
        <v>40712.999999999993</v>
      </c>
      <c r="AI299" s="11">
        <f>AI300</f>
        <v>0</v>
      </c>
      <c r="AJ299" s="21"/>
      <c r="AK299" s="21"/>
    </row>
    <row r="300" spans="1:37" ht="31.2" x14ac:dyDescent="0.3">
      <c r="A300" s="47" t="s">
        <v>234</v>
      </c>
      <c r="B300" s="48">
        <v>100</v>
      </c>
      <c r="C300" s="47" t="s">
        <v>63</v>
      </c>
      <c r="D300" s="47" t="s">
        <v>235</v>
      </c>
      <c r="E300" s="49" t="s">
        <v>236</v>
      </c>
      <c r="F300" s="11">
        <v>33348.5</v>
      </c>
      <c r="G300" s="11">
        <v>34365.299999999996</v>
      </c>
      <c r="H300" s="11">
        <v>34365.299999999996</v>
      </c>
      <c r="I300" s="11"/>
      <c r="J300" s="11"/>
      <c r="K300" s="11"/>
      <c r="L300" s="11">
        <f t="shared" si="406"/>
        <v>33348.5</v>
      </c>
      <c r="M300" s="11">
        <f t="shared" si="407"/>
        <v>34365.299999999996</v>
      </c>
      <c r="N300" s="11">
        <f t="shared" si="408"/>
        <v>34365.299999999996</v>
      </c>
      <c r="O300" s="11">
        <v>5182</v>
      </c>
      <c r="P300" s="11">
        <v>6347.7</v>
      </c>
      <c r="Q300" s="11">
        <v>6347.7</v>
      </c>
      <c r="R300" s="11">
        <f t="shared" si="451"/>
        <v>38530.5</v>
      </c>
      <c r="S300" s="11">
        <f t="shared" si="452"/>
        <v>40712.999999999993</v>
      </c>
      <c r="T300" s="11">
        <f t="shared" si="453"/>
        <v>40712.999999999993</v>
      </c>
      <c r="U300" s="11"/>
      <c r="V300" s="11"/>
      <c r="W300" s="11"/>
      <c r="X300" s="11">
        <f t="shared" si="454"/>
        <v>38530.5</v>
      </c>
      <c r="Y300" s="11">
        <f t="shared" si="455"/>
        <v>40712.999999999993</v>
      </c>
      <c r="Z300" s="11">
        <f t="shared" si="456"/>
        <v>40712.999999999993</v>
      </c>
      <c r="AA300" s="11"/>
      <c r="AB300" s="11"/>
      <c r="AC300" s="11"/>
      <c r="AD300" s="11">
        <f t="shared" si="457"/>
        <v>38530.5</v>
      </c>
      <c r="AE300" s="11"/>
      <c r="AF300" s="57">
        <f t="shared" si="388"/>
        <v>38530.5</v>
      </c>
      <c r="AG300" s="58">
        <f t="shared" si="458"/>
        <v>40712.999999999993</v>
      </c>
      <c r="AH300" s="58">
        <f t="shared" si="459"/>
        <v>40712.999999999993</v>
      </c>
      <c r="AI300" s="11"/>
      <c r="AJ300" s="21"/>
      <c r="AK300" s="21"/>
    </row>
    <row r="301" spans="1:37" ht="31.2" x14ac:dyDescent="0.3">
      <c r="A301" s="47" t="s">
        <v>234</v>
      </c>
      <c r="B301" s="48" t="s">
        <v>59</v>
      </c>
      <c r="C301" s="47"/>
      <c r="D301" s="47"/>
      <c r="E301" s="49" t="s">
        <v>60</v>
      </c>
      <c r="F301" s="11">
        <f t="shared" ref="F301:K301" si="460">F302</f>
        <v>1909</v>
      </c>
      <c r="G301" s="11">
        <f t="shared" si="460"/>
        <v>1909</v>
      </c>
      <c r="H301" s="11">
        <f t="shared" si="460"/>
        <v>1909</v>
      </c>
      <c r="I301" s="11">
        <f t="shared" si="460"/>
        <v>0</v>
      </c>
      <c r="J301" s="11">
        <f t="shared" si="460"/>
        <v>0</v>
      </c>
      <c r="K301" s="11">
        <f t="shared" si="460"/>
        <v>0</v>
      </c>
      <c r="L301" s="11">
        <f t="shared" si="406"/>
        <v>1909</v>
      </c>
      <c r="M301" s="11">
        <f t="shared" si="407"/>
        <v>1909</v>
      </c>
      <c r="N301" s="11">
        <f t="shared" si="408"/>
        <v>1909</v>
      </c>
      <c r="O301" s="11">
        <f>O302</f>
        <v>0</v>
      </c>
      <c r="P301" s="11">
        <f>P302</f>
        <v>0</v>
      </c>
      <c r="Q301" s="11">
        <f>Q302</f>
        <v>0</v>
      </c>
      <c r="R301" s="11">
        <f t="shared" si="451"/>
        <v>1909</v>
      </c>
      <c r="S301" s="11">
        <f t="shared" si="452"/>
        <v>1909</v>
      </c>
      <c r="T301" s="11">
        <f t="shared" si="453"/>
        <v>1909</v>
      </c>
      <c r="U301" s="11">
        <f>U302</f>
        <v>0</v>
      </c>
      <c r="V301" s="11">
        <f>V302</f>
        <v>0</v>
      </c>
      <c r="W301" s="11">
        <f>W302</f>
        <v>0</v>
      </c>
      <c r="X301" s="11">
        <f t="shared" si="454"/>
        <v>1909</v>
      </c>
      <c r="Y301" s="11">
        <f t="shared" si="455"/>
        <v>1909</v>
      </c>
      <c r="Z301" s="11">
        <f t="shared" si="456"/>
        <v>1909</v>
      </c>
      <c r="AA301" s="11">
        <f>AA302</f>
        <v>0</v>
      </c>
      <c r="AB301" s="11">
        <f>AB302</f>
        <v>0</v>
      </c>
      <c r="AC301" s="11">
        <f>AC302</f>
        <v>0</v>
      </c>
      <c r="AD301" s="11">
        <f t="shared" si="457"/>
        <v>1909</v>
      </c>
      <c r="AE301" s="11">
        <f>AE302</f>
        <v>0</v>
      </c>
      <c r="AF301" s="57">
        <f t="shared" si="388"/>
        <v>1909</v>
      </c>
      <c r="AG301" s="58">
        <f t="shared" si="458"/>
        <v>1909</v>
      </c>
      <c r="AH301" s="58">
        <f t="shared" si="459"/>
        <v>1909</v>
      </c>
      <c r="AI301" s="11">
        <f>AI302</f>
        <v>0</v>
      </c>
      <c r="AJ301" s="21"/>
      <c r="AK301" s="21"/>
    </row>
    <row r="302" spans="1:37" ht="31.2" x14ac:dyDescent="0.3">
      <c r="A302" s="47" t="s">
        <v>234</v>
      </c>
      <c r="B302" s="48">
        <v>200</v>
      </c>
      <c r="C302" s="47" t="s">
        <v>63</v>
      </c>
      <c r="D302" s="47" t="s">
        <v>235</v>
      </c>
      <c r="E302" s="49" t="s">
        <v>236</v>
      </c>
      <c r="F302" s="11">
        <v>1909</v>
      </c>
      <c r="G302" s="11">
        <v>1909</v>
      </c>
      <c r="H302" s="11">
        <v>1909</v>
      </c>
      <c r="I302" s="11"/>
      <c r="J302" s="11"/>
      <c r="K302" s="11"/>
      <c r="L302" s="11">
        <f t="shared" si="406"/>
        <v>1909</v>
      </c>
      <c r="M302" s="11">
        <f t="shared" si="407"/>
        <v>1909</v>
      </c>
      <c r="N302" s="11">
        <f t="shared" si="408"/>
        <v>1909</v>
      </c>
      <c r="O302" s="11"/>
      <c r="P302" s="11"/>
      <c r="Q302" s="11"/>
      <c r="R302" s="11">
        <f t="shared" si="451"/>
        <v>1909</v>
      </c>
      <c r="S302" s="11">
        <f t="shared" si="452"/>
        <v>1909</v>
      </c>
      <c r="T302" s="11">
        <f t="shared" si="453"/>
        <v>1909</v>
      </c>
      <c r="U302" s="11"/>
      <c r="V302" s="11"/>
      <c r="W302" s="11"/>
      <c r="X302" s="11">
        <f t="shared" si="454"/>
        <v>1909</v>
      </c>
      <c r="Y302" s="11">
        <f t="shared" si="455"/>
        <v>1909</v>
      </c>
      <c r="Z302" s="11">
        <f t="shared" si="456"/>
        <v>1909</v>
      </c>
      <c r="AA302" s="11"/>
      <c r="AB302" s="11"/>
      <c r="AC302" s="11"/>
      <c r="AD302" s="11">
        <f t="shared" si="457"/>
        <v>1909</v>
      </c>
      <c r="AE302" s="11"/>
      <c r="AF302" s="57">
        <f t="shared" si="388"/>
        <v>1909</v>
      </c>
      <c r="AG302" s="58">
        <f t="shared" si="458"/>
        <v>1909</v>
      </c>
      <c r="AH302" s="58">
        <f t="shared" si="459"/>
        <v>1909</v>
      </c>
      <c r="AI302" s="11"/>
      <c r="AJ302" s="21"/>
      <c r="AK302" s="21"/>
    </row>
    <row r="303" spans="1:37" ht="46.8" x14ac:dyDescent="0.3">
      <c r="A303" s="47" t="s">
        <v>237</v>
      </c>
      <c r="B303" s="48"/>
      <c r="C303" s="47"/>
      <c r="D303" s="47"/>
      <c r="E303" s="49" t="s">
        <v>140</v>
      </c>
      <c r="F303" s="11">
        <f t="shared" ref="F303:K303" si="461">F304+F306</f>
        <v>113248.90000000001</v>
      </c>
      <c r="G303" s="11">
        <f t="shared" si="461"/>
        <v>116340.90000000001</v>
      </c>
      <c r="H303" s="11">
        <f t="shared" si="461"/>
        <v>116340.90000000001</v>
      </c>
      <c r="I303" s="11">
        <f t="shared" si="461"/>
        <v>0</v>
      </c>
      <c r="J303" s="11">
        <f t="shared" si="461"/>
        <v>0</v>
      </c>
      <c r="K303" s="11">
        <f t="shared" si="461"/>
        <v>0</v>
      </c>
      <c r="L303" s="11">
        <f t="shared" si="406"/>
        <v>113248.90000000001</v>
      </c>
      <c r="M303" s="11">
        <f t="shared" si="407"/>
        <v>116340.90000000001</v>
      </c>
      <c r="N303" s="11">
        <f t="shared" si="408"/>
        <v>116340.90000000001</v>
      </c>
      <c r="O303" s="11">
        <f>O304+O306</f>
        <v>13465.9</v>
      </c>
      <c r="P303" s="11">
        <f>P304+P306</f>
        <v>16242.7</v>
      </c>
      <c r="Q303" s="11">
        <f>Q304+Q306</f>
        <v>16242.7</v>
      </c>
      <c r="R303" s="11">
        <f t="shared" si="451"/>
        <v>126714.8</v>
      </c>
      <c r="S303" s="11">
        <f t="shared" si="452"/>
        <v>132583.6</v>
      </c>
      <c r="T303" s="11">
        <f t="shared" si="453"/>
        <v>132583.6</v>
      </c>
      <c r="U303" s="11">
        <f>U304+U306</f>
        <v>0</v>
      </c>
      <c r="V303" s="11">
        <f>V304+V306</f>
        <v>0</v>
      </c>
      <c r="W303" s="11">
        <f>W304+W306</f>
        <v>0</v>
      </c>
      <c r="X303" s="11">
        <f t="shared" si="454"/>
        <v>126714.8</v>
      </c>
      <c r="Y303" s="11">
        <f t="shared" si="455"/>
        <v>132583.6</v>
      </c>
      <c r="Z303" s="11">
        <f t="shared" si="456"/>
        <v>132583.6</v>
      </c>
      <c r="AA303" s="11">
        <f>AA304+AA306</f>
        <v>0</v>
      </c>
      <c r="AB303" s="11">
        <f>AB304+AB306</f>
        <v>0</v>
      </c>
      <c r="AC303" s="11">
        <f>AC304+AC306</f>
        <v>0</v>
      </c>
      <c r="AD303" s="11">
        <f t="shared" si="457"/>
        <v>126714.8</v>
      </c>
      <c r="AE303" s="11">
        <f>AE304+AE306</f>
        <v>0</v>
      </c>
      <c r="AF303" s="57">
        <f t="shared" si="388"/>
        <v>126714.8</v>
      </c>
      <c r="AG303" s="58">
        <f t="shared" si="458"/>
        <v>132583.6</v>
      </c>
      <c r="AH303" s="58">
        <f t="shared" si="459"/>
        <v>132583.6</v>
      </c>
      <c r="AI303" s="11">
        <f>AI304+AI306</f>
        <v>0</v>
      </c>
      <c r="AJ303" s="21"/>
      <c r="AK303" s="21"/>
    </row>
    <row r="304" spans="1:37" ht="78" x14ac:dyDescent="0.3">
      <c r="A304" s="47" t="s">
        <v>237</v>
      </c>
      <c r="B304" s="48" t="s">
        <v>141</v>
      </c>
      <c r="C304" s="47"/>
      <c r="D304" s="47"/>
      <c r="E304" s="49" t="s">
        <v>142</v>
      </c>
      <c r="F304" s="11">
        <f t="shared" ref="F304:K304" si="462">F305</f>
        <v>100552.8</v>
      </c>
      <c r="G304" s="11">
        <f t="shared" si="462"/>
        <v>103644.8</v>
      </c>
      <c r="H304" s="11">
        <f t="shared" si="462"/>
        <v>103644.8</v>
      </c>
      <c r="I304" s="11">
        <f t="shared" si="462"/>
        <v>0</v>
      </c>
      <c r="J304" s="11">
        <f t="shared" si="462"/>
        <v>0</v>
      </c>
      <c r="K304" s="11">
        <f t="shared" si="462"/>
        <v>0</v>
      </c>
      <c r="L304" s="11">
        <f t="shared" si="406"/>
        <v>100552.8</v>
      </c>
      <c r="M304" s="11">
        <f t="shared" si="407"/>
        <v>103644.8</v>
      </c>
      <c r="N304" s="11">
        <f t="shared" si="408"/>
        <v>103644.8</v>
      </c>
      <c r="O304" s="11">
        <f>O305</f>
        <v>13465.9</v>
      </c>
      <c r="P304" s="11">
        <f>P305</f>
        <v>16242.7</v>
      </c>
      <c r="Q304" s="11">
        <f>Q305</f>
        <v>16242.7</v>
      </c>
      <c r="R304" s="11">
        <f t="shared" si="451"/>
        <v>114018.7</v>
      </c>
      <c r="S304" s="11">
        <f t="shared" si="452"/>
        <v>119887.5</v>
      </c>
      <c r="T304" s="11">
        <f t="shared" si="453"/>
        <v>119887.5</v>
      </c>
      <c r="U304" s="11">
        <f>U305</f>
        <v>0</v>
      </c>
      <c r="V304" s="11">
        <f>V305</f>
        <v>0</v>
      </c>
      <c r="W304" s="11">
        <f>W305</f>
        <v>0</v>
      </c>
      <c r="X304" s="11">
        <f t="shared" si="454"/>
        <v>114018.7</v>
      </c>
      <c r="Y304" s="11">
        <f t="shared" si="455"/>
        <v>119887.5</v>
      </c>
      <c r="Z304" s="11">
        <f t="shared" si="456"/>
        <v>119887.5</v>
      </c>
      <c r="AA304" s="11">
        <f>AA305</f>
        <v>0</v>
      </c>
      <c r="AB304" s="11">
        <f>AB305</f>
        <v>0</v>
      </c>
      <c r="AC304" s="11">
        <f>AC305</f>
        <v>0</v>
      </c>
      <c r="AD304" s="11">
        <f t="shared" si="457"/>
        <v>114018.7</v>
      </c>
      <c r="AE304" s="11">
        <f>AE305</f>
        <v>0</v>
      </c>
      <c r="AF304" s="57">
        <f t="shared" si="388"/>
        <v>114018.7</v>
      </c>
      <c r="AG304" s="58">
        <f t="shared" si="458"/>
        <v>119887.5</v>
      </c>
      <c r="AH304" s="58">
        <f t="shared" si="459"/>
        <v>119887.5</v>
      </c>
      <c r="AI304" s="11">
        <f>AI305</f>
        <v>0</v>
      </c>
      <c r="AJ304" s="21"/>
      <c r="AK304" s="21"/>
    </row>
    <row r="305" spans="1:42" ht="31.2" x14ac:dyDescent="0.3">
      <c r="A305" s="47" t="s">
        <v>237</v>
      </c>
      <c r="B305" s="48">
        <v>100</v>
      </c>
      <c r="C305" s="47" t="s">
        <v>63</v>
      </c>
      <c r="D305" s="47" t="s">
        <v>235</v>
      </c>
      <c r="E305" s="49" t="s">
        <v>236</v>
      </c>
      <c r="F305" s="11">
        <v>100552.8</v>
      </c>
      <c r="G305" s="11">
        <v>103644.8</v>
      </c>
      <c r="H305" s="11">
        <v>103644.8</v>
      </c>
      <c r="I305" s="11"/>
      <c r="J305" s="11"/>
      <c r="K305" s="11"/>
      <c r="L305" s="11">
        <f t="shared" si="406"/>
        <v>100552.8</v>
      </c>
      <c r="M305" s="11">
        <f t="shared" si="407"/>
        <v>103644.8</v>
      </c>
      <c r="N305" s="11">
        <f t="shared" si="408"/>
        <v>103644.8</v>
      </c>
      <c r="O305" s="11">
        <v>13465.9</v>
      </c>
      <c r="P305" s="11">
        <v>16242.7</v>
      </c>
      <c r="Q305" s="11">
        <v>16242.7</v>
      </c>
      <c r="R305" s="11">
        <f t="shared" si="451"/>
        <v>114018.7</v>
      </c>
      <c r="S305" s="11">
        <f t="shared" si="452"/>
        <v>119887.5</v>
      </c>
      <c r="T305" s="11">
        <f t="shared" si="453"/>
        <v>119887.5</v>
      </c>
      <c r="U305" s="11"/>
      <c r="V305" s="11"/>
      <c r="W305" s="11"/>
      <c r="X305" s="11">
        <f t="shared" si="454"/>
        <v>114018.7</v>
      </c>
      <c r="Y305" s="11">
        <f t="shared" si="455"/>
        <v>119887.5</v>
      </c>
      <c r="Z305" s="11">
        <f t="shared" si="456"/>
        <v>119887.5</v>
      </c>
      <c r="AA305" s="11"/>
      <c r="AB305" s="11"/>
      <c r="AC305" s="11"/>
      <c r="AD305" s="11">
        <f t="shared" si="457"/>
        <v>114018.7</v>
      </c>
      <c r="AE305" s="11"/>
      <c r="AF305" s="57">
        <f t="shared" si="388"/>
        <v>114018.7</v>
      </c>
      <c r="AG305" s="58">
        <f t="shared" si="458"/>
        <v>119887.5</v>
      </c>
      <c r="AH305" s="58">
        <f t="shared" si="459"/>
        <v>119887.5</v>
      </c>
      <c r="AI305" s="11"/>
      <c r="AJ305" s="21"/>
      <c r="AK305" s="21"/>
    </row>
    <row r="306" spans="1:42" ht="31.2" x14ac:dyDescent="0.3">
      <c r="A306" s="47" t="s">
        <v>237</v>
      </c>
      <c r="B306" s="48" t="s">
        <v>59</v>
      </c>
      <c r="C306" s="47"/>
      <c r="D306" s="47"/>
      <c r="E306" s="49" t="s">
        <v>60</v>
      </c>
      <c r="F306" s="11">
        <f t="shared" ref="F306:K306" si="463">F307</f>
        <v>12696.1</v>
      </c>
      <c r="G306" s="11">
        <f t="shared" si="463"/>
        <v>12696.1</v>
      </c>
      <c r="H306" s="11">
        <f t="shared" si="463"/>
        <v>12696.1</v>
      </c>
      <c r="I306" s="11">
        <f t="shared" si="463"/>
        <v>0</v>
      </c>
      <c r="J306" s="11">
        <f t="shared" si="463"/>
        <v>0</v>
      </c>
      <c r="K306" s="11">
        <f t="shared" si="463"/>
        <v>0</v>
      </c>
      <c r="L306" s="11">
        <f t="shared" si="406"/>
        <v>12696.1</v>
      </c>
      <c r="M306" s="11">
        <f t="shared" si="407"/>
        <v>12696.1</v>
      </c>
      <c r="N306" s="11">
        <f t="shared" si="408"/>
        <v>12696.1</v>
      </c>
      <c r="O306" s="11">
        <f>O307</f>
        <v>0</v>
      </c>
      <c r="P306" s="11">
        <f>P307</f>
        <v>0</v>
      </c>
      <c r="Q306" s="11">
        <f>Q307</f>
        <v>0</v>
      </c>
      <c r="R306" s="11">
        <f t="shared" si="451"/>
        <v>12696.1</v>
      </c>
      <c r="S306" s="11">
        <f t="shared" si="452"/>
        <v>12696.1</v>
      </c>
      <c r="T306" s="11">
        <f t="shared" si="453"/>
        <v>12696.1</v>
      </c>
      <c r="U306" s="11">
        <f>U307</f>
        <v>0</v>
      </c>
      <c r="V306" s="11">
        <f>V307</f>
        <v>0</v>
      </c>
      <c r="W306" s="11">
        <f>W307</f>
        <v>0</v>
      </c>
      <c r="X306" s="11">
        <f t="shared" si="454"/>
        <v>12696.1</v>
      </c>
      <c r="Y306" s="11">
        <f t="shared" si="455"/>
        <v>12696.1</v>
      </c>
      <c r="Z306" s="11">
        <f t="shared" si="456"/>
        <v>12696.1</v>
      </c>
      <c r="AA306" s="11">
        <f>AA307</f>
        <v>0</v>
      </c>
      <c r="AB306" s="11">
        <f>AB307</f>
        <v>0</v>
      </c>
      <c r="AC306" s="11">
        <f>AC307</f>
        <v>0</v>
      </c>
      <c r="AD306" s="11">
        <f t="shared" si="457"/>
        <v>12696.1</v>
      </c>
      <c r="AE306" s="11">
        <f>AE307</f>
        <v>0</v>
      </c>
      <c r="AF306" s="57">
        <f t="shared" si="388"/>
        <v>12696.1</v>
      </c>
      <c r="AG306" s="58">
        <f t="shared" si="458"/>
        <v>12696.1</v>
      </c>
      <c r="AH306" s="58">
        <f t="shared" si="459"/>
        <v>12696.1</v>
      </c>
      <c r="AI306" s="11">
        <f>AI307</f>
        <v>0</v>
      </c>
      <c r="AJ306" s="21"/>
      <c r="AK306" s="21"/>
    </row>
    <row r="307" spans="1:42" ht="31.2" x14ac:dyDescent="0.3">
      <c r="A307" s="47" t="s">
        <v>237</v>
      </c>
      <c r="B307" s="48">
        <v>200</v>
      </c>
      <c r="C307" s="47" t="s">
        <v>63</v>
      </c>
      <c r="D307" s="47" t="s">
        <v>235</v>
      </c>
      <c r="E307" s="49" t="s">
        <v>236</v>
      </c>
      <c r="F307" s="11">
        <v>12696.1</v>
      </c>
      <c r="G307" s="11">
        <v>12696.1</v>
      </c>
      <c r="H307" s="11">
        <v>12696.1</v>
      </c>
      <c r="I307" s="11"/>
      <c r="J307" s="11"/>
      <c r="K307" s="11"/>
      <c r="L307" s="11">
        <f t="shared" si="406"/>
        <v>12696.1</v>
      </c>
      <c r="M307" s="11">
        <f t="shared" si="407"/>
        <v>12696.1</v>
      </c>
      <c r="N307" s="11">
        <f t="shared" si="408"/>
        <v>12696.1</v>
      </c>
      <c r="O307" s="11"/>
      <c r="P307" s="11"/>
      <c r="Q307" s="11"/>
      <c r="R307" s="11">
        <f t="shared" si="451"/>
        <v>12696.1</v>
      </c>
      <c r="S307" s="11">
        <f t="shared" si="452"/>
        <v>12696.1</v>
      </c>
      <c r="T307" s="11">
        <f t="shared" si="453"/>
        <v>12696.1</v>
      </c>
      <c r="U307" s="11"/>
      <c r="V307" s="11"/>
      <c r="W307" s="11"/>
      <c r="X307" s="11">
        <f t="shared" si="454"/>
        <v>12696.1</v>
      </c>
      <c r="Y307" s="11">
        <f t="shared" si="455"/>
        <v>12696.1</v>
      </c>
      <c r="Z307" s="11">
        <f t="shared" si="456"/>
        <v>12696.1</v>
      </c>
      <c r="AA307" s="11"/>
      <c r="AB307" s="11"/>
      <c r="AC307" s="11"/>
      <c r="AD307" s="11">
        <f t="shared" si="457"/>
        <v>12696.1</v>
      </c>
      <c r="AE307" s="11"/>
      <c r="AF307" s="57">
        <f t="shared" si="388"/>
        <v>12696.1</v>
      </c>
      <c r="AG307" s="58">
        <f t="shared" si="458"/>
        <v>12696.1</v>
      </c>
      <c r="AH307" s="58">
        <f t="shared" si="459"/>
        <v>12696.1</v>
      </c>
      <c r="AI307" s="11"/>
      <c r="AJ307" s="21"/>
      <c r="AK307" s="21"/>
    </row>
    <row r="308" spans="1:42" s="59" customFormat="1" ht="31.2" x14ac:dyDescent="0.3">
      <c r="A308" s="41" t="s">
        <v>238</v>
      </c>
      <c r="B308" s="42"/>
      <c r="C308" s="41"/>
      <c r="D308" s="41"/>
      <c r="E308" s="43" t="s">
        <v>239</v>
      </c>
      <c r="F308" s="15">
        <f t="shared" ref="F308:K308" si="464">F309</f>
        <v>323779.3</v>
      </c>
      <c r="G308" s="15">
        <f t="shared" si="464"/>
        <v>336277.6</v>
      </c>
      <c r="H308" s="15">
        <f t="shared" si="464"/>
        <v>260213.6</v>
      </c>
      <c r="I308" s="15">
        <f t="shared" si="464"/>
        <v>0</v>
      </c>
      <c r="J308" s="15">
        <f t="shared" si="464"/>
        <v>0</v>
      </c>
      <c r="K308" s="15">
        <f t="shared" si="464"/>
        <v>0</v>
      </c>
      <c r="L308" s="15">
        <f t="shared" si="406"/>
        <v>323779.3</v>
      </c>
      <c r="M308" s="15">
        <f t="shared" si="407"/>
        <v>336277.6</v>
      </c>
      <c r="N308" s="15">
        <f t="shared" si="408"/>
        <v>260213.6</v>
      </c>
      <c r="O308" s="15">
        <f>O309</f>
        <v>36646.855000000003</v>
      </c>
      <c r="P308" s="15">
        <f>P309</f>
        <v>29442.2</v>
      </c>
      <c r="Q308" s="15">
        <f>Q309</f>
        <v>29442.2</v>
      </c>
      <c r="R308" s="15">
        <f t="shared" si="451"/>
        <v>360426.15499999997</v>
      </c>
      <c r="S308" s="15">
        <f t="shared" si="452"/>
        <v>365719.8</v>
      </c>
      <c r="T308" s="15">
        <f t="shared" si="453"/>
        <v>289655.8</v>
      </c>
      <c r="U308" s="15">
        <f>U309</f>
        <v>0</v>
      </c>
      <c r="V308" s="15">
        <f>V309</f>
        <v>0</v>
      </c>
      <c r="W308" s="15">
        <f>W309</f>
        <v>0</v>
      </c>
      <c r="X308" s="15">
        <f t="shared" si="454"/>
        <v>360426.15499999997</v>
      </c>
      <c r="Y308" s="15">
        <f t="shared" si="455"/>
        <v>365719.8</v>
      </c>
      <c r="Z308" s="15">
        <f t="shared" si="456"/>
        <v>289655.8</v>
      </c>
      <c r="AA308" s="15">
        <f>AA309</f>
        <v>3772.614</v>
      </c>
      <c r="AB308" s="15">
        <f>AB309</f>
        <v>0</v>
      </c>
      <c r="AC308" s="15">
        <f>AC309</f>
        <v>0</v>
      </c>
      <c r="AD308" s="15">
        <f t="shared" si="457"/>
        <v>364198.76899999997</v>
      </c>
      <c r="AE308" s="15">
        <f>AE309</f>
        <v>0</v>
      </c>
      <c r="AF308" s="53">
        <f t="shared" si="388"/>
        <v>364198.76899999997</v>
      </c>
      <c r="AG308" s="54">
        <f t="shared" si="458"/>
        <v>365719.8</v>
      </c>
      <c r="AH308" s="54">
        <f t="shared" si="459"/>
        <v>289655.8</v>
      </c>
      <c r="AI308" s="15">
        <f>AI309</f>
        <v>0</v>
      </c>
      <c r="AJ308" s="16"/>
      <c r="AK308" s="16"/>
      <c r="AL308" s="12"/>
      <c r="AM308" s="12"/>
      <c r="AN308" s="12"/>
      <c r="AO308" s="12"/>
      <c r="AP308" s="12"/>
    </row>
    <row r="309" spans="1:42" s="60" customFormat="1" x14ac:dyDescent="0.3">
      <c r="A309" s="44" t="s">
        <v>240</v>
      </c>
      <c r="B309" s="45"/>
      <c r="C309" s="44"/>
      <c r="D309" s="44"/>
      <c r="E309" s="46" t="s">
        <v>54</v>
      </c>
      <c r="F309" s="18">
        <f t="shared" ref="F309:K309" si="465">F310+F322</f>
        <v>323779.3</v>
      </c>
      <c r="G309" s="18">
        <f t="shared" si="465"/>
        <v>336277.6</v>
      </c>
      <c r="H309" s="18">
        <f t="shared" si="465"/>
        <v>260213.6</v>
      </c>
      <c r="I309" s="18">
        <f t="shared" si="465"/>
        <v>0</v>
      </c>
      <c r="J309" s="18">
        <f t="shared" si="465"/>
        <v>0</v>
      </c>
      <c r="K309" s="18">
        <f t="shared" si="465"/>
        <v>0</v>
      </c>
      <c r="L309" s="18">
        <f t="shared" si="406"/>
        <v>323779.3</v>
      </c>
      <c r="M309" s="18">
        <f t="shared" si="407"/>
        <v>336277.6</v>
      </c>
      <c r="N309" s="18">
        <f t="shared" si="408"/>
        <v>260213.6</v>
      </c>
      <c r="O309" s="18">
        <f>O310+O322</f>
        <v>36646.855000000003</v>
      </c>
      <c r="P309" s="18">
        <f>P310+P322</f>
        <v>29442.2</v>
      </c>
      <c r="Q309" s="18">
        <f>Q310+Q322</f>
        <v>29442.2</v>
      </c>
      <c r="R309" s="18">
        <f t="shared" si="451"/>
        <v>360426.15499999997</v>
      </c>
      <c r="S309" s="18">
        <f t="shared" si="452"/>
        <v>365719.8</v>
      </c>
      <c r="T309" s="18">
        <f t="shared" si="453"/>
        <v>289655.8</v>
      </c>
      <c r="U309" s="18">
        <f>U310+U322</f>
        <v>0</v>
      </c>
      <c r="V309" s="18">
        <f>V310+V322</f>
        <v>0</v>
      </c>
      <c r="W309" s="18">
        <f>W310+W322</f>
        <v>0</v>
      </c>
      <c r="X309" s="18">
        <f t="shared" si="454"/>
        <v>360426.15499999997</v>
      </c>
      <c r="Y309" s="18">
        <f t="shared" si="455"/>
        <v>365719.8</v>
      </c>
      <c r="Z309" s="18">
        <f t="shared" si="456"/>
        <v>289655.8</v>
      </c>
      <c r="AA309" s="18">
        <f>AA310+AA322</f>
        <v>3772.614</v>
      </c>
      <c r="AB309" s="18">
        <f>AB310+AB322</f>
        <v>0</v>
      </c>
      <c r="AC309" s="18">
        <f>AC310+AC322</f>
        <v>0</v>
      </c>
      <c r="AD309" s="18">
        <f t="shared" si="457"/>
        <v>364198.76899999997</v>
      </c>
      <c r="AE309" s="18">
        <f>AE310+AE322</f>
        <v>0</v>
      </c>
      <c r="AF309" s="55">
        <f t="shared" si="388"/>
        <v>364198.76899999997</v>
      </c>
      <c r="AG309" s="56">
        <f t="shared" si="458"/>
        <v>365719.8</v>
      </c>
      <c r="AH309" s="56">
        <f t="shared" si="459"/>
        <v>289655.8</v>
      </c>
      <c r="AI309" s="18">
        <f>AI310+AI322</f>
        <v>0</v>
      </c>
      <c r="AJ309" s="19"/>
      <c r="AK309" s="19"/>
      <c r="AL309" s="17"/>
      <c r="AM309" s="17"/>
      <c r="AN309" s="17"/>
      <c r="AO309" s="17"/>
      <c r="AP309" s="17"/>
    </row>
    <row r="310" spans="1:42" ht="78" x14ac:dyDescent="0.3">
      <c r="A310" s="47" t="s">
        <v>241</v>
      </c>
      <c r="B310" s="48"/>
      <c r="C310" s="47"/>
      <c r="D310" s="47"/>
      <c r="E310" s="49" t="s">
        <v>242</v>
      </c>
      <c r="F310" s="11">
        <f t="shared" ref="F310:K310" si="466">F311+F316+F319</f>
        <v>169517.4</v>
      </c>
      <c r="G310" s="11">
        <f t="shared" si="466"/>
        <v>178833.6</v>
      </c>
      <c r="H310" s="11">
        <f t="shared" si="466"/>
        <v>102769.60000000001</v>
      </c>
      <c r="I310" s="11">
        <f t="shared" si="466"/>
        <v>0</v>
      </c>
      <c r="J310" s="11">
        <f t="shared" si="466"/>
        <v>0</v>
      </c>
      <c r="K310" s="11">
        <f t="shared" si="466"/>
        <v>0</v>
      </c>
      <c r="L310" s="11">
        <f t="shared" si="406"/>
        <v>169517.4</v>
      </c>
      <c r="M310" s="11">
        <f t="shared" si="407"/>
        <v>178833.6</v>
      </c>
      <c r="N310" s="11">
        <f t="shared" si="408"/>
        <v>102769.60000000001</v>
      </c>
      <c r="O310" s="11">
        <f>O311+O316+O319</f>
        <v>13316.42607</v>
      </c>
      <c r="P310" s="11">
        <f>P311+P316+P319</f>
        <v>5000</v>
      </c>
      <c r="Q310" s="11">
        <f>Q311+Q316+Q319</f>
        <v>5000</v>
      </c>
      <c r="R310" s="11">
        <f t="shared" si="451"/>
        <v>182833.82606999998</v>
      </c>
      <c r="S310" s="11">
        <f t="shared" si="452"/>
        <v>183833.60000000001</v>
      </c>
      <c r="T310" s="11">
        <f t="shared" si="453"/>
        <v>107769.60000000001</v>
      </c>
      <c r="U310" s="11">
        <f>U311+U316+U319</f>
        <v>0</v>
      </c>
      <c r="V310" s="11">
        <f>V311+V316+V319</f>
        <v>0</v>
      </c>
      <c r="W310" s="11">
        <f>W311+W316+W319</f>
        <v>0</v>
      </c>
      <c r="X310" s="11">
        <f t="shared" si="454"/>
        <v>182833.82606999998</v>
      </c>
      <c r="Y310" s="11">
        <f t="shared" si="455"/>
        <v>183833.60000000001</v>
      </c>
      <c r="Z310" s="11">
        <f t="shared" si="456"/>
        <v>107769.60000000001</v>
      </c>
      <c r="AA310" s="11">
        <f>AA311+AA316+AA319</f>
        <v>2799.03</v>
      </c>
      <c r="AB310" s="11">
        <f>AB311+AB316+AB319</f>
        <v>0</v>
      </c>
      <c r="AC310" s="11">
        <f>AC311+AC316+AC319</f>
        <v>0</v>
      </c>
      <c r="AD310" s="11">
        <f t="shared" si="457"/>
        <v>185632.85606999998</v>
      </c>
      <c r="AE310" s="11">
        <f>AE311+AE316+AE319</f>
        <v>0</v>
      </c>
      <c r="AF310" s="57">
        <f t="shared" si="388"/>
        <v>185632.85606999998</v>
      </c>
      <c r="AG310" s="58">
        <f t="shared" si="458"/>
        <v>183833.60000000001</v>
      </c>
      <c r="AH310" s="58">
        <f t="shared" si="459"/>
        <v>107769.60000000001</v>
      </c>
      <c r="AI310" s="11">
        <f>AI311+AI316+AI319</f>
        <v>0</v>
      </c>
      <c r="AJ310" s="21"/>
      <c r="AK310" s="21"/>
    </row>
    <row r="311" spans="1:42" ht="31.2" x14ac:dyDescent="0.3">
      <c r="A311" s="47" t="s">
        <v>243</v>
      </c>
      <c r="B311" s="48"/>
      <c r="C311" s="47"/>
      <c r="D311" s="47"/>
      <c r="E311" s="49" t="s">
        <v>244</v>
      </c>
      <c r="F311" s="11">
        <f t="shared" ref="F311:K311" si="467">F312+F314</f>
        <v>2114.4</v>
      </c>
      <c r="G311" s="11">
        <f t="shared" si="467"/>
        <v>2114.4</v>
      </c>
      <c r="H311" s="11">
        <f t="shared" si="467"/>
        <v>2114.4</v>
      </c>
      <c r="I311" s="11">
        <f t="shared" si="467"/>
        <v>0</v>
      </c>
      <c r="J311" s="11">
        <f t="shared" si="467"/>
        <v>0</v>
      </c>
      <c r="K311" s="11">
        <f t="shared" si="467"/>
        <v>0</v>
      </c>
      <c r="L311" s="11">
        <f t="shared" si="406"/>
        <v>2114.4</v>
      </c>
      <c r="M311" s="11">
        <f t="shared" si="407"/>
        <v>2114.4</v>
      </c>
      <c r="N311" s="11">
        <f t="shared" si="408"/>
        <v>2114.4</v>
      </c>
      <c r="O311" s="11">
        <f>O312+O314</f>
        <v>0</v>
      </c>
      <c r="P311" s="11">
        <f>P312+P314</f>
        <v>0</v>
      </c>
      <c r="Q311" s="11">
        <f>Q312+Q314</f>
        <v>0</v>
      </c>
      <c r="R311" s="11">
        <f t="shared" si="451"/>
        <v>2114.4</v>
      </c>
      <c r="S311" s="11">
        <f t="shared" si="452"/>
        <v>2114.4</v>
      </c>
      <c r="T311" s="11">
        <f t="shared" si="453"/>
        <v>2114.4</v>
      </c>
      <c r="U311" s="11">
        <f>U312+U314</f>
        <v>0</v>
      </c>
      <c r="V311" s="11">
        <f>V312+V314</f>
        <v>0</v>
      </c>
      <c r="W311" s="11">
        <f>W312+W314</f>
        <v>0</v>
      </c>
      <c r="X311" s="11">
        <f t="shared" si="454"/>
        <v>2114.4</v>
      </c>
      <c r="Y311" s="11">
        <f t="shared" si="455"/>
        <v>2114.4</v>
      </c>
      <c r="Z311" s="11">
        <f t="shared" si="456"/>
        <v>2114.4</v>
      </c>
      <c r="AA311" s="11">
        <f>AA312+AA314</f>
        <v>0</v>
      </c>
      <c r="AB311" s="11">
        <f>AB312+AB314</f>
        <v>0</v>
      </c>
      <c r="AC311" s="11">
        <f>AC312+AC314</f>
        <v>0</v>
      </c>
      <c r="AD311" s="11">
        <f t="shared" si="457"/>
        <v>2114.4</v>
      </c>
      <c r="AE311" s="11">
        <f>AE312+AE314</f>
        <v>0</v>
      </c>
      <c r="AF311" s="57">
        <f t="shared" si="388"/>
        <v>2114.4</v>
      </c>
      <c r="AG311" s="58">
        <f t="shared" si="458"/>
        <v>2114.4</v>
      </c>
      <c r="AH311" s="58">
        <f t="shared" si="459"/>
        <v>2114.4</v>
      </c>
      <c r="AI311" s="11">
        <f>AI312+AI314</f>
        <v>0</v>
      </c>
      <c r="AJ311" s="21"/>
      <c r="AK311" s="21"/>
    </row>
    <row r="312" spans="1:42" ht="31.2" x14ac:dyDescent="0.3">
      <c r="A312" s="47" t="s">
        <v>243</v>
      </c>
      <c r="B312" s="48" t="s">
        <v>59</v>
      </c>
      <c r="C312" s="47"/>
      <c r="D312" s="47"/>
      <c r="E312" s="49" t="s">
        <v>60</v>
      </c>
      <c r="F312" s="11">
        <f t="shared" ref="F312:K312" si="468">F313</f>
        <v>1800.4</v>
      </c>
      <c r="G312" s="11">
        <f t="shared" si="468"/>
        <v>1729.4</v>
      </c>
      <c r="H312" s="11">
        <f t="shared" si="468"/>
        <v>1710.6000000000001</v>
      </c>
      <c r="I312" s="11">
        <f t="shared" si="468"/>
        <v>0</v>
      </c>
      <c r="J312" s="11">
        <f t="shared" si="468"/>
        <v>0</v>
      </c>
      <c r="K312" s="11">
        <f t="shared" si="468"/>
        <v>0</v>
      </c>
      <c r="L312" s="11">
        <f t="shared" si="406"/>
        <v>1800.4</v>
      </c>
      <c r="M312" s="11">
        <f t="shared" si="407"/>
        <v>1729.4</v>
      </c>
      <c r="N312" s="11">
        <f t="shared" si="408"/>
        <v>1710.6000000000001</v>
      </c>
      <c r="O312" s="11">
        <f>O313</f>
        <v>0</v>
      </c>
      <c r="P312" s="11">
        <f>P313</f>
        <v>0</v>
      </c>
      <c r="Q312" s="11">
        <f>Q313</f>
        <v>0</v>
      </c>
      <c r="R312" s="11">
        <f t="shared" si="451"/>
        <v>1800.4</v>
      </c>
      <c r="S312" s="11">
        <f t="shared" si="452"/>
        <v>1729.4</v>
      </c>
      <c r="T312" s="11">
        <f t="shared" si="453"/>
        <v>1710.6000000000001</v>
      </c>
      <c r="U312" s="11">
        <f>U313</f>
        <v>0</v>
      </c>
      <c r="V312" s="11">
        <f>V313</f>
        <v>0</v>
      </c>
      <c r="W312" s="11">
        <f>W313</f>
        <v>0</v>
      </c>
      <c r="X312" s="11">
        <f t="shared" si="454"/>
        <v>1800.4</v>
      </c>
      <c r="Y312" s="11">
        <f t="shared" si="455"/>
        <v>1729.4</v>
      </c>
      <c r="Z312" s="11">
        <f t="shared" si="456"/>
        <v>1710.6000000000001</v>
      </c>
      <c r="AA312" s="11">
        <f>AA313</f>
        <v>0</v>
      </c>
      <c r="AB312" s="11">
        <f>AB313</f>
        <v>0</v>
      </c>
      <c r="AC312" s="11">
        <f>AC313</f>
        <v>0</v>
      </c>
      <c r="AD312" s="11">
        <f t="shared" si="457"/>
        <v>1800.4</v>
      </c>
      <c r="AE312" s="11">
        <f>AE313</f>
        <v>0</v>
      </c>
      <c r="AF312" s="57">
        <f t="shared" si="388"/>
        <v>1800.4</v>
      </c>
      <c r="AG312" s="58">
        <f t="shared" si="458"/>
        <v>1729.4</v>
      </c>
      <c r="AH312" s="58">
        <f t="shared" si="459"/>
        <v>1710.6000000000001</v>
      </c>
      <c r="AI312" s="11">
        <f>AI313</f>
        <v>0</v>
      </c>
      <c r="AJ312" s="21"/>
      <c r="AK312" s="21"/>
    </row>
    <row r="313" spans="1:42" x14ac:dyDescent="0.3">
      <c r="A313" s="47" t="s">
        <v>243</v>
      </c>
      <c r="B313" s="48">
        <v>200</v>
      </c>
      <c r="C313" s="47" t="s">
        <v>30</v>
      </c>
      <c r="D313" s="47" t="s">
        <v>31</v>
      </c>
      <c r="E313" s="49" t="s">
        <v>32</v>
      </c>
      <c r="F313" s="11">
        <v>1800.4</v>
      </c>
      <c r="G313" s="11">
        <v>1729.4</v>
      </c>
      <c r="H313" s="11">
        <v>1710.6000000000001</v>
      </c>
      <c r="I313" s="11"/>
      <c r="J313" s="11"/>
      <c r="K313" s="11"/>
      <c r="L313" s="11">
        <f t="shared" si="406"/>
        <v>1800.4</v>
      </c>
      <c r="M313" s="11">
        <f t="shared" si="407"/>
        <v>1729.4</v>
      </c>
      <c r="N313" s="11">
        <f t="shared" si="408"/>
        <v>1710.6000000000001</v>
      </c>
      <c r="O313" s="11"/>
      <c r="P313" s="11"/>
      <c r="Q313" s="11"/>
      <c r="R313" s="11">
        <f t="shared" si="451"/>
        <v>1800.4</v>
      </c>
      <c r="S313" s="11">
        <f t="shared" si="452"/>
        <v>1729.4</v>
      </c>
      <c r="T313" s="11">
        <f t="shared" si="453"/>
        <v>1710.6000000000001</v>
      </c>
      <c r="U313" s="11"/>
      <c r="V313" s="11"/>
      <c r="W313" s="11"/>
      <c r="X313" s="11">
        <f t="shared" si="454"/>
        <v>1800.4</v>
      </c>
      <c r="Y313" s="11">
        <f t="shared" si="455"/>
        <v>1729.4</v>
      </c>
      <c r="Z313" s="11">
        <f t="shared" si="456"/>
        <v>1710.6000000000001</v>
      </c>
      <c r="AA313" s="11"/>
      <c r="AB313" s="11"/>
      <c r="AC313" s="11"/>
      <c r="AD313" s="11">
        <f t="shared" si="457"/>
        <v>1800.4</v>
      </c>
      <c r="AE313" s="11"/>
      <c r="AF313" s="57">
        <f t="shared" si="388"/>
        <v>1800.4</v>
      </c>
      <c r="AG313" s="58">
        <f t="shared" si="458"/>
        <v>1729.4</v>
      </c>
      <c r="AH313" s="58">
        <f t="shared" si="459"/>
        <v>1710.6000000000001</v>
      </c>
      <c r="AI313" s="11"/>
      <c r="AJ313" s="21"/>
      <c r="AK313" s="21"/>
    </row>
    <row r="314" spans="1:42" x14ac:dyDescent="0.3">
      <c r="A314" s="47" t="s">
        <v>243</v>
      </c>
      <c r="B314" s="48" t="s">
        <v>45</v>
      </c>
      <c r="C314" s="47"/>
      <c r="D314" s="47"/>
      <c r="E314" s="49" t="s">
        <v>46</v>
      </c>
      <c r="F314" s="11">
        <f t="shared" ref="F314:K314" si="469">F315</f>
        <v>314</v>
      </c>
      <c r="G314" s="11">
        <f t="shared" si="469"/>
        <v>385</v>
      </c>
      <c r="H314" s="11">
        <f t="shared" si="469"/>
        <v>403.8</v>
      </c>
      <c r="I314" s="11">
        <f t="shared" si="469"/>
        <v>0</v>
      </c>
      <c r="J314" s="11">
        <f t="shared" si="469"/>
        <v>0</v>
      </c>
      <c r="K314" s="11">
        <f t="shared" si="469"/>
        <v>0</v>
      </c>
      <c r="L314" s="11">
        <f t="shared" si="406"/>
        <v>314</v>
      </c>
      <c r="M314" s="11">
        <f t="shared" si="407"/>
        <v>385</v>
      </c>
      <c r="N314" s="11">
        <f t="shared" si="408"/>
        <v>403.8</v>
      </c>
      <c r="O314" s="11">
        <f>O315</f>
        <v>0</v>
      </c>
      <c r="P314" s="11">
        <f>P315</f>
        <v>0</v>
      </c>
      <c r="Q314" s="11">
        <f>Q315</f>
        <v>0</v>
      </c>
      <c r="R314" s="11">
        <f t="shared" si="451"/>
        <v>314</v>
      </c>
      <c r="S314" s="11">
        <f t="shared" si="452"/>
        <v>385</v>
      </c>
      <c r="T314" s="11">
        <f t="shared" si="453"/>
        <v>403.8</v>
      </c>
      <c r="U314" s="11">
        <f>U315</f>
        <v>0</v>
      </c>
      <c r="V314" s="11">
        <f>V315</f>
        <v>0</v>
      </c>
      <c r="W314" s="11">
        <f>W315</f>
        <v>0</v>
      </c>
      <c r="X314" s="11">
        <f t="shared" si="454"/>
        <v>314</v>
      </c>
      <c r="Y314" s="11">
        <f t="shared" si="455"/>
        <v>385</v>
      </c>
      <c r="Z314" s="11">
        <f t="shared" si="456"/>
        <v>403.8</v>
      </c>
      <c r="AA314" s="11">
        <f>AA315</f>
        <v>0</v>
      </c>
      <c r="AB314" s="11">
        <f>AB315</f>
        <v>0</v>
      </c>
      <c r="AC314" s="11">
        <f>AC315</f>
        <v>0</v>
      </c>
      <c r="AD314" s="11">
        <f t="shared" si="457"/>
        <v>314</v>
      </c>
      <c r="AE314" s="11">
        <f>AE315</f>
        <v>0</v>
      </c>
      <c r="AF314" s="57">
        <f t="shared" si="388"/>
        <v>314</v>
      </c>
      <c r="AG314" s="58">
        <f t="shared" si="458"/>
        <v>385</v>
      </c>
      <c r="AH314" s="58">
        <f t="shared" si="459"/>
        <v>403.8</v>
      </c>
      <c r="AI314" s="11">
        <f>AI315</f>
        <v>0</v>
      </c>
      <c r="AJ314" s="21"/>
      <c r="AK314" s="21"/>
    </row>
    <row r="315" spans="1:42" x14ac:dyDescent="0.3">
      <c r="A315" s="47" t="s">
        <v>243</v>
      </c>
      <c r="B315" s="48">
        <v>800</v>
      </c>
      <c r="C315" s="47" t="s">
        <v>30</v>
      </c>
      <c r="D315" s="47" t="s">
        <v>31</v>
      </c>
      <c r="E315" s="49" t="s">
        <v>32</v>
      </c>
      <c r="F315" s="11">
        <v>314</v>
      </c>
      <c r="G315" s="11">
        <v>385</v>
      </c>
      <c r="H315" s="11">
        <v>403.8</v>
      </c>
      <c r="I315" s="11"/>
      <c r="J315" s="11"/>
      <c r="K315" s="11"/>
      <c r="L315" s="11">
        <f t="shared" si="406"/>
        <v>314</v>
      </c>
      <c r="M315" s="11">
        <f t="shared" si="407"/>
        <v>385</v>
      </c>
      <c r="N315" s="11">
        <f t="shared" si="408"/>
        <v>403.8</v>
      </c>
      <c r="O315" s="11"/>
      <c r="P315" s="11"/>
      <c r="Q315" s="11"/>
      <c r="R315" s="11">
        <f t="shared" si="451"/>
        <v>314</v>
      </c>
      <c r="S315" s="11">
        <f t="shared" si="452"/>
        <v>385</v>
      </c>
      <c r="T315" s="11">
        <f t="shared" si="453"/>
        <v>403.8</v>
      </c>
      <c r="U315" s="11"/>
      <c r="V315" s="11"/>
      <c r="W315" s="11"/>
      <c r="X315" s="11">
        <f t="shared" si="454"/>
        <v>314</v>
      </c>
      <c r="Y315" s="11">
        <f t="shared" si="455"/>
        <v>385</v>
      </c>
      <c r="Z315" s="11">
        <f t="shared" si="456"/>
        <v>403.8</v>
      </c>
      <c r="AA315" s="11"/>
      <c r="AB315" s="11"/>
      <c r="AC315" s="11"/>
      <c r="AD315" s="11">
        <f t="shared" si="457"/>
        <v>314</v>
      </c>
      <c r="AE315" s="11"/>
      <c r="AF315" s="57">
        <f t="shared" si="388"/>
        <v>314</v>
      </c>
      <c r="AG315" s="58">
        <f t="shared" si="458"/>
        <v>385</v>
      </c>
      <c r="AH315" s="58">
        <f t="shared" si="459"/>
        <v>403.8</v>
      </c>
      <c r="AI315" s="11"/>
      <c r="AJ315" s="21"/>
      <c r="AK315" s="21"/>
    </row>
    <row r="316" spans="1:42" ht="31.2" x14ac:dyDescent="0.3">
      <c r="A316" s="47" t="s">
        <v>245</v>
      </c>
      <c r="B316" s="48"/>
      <c r="C316" s="47"/>
      <c r="D316" s="47"/>
      <c r="E316" s="49" t="s">
        <v>246</v>
      </c>
      <c r="F316" s="11">
        <f t="shared" ref="F316:F320" si="470">F317</f>
        <v>84247.5</v>
      </c>
      <c r="G316" s="11">
        <f t="shared" ref="G316:G320" si="471">G317</f>
        <v>59505.2</v>
      </c>
      <c r="H316" s="11">
        <f t="shared" ref="H316:H320" si="472">H317</f>
        <v>59505.2</v>
      </c>
      <c r="I316" s="11">
        <f t="shared" ref="I316:I320" si="473">I317</f>
        <v>0</v>
      </c>
      <c r="J316" s="11">
        <f t="shared" ref="J316:J320" si="474">J317</f>
        <v>0</v>
      </c>
      <c r="K316" s="11">
        <f t="shared" ref="K316:K320" si="475">K317</f>
        <v>0</v>
      </c>
      <c r="L316" s="11">
        <f t="shared" si="406"/>
        <v>84247.5</v>
      </c>
      <c r="M316" s="11">
        <f t="shared" si="407"/>
        <v>59505.2</v>
      </c>
      <c r="N316" s="11">
        <f t="shared" si="408"/>
        <v>59505.2</v>
      </c>
      <c r="O316" s="11">
        <f t="shared" ref="O316:O320" si="476">O317</f>
        <v>5212.5780699999996</v>
      </c>
      <c r="P316" s="11">
        <f t="shared" ref="P316:P320" si="477">P317</f>
        <v>5000</v>
      </c>
      <c r="Q316" s="11">
        <f t="shared" ref="Q316:Q320" si="478">Q317</f>
        <v>5000</v>
      </c>
      <c r="R316" s="11">
        <f t="shared" si="451"/>
        <v>89460.078070000003</v>
      </c>
      <c r="S316" s="11">
        <f t="shared" si="452"/>
        <v>64505.2</v>
      </c>
      <c r="T316" s="11">
        <f t="shared" si="453"/>
        <v>64505.2</v>
      </c>
      <c r="U316" s="11">
        <f t="shared" ref="U316:U320" si="479">U317</f>
        <v>0</v>
      </c>
      <c r="V316" s="11">
        <f t="shared" ref="V316:V320" si="480">V317</f>
        <v>0</v>
      </c>
      <c r="W316" s="11">
        <f t="shared" ref="W316:W320" si="481">W317</f>
        <v>0</v>
      </c>
      <c r="X316" s="11">
        <f t="shared" si="454"/>
        <v>89460.078070000003</v>
      </c>
      <c r="Y316" s="11">
        <f t="shared" si="455"/>
        <v>64505.2</v>
      </c>
      <c r="Z316" s="11">
        <f t="shared" si="456"/>
        <v>64505.2</v>
      </c>
      <c r="AA316" s="11">
        <f t="shared" ref="AA316:AA320" si="482">AA317</f>
        <v>-4058.1680000000001</v>
      </c>
      <c r="AB316" s="11">
        <f t="shared" ref="AB316:AB320" si="483">AB317</f>
        <v>0</v>
      </c>
      <c r="AC316" s="11">
        <f t="shared" ref="AC316:AC320" si="484">AC317</f>
        <v>0</v>
      </c>
      <c r="AD316" s="11">
        <f t="shared" si="457"/>
        <v>85401.910069999998</v>
      </c>
      <c r="AE316" s="11">
        <f t="shared" ref="AE316:AE320" si="485">AE317</f>
        <v>0</v>
      </c>
      <c r="AF316" s="57">
        <f t="shared" si="388"/>
        <v>85401.910069999998</v>
      </c>
      <c r="AG316" s="58">
        <f t="shared" si="458"/>
        <v>64505.2</v>
      </c>
      <c r="AH316" s="58">
        <f t="shared" si="459"/>
        <v>64505.2</v>
      </c>
      <c r="AI316" s="11">
        <f t="shared" ref="AI316:AI320" si="486">AI317</f>
        <v>0</v>
      </c>
      <c r="AJ316" s="21"/>
      <c r="AK316" s="21"/>
    </row>
    <row r="317" spans="1:42" ht="31.2" x14ac:dyDescent="0.3">
      <c r="A317" s="47" t="s">
        <v>245</v>
      </c>
      <c r="B317" s="48" t="s">
        <v>59</v>
      </c>
      <c r="C317" s="47"/>
      <c r="D317" s="47"/>
      <c r="E317" s="49" t="s">
        <v>60</v>
      </c>
      <c r="F317" s="11">
        <f t="shared" si="470"/>
        <v>84247.5</v>
      </c>
      <c r="G317" s="11">
        <f t="shared" si="471"/>
        <v>59505.2</v>
      </c>
      <c r="H317" s="11">
        <f t="shared" si="472"/>
        <v>59505.2</v>
      </c>
      <c r="I317" s="11">
        <f t="shared" si="473"/>
        <v>0</v>
      </c>
      <c r="J317" s="11">
        <f t="shared" si="474"/>
        <v>0</v>
      </c>
      <c r="K317" s="11">
        <f t="shared" si="475"/>
        <v>0</v>
      </c>
      <c r="L317" s="11">
        <f t="shared" si="406"/>
        <v>84247.5</v>
      </c>
      <c r="M317" s="11">
        <f t="shared" si="407"/>
        <v>59505.2</v>
      </c>
      <c r="N317" s="11">
        <f t="shared" si="408"/>
        <v>59505.2</v>
      </c>
      <c r="O317" s="11">
        <f t="shared" si="476"/>
        <v>5212.5780699999996</v>
      </c>
      <c r="P317" s="11">
        <f t="shared" si="477"/>
        <v>5000</v>
      </c>
      <c r="Q317" s="11">
        <f t="shared" si="478"/>
        <v>5000</v>
      </c>
      <c r="R317" s="11">
        <f t="shared" si="451"/>
        <v>89460.078070000003</v>
      </c>
      <c r="S317" s="11">
        <f t="shared" si="452"/>
        <v>64505.2</v>
      </c>
      <c r="T317" s="11">
        <f t="shared" si="453"/>
        <v>64505.2</v>
      </c>
      <c r="U317" s="11">
        <f t="shared" si="479"/>
        <v>0</v>
      </c>
      <c r="V317" s="11">
        <f t="shared" si="480"/>
        <v>0</v>
      </c>
      <c r="W317" s="11">
        <f t="shared" si="481"/>
        <v>0</v>
      </c>
      <c r="X317" s="11">
        <f t="shared" si="454"/>
        <v>89460.078070000003</v>
      </c>
      <c r="Y317" s="11">
        <f t="shared" si="455"/>
        <v>64505.2</v>
      </c>
      <c r="Z317" s="11">
        <f t="shared" si="456"/>
        <v>64505.2</v>
      </c>
      <c r="AA317" s="11">
        <f t="shared" si="482"/>
        <v>-4058.1680000000001</v>
      </c>
      <c r="AB317" s="11">
        <f t="shared" si="483"/>
        <v>0</v>
      </c>
      <c r="AC317" s="11">
        <f t="shared" si="484"/>
        <v>0</v>
      </c>
      <c r="AD317" s="11">
        <f t="shared" si="457"/>
        <v>85401.910069999998</v>
      </c>
      <c r="AE317" s="11">
        <f t="shared" si="485"/>
        <v>0</v>
      </c>
      <c r="AF317" s="57">
        <f t="shared" si="388"/>
        <v>85401.910069999998</v>
      </c>
      <c r="AG317" s="58">
        <f t="shared" si="458"/>
        <v>64505.2</v>
      </c>
      <c r="AH317" s="58">
        <f t="shared" si="459"/>
        <v>64505.2</v>
      </c>
      <c r="AI317" s="11">
        <f t="shared" si="486"/>
        <v>0</v>
      </c>
      <c r="AJ317" s="21"/>
      <c r="AK317" s="21"/>
    </row>
    <row r="318" spans="1:42" x14ac:dyDescent="0.3">
      <c r="A318" s="47" t="s">
        <v>245</v>
      </c>
      <c r="B318" s="48">
        <v>200</v>
      </c>
      <c r="C318" s="47" t="s">
        <v>30</v>
      </c>
      <c r="D318" s="47" t="s">
        <v>31</v>
      </c>
      <c r="E318" s="49" t="s">
        <v>32</v>
      </c>
      <c r="F318" s="11">
        <v>84247.5</v>
      </c>
      <c r="G318" s="11">
        <v>59505.2</v>
      </c>
      <c r="H318" s="11">
        <v>59505.2</v>
      </c>
      <c r="I318" s="11"/>
      <c r="J318" s="11"/>
      <c r="K318" s="11"/>
      <c r="L318" s="11">
        <f t="shared" si="406"/>
        <v>84247.5</v>
      </c>
      <c r="M318" s="11">
        <f t="shared" si="407"/>
        <v>59505.2</v>
      </c>
      <c r="N318" s="11">
        <f t="shared" si="408"/>
        <v>59505.2</v>
      </c>
      <c r="O318" s="11">
        <f>5000+212.57807</f>
        <v>5212.5780699999996</v>
      </c>
      <c r="P318" s="11">
        <v>5000</v>
      </c>
      <c r="Q318" s="11">
        <v>5000</v>
      </c>
      <c r="R318" s="11">
        <f t="shared" si="451"/>
        <v>89460.078070000003</v>
      </c>
      <c r="S318" s="11">
        <f t="shared" si="452"/>
        <v>64505.2</v>
      </c>
      <c r="T318" s="11">
        <f t="shared" si="453"/>
        <v>64505.2</v>
      </c>
      <c r="U318" s="11"/>
      <c r="V318" s="11"/>
      <c r="W318" s="11"/>
      <c r="X318" s="11">
        <f t="shared" si="454"/>
        <v>89460.078070000003</v>
      </c>
      <c r="Y318" s="11">
        <f t="shared" si="455"/>
        <v>64505.2</v>
      </c>
      <c r="Z318" s="11">
        <f t="shared" si="456"/>
        <v>64505.2</v>
      </c>
      <c r="AA318" s="11">
        <v>-4058.1680000000001</v>
      </c>
      <c r="AB318" s="11"/>
      <c r="AC318" s="11"/>
      <c r="AD318" s="11">
        <f t="shared" si="457"/>
        <v>85401.910069999998</v>
      </c>
      <c r="AE318" s="11"/>
      <c r="AF318" s="57">
        <f t="shared" si="388"/>
        <v>85401.910069999998</v>
      </c>
      <c r="AG318" s="58">
        <f t="shared" si="458"/>
        <v>64505.2</v>
      </c>
      <c r="AH318" s="58">
        <f t="shared" si="459"/>
        <v>64505.2</v>
      </c>
      <c r="AI318" s="11"/>
      <c r="AJ318" s="21"/>
      <c r="AK318" s="21"/>
    </row>
    <row r="319" spans="1:42" ht="31.2" x14ac:dyDescent="0.3">
      <c r="A319" s="47" t="s">
        <v>247</v>
      </c>
      <c r="B319" s="48"/>
      <c r="C319" s="47"/>
      <c r="D319" s="47"/>
      <c r="E319" s="49" t="s">
        <v>248</v>
      </c>
      <c r="F319" s="11">
        <f t="shared" si="470"/>
        <v>83155.5</v>
      </c>
      <c r="G319" s="11">
        <f t="shared" si="471"/>
        <v>117214</v>
      </c>
      <c r="H319" s="11">
        <f t="shared" si="472"/>
        <v>41150</v>
      </c>
      <c r="I319" s="11">
        <f t="shared" si="473"/>
        <v>0</v>
      </c>
      <c r="J319" s="11">
        <f t="shared" si="474"/>
        <v>0</v>
      </c>
      <c r="K319" s="11">
        <f t="shared" si="475"/>
        <v>0</v>
      </c>
      <c r="L319" s="11">
        <f t="shared" si="406"/>
        <v>83155.5</v>
      </c>
      <c r="M319" s="11">
        <f t="shared" si="407"/>
        <v>117214</v>
      </c>
      <c r="N319" s="11">
        <f t="shared" si="408"/>
        <v>41150</v>
      </c>
      <c r="O319" s="11">
        <f t="shared" si="476"/>
        <v>8103.848</v>
      </c>
      <c r="P319" s="11">
        <f t="shared" si="477"/>
        <v>0</v>
      </c>
      <c r="Q319" s="11">
        <f t="shared" si="478"/>
        <v>0</v>
      </c>
      <c r="R319" s="11">
        <f t="shared" si="451"/>
        <v>91259.347999999998</v>
      </c>
      <c r="S319" s="11">
        <f t="shared" si="452"/>
        <v>117214</v>
      </c>
      <c r="T319" s="11">
        <f t="shared" si="453"/>
        <v>41150</v>
      </c>
      <c r="U319" s="11">
        <f t="shared" si="479"/>
        <v>0</v>
      </c>
      <c r="V319" s="11">
        <f t="shared" si="480"/>
        <v>0</v>
      </c>
      <c r="W319" s="11">
        <f t="shared" si="481"/>
        <v>0</v>
      </c>
      <c r="X319" s="11">
        <f t="shared" si="454"/>
        <v>91259.347999999998</v>
      </c>
      <c r="Y319" s="11">
        <f t="shared" si="455"/>
        <v>117214</v>
      </c>
      <c r="Z319" s="11">
        <f t="shared" si="456"/>
        <v>41150</v>
      </c>
      <c r="AA319" s="11">
        <f t="shared" si="482"/>
        <v>6857.1980000000003</v>
      </c>
      <c r="AB319" s="11">
        <f t="shared" si="483"/>
        <v>0</v>
      </c>
      <c r="AC319" s="11">
        <f t="shared" si="484"/>
        <v>0</v>
      </c>
      <c r="AD319" s="11">
        <f t="shared" si="457"/>
        <v>98116.546000000002</v>
      </c>
      <c r="AE319" s="11">
        <f t="shared" si="485"/>
        <v>0</v>
      </c>
      <c r="AF319" s="57">
        <f t="shared" si="388"/>
        <v>98116.546000000002</v>
      </c>
      <c r="AG319" s="58">
        <f t="shared" si="458"/>
        <v>117214</v>
      </c>
      <c r="AH319" s="58">
        <f t="shared" si="459"/>
        <v>41150</v>
      </c>
      <c r="AI319" s="11">
        <f t="shared" si="486"/>
        <v>0</v>
      </c>
      <c r="AJ319" s="21"/>
      <c r="AK319" s="21"/>
    </row>
    <row r="320" spans="1:42" ht="31.2" x14ac:dyDescent="0.3">
      <c r="A320" s="47" t="s">
        <v>247</v>
      </c>
      <c r="B320" s="48" t="s">
        <v>59</v>
      </c>
      <c r="C320" s="47"/>
      <c r="D320" s="47"/>
      <c r="E320" s="49" t="s">
        <v>60</v>
      </c>
      <c r="F320" s="11">
        <f t="shared" si="470"/>
        <v>83155.5</v>
      </c>
      <c r="G320" s="11">
        <f t="shared" si="471"/>
        <v>117214</v>
      </c>
      <c r="H320" s="11">
        <f t="shared" si="472"/>
        <v>41150</v>
      </c>
      <c r="I320" s="11">
        <f t="shared" si="473"/>
        <v>0</v>
      </c>
      <c r="J320" s="11">
        <f t="shared" si="474"/>
        <v>0</v>
      </c>
      <c r="K320" s="11">
        <f t="shared" si="475"/>
        <v>0</v>
      </c>
      <c r="L320" s="11">
        <f t="shared" si="406"/>
        <v>83155.5</v>
      </c>
      <c r="M320" s="11">
        <f t="shared" si="407"/>
        <v>117214</v>
      </c>
      <c r="N320" s="11">
        <f t="shared" si="408"/>
        <v>41150</v>
      </c>
      <c r="O320" s="11">
        <f t="shared" si="476"/>
        <v>8103.848</v>
      </c>
      <c r="P320" s="11">
        <f t="shared" si="477"/>
        <v>0</v>
      </c>
      <c r="Q320" s="11">
        <f t="shared" si="478"/>
        <v>0</v>
      </c>
      <c r="R320" s="11">
        <f t="shared" si="451"/>
        <v>91259.347999999998</v>
      </c>
      <c r="S320" s="11">
        <f t="shared" si="452"/>
        <v>117214</v>
      </c>
      <c r="T320" s="11">
        <f t="shared" si="453"/>
        <v>41150</v>
      </c>
      <c r="U320" s="11">
        <f t="shared" si="479"/>
        <v>0</v>
      </c>
      <c r="V320" s="11">
        <f t="shared" si="480"/>
        <v>0</v>
      </c>
      <c r="W320" s="11">
        <f t="shared" si="481"/>
        <v>0</v>
      </c>
      <c r="X320" s="11">
        <f t="shared" si="454"/>
        <v>91259.347999999998</v>
      </c>
      <c r="Y320" s="11">
        <f t="shared" si="455"/>
        <v>117214</v>
      </c>
      <c r="Z320" s="11">
        <f t="shared" si="456"/>
        <v>41150</v>
      </c>
      <c r="AA320" s="11">
        <f t="shared" si="482"/>
        <v>6857.1980000000003</v>
      </c>
      <c r="AB320" s="11">
        <f t="shared" si="483"/>
        <v>0</v>
      </c>
      <c r="AC320" s="11">
        <f t="shared" si="484"/>
        <v>0</v>
      </c>
      <c r="AD320" s="11">
        <f t="shared" si="457"/>
        <v>98116.546000000002</v>
      </c>
      <c r="AE320" s="11">
        <f t="shared" si="485"/>
        <v>0</v>
      </c>
      <c r="AF320" s="57">
        <f t="shared" si="388"/>
        <v>98116.546000000002</v>
      </c>
      <c r="AG320" s="58">
        <f t="shared" si="458"/>
        <v>117214</v>
      </c>
      <c r="AH320" s="58">
        <f t="shared" si="459"/>
        <v>41150</v>
      </c>
      <c r="AI320" s="11">
        <f t="shared" si="486"/>
        <v>0</v>
      </c>
      <c r="AJ320" s="21"/>
      <c r="AK320" s="21"/>
    </row>
    <row r="321" spans="1:42" x14ac:dyDescent="0.3">
      <c r="A321" s="47" t="s">
        <v>247</v>
      </c>
      <c r="B321" s="48">
        <v>200</v>
      </c>
      <c r="C321" s="47" t="s">
        <v>30</v>
      </c>
      <c r="D321" s="47" t="s">
        <v>31</v>
      </c>
      <c r="E321" s="49" t="s">
        <v>32</v>
      </c>
      <c r="F321" s="11">
        <v>83155.5</v>
      </c>
      <c r="G321" s="11">
        <v>117214</v>
      </c>
      <c r="H321" s="11">
        <v>41150</v>
      </c>
      <c r="I321" s="11"/>
      <c r="J321" s="11"/>
      <c r="K321" s="11"/>
      <c r="L321" s="11">
        <f t="shared" si="406"/>
        <v>83155.5</v>
      </c>
      <c r="M321" s="11">
        <f t="shared" si="407"/>
        <v>117214</v>
      </c>
      <c r="N321" s="11">
        <f t="shared" si="408"/>
        <v>41150</v>
      </c>
      <c r="O321" s="11">
        <v>8103.848</v>
      </c>
      <c r="P321" s="11"/>
      <c r="Q321" s="11"/>
      <c r="R321" s="11">
        <f t="shared" si="451"/>
        <v>91259.347999999998</v>
      </c>
      <c r="S321" s="11">
        <f t="shared" si="452"/>
        <v>117214</v>
      </c>
      <c r="T321" s="11">
        <f t="shared" si="453"/>
        <v>41150</v>
      </c>
      <c r="U321" s="11"/>
      <c r="V321" s="11"/>
      <c r="W321" s="11"/>
      <c r="X321" s="11">
        <f t="shared" si="454"/>
        <v>91259.347999999998</v>
      </c>
      <c r="Y321" s="11">
        <f t="shared" si="455"/>
        <v>117214</v>
      </c>
      <c r="Z321" s="11">
        <f t="shared" si="456"/>
        <v>41150</v>
      </c>
      <c r="AA321" s="11">
        <f>8273.924-1416.726</f>
        <v>6857.1980000000003</v>
      </c>
      <c r="AB321" s="11"/>
      <c r="AC321" s="11"/>
      <c r="AD321" s="11">
        <f t="shared" si="457"/>
        <v>98116.546000000002</v>
      </c>
      <c r="AE321" s="11"/>
      <c r="AF321" s="57">
        <f t="shared" si="388"/>
        <v>98116.546000000002</v>
      </c>
      <c r="AG321" s="58">
        <f t="shared" si="458"/>
        <v>117214</v>
      </c>
      <c r="AH321" s="58">
        <f t="shared" si="459"/>
        <v>41150</v>
      </c>
      <c r="AI321" s="11"/>
      <c r="AJ321" s="21"/>
      <c r="AK321" s="21"/>
    </row>
    <row r="322" spans="1:42" ht="78" x14ac:dyDescent="0.3">
      <c r="A322" s="47" t="s">
        <v>249</v>
      </c>
      <c r="B322" s="48"/>
      <c r="C322" s="47"/>
      <c r="D322" s="47"/>
      <c r="E322" s="49" t="s">
        <v>250</v>
      </c>
      <c r="F322" s="11">
        <f t="shared" ref="F322:K322" si="487">F323+F328</f>
        <v>154261.9</v>
      </c>
      <c r="G322" s="11">
        <f t="shared" si="487"/>
        <v>157444</v>
      </c>
      <c r="H322" s="11">
        <f t="shared" si="487"/>
        <v>157444</v>
      </c>
      <c r="I322" s="11">
        <f t="shared" si="487"/>
        <v>0</v>
      </c>
      <c r="J322" s="11">
        <f t="shared" si="487"/>
        <v>0</v>
      </c>
      <c r="K322" s="11">
        <f t="shared" si="487"/>
        <v>0</v>
      </c>
      <c r="L322" s="11">
        <f t="shared" si="406"/>
        <v>154261.9</v>
      </c>
      <c r="M322" s="11">
        <f t="shared" si="407"/>
        <v>157444</v>
      </c>
      <c r="N322" s="11">
        <f t="shared" si="408"/>
        <v>157444</v>
      </c>
      <c r="O322" s="11">
        <f>O323+O328</f>
        <v>23330.428930000002</v>
      </c>
      <c r="P322" s="11">
        <f>P323+P328</f>
        <v>24442.2</v>
      </c>
      <c r="Q322" s="11">
        <f>Q323+Q328</f>
        <v>24442.2</v>
      </c>
      <c r="R322" s="11">
        <f t="shared" si="451"/>
        <v>177592.32892999999</v>
      </c>
      <c r="S322" s="11">
        <f t="shared" si="452"/>
        <v>181886.2</v>
      </c>
      <c r="T322" s="11">
        <f t="shared" si="453"/>
        <v>181886.2</v>
      </c>
      <c r="U322" s="11">
        <f>U323+U328</f>
        <v>0</v>
      </c>
      <c r="V322" s="11">
        <f>V323+V328</f>
        <v>0</v>
      </c>
      <c r="W322" s="11">
        <f>W323+W328</f>
        <v>0</v>
      </c>
      <c r="X322" s="11">
        <f t="shared" si="454"/>
        <v>177592.32892999999</v>
      </c>
      <c r="Y322" s="11">
        <f t="shared" si="455"/>
        <v>181886.2</v>
      </c>
      <c r="Z322" s="11">
        <f t="shared" si="456"/>
        <v>181886.2</v>
      </c>
      <c r="AA322" s="11">
        <f>AA323+AA328</f>
        <v>973.58399999999995</v>
      </c>
      <c r="AB322" s="11">
        <f>AB323+AB328</f>
        <v>0</v>
      </c>
      <c r="AC322" s="11">
        <f>AC323+AC328</f>
        <v>0</v>
      </c>
      <c r="AD322" s="11">
        <f t="shared" si="457"/>
        <v>178565.91292999999</v>
      </c>
      <c r="AE322" s="11">
        <f>AE323+AE328</f>
        <v>0</v>
      </c>
      <c r="AF322" s="57">
        <f t="shared" si="388"/>
        <v>178565.91292999999</v>
      </c>
      <c r="AG322" s="58">
        <f t="shared" si="458"/>
        <v>181886.2</v>
      </c>
      <c r="AH322" s="58">
        <f t="shared" si="459"/>
        <v>181886.2</v>
      </c>
      <c r="AI322" s="11">
        <f>AI323+AI328</f>
        <v>0</v>
      </c>
      <c r="AJ322" s="21"/>
      <c r="AK322" s="21"/>
    </row>
    <row r="323" spans="1:42" ht="31.2" x14ac:dyDescent="0.3">
      <c r="A323" s="47" t="s">
        <v>251</v>
      </c>
      <c r="B323" s="48"/>
      <c r="C323" s="47"/>
      <c r="D323" s="47"/>
      <c r="E323" s="49" t="s">
        <v>169</v>
      </c>
      <c r="F323" s="11">
        <f t="shared" ref="F323:K323" si="488">F324+F326</f>
        <v>97879.599999999991</v>
      </c>
      <c r="G323" s="11">
        <f t="shared" si="488"/>
        <v>100729.4</v>
      </c>
      <c r="H323" s="11">
        <f t="shared" si="488"/>
        <v>100729.4</v>
      </c>
      <c r="I323" s="11">
        <f t="shared" si="488"/>
        <v>0</v>
      </c>
      <c r="J323" s="11">
        <f t="shared" si="488"/>
        <v>0</v>
      </c>
      <c r="K323" s="11">
        <f t="shared" si="488"/>
        <v>0</v>
      </c>
      <c r="L323" s="11">
        <f t="shared" si="406"/>
        <v>97879.599999999991</v>
      </c>
      <c r="M323" s="11">
        <f t="shared" si="407"/>
        <v>100729.4</v>
      </c>
      <c r="N323" s="11">
        <f t="shared" si="408"/>
        <v>100729.4</v>
      </c>
      <c r="O323" s="11">
        <f>O324+O326</f>
        <v>14149.4</v>
      </c>
      <c r="P323" s="11">
        <f>P324+P326</f>
        <v>17291.900000000001</v>
      </c>
      <c r="Q323" s="11">
        <f>Q324+Q326</f>
        <v>17291.900000000001</v>
      </c>
      <c r="R323" s="11">
        <f t="shared" si="451"/>
        <v>112028.99999999999</v>
      </c>
      <c r="S323" s="11">
        <f t="shared" si="452"/>
        <v>118021.29999999999</v>
      </c>
      <c r="T323" s="11">
        <f t="shared" si="453"/>
        <v>118021.29999999999</v>
      </c>
      <c r="U323" s="11">
        <f>U324+U326</f>
        <v>0</v>
      </c>
      <c r="V323" s="11">
        <f>V324+V326</f>
        <v>0</v>
      </c>
      <c r="W323" s="11">
        <f>W324+W326</f>
        <v>0</v>
      </c>
      <c r="X323" s="11">
        <f t="shared" si="454"/>
        <v>112028.99999999999</v>
      </c>
      <c r="Y323" s="11">
        <f t="shared" si="455"/>
        <v>118021.29999999999</v>
      </c>
      <c r="Z323" s="11">
        <f t="shared" si="456"/>
        <v>118021.29999999999</v>
      </c>
      <c r="AA323" s="11">
        <f>AA324+AA326</f>
        <v>0</v>
      </c>
      <c r="AB323" s="11">
        <f>AB324+AB326</f>
        <v>0</v>
      </c>
      <c r="AC323" s="11">
        <f>AC324+AC326</f>
        <v>0</v>
      </c>
      <c r="AD323" s="11">
        <f t="shared" si="457"/>
        <v>112028.99999999999</v>
      </c>
      <c r="AE323" s="11">
        <f>AE324+AE326</f>
        <v>0</v>
      </c>
      <c r="AF323" s="57">
        <f t="shared" si="388"/>
        <v>112028.99999999999</v>
      </c>
      <c r="AG323" s="58">
        <f t="shared" si="458"/>
        <v>118021.29999999999</v>
      </c>
      <c r="AH323" s="58">
        <f t="shared" si="459"/>
        <v>118021.29999999999</v>
      </c>
      <c r="AI323" s="11">
        <f>AI324+AI326</f>
        <v>0</v>
      </c>
      <c r="AJ323" s="21"/>
      <c r="AK323" s="21"/>
    </row>
    <row r="324" spans="1:42" ht="78" x14ac:dyDescent="0.3">
      <c r="A324" s="47" t="s">
        <v>251</v>
      </c>
      <c r="B324" s="48" t="s">
        <v>141</v>
      </c>
      <c r="C324" s="47"/>
      <c r="D324" s="47"/>
      <c r="E324" s="49" t="s">
        <v>142</v>
      </c>
      <c r="F324" s="11">
        <f t="shared" ref="F324:K324" si="489">F325</f>
        <v>92713.7</v>
      </c>
      <c r="G324" s="11">
        <f t="shared" si="489"/>
        <v>95563.5</v>
      </c>
      <c r="H324" s="11">
        <f t="shared" si="489"/>
        <v>95563.5</v>
      </c>
      <c r="I324" s="11">
        <f t="shared" si="489"/>
        <v>0</v>
      </c>
      <c r="J324" s="11">
        <f t="shared" si="489"/>
        <v>0</v>
      </c>
      <c r="K324" s="11">
        <f t="shared" si="489"/>
        <v>0</v>
      </c>
      <c r="L324" s="11">
        <f t="shared" si="406"/>
        <v>92713.7</v>
      </c>
      <c r="M324" s="11">
        <f t="shared" si="407"/>
        <v>95563.5</v>
      </c>
      <c r="N324" s="11">
        <f t="shared" si="408"/>
        <v>95563.5</v>
      </c>
      <c r="O324" s="11">
        <f>O325</f>
        <v>14149.4</v>
      </c>
      <c r="P324" s="11">
        <f>P325</f>
        <v>17291.900000000001</v>
      </c>
      <c r="Q324" s="11">
        <f>Q325</f>
        <v>17291.900000000001</v>
      </c>
      <c r="R324" s="11">
        <f t="shared" si="451"/>
        <v>106863.09999999999</v>
      </c>
      <c r="S324" s="11">
        <f t="shared" si="452"/>
        <v>112855.4</v>
      </c>
      <c r="T324" s="11">
        <f t="shared" si="453"/>
        <v>112855.4</v>
      </c>
      <c r="U324" s="11">
        <f>U325</f>
        <v>0</v>
      </c>
      <c r="V324" s="11">
        <f>V325</f>
        <v>0</v>
      </c>
      <c r="W324" s="11">
        <f>W325</f>
        <v>0</v>
      </c>
      <c r="X324" s="11">
        <f t="shared" si="454"/>
        <v>106863.09999999999</v>
      </c>
      <c r="Y324" s="11">
        <f t="shared" si="455"/>
        <v>112855.4</v>
      </c>
      <c r="Z324" s="11">
        <f t="shared" si="456"/>
        <v>112855.4</v>
      </c>
      <c r="AA324" s="11">
        <f>AA325</f>
        <v>0</v>
      </c>
      <c r="AB324" s="11">
        <f>AB325</f>
        <v>0</v>
      </c>
      <c r="AC324" s="11">
        <f>AC325</f>
        <v>0</v>
      </c>
      <c r="AD324" s="11">
        <f t="shared" si="457"/>
        <v>106863.09999999999</v>
      </c>
      <c r="AE324" s="11">
        <f>AE325</f>
        <v>0</v>
      </c>
      <c r="AF324" s="57">
        <f t="shared" si="388"/>
        <v>106863.09999999999</v>
      </c>
      <c r="AG324" s="58">
        <f t="shared" si="458"/>
        <v>112855.4</v>
      </c>
      <c r="AH324" s="58">
        <f t="shared" si="459"/>
        <v>112855.4</v>
      </c>
      <c r="AI324" s="11">
        <f>AI325</f>
        <v>0</v>
      </c>
      <c r="AJ324" s="21"/>
      <c r="AK324" s="21"/>
    </row>
    <row r="325" spans="1:42" x14ac:dyDescent="0.3">
      <c r="A325" s="47" t="s">
        <v>251</v>
      </c>
      <c r="B325" s="48">
        <v>100</v>
      </c>
      <c r="C325" s="47" t="s">
        <v>30</v>
      </c>
      <c r="D325" s="47" t="s">
        <v>31</v>
      </c>
      <c r="E325" s="49" t="s">
        <v>32</v>
      </c>
      <c r="F325" s="11">
        <v>92713.7</v>
      </c>
      <c r="G325" s="11">
        <v>95563.5</v>
      </c>
      <c r="H325" s="11">
        <v>95563.5</v>
      </c>
      <c r="I325" s="11"/>
      <c r="J325" s="11"/>
      <c r="K325" s="11"/>
      <c r="L325" s="11">
        <f t="shared" si="406"/>
        <v>92713.7</v>
      </c>
      <c r="M325" s="11">
        <f t="shared" si="407"/>
        <v>95563.5</v>
      </c>
      <c r="N325" s="11">
        <f t="shared" si="408"/>
        <v>95563.5</v>
      </c>
      <c r="O325" s="11">
        <v>14149.4</v>
      </c>
      <c r="P325" s="11">
        <v>17291.900000000001</v>
      </c>
      <c r="Q325" s="11">
        <v>17291.900000000001</v>
      </c>
      <c r="R325" s="11">
        <f t="shared" si="451"/>
        <v>106863.09999999999</v>
      </c>
      <c r="S325" s="11">
        <f t="shared" si="452"/>
        <v>112855.4</v>
      </c>
      <c r="T325" s="11">
        <f t="shared" si="453"/>
        <v>112855.4</v>
      </c>
      <c r="U325" s="11"/>
      <c r="V325" s="11"/>
      <c r="W325" s="11"/>
      <c r="X325" s="11">
        <f t="shared" si="454"/>
        <v>106863.09999999999</v>
      </c>
      <c r="Y325" s="11">
        <f t="shared" si="455"/>
        <v>112855.4</v>
      </c>
      <c r="Z325" s="11">
        <f t="shared" si="456"/>
        <v>112855.4</v>
      </c>
      <c r="AA325" s="11"/>
      <c r="AB325" s="11"/>
      <c r="AC325" s="11"/>
      <c r="AD325" s="11">
        <f t="shared" si="457"/>
        <v>106863.09999999999</v>
      </c>
      <c r="AE325" s="11"/>
      <c r="AF325" s="57">
        <f t="shared" si="388"/>
        <v>106863.09999999999</v>
      </c>
      <c r="AG325" s="58">
        <f t="shared" si="458"/>
        <v>112855.4</v>
      </c>
      <c r="AH325" s="58">
        <f t="shared" si="459"/>
        <v>112855.4</v>
      </c>
      <c r="AI325" s="11"/>
      <c r="AJ325" s="21"/>
      <c r="AK325" s="21"/>
    </row>
    <row r="326" spans="1:42" ht="31.2" x14ac:dyDescent="0.3">
      <c r="A326" s="47" t="s">
        <v>251</v>
      </c>
      <c r="B326" s="48" t="s">
        <v>59</v>
      </c>
      <c r="C326" s="47"/>
      <c r="D326" s="47"/>
      <c r="E326" s="49" t="s">
        <v>60</v>
      </c>
      <c r="F326" s="11">
        <f t="shared" ref="F326:K326" si="490">F327</f>
        <v>5165.8999999999996</v>
      </c>
      <c r="G326" s="11">
        <f t="shared" si="490"/>
        <v>5165.8999999999996</v>
      </c>
      <c r="H326" s="11">
        <f t="shared" si="490"/>
        <v>5165.8999999999996</v>
      </c>
      <c r="I326" s="11">
        <f t="shared" si="490"/>
        <v>0</v>
      </c>
      <c r="J326" s="11">
        <f t="shared" si="490"/>
        <v>0</v>
      </c>
      <c r="K326" s="11">
        <f t="shared" si="490"/>
        <v>0</v>
      </c>
      <c r="L326" s="11">
        <f t="shared" si="406"/>
        <v>5165.8999999999996</v>
      </c>
      <c r="M326" s="11">
        <f t="shared" si="407"/>
        <v>5165.8999999999996</v>
      </c>
      <c r="N326" s="11">
        <f t="shared" si="408"/>
        <v>5165.8999999999996</v>
      </c>
      <c r="O326" s="11">
        <f>O327</f>
        <v>0</v>
      </c>
      <c r="P326" s="11">
        <f>P327</f>
        <v>0</v>
      </c>
      <c r="Q326" s="11">
        <f>Q327</f>
        <v>0</v>
      </c>
      <c r="R326" s="11">
        <f t="shared" si="451"/>
        <v>5165.8999999999996</v>
      </c>
      <c r="S326" s="11">
        <f t="shared" si="452"/>
        <v>5165.8999999999996</v>
      </c>
      <c r="T326" s="11">
        <f t="shared" si="453"/>
        <v>5165.8999999999996</v>
      </c>
      <c r="U326" s="11">
        <f>U327</f>
        <v>0</v>
      </c>
      <c r="V326" s="11">
        <f>V327</f>
        <v>0</v>
      </c>
      <c r="W326" s="11">
        <f>W327</f>
        <v>0</v>
      </c>
      <c r="X326" s="11">
        <f t="shared" si="454"/>
        <v>5165.8999999999996</v>
      </c>
      <c r="Y326" s="11">
        <f t="shared" si="455"/>
        <v>5165.8999999999996</v>
      </c>
      <c r="Z326" s="11">
        <f t="shared" si="456"/>
        <v>5165.8999999999996</v>
      </c>
      <c r="AA326" s="11">
        <f>AA327</f>
        <v>0</v>
      </c>
      <c r="AB326" s="11">
        <f>AB327</f>
        <v>0</v>
      </c>
      <c r="AC326" s="11">
        <f>AC327</f>
        <v>0</v>
      </c>
      <c r="AD326" s="11">
        <f t="shared" si="457"/>
        <v>5165.8999999999996</v>
      </c>
      <c r="AE326" s="11">
        <f>AE327</f>
        <v>0</v>
      </c>
      <c r="AF326" s="57">
        <f t="shared" si="388"/>
        <v>5165.8999999999996</v>
      </c>
      <c r="AG326" s="58">
        <f t="shared" si="458"/>
        <v>5165.8999999999996</v>
      </c>
      <c r="AH326" s="58">
        <f t="shared" si="459"/>
        <v>5165.8999999999996</v>
      </c>
      <c r="AI326" s="11">
        <f>AI327</f>
        <v>0</v>
      </c>
      <c r="AJ326" s="21"/>
      <c r="AK326" s="21"/>
    </row>
    <row r="327" spans="1:42" x14ac:dyDescent="0.3">
      <c r="A327" s="47" t="s">
        <v>251</v>
      </c>
      <c r="B327" s="48">
        <v>200</v>
      </c>
      <c r="C327" s="47" t="s">
        <v>30</v>
      </c>
      <c r="D327" s="47" t="s">
        <v>31</v>
      </c>
      <c r="E327" s="49" t="s">
        <v>32</v>
      </c>
      <c r="F327" s="11">
        <v>5165.8999999999996</v>
      </c>
      <c r="G327" s="11">
        <v>5165.8999999999996</v>
      </c>
      <c r="H327" s="11">
        <v>5165.8999999999996</v>
      </c>
      <c r="I327" s="11"/>
      <c r="J327" s="11"/>
      <c r="K327" s="11"/>
      <c r="L327" s="11">
        <f t="shared" si="406"/>
        <v>5165.8999999999996</v>
      </c>
      <c r="M327" s="11">
        <f t="shared" si="407"/>
        <v>5165.8999999999996</v>
      </c>
      <c r="N327" s="11">
        <f t="shared" si="408"/>
        <v>5165.8999999999996</v>
      </c>
      <c r="O327" s="11"/>
      <c r="P327" s="11"/>
      <c r="Q327" s="11"/>
      <c r="R327" s="11">
        <f t="shared" si="451"/>
        <v>5165.8999999999996</v>
      </c>
      <c r="S327" s="11">
        <f t="shared" si="452"/>
        <v>5165.8999999999996</v>
      </c>
      <c r="T327" s="11">
        <f t="shared" si="453"/>
        <v>5165.8999999999996</v>
      </c>
      <c r="U327" s="11"/>
      <c r="V327" s="11"/>
      <c r="W327" s="11"/>
      <c r="X327" s="11">
        <f t="shared" si="454"/>
        <v>5165.8999999999996</v>
      </c>
      <c r="Y327" s="11">
        <f t="shared" si="455"/>
        <v>5165.8999999999996</v>
      </c>
      <c r="Z327" s="11">
        <f t="shared" si="456"/>
        <v>5165.8999999999996</v>
      </c>
      <c r="AA327" s="11"/>
      <c r="AB327" s="11"/>
      <c r="AC327" s="11"/>
      <c r="AD327" s="11">
        <f t="shared" si="457"/>
        <v>5165.8999999999996</v>
      </c>
      <c r="AE327" s="11"/>
      <c r="AF327" s="57">
        <f t="shared" si="388"/>
        <v>5165.8999999999996</v>
      </c>
      <c r="AG327" s="58">
        <f t="shared" si="458"/>
        <v>5165.8999999999996</v>
      </c>
      <c r="AH327" s="58">
        <f t="shared" si="459"/>
        <v>5165.8999999999996</v>
      </c>
      <c r="AI327" s="11"/>
      <c r="AJ327" s="21"/>
      <c r="AK327" s="21"/>
    </row>
    <row r="328" spans="1:42" ht="46.8" x14ac:dyDescent="0.3">
      <c r="A328" s="47" t="s">
        <v>252</v>
      </c>
      <c r="B328" s="48"/>
      <c r="C328" s="47"/>
      <c r="D328" s="47"/>
      <c r="E328" s="49" t="s">
        <v>140</v>
      </c>
      <c r="F328" s="11">
        <f t="shared" ref="F328:K328" si="491">F329+F331+F333</f>
        <v>56382.3</v>
      </c>
      <c r="G328" s="11">
        <f t="shared" si="491"/>
        <v>56714.6</v>
      </c>
      <c r="H328" s="11">
        <f t="shared" si="491"/>
        <v>56714.6</v>
      </c>
      <c r="I328" s="11">
        <f t="shared" si="491"/>
        <v>0</v>
      </c>
      <c r="J328" s="11">
        <f t="shared" si="491"/>
        <v>0</v>
      </c>
      <c r="K328" s="11">
        <f t="shared" si="491"/>
        <v>0</v>
      </c>
      <c r="L328" s="11">
        <f t="shared" si="406"/>
        <v>56382.3</v>
      </c>
      <c r="M328" s="11">
        <f t="shared" si="407"/>
        <v>56714.6</v>
      </c>
      <c r="N328" s="11">
        <f t="shared" si="408"/>
        <v>56714.6</v>
      </c>
      <c r="O328" s="11">
        <f>O329+O331+O333</f>
        <v>9181.0289300000004</v>
      </c>
      <c r="P328" s="11">
        <f>P329+P331+P333</f>
        <v>7150.3</v>
      </c>
      <c r="Q328" s="11">
        <f>Q329+Q331+Q333</f>
        <v>7150.3</v>
      </c>
      <c r="R328" s="11">
        <f t="shared" si="451"/>
        <v>65563.328930000003</v>
      </c>
      <c r="S328" s="11">
        <f t="shared" si="452"/>
        <v>63864.9</v>
      </c>
      <c r="T328" s="11">
        <f t="shared" si="453"/>
        <v>63864.9</v>
      </c>
      <c r="U328" s="11">
        <f>U329+U331+U333</f>
        <v>0</v>
      </c>
      <c r="V328" s="11">
        <f>V329+V331+V333</f>
        <v>0</v>
      </c>
      <c r="W328" s="11">
        <f>W329+W331+W333</f>
        <v>0</v>
      </c>
      <c r="X328" s="11">
        <f t="shared" si="454"/>
        <v>65563.328930000003</v>
      </c>
      <c r="Y328" s="11">
        <f t="shared" si="455"/>
        <v>63864.9</v>
      </c>
      <c r="Z328" s="11">
        <f t="shared" si="456"/>
        <v>63864.9</v>
      </c>
      <c r="AA328" s="11">
        <f>AA329+AA331+AA333</f>
        <v>973.58399999999995</v>
      </c>
      <c r="AB328" s="11">
        <f>AB329+AB331+AB333</f>
        <v>0</v>
      </c>
      <c r="AC328" s="11">
        <f>AC329+AC331+AC333</f>
        <v>0</v>
      </c>
      <c r="AD328" s="11">
        <f t="shared" si="457"/>
        <v>66536.912930000006</v>
      </c>
      <c r="AE328" s="11">
        <f>AE329+AE331+AE333</f>
        <v>0</v>
      </c>
      <c r="AF328" s="57">
        <f t="shared" si="388"/>
        <v>66536.912930000006</v>
      </c>
      <c r="AG328" s="58">
        <f t="shared" si="458"/>
        <v>63864.9</v>
      </c>
      <c r="AH328" s="58">
        <f t="shared" si="459"/>
        <v>63864.9</v>
      </c>
      <c r="AI328" s="11">
        <f>AI329+AI331+AI333</f>
        <v>0</v>
      </c>
      <c r="AJ328" s="21"/>
      <c r="AK328" s="21"/>
    </row>
    <row r="329" spans="1:42" ht="78" x14ac:dyDescent="0.3">
      <c r="A329" s="47" t="s">
        <v>252</v>
      </c>
      <c r="B329" s="48" t="s">
        <v>141</v>
      </c>
      <c r="C329" s="47"/>
      <c r="D329" s="47"/>
      <c r="E329" s="49" t="s">
        <v>142</v>
      </c>
      <c r="F329" s="11">
        <f t="shared" ref="F329:K329" si="492">F330</f>
        <v>48071</v>
      </c>
      <c r="G329" s="11">
        <f t="shared" si="492"/>
        <v>49549.1</v>
      </c>
      <c r="H329" s="11">
        <f t="shared" si="492"/>
        <v>49549.1</v>
      </c>
      <c r="I329" s="11">
        <f t="shared" si="492"/>
        <v>0</v>
      </c>
      <c r="J329" s="11">
        <f t="shared" si="492"/>
        <v>0</v>
      </c>
      <c r="K329" s="11">
        <f t="shared" si="492"/>
        <v>0</v>
      </c>
      <c r="L329" s="11">
        <f t="shared" si="406"/>
        <v>48071</v>
      </c>
      <c r="M329" s="11">
        <f t="shared" si="407"/>
        <v>49549.1</v>
      </c>
      <c r="N329" s="11">
        <f t="shared" si="408"/>
        <v>49549.1</v>
      </c>
      <c r="O329" s="11">
        <f>O330</f>
        <v>5971.8</v>
      </c>
      <c r="P329" s="11">
        <f>P330</f>
        <v>7150.3</v>
      </c>
      <c r="Q329" s="11">
        <f>Q330</f>
        <v>7150.3</v>
      </c>
      <c r="R329" s="11">
        <f t="shared" si="451"/>
        <v>54042.8</v>
      </c>
      <c r="S329" s="11">
        <f t="shared" si="452"/>
        <v>56699.4</v>
      </c>
      <c r="T329" s="11">
        <f t="shared" si="453"/>
        <v>56699.4</v>
      </c>
      <c r="U329" s="11">
        <f>U330</f>
        <v>0</v>
      </c>
      <c r="V329" s="11">
        <f>V330</f>
        <v>0</v>
      </c>
      <c r="W329" s="11">
        <f>W330</f>
        <v>0</v>
      </c>
      <c r="X329" s="11">
        <f t="shared" si="454"/>
        <v>54042.8</v>
      </c>
      <c r="Y329" s="11">
        <f t="shared" si="455"/>
        <v>56699.4</v>
      </c>
      <c r="Z329" s="11">
        <f t="shared" si="456"/>
        <v>56699.4</v>
      </c>
      <c r="AA329" s="11">
        <f>AA330</f>
        <v>0</v>
      </c>
      <c r="AB329" s="11">
        <f>AB330</f>
        <v>0</v>
      </c>
      <c r="AC329" s="11">
        <f>AC330</f>
        <v>0</v>
      </c>
      <c r="AD329" s="11">
        <f t="shared" si="457"/>
        <v>54042.8</v>
      </c>
      <c r="AE329" s="11">
        <f>AE330</f>
        <v>0</v>
      </c>
      <c r="AF329" s="57">
        <f t="shared" si="388"/>
        <v>54042.8</v>
      </c>
      <c r="AG329" s="58">
        <f t="shared" si="458"/>
        <v>56699.4</v>
      </c>
      <c r="AH329" s="58">
        <f t="shared" si="459"/>
        <v>56699.4</v>
      </c>
      <c r="AI329" s="11">
        <f>AI330</f>
        <v>0</v>
      </c>
      <c r="AJ329" s="21"/>
      <c r="AK329" s="21"/>
    </row>
    <row r="330" spans="1:42" x14ac:dyDescent="0.3">
      <c r="A330" s="47" t="s">
        <v>252</v>
      </c>
      <c r="B330" s="48">
        <v>100</v>
      </c>
      <c r="C330" s="47" t="s">
        <v>30</v>
      </c>
      <c r="D330" s="47" t="s">
        <v>31</v>
      </c>
      <c r="E330" s="49" t="s">
        <v>32</v>
      </c>
      <c r="F330" s="11">
        <v>48071</v>
      </c>
      <c r="G330" s="11">
        <v>49549.1</v>
      </c>
      <c r="H330" s="11">
        <v>49549.1</v>
      </c>
      <c r="I330" s="11"/>
      <c r="J330" s="11"/>
      <c r="K330" s="11"/>
      <c r="L330" s="11">
        <f t="shared" si="406"/>
        <v>48071</v>
      </c>
      <c r="M330" s="11">
        <f t="shared" si="407"/>
        <v>49549.1</v>
      </c>
      <c r="N330" s="11">
        <f t="shared" si="408"/>
        <v>49549.1</v>
      </c>
      <c r="O330" s="11">
        <v>5971.8</v>
      </c>
      <c r="P330" s="11">
        <v>7150.3</v>
      </c>
      <c r="Q330" s="11">
        <v>7150.3</v>
      </c>
      <c r="R330" s="11">
        <f t="shared" si="451"/>
        <v>54042.8</v>
      </c>
      <c r="S330" s="11">
        <f t="shared" si="452"/>
        <v>56699.4</v>
      </c>
      <c r="T330" s="11">
        <f t="shared" si="453"/>
        <v>56699.4</v>
      </c>
      <c r="U330" s="11"/>
      <c r="V330" s="11"/>
      <c r="W330" s="11"/>
      <c r="X330" s="11">
        <f t="shared" si="454"/>
        <v>54042.8</v>
      </c>
      <c r="Y330" s="11">
        <f t="shared" si="455"/>
        <v>56699.4</v>
      </c>
      <c r="Z330" s="11">
        <f t="shared" si="456"/>
        <v>56699.4</v>
      </c>
      <c r="AA330" s="11"/>
      <c r="AB330" s="11"/>
      <c r="AC330" s="11"/>
      <c r="AD330" s="11">
        <f t="shared" si="457"/>
        <v>54042.8</v>
      </c>
      <c r="AE330" s="11"/>
      <c r="AF330" s="57">
        <f t="shared" si="388"/>
        <v>54042.8</v>
      </c>
      <c r="AG330" s="58">
        <f t="shared" si="458"/>
        <v>56699.4</v>
      </c>
      <c r="AH330" s="58">
        <f t="shared" si="459"/>
        <v>56699.4</v>
      </c>
      <c r="AI330" s="11"/>
      <c r="AJ330" s="21"/>
      <c r="AK330" s="21"/>
    </row>
    <row r="331" spans="1:42" ht="31.2" x14ac:dyDescent="0.3">
      <c r="A331" s="47" t="s">
        <v>252</v>
      </c>
      <c r="B331" s="48" t="s">
        <v>59</v>
      </c>
      <c r="C331" s="47"/>
      <c r="D331" s="47"/>
      <c r="E331" s="49" t="s">
        <v>60</v>
      </c>
      <c r="F331" s="11">
        <f t="shared" ref="F331:K331" si="493">F332</f>
        <v>8104.4</v>
      </c>
      <c r="G331" s="11">
        <f t="shared" si="493"/>
        <v>6958.5999999999995</v>
      </c>
      <c r="H331" s="11">
        <f t="shared" si="493"/>
        <v>6958.5999999999995</v>
      </c>
      <c r="I331" s="11">
        <f t="shared" si="493"/>
        <v>0</v>
      </c>
      <c r="J331" s="11">
        <f t="shared" si="493"/>
        <v>0</v>
      </c>
      <c r="K331" s="11">
        <f t="shared" si="493"/>
        <v>0</v>
      </c>
      <c r="L331" s="11">
        <f t="shared" si="406"/>
        <v>8104.4</v>
      </c>
      <c r="M331" s="11">
        <f t="shared" si="407"/>
        <v>6958.5999999999995</v>
      </c>
      <c r="N331" s="11">
        <f t="shared" si="408"/>
        <v>6958.5999999999995</v>
      </c>
      <c r="O331" s="11">
        <f>O332</f>
        <v>3209.2289300000002</v>
      </c>
      <c r="P331" s="11">
        <f>P332</f>
        <v>0</v>
      </c>
      <c r="Q331" s="11">
        <f>Q332</f>
        <v>0</v>
      </c>
      <c r="R331" s="11">
        <f t="shared" si="451"/>
        <v>11313.628929999999</v>
      </c>
      <c r="S331" s="11">
        <f t="shared" si="452"/>
        <v>6958.5999999999995</v>
      </c>
      <c r="T331" s="11">
        <f t="shared" si="453"/>
        <v>6958.5999999999995</v>
      </c>
      <c r="U331" s="11">
        <f>U332</f>
        <v>0</v>
      </c>
      <c r="V331" s="11">
        <f>V332</f>
        <v>0</v>
      </c>
      <c r="W331" s="11">
        <f>W332</f>
        <v>0</v>
      </c>
      <c r="X331" s="11">
        <f t="shared" si="454"/>
        <v>11313.628929999999</v>
      </c>
      <c r="Y331" s="11">
        <f t="shared" si="455"/>
        <v>6958.5999999999995</v>
      </c>
      <c r="Z331" s="11">
        <f t="shared" si="456"/>
        <v>6958.5999999999995</v>
      </c>
      <c r="AA331" s="11">
        <f>AA332</f>
        <v>973.58399999999995</v>
      </c>
      <c r="AB331" s="11">
        <f>AB332</f>
        <v>0</v>
      </c>
      <c r="AC331" s="11">
        <f>AC332</f>
        <v>0</v>
      </c>
      <c r="AD331" s="11">
        <f t="shared" si="457"/>
        <v>12287.21293</v>
      </c>
      <c r="AE331" s="11">
        <f>AE332</f>
        <v>0</v>
      </c>
      <c r="AF331" s="57">
        <f t="shared" si="388"/>
        <v>12287.21293</v>
      </c>
      <c r="AG331" s="58">
        <f t="shared" si="458"/>
        <v>6958.5999999999995</v>
      </c>
      <c r="AH331" s="58">
        <f t="shared" si="459"/>
        <v>6958.5999999999995</v>
      </c>
      <c r="AI331" s="11">
        <f>AI332</f>
        <v>0</v>
      </c>
      <c r="AJ331" s="21"/>
      <c r="AK331" s="21"/>
    </row>
    <row r="332" spans="1:42" x14ac:dyDescent="0.3">
      <c r="A332" s="47" t="s">
        <v>252</v>
      </c>
      <c r="B332" s="48">
        <v>200</v>
      </c>
      <c r="C332" s="47" t="s">
        <v>30</v>
      </c>
      <c r="D332" s="47" t="s">
        <v>31</v>
      </c>
      <c r="E332" s="49" t="s">
        <v>32</v>
      </c>
      <c r="F332" s="11">
        <v>8104.4</v>
      </c>
      <c r="G332" s="11">
        <v>6958.5999999999995</v>
      </c>
      <c r="H332" s="11">
        <v>6958.5999999999995</v>
      </c>
      <c r="I332" s="11"/>
      <c r="J332" s="11"/>
      <c r="K332" s="11"/>
      <c r="L332" s="11">
        <f t="shared" si="406"/>
        <v>8104.4</v>
      </c>
      <c r="M332" s="11">
        <f t="shared" si="407"/>
        <v>6958.5999999999995</v>
      </c>
      <c r="N332" s="11">
        <f t="shared" si="408"/>
        <v>6958.5999999999995</v>
      </c>
      <c r="O332" s="11">
        <f>44.32893+3164.9</f>
        <v>3209.2289300000002</v>
      </c>
      <c r="P332" s="11"/>
      <c r="Q332" s="11"/>
      <c r="R332" s="11">
        <f t="shared" si="451"/>
        <v>11313.628929999999</v>
      </c>
      <c r="S332" s="11">
        <f t="shared" si="452"/>
        <v>6958.5999999999995</v>
      </c>
      <c r="T332" s="11">
        <f t="shared" si="453"/>
        <v>6958.5999999999995</v>
      </c>
      <c r="U332" s="11"/>
      <c r="V332" s="11"/>
      <c r="W332" s="11"/>
      <c r="X332" s="11">
        <f t="shared" si="454"/>
        <v>11313.628929999999</v>
      </c>
      <c r="Y332" s="11">
        <f t="shared" si="455"/>
        <v>6958.5999999999995</v>
      </c>
      <c r="Z332" s="11">
        <f t="shared" si="456"/>
        <v>6958.5999999999995</v>
      </c>
      <c r="AA332" s="11">
        <v>973.58399999999995</v>
      </c>
      <c r="AB332" s="11"/>
      <c r="AC332" s="11"/>
      <c r="AD332" s="11">
        <f t="shared" si="457"/>
        <v>12287.21293</v>
      </c>
      <c r="AE332" s="11"/>
      <c r="AF332" s="57">
        <f t="shared" si="388"/>
        <v>12287.21293</v>
      </c>
      <c r="AG332" s="58">
        <f t="shared" si="458"/>
        <v>6958.5999999999995</v>
      </c>
      <c r="AH332" s="58">
        <f t="shared" si="459"/>
        <v>6958.5999999999995</v>
      </c>
      <c r="AI332" s="11"/>
      <c r="AJ332" s="21"/>
      <c r="AK332" s="21"/>
    </row>
    <row r="333" spans="1:42" x14ac:dyDescent="0.3">
      <c r="A333" s="47" t="s">
        <v>252</v>
      </c>
      <c r="B333" s="48" t="s">
        <v>45</v>
      </c>
      <c r="C333" s="47"/>
      <c r="D333" s="47"/>
      <c r="E333" s="49" t="s">
        <v>46</v>
      </c>
      <c r="F333" s="11">
        <f t="shared" ref="F333:K333" si="494">F334</f>
        <v>206.9</v>
      </c>
      <c r="G333" s="11">
        <f t="shared" si="494"/>
        <v>206.9</v>
      </c>
      <c r="H333" s="11">
        <f t="shared" si="494"/>
        <v>206.9</v>
      </c>
      <c r="I333" s="11">
        <f t="shared" si="494"/>
        <v>0</v>
      </c>
      <c r="J333" s="11">
        <f t="shared" si="494"/>
        <v>0</v>
      </c>
      <c r="K333" s="11">
        <f t="shared" si="494"/>
        <v>0</v>
      </c>
      <c r="L333" s="11">
        <f t="shared" si="406"/>
        <v>206.9</v>
      </c>
      <c r="M333" s="11">
        <f t="shared" si="407"/>
        <v>206.9</v>
      </c>
      <c r="N333" s="11">
        <f t="shared" si="408"/>
        <v>206.9</v>
      </c>
      <c r="O333" s="11">
        <f>O334</f>
        <v>0</v>
      </c>
      <c r="P333" s="11">
        <f>P334</f>
        <v>0</v>
      </c>
      <c r="Q333" s="11">
        <f>Q334</f>
        <v>0</v>
      </c>
      <c r="R333" s="11">
        <f t="shared" si="451"/>
        <v>206.9</v>
      </c>
      <c r="S333" s="11">
        <f t="shared" si="452"/>
        <v>206.9</v>
      </c>
      <c r="T333" s="11">
        <f t="shared" si="453"/>
        <v>206.9</v>
      </c>
      <c r="U333" s="11">
        <f>U334</f>
        <v>0</v>
      </c>
      <c r="V333" s="11">
        <f>V334</f>
        <v>0</v>
      </c>
      <c r="W333" s="11">
        <f>W334</f>
        <v>0</v>
      </c>
      <c r="X333" s="11">
        <f t="shared" si="454"/>
        <v>206.9</v>
      </c>
      <c r="Y333" s="11">
        <f t="shared" si="455"/>
        <v>206.9</v>
      </c>
      <c r="Z333" s="11">
        <f t="shared" si="456"/>
        <v>206.9</v>
      </c>
      <c r="AA333" s="11">
        <f>AA334</f>
        <v>0</v>
      </c>
      <c r="AB333" s="11">
        <f>AB334</f>
        <v>0</v>
      </c>
      <c r="AC333" s="11">
        <f>AC334</f>
        <v>0</v>
      </c>
      <c r="AD333" s="11">
        <f t="shared" si="457"/>
        <v>206.9</v>
      </c>
      <c r="AE333" s="11">
        <f>AE334</f>
        <v>0</v>
      </c>
      <c r="AF333" s="57">
        <f t="shared" si="388"/>
        <v>206.9</v>
      </c>
      <c r="AG333" s="58">
        <f t="shared" si="458"/>
        <v>206.9</v>
      </c>
      <c r="AH333" s="58">
        <f t="shared" si="459"/>
        <v>206.9</v>
      </c>
      <c r="AI333" s="11">
        <f>AI334</f>
        <v>0</v>
      </c>
      <c r="AJ333" s="21"/>
      <c r="AK333" s="21"/>
    </row>
    <row r="334" spans="1:42" x14ac:dyDescent="0.3">
      <c r="A334" s="47" t="s">
        <v>252</v>
      </c>
      <c r="B334" s="48">
        <v>800</v>
      </c>
      <c r="C334" s="47" t="s">
        <v>30</v>
      </c>
      <c r="D334" s="47" t="s">
        <v>31</v>
      </c>
      <c r="E334" s="49" t="s">
        <v>32</v>
      </c>
      <c r="F334" s="11">
        <v>206.9</v>
      </c>
      <c r="G334" s="11">
        <v>206.9</v>
      </c>
      <c r="H334" s="11">
        <v>206.9</v>
      </c>
      <c r="I334" s="11"/>
      <c r="J334" s="11"/>
      <c r="K334" s="11"/>
      <c r="L334" s="11">
        <f t="shared" si="406"/>
        <v>206.9</v>
      </c>
      <c r="M334" s="11">
        <f t="shared" si="407"/>
        <v>206.9</v>
      </c>
      <c r="N334" s="11">
        <f t="shared" si="408"/>
        <v>206.9</v>
      </c>
      <c r="O334" s="11"/>
      <c r="P334" s="11"/>
      <c r="Q334" s="11"/>
      <c r="R334" s="11">
        <f t="shared" si="451"/>
        <v>206.9</v>
      </c>
      <c r="S334" s="11">
        <f t="shared" si="452"/>
        <v>206.9</v>
      </c>
      <c r="T334" s="11">
        <f t="shared" si="453"/>
        <v>206.9</v>
      </c>
      <c r="U334" s="11"/>
      <c r="V334" s="11"/>
      <c r="W334" s="11"/>
      <c r="X334" s="11">
        <f t="shared" si="454"/>
        <v>206.9</v>
      </c>
      <c r="Y334" s="11">
        <f t="shared" si="455"/>
        <v>206.9</v>
      </c>
      <c r="Z334" s="11">
        <f t="shared" si="456"/>
        <v>206.9</v>
      </c>
      <c r="AA334" s="11"/>
      <c r="AB334" s="11"/>
      <c r="AC334" s="11"/>
      <c r="AD334" s="11">
        <f t="shared" si="457"/>
        <v>206.9</v>
      </c>
      <c r="AE334" s="11"/>
      <c r="AF334" s="57">
        <f t="shared" ref="AF334:AF337" si="495">AD334+AE334</f>
        <v>206.9</v>
      </c>
      <c r="AG334" s="58">
        <f t="shared" si="458"/>
        <v>206.9</v>
      </c>
      <c r="AH334" s="58">
        <f t="shared" si="459"/>
        <v>206.9</v>
      </c>
      <c r="AI334" s="11"/>
      <c r="AJ334" s="21"/>
      <c r="AK334" s="21"/>
    </row>
    <row r="335" spans="1:42" s="59" customFormat="1" ht="46.8" x14ac:dyDescent="0.3">
      <c r="A335" s="41" t="s">
        <v>253</v>
      </c>
      <c r="B335" s="42"/>
      <c r="C335" s="41"/>
      <c r="D335" s="41"/>
      <c r="E335" s="43" t="s">
        <v>254</v>
      </c>
      <c r="F335" s="15">
        <f>F344+F358</f>
        <v>1999649.5</v>
      </c>
      <c r="G335" s="15">
        <f>G344+G358</f>
        <v>1976877.1</v>
      </c>
      <c r="H335" s="15">
        <f>H344+H358</f>
        <v>1542507.8</v>
      </c>
      <c r="I335" s="15">
        <f>I344+I358+I336</f>
        <v>90855.9</v>
      </c>
      <c r="J335" s="15">
        <f>J344+J358+J336</f>
        <v>45732.5</v>
      </c>
      <c r="K335" s="15">
        <f>K344+K358+K336</f>
        <v>45732.5</v>
      </c>
      <c r="L335" s="15">
        <f t="shared" si="406"/>
        <v>2090505.4</v>
      </c>
      <c r="M335" s="15">
        <f t="shared" si="407"/>
        <v>2022609.6</v>
      </c>
      <c r="N335" s="15">
        <f t="shared" si="408"/>
        <v>1588240.3</v>
      </c>
      <c r="O335" s="15">
        <f>O344+O358+O336</f>
        <v>-154735.66044999997</v>
      </c>
      <c r="P335" s="15">
        <f>P344+P358+P336</f>
        <v>-276997.78200000001</v>
      </c>
      <c r="Q335" s="15">
        <f>Q344+Q358+Q336</f>
        <v>36172.017999999996</v>
      </c>
      <c r="R335" s="15">
        <f t="shared" si="451"/>
        <v>1935769.7395500001</v>
      </c>
      <c r="S335" s="15">
        <f t="shared" si="452"/>
        <v>1745611.818</v>
      </c>
      <c r="T335" s="15">
        <f t="shared" si="453"/>
        <v>1624412.318</v>
      </c>
      <c r="U335" s="15">
        <f>U344+U358+U336</f>
        <v>0</v>
      </c>
      <c r="V335" s="15">
        <f>V344+V358+V336</f>
        <v>0</v>
      </c>
      <c r="W335" s="15">
        <f>W344+W358+W336</f>
        <v>0</v>
      </c>
      <c r="X335" s="15">
        <f t="shared" si="454"/>
        <v>1935769.7395500001</v>
      </c>
      <c r="Y335" s="15">
        <f t="shared" si="455"/>
        <v>1745611.818</v>
      </c>
      <c r="Z335" s="15">
        <f t="shared" si="456"/>
        <v>1624412.318</v>
      </c>
      <c r="AA335" s="15">
        <f>AA344+AA358+AA336</f>
        <v>41148.494999999995</v>
      </c>
      <c r="AB335" s="15">
        <f>AB344+AB358+AB336</f>
        <v>0</v>
      </c>
      <c r="AC335" s="15">
        <f>AC344+AC358+AC336</f>
        <v>0</v>
      </c>
      <c r="AD335" s="15">
        <f t="shared" si="457"/>
        <v>1976918.2345500002</v>
      </c>
      <c r="AE335" s="15">
        <f>AE344+AE358+AE336</f>
        <v>0</v>
      </c>
      <c r="AF335" s="53">
        <f t="shared" si="495"/>
        <v>1976918.2345500002</v>
      </c>
      <c r="AG335" s="54">
        <f t="shared" si="458"/>
        <v>1745611.818</v>
      </c>
      <c r="AH335" s="54">
        <f t="shared" si="459"/>
        <v>1624412.318</v>
      </c>
      <c r="AI335" s="15">
        <f>AI344+AI358+AI336</f>
        <v>0</v>
      </c>
      <c r="AJ335" s="16"/>
      <c r="AK335" s="16"/>
      <c r="AL335" s="12"/>
      <c r="AM335" s="12"/>
      <c r="AN335" s="12"/>
      <c r="AO335" s="12"/>
      <c r="AP335" s="12"/>
    </row>
    <row r="336" spans="1:42" s="64" customFormat="1" ht="31.2" x14ac:dyDescent="0.35">
      <c r="A336" s="44" t="s">
        <v>255</v>
      </c>
      <c r="B336" s="61"/>
      <c r="C336" s="62"/>
      <c r="D336" s="62"/>
      <c r="E336" s="63" t="s">
        <v>256</v>
      </c>
      <c r="F336" s="24"/>
      <c r="G336" s="24"/>
      <c r="H336" s="24"/>
      <c r="I336" s="18">
        <f>I337</f>
        <v>72409.5</v>
      </c>
      <c r="J336" s="18">
        <f>J337</f>
        <v>0</v>
      </c>
      <c r="K336" s="18">
        <f>K337</f>
        <v>0</v>
      </c>
      <c r="L336" s="18">
        <f t="shared" ref="L336:L397" si="496">F336+I336</f>
        <v>72409.5</v>
      </c>
      <c r="M336" s="18">
        <f t="shared" ref="M336:M397" si="497">G336+J336</f>
        <v>0</v>
      </c>
      <c r="N336" s="18">
        <f t="shared" ref="N336:N397" si="498">H336+K336</f>
        <v>0</v>
      </c>
      <c r="O336" s="18">
        <f>O337</f>
        <v>-17617.550000000003</v>
      </c>
      <c r="P336" s="18">
        <f>P337</f>
        <v>0</v>
      </c>
      <c r="Q336" s="18">
        <f>Q337</f>
        <v>0</v>
      </c>
      <c r="R336" s="18">
        <f t="shared" si="451"/>
        <v>54791.95</v>
      </c>
      <c r="S336" s="18">
        <f t="shared" si="452"/>
        <v>0</v>
      </c>
      <c r="T336" s="18">
        <f t="shared" si="453"/>
        <v>0</v>
      </c>
      <c r="U336" s="18">
        <f>U337</f>
        <v>0</v>
      </c>
      <c r="V336" s="18">
        <f>V337</f>
        <v>0</v>
      </c>
      <c r="W336" s="18">
        <f>W337</f>
        <v>0</v>
      </c>
      <c r="X336" s="18">
        <f t="shared" si="454"/>
        <v>54791.95</v>
      </c>
      <c r="Y336" s="18">
        <f t="shared" si="455"/>
        <v>0</v>
      </c>
      <c r="Z336" s="18">
        <f t="shared" si="456"/>
        <v>0</v>
      </c>
      <c r="AA336" s="18">
        <f>AA337</f>
        <v>0</v>
      </c>
      <c r="AB336" s="18">
        <f>AB337</f>
        <v>0</v>
      </c>
      <c r="AC336" s="18">
        <f>AC337</f>
        <v>0</v>
      </c>
      <c r="AD336" s="18">
        <f t="shared" si="457"/>
        <v>54791.95</v>
      </c>
      <c r="AE336" s="18">
        <f>AE337</f>
        <v>0</v>
      </c>
      <c r="AF336" s="55">
        <f t="shared" si="495"/>
        <v>54791.95</v>
      </c>
      <c r="AG336" s="56">
        <f t="shared" si="458"/>
        <v>0</v>
      </c>
      <c r="AH336" s="56">
        <f t="shared" si="459"/>
        <v>0</v>
      </c>
      <c r="AI336" s="18">
        <f>AI337</f>
        <v>0</v>
      </c>
      <c r="AJ336" s="19"/>
      <c r="AK336" s="25"/>
      <c r="AL336" s="23"/>
      <c r="AM336" s="23"/>
      <c r="AN336" s="23"/>
      <c r="AO336" s="23"/>
      <c r="AP336" s="23"/>
    </row>
    <row r="337" spans="1:42" s="59" customFormat="1" ht="46.8" x14ac:dyDescent="0.3">
      <c r="A337" s="47" t="s">
        <v>257</v>
      </c>
      <c r="B337" s="42"/>
      <c r="C337" s="41"/>
      <c r="D337" s="41"/>
      <c r="E337" s="50" t="s">
        <v>258</v>
      </c>
      <c r="F337" s="15"/>
      <c r="G337" s="15"/>
      <c r="H337" s="15"/>
      <c r="I337" s="11">
        <f>I338+I341</f>
        <v>72409.5</v>
      </c>
      <c r="J337" s="11">
        <f>J338+J341</f>
        <v>0</v>
      </c>
      <c r="K337" s="11">
        <f>K338+K341</f>
        <v>0</v>
      </c>
      <c r="L337" s="11">
        <f t="shared" si="496"/>
        <v>72409.5</v>
      </c>
      <c r="M337" s="11">
        <f t="shared" si="497"/>
        <v>0</v>
      </c>
      <c r="N337" s="11">
        <f t="shared" si="498"/>
        <v>0</v>
      </c>
      <c r="O337" s="11">
        <f>O338+O341</f>
        <v>-17617.550000000003</v>
      </c>
      <c r="P337" s="11">
        <f>P338+P341</f>
        <v>0</v>
      </c>
      <c r="Q337" s="11">
        <f>Q338+Q341</f>
        <v>0</v>
      </c>
      <c r="R337" s="11">
        <f t="shared" si="451"/>
        <v>54791.95</v>
      </c>
      <c r="S337" s="11">
        <f t="shared" si="452"/>
        <v>0</v>
      </c>
      <c r="T337" s="11">
        <f t="shared" si="453"/>
        <v>0</v>
      </c>
      <c r="U337" s="11">
        <f>U338+U341</f>
        <v>0</v>
      </c>
      <c r="V337" s="11">
        <f>V338+V341</f>
        <v>0</v>
      </c>
      <c r="W337" s="11">
        <f>W338+W341</f>
        <v>0</v>
      </c>
      <c r="X337" s="11">
        <f t="shared" si="454"/>
        <v>54791.95</v>
      </c>
      <c r="Y337" s="11">
        <f t="shared" si="455"/>
        <v>0</v>
      </c>
      <c r="Z337" s="11">
        <f t="shared" si="456"/>
        <v>0</v>
      </c>
      <c r="AA337" s="11">
        <f>AA338+AA341</f>
        <v>0</v>
      </c>
      <c r="AB337" s="11">
        <f>AB338+AB341</f>
        <v>0</v>
      </c>
      <c r="AC337" s="11">
        <f>AC338+AC341</f>
        <v>0</v>
      </c>
      <c r="AD337" s="11">
        <f t="shared" si="457"/>
        <v>54791.95</v>
      </c>
      <c r="AE337" s="11">
        <f>AE338+AE341</f>
        <v>0</v>
      </c>
      <c r="AF337" s="57">
        <f t="shared" si="495"/>
        <v>54791.95</v>
      </c>
      <c r="AG337" s="58">
        <f t="shared" si="458"/>
        <v>0</v>
      </c>
      <c r="AH337" s="58">
        <f t="shared" si="459"/>
        <v>0</v>
      </c>
      <c r="AI337" s="11">
        <f>AI338+AI341</f>
        <v>0</v>
      </c>
      <c r="AJ337" s="21"/>
      <c r="AK337" s="16"/>
      <c r="AL337" s="12"/>
      <c r="AM337" s="12"/>
      <c r="AN337" s="12"/>
      <c r="AO337" s="12"/>
      <c r="AP337" s="12"/>
    </row>
    <row r="338" spans="1:42" s="12" customFormat="1" ht="46.8" hidden="1" x14ac:dyDescent="0.3">
      <c r="A338" s="8" t="s">
        <v>259</v>
      </c>
      <c r="B338" s="14"/>
      <c r="C338" s="13"/>
      <c r="D338" s="13"/>
      <c r="E338" s="22" t="s">
        <v>260</v>
      </c>
      <c r="F338" s="15"/>
      <c r="G338" s="15"/>
      <c r="H338" s="15"/>
      <c r="I338" s="11">
        <f t="shared" ref="I338:I344" si="499">I339</f>
        <v>22000</v>
      </c>
      <c r="J338" s="11">
        <f t="shared" ref="J338:J344" si="500">J339</f>
        <v>0</v>
      </c>
      <c r="K338" s="11">
        <f t="shared" ref="K338:K344" si="501">K339</f>
        <v>0</v>
      </c>
      <c r="L338" s="11">
        <f t="shared" si="496"/>
        <v>22000</v>
      </c>
      <c r="M338" s="11">
        <f t="shared" si="497"/>
        <v>0</v>
      </c>
      <c r="N338" s="11">
        <f t="shared" si="498"/>
        <v>0</v>
      </c>
      <c r="O338" s="11">
        <f t="shared" ref="O338:O344" si="502">O339</f>
        <v>-22000</v>
      </c>
      <c r="P338" s="11">
        <f t="shared" ref="P338:P344" si="503">P339</f>
        <v>0</v>
      </c>
      <c r="Q338" s="11">
        <f t="shared" ref="Q338:Q344" si="504">Q339</f>
        <v>0</v>
      </c>
      <c r="R338" s="11">
        <f t="shared" si="451"/>
        <v>0</v>
      </c>
      <c r="S338" s="11">
        <f t="shared" si="452"/>
        <v>0</v>
      </c>
      <c r="T338" s="11">
        <f t="shared" si="453"/>
        <v>0</v>
      </c>
      <c r="U338" s="11">
        <f t="shared" ref="U338:U344" si="505">U339</f>
        <v>0</v>
      </c>
      <c r="V338" s="11">
        <f t="shared" ref="V338:V344" si="506">V339</f>
        <v>0</v>
      </c>
      <c r="W338" s="11">
        <f t="shared" ref="W338:W344" si="507">W339</f>
        <v>0</v>
      </c>
      <c r="X338" s="11">
        <f t="shared" si="454"/>
        <v>0</v>
      </c>
      <c r="Y338" s="11">
        <f t="shared" si="455"/>
        <v>0</v>
      </c>
      <c r="Z338" s="11">
        <f t="shared" si="456"/>
        <v>0</v>
      </c>
      <c r="AA338" s="11">
        <f t="shared" ref="AA338:AA344" si="508">AA339</f>
        <v>0</v>
      </c>
      <c r="AB338" s="11">
        <f t="shared" ref="AB338:AB344" si="509">AB339</f>
        <v>0</v>
      </c>
      <c r="AC338" s="11">
        <f t="shared" ref="AC338:AC344" si="510">AC339</f>
        <v>0</v>
      </c>
      <c r="AD338" s="11">
        <f t="shared" si="457"/>
        <v>0</v>
      </c>
      <c r="AE338" s="11">
        <f t="shared" ref="AE338:AE344" si="511">AE339</f>
        <v>0</v>
      </c>
      <c r="AF338" s="11"/>
      <c r="AG338" s="11">
        <f t="shared" si="458"/>
        <v>0</v>
      </c>
      <c r="AH338" s="11">
        <f t="shared" si="459"/>
        <v>0</v>
      </c>
      <c r="AI338" s="11">
        <f t="shared" ref="AI338:AI344" si="512">AI339</f>
        <v>0</v>
      </c>
      <c r="AJ338" s="21">
        <v>0</v>
      </c>
      <c r="AK338" s="16"/>
    </row>
    <row r="339" spans="1:42" s="12" customFormat="1" ht="46.8" hidden="1" x14ac:dyDescent="0.3">
      <c r="A339" s="8" t="s">
        <v>259</v>
      </c>
      <c r="B339" s="9" t="s">
        <v>51</v>
      </c>
      <c r="C339" s="8"/>
      <c r="D339" s="8"/>
      <c r="E339" s="20" t="s">
        <v>52</v>
      </c>
      <c r="F339" s="15"/>
      <c r="G339" s="15"/>
      <c r="H339" s="15"/>
      <c r="I339" s="11">
        <f t="shared" si="499"/>
        <v>22000</v>
      </c>
      <c r="J339" s="11">
        <f t="shared" si="500"/>
        <v>0</v>
      </c>
      <c r="K339" s="11">
        <f t="shared" si="501"/>
        <v>0</v>
      </c>
      <c r="L339" s="11">
        <f t="shared" si="496"/>
        <v>22000</v>
      </c>
      <c r="M339" s="11">
        <f t="shared" si="497"/>
        <v>0</v>
      </c>
      <c r="N339" s="11">
        <f t="shared" si="498"/>
        <v>0</v>
      </c>
      <c r="O339" s="11">
        <f t="shared" si="502"/>
        <v>-22000</v>
      </c>
      <c r="P339" s="11">
        <f t="shared" si="503"/>
        <v>0</v>
      </c>
      <c r="Q339" s="11">
        <f t="shared" si="504"/>
        <v>0</v>
      </c>
      <c r="R339" s="11">
        <f t="shared" si="451"/>
        <v>0</v>
      </c>
      <c r="S339" s="11">
        <f t="shared" si="452"/>
        <v>0</v>
      </c>
      <c r="T339" s="11">
        <f t="shared" si="453"/>
        <v>0</v>
      </c>
      <c r="U339" s="11">
        <f t="shared" si="505"/>
        <v>0</v>
      </c>
      <c r="V339" s="11">
        <f t="shared" si="506"/>
        <v>0</v>
      </c>
      <c r="W339" s="11">
        <f t="shared" si="507"/>
        <v>0</v>
      </c>
      <c r="X339" s="11">
        <f t="shared" si="454"/>
        <v>0</v>
      </c>
      <c r="Y339" s="11">
        <f t="shared" si="455"/>
        <v>0</v>
      </c>
      <c r="Z339" s="11">
        <f t="shared" si="456"/>
        <v>0</v>
      </c>
      <c r="AA339" s="11">
        <f t="shared" si="508"/>
        <v>0</v>
      </c>
      <c r="AB339" s="11">
        <f t="shared" si="509"/>
        <v>0</v>
      </c>
      <c r="AC339" s="11">
        <f t="shared" si="510"/>
        <v>0</v>
      </c>
      <c r="AD339" s="11">
        <f t="shared" si="457"/>
        <v>0</v>
      </c>
      <c r="AE339" s="11">
        <f t="shared" si="511"/>
        <v>0</v>
      </c>
      <c r="AF339" s="11"/>
      <c r="AG339" s="11">
        <f t="shared" si="458"/>
        <v>0</v>
      </c>
      <c r="AH339" s="11">
        <f t="shared" si="459"/>
        <v>0</v>
      </c>
      <c r="AI339" s="11">
        <f t="shared" si="512"/>
        <v>0</v>
      </c>
      <c r="AJ339" s="21">
        <v>0</v>
      </c>
      <c r="AK339" s="16"/>
    </row>
    <row r="340" spans="1:42" s="12" customFormat="1" hidden="1" x14ac:dyDescent="0.3">
      <c r="A340" s="8" t="s">
        <v>259</v>
      </c>
      <c r="B340" s="9">
        <v>600</v>
      </c>
      <c r="C340" s="8" t="s">
        <v>261</v>
      </c>
      <c r="D340" s="8" t="s">
        <v>99</v>
      </c>
      <c r="E340" s="20" t="s">
        <v>262</v>
      </c>
      <c r="F340" s="15"/>
      <c r="G340" s="15"/>
      <c r="H340" s="15"/>
      <c r="I340" s="11">
        <v>22000</v>
      </c>
      <c r="J340" s="11"/>
      <c r="K340" s="11"/>
      <c r="L340" s="11">
        <f t="shared" si="496"/>
        <v>22000</v>
      </c>
      <c r="M340" s="11">
        <f t="shared" si="497"/>
        <v>0</v>
      </c>
      <c r="N340" s="11">
        <f t="shared" si="498"/>
        <v>0</v>
      </c>
      <c r="O340" s="11">
        <v>-22000</v>
      </c>
      <c r="P340" s="11"/>
      <c r="Q340" s="11"/>
      <c r="R340" s="11">
        <f t="shared" si="451"/>
        <v>0</v>
      </c>
      <c r="S340" s="11">
        <f t="shared" si="452"/>
        <v>0</v>
      </c>
      <c r="T340" s="11">
        <f t="shared" si="453"/>
        <v>0</v>
      </c>
      <c r="U340" s="11"/>
      <c r="V340" s="11"/>
      <c r="W340" s="11"/>
      <c r="X340" s="11">
        <f t="shared" si="454"/>
        <v>0</v>
      </c>
      <c r="Y340" s="11">
        <f t="shared" si="455"/>
        <v>0</v>
      </c>
      <c r="Z340" s="11">
        <f t="shared" si="456"/>
        <v>0</v>
      </c>
      <c r="AA340" s="11"/>
      <c r="AB340" s="11"/>
      <c r="AC340" s="11"/>
      <c r="AD340" s="11">
        <f t="shared" si="457"/>
        <v>0</v>
      </c>
      <c r="AE340" s="11"/>
      <c r="AF340" s="11"/>
      <c r="AG340" s="11">
        <f t="shared" si="458"/>
        <v>0</v>
      </c>
      <c r="AH340" s="11">
        <f t="shared" si="459"/>
        <v>0</v>
      </c>
      <c r="AI340" s="11"/>
      <c r="AJ340" s="21">
        <v>0</v>
      </c>
      <c r="AK340" s="21">
        <v>68</v>
      </c>
    </row>
    <row r="341" spans="1:42" s="59" customFormat="1" ht="31.2" x14ac:dyDescent="0.3">
      <c r="A341" s="47" t="s">
        <v>263</v>
      </c>
      <c r="B341" s="48"/>
      <c r="C341" s="47"/>
      <c r="D341" s="47"/>
      <c r="E341" s="50" t="s">
        <v>264</v>
      </c>
      <c r="F341" s="15"/>
      <c r="G341" s="15"/>
      <c r="H341" s="15"/>
      <c r="I341" s="11">
        <f t="shared" si="499"/>
        <v>50409.5</v>
      </c>
      <c r="J341" s="11">
        <f t="shared" si="500"/>
        <v>0</v>
      </c>
      <c r="K341" s="11">
        <f t="shared" si="501"/>
        <v>0</v>
      </c>
      <c r="L341" s="11">
        <f t="shared" si="496"/>
        <v>50409.5</v>
      </c>
      <c r="M341" s="11">
        <f t="shared" si="497"/>
        <v>0</v>
      </c>
      <c r="N341" s="11">
        <f t="shared" si="498"/>
        <v>0</v>
      </c>
      <c r="O341" s="11">
        <f t="shared" si="502"/>
        <v>4382.4499999999989</v>
      </c>
      <c r="P341" s="11">
        <f t="shared" si="503"/>
        <v>0</v>
      </c>
      <c r="Q341" s="11">
        <f t="shared" si="504"/>
        <v>0</v>
      </c>
      <c r="R341" s="11">
        <f t="shared" si="451"/>
        <v>54791.95</v>
      </c>
      <c r="S341" s="11">
        <f t="shared" si="452"/>
        <v>0</v>
      </c>
      <c r="T341" s="11">
        <f t="shared" si="453"/>
        <v>0</v>
      </c>
      <c r="U341" s="11">
        <f t="shared" si="505"/>
        <v>0</v>
      </c>
      <c r="V341" s="11">
        <f t="shared" si="506"/>
        <v>0</v>
      </c>
      <c r="W341" s="11">
        <f t="shared" si="507"/>
        <v>0</v>
      </c>
      <c r="X341" s="11">
        <f t="shared" si="454"/>
        <v>54791.95</v>
      </c>
      <c r="Y341" s="11">
        <f t="shared" si="455"/>
        <v>0</v>
      </c>
      <c r="Z341" s="11">
        <f t="shared" si="456"/>
        <v>0</v>
      </c>
      <c r="AA341" s="11">
        <f t="shared" si="508"/>
        <v>0</v>
      </c>
      <c r="AB341" s="11">
        <f t="shared" si="509"/>
        <v>0</v>
      </c>
      <c r="AC341" s="11">
        <f t="shared" si="510"/>
        <v>0</v>
      </c>
      <c r="AD341" s="11">
        <f t="shared" si="457"/>
        <v>54791.95</v>
      </c>
      <c r="AE341" s="11">
        <f t="shared" si="511"/>
        <v>0</v>
      </c>
      <c r="AF341" s="57">
        <f t="shared" ref="AF341:AF348" si="513">AD341+AE341</f>
        <v>54791.95</v>
      </c>
      <c r="AG341" s="58">
        <f t="shared" si="458"/>
        <v>0</v>
      </c>
      <c r="AH341" s="58">
        <f t="shared" si="459"/>
        <v>0</v>
      </c>
      <c r="AI341" s="11">
        <f t="shared" si="512"/>
        <v>0</v>
      </c>
      <c r="AJ341" s="21"/>
      <c r="AK341" s="21"/>
      <c r="AL341" s="12"/>
      <c r="AM341" s="12"/>
      <c r="AN341" s="12"/>
      <c r="AO341" s="12"/>
      <c r="AP341" s="12"/>
    </row>
    <row r="342" spans="1:42" s="59" customFormat="1" ht="46.8" x14ac:dyDescent="0.3">
      <c r="A342" s="47" t="s">
        <v>263</v>
      </c>
      <c r="B342" s="48" t="s">
        <v>51</v>
      </c>
      <c r="C342" s="47"/>
      <c r="D342" s="47"/>
      <c r="E342" s="49" t="s">
        <v>52</v>
      </c>
      <c r="F342" s="15"/>
      <c r="G342" s="15"/>
      <c r="H342" s="15"/>
      <c r="I342" s="11">
        <f t="shared" si="499"/>
        <v>50409.5</v>
      </c>
      <c r="J342" s="11">
        <f t="shared" si="500"/>
        <v>0</v>
      </c>
      <c r="K342" s="11">
        <f t="shared" si="501"/>
        <v>0</v>
      </c>
      <c r="L342" s="11">
        <f t="shared" si="496"/>
        <v>50409.5</v>
      </c>
      <c r="M342" s="11">
        <f t="shared" si="497"/>
        <v>0</v>
      </c>
      <c r="N342" s="11">
        <f t="shared" si="498"/>
        <v>0</v>
      </c>
      <c r="O342" s="11">
        <f t="shared" si="502"/>
        <v>4382.4499999999989</v>
      </c>
      <c r="P342" s="11">
        <f t="shared" si="503"/>
        <v>0</v>
      </c>
      <c r="Q342" s="11">
        <f t="shared" si="504"/>
        <v>0</v>
      </c>
      <c r="R342" s="11">
        <f t="shared" si="451"/>
        <v>54791.95</v>
      </c>
      <c r="S342" s="11">
        <f t="shared" si="452"/>
        <v>0</v>
      </c>
      <c r="T342" s="11">
        <f t="shared" si="453"/>
        <v>0</v>
      </c>
      <c r="U342" s="11">
        <f t="shared" si="505"/>
        <v>0</v>
      </c>
      <c r="V342" s="11">
        <f t="shared" si="506"/>
        <v>0</v>
      </c>
      <c r="W342" s="11">
        <f t="shared" si="507"/>
        <v>0</v>
      </c>
      <c r="X342" s="11">
        <f t="shared" si="454"/>
        <v>54791.95</v>
      </c>
      <c r="Y342" s="11">
        <f t="shared" si="455"/>
        <v>0</v>
      </c>
      <c r="Z342" s="11">
        <f t="shared" si="456"/>
        <v>0</v>
      </c>
      <c r="AA342" s="11">
        <f t="shared" si="508"/>
        <v>0</v>
      </c>
      <c r="AB342" s="11">
        <f t="shared" si="509"/>
        <v>0</v>
      </c>
      <c r="AC342" s="11">
        <f t="shared" si="510"/>
        <v>0</v>
      </c>
      <c r="AD342" s="11">
        <f t="shared" si="457"/>
        <v>54791.95</v>
      </c>
      <c r="AE342" s="11">
        <f t="shared" si="511"/>
        <v>0</v>
      </c>
      <c r="AF342" s="57">
        <f t="shared" si="513"/>
        <v>54791.95</v>
      </c>
      <c r="AG342" s="58">
        <f t="shared" si="458"/>
        <v>0</v>
      </c>
      <c r="AH342" s="58">
        <f t="shared" si="459"/>
        <v>0</v>
      </c>
      <c r="AI342" s="11">
        <f t="shared" si="512"/>
        <v>0</v>
      </c>
      <c r="AJ342" s="21"/>
      <c r="AK342" s="21"/>
      <c r="AL342" s="12"/>
      <c r="AM342" s="12"/>
      <c r="AN342" s="12"/>
      <c r="AO342" s="12"/>
      <c r="AP342" s="12"/>
    </row>
    <row r="343" spans="1:42" s="59" customFormat="1" x14ac:dyDescent="0.3">
      <c r="A343" s="47" t="s">
        <v>263</v>
      </c>
      <c r="B343" s="48">
        <v>600</v>
      </c>
      <c r="C343" s="47" t="s">
        <v>261</v>
      </c>
      <c r="D343" s="47" t="s">
        <v>99</v>
      </c>
      <c r="E343" s="49" t="s">
        <v>262</v>
      </c>
      <c r="F343" s="15"/>
      <c r="G343" s="15"/>
      <c r="H343" s="15"/>
      <c r="I343" s="11">
        <v>50409.5</v>
      </c>
      <c r="J343" s="11"/>
      <c r="K343" s="11"/>
      <c r="L343" s="11">
        <f t="shared" si="496"/>
        <v>50409.5</v>
      </c>
      <c r="M343" s="11">
        <f t="shared" si="497"/>
        <v>0</v>
      </c>
      <c r="N343" s="11">
        <f t="shared" si="498"/>
        <v>0</v>
      </c>
      <c r="O343" s="11">
        <f>-5009.6+9392.05</f>
        <v>4382.4499999999989</v>
      </c>
      <c r="P343" s="11"/>
      <c r="Q343" s="11"/>
      <c r="R343" s="11">
        <f t="shared" si="451"/>
        <v>54791.95</v>
      </c>
      <c r="S343" s="11">
        <f t="shared" si="452"/>
        <v>0</v>
      </c>
      <c r="T343" s="11">
        <f t="shared" si="453"/>
        <v>0</v>
      </c>
      <c r="U343" s="11"/>
      <c r="V343" s="11"/>
      <c r="W343" s="11"/>
      <c r="X343" s="11">
        <f t="shared" si="454"/>
        <v>54791.95</v>
      </c>
      <c r="Y343" s="11">
        <f t="shared" si="455"/>
        <v>0</v>
      </c>
      <c r="Z343" s="11">
        <f t="shared" si="456"/>
        <v>0</v>
      </c>
      <c r="AA343" s="11"/>
      <c r="AB343" s="11"/>
      <c r="AC343" s="11"/>
      <c r="AD343" s="11">
        <f t="shared" si="457"/>
        <v>54791.95</v>
      </c>
      <c r="AE343" s="11"/>
      <c r="AF343" s="57">
        <f t="shared" si="513"/>
        <v>54791.95</v>
      </c>
      <c r="AG343" s="58">
        <f t="shared" si="458"/>
        <v>0</v>
      </c>
      <c r="AH343" s="58">
        <f t="shared" si="459"/>
        <v>0</v>
      </c>
      <c r="AI343" s="11"/>
      <c r="AJ343" s="21"/>
      <c r="AK343" s="21" t="s">
        <v>265</v>
      </c>
      <c r="AL343" s="12"/>
      <c r="AM343" s="12"/>
      <c r="AN343" s="12"/>
      <c r="AO343" s="12"/>
      <c r="AP343" s="12"/>
    </row>
    <row r="344" spans="1:42" s="60" customFormat="1" x14ac:dyDescent="0.3">
      <c r="A344" s="44" t="s">
        <v>266</v>
      </c>
      <c r="B344" s="45"/>
      <c r="C344" s="44"/>
      <c r="D344" s="44"/>
      <c r="E344" s="46" t="s">
        <v>23</v>
      </c>
      <c r="F344" s="18">
        <f>F345</f>
        <v>345489.1</v>
      </c>
      <c r="G344" s="18">
        <f>G345</f>
        <v>313169.8</v>
      </c>
      <c r="H344" s="18">
        <f>H345</f>
        <v>0</v>
      </c>
      <c r="I344" s="18">
        <f t="shared" si="499"/>
        <v>0</v>
      </c>
      <c r="J344" s="18">
        <f t="shared" si="500"/>
        <v>0</v>
      </c>
      <c r="K344" s="18">
        <f t="shared" si="501"/>
        <v>0</v>
      </c>
      <c r="L344" s="18">
        <f t="shared" si="496"/>
        <v>345489.1</v>
      </c>
      <c r="M344" s="18">
        <f t="shared" si="497"/>
        <v>313169.8</v>
      </c>
      <c r="N344" s="18">
        <f t="shared" si="498"/>
        <v>0</v>
      </c>
      <c r="O344" s="18">
        <f t="shared" si="502"/>
        <v>-269917.78307999996</v>
      </c>
      <c r="P344" s="18">
        <f t="shared" si="503"/>
        <v>-313169.8</v>
      </c>
      <c r="Q344" s="18">
        <f t="shared" si="504"/>
        <v>0</v>
      </c>
      <c r="R344" s="18">
        <f t="shared" si="451"/>
        <v>75571.316920000012</v>
      </c>
      <c r="S344" s="18">
        <f t="shared" si="452"/>
        <v>0</v>
      </c>
      <c r="T344" s="18">
        <f t="shared" si="453"/>
        <v>0</v>
      </c>
      <c r="U344" s="18">
        <f t="shared" si="505"/>
        <v>0</v>
      </c>
      <c r="V344" s="18">
        <f t="shared" si="506"/>
        <v>0</v>
      </c>
      <c r="W344" s="18">
        <f t="shared" si="507"/>
        <v>0</v>
      </c>
      <c r="X344" s="18">
        <f t="shared" si="454"/>
        <v>75571.316920000012</v>
      </c>
      <c r="Y344" s="18">
        <f t="shared" si="455"/>
        <v>0</v>
      </c>
      <c r="Z344" s="18">
        <f t="shared" si="456"/>
        <v>0</v>
      </c>
      <c r="AA344" s="18">
        <f t="shared" si="508"/>
        <v>0</v>
      </c>
      <c r="AB344" s="18">
        <f t="shared" si="509"/>
        <v>0</v>
      </c>
      <c r="AC344" s="18">
        <f t="shared" si="510"/>
        <v>0</v>
      </c>
      <c r="AD344" s="18">
        <f t="shared" si="457"/>
        <v>75571.316920000012</v>
      </c>
      <c r="AE344" s="18">
        <f t="shared" si="511"/>
        <v>0</v>
      </c>
      <c r="AF344" s="55">
        <f t="shared" si="513"/>
        <v>75571.316920000012</v>
      </c>
      <c r="AG344" s="56">
        <f t="shared" si="458"/>
        <v>0</v>
      </c>
      <c r="AH344" s="56">
        <f t="shared" si="459"/>
        <v>0</v>
      </c>
      <c r="AI344" s="18">
        <f t="shared" si="512"/>
        <v>0</v>
      </c>
      <c r="AJ344" s="19"/>
      <c r="AK344" s="19"/>
      <c r="AL344" s="17"/>
      <c r="AM344" s="17"/>
      <c r="AN344" s="17"/>
      <c r="AO344" s="17"/>
      <c r="AP344" s="17"/>
    </row>
    <row r="345" spans="1:42" ht="62.4" x14ac:dyDescent="0.3">
      <c r="A345" s="47" t="s">
        <v>267</v>
      </c>
      <c r="B345" s="48"/>
      <c r="C345" s="47"/>
      <c r="D345" s="47"/>
      <c r="E345" s="49" t="s">
        <v>268</v>
      </c>
      <c r="F345" s="11">
        <f t="shared" ref="F345:K345" si="514">F349+F352</f>
        <v>345489.1</v>
      </c>
      <c r="G345" s="11">
        <f t="shared" si="514"/>
        <v>313169.8</v>
      </c>
      <c r="H345" s="11">
        <f t="shared" si="514"/>
        <v>0</v>
      </c>
      <c r="I345" s="11">
        <f t="shared" si="514"/>
        <v>0</v>
      </c>
      <c r="J345" s="11">
        <f t="shared" si="514"/>
        <v>0</v>
      </c>
      <c r="K345" s="11">
        <f t="shared" si="514"/>
        <v>0</v>
      </c>
      <c r="L345" s="11">
        <f t="shared" si="496"/>
        <v>345489.1</v>
      </c>
      <c r="M345" s="11">
        <f t="shared" si="497"/>
        <v>313169.8</v>
      </c>
      <c r="N345" s="11">
        <f t="shared" si="498"/>
        <v>0</v>
      </c>
      <c r="O345" s="11">
        <f>O349+O352+O355+O346</f>
        <v>-269917.78307999996</v>
      </c>
      <c r="P345" s="11">
        <f>P349+P352+P355+P346</f>
        <v>-313169.8</v>
      </c>
      <c r="Q345" s="11">
        <f>Q349+Q352+Q355+Q346</f>
        <v>0</v>
      </c>
      <c r="R345" s="11">
        <f t="shared" si="451"/>
        <v>75571.316920000012</v>
      </c>
      <c r="S345" s="11">
        <f t="shared" si="452"/>
        <v>0</v>
      </c>
      <c r="T345" s="11">
        <f t="shared" si="453"/>
        <v>0</v>
      </c>
      <c r="U345" s="11">
        <f>U349+U352+U355</f>
        <v>0</v>
      </c>
      <c r="V345" s="11">
        <f>V349+V352+V355</f>
        <v>0</v>
      </c>
      <c r="W345" s="11">
        <f>W349+W352+W355</f>
        <v>0</v>
      </c>
      <c r="X345" s="11">
        <f t="shared" si="454"/>
        <v>75571.316920000012</v>
      </c>
      <c r="Y345" s="11">
        <f t="shared" si="455"/>
        <v>0</v>
      </c>
      <c r="Z345" s="11">
        <f t="shared" si="456"/>
        <v>0</v>
      </c>
      <c r="AA345" s="11">
        <f>AA349+AA352+AA355</f>
        <v>0</v>
      </c>
      <c r="AB345" s="11">
        <f>AB349+AB352+AB355</f>
        <v>0</v>
      </c>
      <c r="AC345" s="11">
        <f>AC349+AC352+AC355</f>
        <v>0</v>
      </c>
      <c r="AD345" s="11">
        <f t="shared" si="457"/>
        <v>75571.316920000012</v>
      </c>
      <c r="AE345" s="11">
        <f>AE349+AE352+AE355</f>
        <v>0</v>
      </c>
      <c r="AF345" s="57">
        <f t="shared" si="513"/>
        <v>75571.316920000012</v>
      </c>
      <c r="AG345" s="58">
        <f t="shared" si="458"/>
        <v>0</v>
      </c>
      <c r="AH345" s="58">
        <f t="shared" si="459"/>
        <v>0</v>
      </c>
      <c r="AI345" s="11">
        <f>AI349+AI352+AI355</f>
        <v>0</v>
      </c>
      <c r="AJ345" s="21"/>
      <c r="AK345" s="21"/>
    </row>
    <row r="346" spans="1:42" ht="31.2" x14ac:dyDescent="0.3">
      <c r="A346" s="47" t="s">
        <v>269</v>
      </c>
      <c r="B346" s="48"/>
      <c r="C346" s="47"/>
      <c r="D346" s="47"/>
      <c r="E346" s="50" t="s">
        <v>270</v>
      </c>
      <c r="F346" s="11"/>
      <c r="G346" s="11"/>
      <c r="H346" s="11"/>
      <c r="I346" s="11"/>
      <c r="J346" s="11"/>
      <c r="K346" s="11"/>
      <c r="L346" s="11"/>
      <c r="M346" s="11"/>
      <c r="N346" s="11"/>
      <c r="O346" s="11">
        <f t="shared" ref="O346:O356" si="515">O347</f>
        <v>12463.022499999999</v>
      </c>
      <c r="P346" s="11">
        <f t="shared" ref="P346:P356" si="516">P347</f>
        <v>0</v>
      </c>
      <c r="Q346" s="11">
        <f t="shared" ref="Q346:Q356" si="517">Q347</f>
        <v>0</v>
      </c>
      <c r="R346" s="11">
        <f t="shared" si="451"/>
        <v>12463.022499999999</v>
      </c>
      <c r="S346" s="11">
        <f t="shared" si="452"/>
        <v>0</v>
      </c>
      <c r="T346" s="11">
        <f t="shared" si="453"/>
        <v>0</v>
      </c>
      <c r="U346" s="11">
        <f t="shared" ref="U346:U356" si="518">U347</f>
        <v>0</v>
      </c>
      <c r="V346" s="11">
        <f t="shared" ref="V346:V356" si="519">V347</f>
        <v>0</v>
      </c>
      <c r="W346" s="11">
        <f t="shared" ref="W346:W356" si="520">W347</f>
        <v>0</v>
      </c>
      <c r="X346" s="11">
        <f t="shared" si="454"/>
        <v>12463.022499999999</v>
      </c>
      <c r="Y346" s="11">
        <f t="shared" si="455"/>
        <v>0</v>
      </c>
      <c r="Z346" s="11">
        <f t="shared" si="456"/>
        <v>0</v>
      </c>
      <c r="AA346" s="11">
        <f t="shared" ref="AA346:AA356" si="521">AA347</f>
        <v>0</v>
      </c>
      <c r="AB346" s="11">
        <f t="shared" ref="AB346:AB356" si="522">AB347</f>
        <v>0</v>
      </c>
      <c r="AC346" s="11">
        <f t="shared" ref="AC346:AC356" si="523">AC347</f>
        <v>0</v>
      </c>
      <c r="AD346" s="11">
        <f t="shared" si="457"/>
        <v>12463.022499999999</v>
      </c>
      <c r="AE346" s="11">
        <f t="shared" ref="AE346:AE356" si="524">AE347</f>
        <v>0</v>
      </c>
      <c r="AF346" s="57">
        <f t="shared" si="513"/>
        <v>12463.022499999999</v>
      </c>
      <c r="AG346" s="58">
        <f t="shared" si="458"/>
        <v>0</v>
      </c>
      <c r="AH346" s="58">
        <f t="shared" si="459"/>
        <v>0</v>
      </c>
      <c r="AI346" s="11">
        <f t="shared" ref="AI346:AI356" si="525">AI347</f>
        <v>0</v>
      </c>
      <c r="AJ346" s="21"/>
      <c r="AK346" s="21"/>
    </row>
    <row r="347" spans="1:42" ht="46.8" x14ac:dyDescent="0.3">
      <c r="A347" s="47" t="s">
        <v>269</v>
      </c>
      <c r="B347" s="48" t="s">
        <v>28</v>
      </c>
      <c r="C347" s="47"/>
      <c r="D347" s="47"/>
      <c r="E347" s="49" t="s">
        <v>29</v>
      </c>
      <c r="F347" s="11"/>
      <c r="G347" s="11"/>
      <c r="H347" s="11"/>
      <c r="I347" s="11"/>
      <c r="J347" s="11"/>
      <c r="K347" s="11"/>
      <c r="L347" s="11"/>
      <c r="M347" s="11"/>
      <c r="N347" s="11"/>
      <c r="O347" s="11">
        <f t="shared" si="515"/>
        <v>12463.022499999999</v>
      </c>
      <c r="P347" s="11">
        <f t="shared" si="516"/>
        <v>0</v>
      </c>
      <c r="Q347" s="11">
        <f t="shared" si="517"/>
        <v>0</v>
      </c>
      <c r="R347" s="11">
        <f t="shared" si="451"/>
        <v>12463.022499999999</v>
      </c>
      <c r="S347" s="11">
        <f t="shared" si="452"/>
        <v>0</v>
      </c>
      <c r="T347" s="11">
        <f t="shared" si="453"/>
        <v>0</v>
      </c>
      <c r="U347" s="11">
        <f t="shared" si="518"/>
        <v>0</v>
      </c>
      <c r="V347" s="11">
        <f t="shared" si="519"/>
        <v>0</v>
      </c>
      <c r="W347" s="11">
        <f t="shared" si="520"/>
        <v>0</v>
      </c>
      <c r="X347" s="11">
        <f t="shared" si="454"/>
        <v>12463.022499999999</v>
      </c>
      <c r="Y347" s="11">
        <f t="shared" si="455"/>
        <v>0</v>
      </c>
      <c r="Z347" s="11">
        <f t="shared" si="456"/>
        <v>0</v>
      </c>
      <c r="AA347" s="11">
        <f t="shared" si="521"/>
        <v>0</v>
      </c>
      <c r="AB347" s="11">
        <f t="shared" si="522"/>
        <v>0</v>
      </c>
      <c r="AC347" s="11">
        <f t="shared" si="523"/>
        <v>0</v>
      </c>
      <c r="AD347" s="11">
        <f t="shared" si="457"/>
        <v>12463.022499999999</v>
      </c>
      <c r="AE347" s="11">
        <f t="shared" si="524"/>
        <v>0</v>
      </c>
      <c r="AF347" s="57">
        <f t="shared" si="513"/>
        <v>12463.022499999999</v>
      </c>
      <c r="AG347" s="58">
        <f t="shared" si="458"/>
        <v>0</v>
      </c>
      <c r="AH347" s="58">
        <f t="shared" si="459"/>
        <v>0</v>
      </c>
      <c r="AI347" s="11">
        <f t="shared" si="525"/>
        <v>0</v>
      </c>
      <c r="AJ347" s="21"/>
      <c r="AK347" s="21"/>
    </row>
    <row r="348" spans="1:42" x14ac:dyDescent="0.3">
      <c r="A348" s="47" t="s">
        <v>269</v>
      </c>
      <c r="B348" s="48">
        <v>400</v>
      </c>
      <c r="C348" s="47" t="s">
        <v>261</v>
      </c>
      <c r="D348" s="47" t="s">
        <v>99</v>
      </c>
      <c r="E348" s="49" t="s">
        <v>262</v>
      </c>
      <c r="F348" s="11"/>
      <c r="G348" s="11"/>
      <c r="H348" s="11"/>
      <c r="I348" s="11"/>
      <c r="J348" s="11"/>
      <c r="K348" s="11"/>
      <c r="L348" s="11"/>
      <c r="M348" s="11"/>
      <c r="N348" s="11"/>
      <c r="O348" s="11">
        <v>12463.022499999999</v>
      </c>
      <c r="P348" s="11"/>
      <c r="Q348" s="11"/>
      <c r="R348" s="11">
        <f t="shared" si="451"/>
        <v>12463.022499999999</v>
      </c>
      <c r="S348" s="11">
        <f t="shared" si="452"/>
        <v>0</v>
      </c>
      <c r="T348" s="11">
        <f t="shared" si="453"/>
        <v>0</v>
      </c>
      <c r="U348" s="11"/>
      <c r="V348" s="11"/>
      <c r="W348" s="11"/>
      <c r="X348" s="11">
        <f t="shared" si="454"/>
        <v>12463.022499999999</v>
      </c>
      <c r="Y348" s="11">
        <f t="shared" si="455"/>
        <v>0</v>
      </c>
      <c r="Z348" s="11">
        <f t="shared" si="456"/>
        <v>0</v>
      </c>
      <c r="AA348" s="11"/>
      <c r="AB348" s="11"/>
      <c r="AC348" s="11"/>
      <c r="AD348" s="11">
        <f t="shared" si="457"/>
        <v>12463.022499999999</v>
      </c>
      <c r="AE348" s="11"/>
      <c r="AF348" s="57">
        <f t="shared" si="513"/>
        <v>12463.022499999999</v>
      </c>
      <c r="AG348" s="58">
        <f t="shared" si="458"/>
        <v>0</v>
      </c>
      <c r="AH348" s="58">
        <f t="shared" si="459"/>
        <v>0</v>
      </c>
      <c r="AI348" s="11"/>
      <c r="AJ348" s="21"/>
      <c r="AK348" s="21"/>
    </row>
    <row r="349" spans="1:42" s="1" customFormat="1" ht="31.2" hidden="1" x14ac:dyDescent="0.3">
      <c r="A349" s="8" t="s">
        <v>271</v>
      </c>
      <c r="B349" s="9"/>
      <c r="C349" s="8"/>
      <c r="D349" s="8"/>
      <c r="E349" s="20" t="s">
        <v>272</v>
      </c>
      <c r="F349" s="11">
        <f t="shared" ref="F349:F353" si="526">F350</f>
        <v>190073.7</v>
      </c>
      <c r="G349" s="11">
        <f t="shared" ref="G349:G353" si="527">G350</f>
        <v>313169.8</v>
      </c>
      <c r="H349" s="11">
        <f t="shared" ref="H349:H353" si="528">H350</f>
        <v>0</v>
      </c>
      <c r="I349" s="11">
        <f t="shared" ref="I349:I353" si="529">I350</f>
        <v>0</v>
      </c>
      <c r="J349" s="11">
        <f t="shared" ref="J349:J353" si="530">J350</f>
        <v>0</v>
      </c>
      <c r="K349" s="11">
        <f t="shared" ref="K349:K353" si="531">K350</f>
        <v>0</v>
      </c>
      <c r="L349" s="11">
        <f t="shared" si="496"/>
        <v>190073.7</v>
      </c>
      <c r="M349" s="11">
        <f t="shared" si="497"/>
        <v>313169.8</v>
      </c>
      <c r="N349" s="11">
        <f t="shared" si="498"/>
        <v>0</v>
      </c>
      <c r="O349" s="11">
        <f t="shared" si="515"/>
        <v>-190073.7</v>
      </c>
      <c r="P349" s="11">
        <f t="shared" si="516"/>
        <v>-313169.8</v>
      </c>
      <c r="Q349" s="11">
        <f t="shared" si="517"/>
        <v>0</v>
      </c>
      <c r="R349" s="11">
        <f t="shared" si="451"/>
        <v>0</v>
      </c>
      <c r="S349" s="11">
        <f t="shared" si="452"/>
        <v>0</v>
      </c>
      <c r="T349" s="11">
        <f t="shared" si="453"/>
        <v>0</v>
      </c>
      <c r="U349" s="11">
        <f t="shared" si="518"/>
        <v>0</v>
      </c>
      <c r="V349" s="11">
        <f t="shared" si="519"/>
        <v>0</v>
      </c>
      <c r="W349" s="11">
        <f t="shared" si="520"/>
        <v>0</v>
      </c>
      <c r="X349" s="11">
        <f t="shared" si="454"/>
        <v>0</v>
      </c>
      <c r="Y349" s="11">
        <f t="shared" si="455"/>
        <v>0</v>
      </c>
      <c r="Z349" s="11">
        <f t="shared" si="456"/>
        <v>0</v>
      </c>
      <c r="AA349" s="11">
        <f t="shared" si="521"/>
        <v>0</v>
      </c>
      <c r="AB349" s="11">
        <f t="shared" si="522"/>
        <v>0</v>
      </c>
      <c r="AC349" s="11">
        <f t="shared" si="523"/>
        <v>0</v>
      </c>
      <c r="AD349" s="11">
        <f t="shared" si="457"/>
        <v>0</v>
      </c>
      <c r="AE349" s="11">
        <f t="shared" si="524"/>
        <v>0</v>
      </c>
      <c r="AF349" s="11"/>
      <c r="AG349" s="11">
        <f t="shared" si="458"/>
        <v>0</v>
      </c>
      <c r="AH349" s="11">
        <f t="shared" si="459"/>
        <v>0</v>
      </c>
      <c r="AI349" s="11">
        <f t="shared" si="525"/>
        <v>0</v>
      </c>
      <c r="AJ349" s="21">
        <v>0</v>
      </c>
      <c r="AK349" s="21"/>
    </row>
    <row r="350" spans="1:42" s="1" customFormat="1" ht="46.8" hidden="1" x14ac:dyDescent="0.3">
      <c r="A350" s="8" t="s">
        <v>271</v>
      </c>
      <c r="B350" s="9" t="s">
        <v>28</v>
      </c>
      <c r="C350" s="8"/>
      <c r="D350" s="8"/>
      <c r="E350" s="20" t="s">
        <v>29</v>
      </c>
      <c r="F350" s="11">
        <f t="shared" si="526"/>
        <v>190073.7</v>
      </c>
      <c r="G350" s="11">
        <f t="shared" si="527"/>
        <v>313169.8</v>
      </c>
      <c r="H350" s="11">
        <f t="shared" si="528"/>
        <v>0</v>
      </c>
      <c r="I350" s="11">
        <f t="shared" si="529"/>
        <v>0</v>
      </c>
      <c r="J350" s="11">
        <f t="shared" si="530"/>
        <v>0</v>
      </c>
      <c r="K350" s="11">
        <f t="shared" si="531"/>
        <v>0</v>
      </c>
      <c r="L350" s="11">
        <f t="shared" si="496"/>
        <v>190073.7</v>
      </c>
      <c r="M350" s="11">
        <f t="shared" si="497"/>
        <v>313169.8</v>
      </c>
      <c r="N350" s="11">
        <f t="shared" si="498"/>
        <v>0</v>
      </c>
      <c r="O350" s="11">
        <f t="shared" si="515"/>
        <v>-190073.7</v>
      </c>
      <c r="P350" s="11">
        <f t="shared" si="516"/>
        <v>-313169.8</v>
      </c>
      <c r="Q350" s="11">
        <f t="shared" si="517"/>
        <v>0</v>
      </c>
      <c r="R350" s="11">
        <f t="shared" si="451"/>
        <v>0</v>
      </c>
      <c r="S350" s="11">
        <f t="shared" si="452"/>
        <v>0</v>
      </c>
      <c r="T350" s="11">
        <f t="shared" si="453"/>
        <v>0</v>
      </c>
      <c r="U350" s="11">
        <f t="shared" si="518"/>
        <v>0</v>
      </c>
      <c r="V350" s="11">
        <f t="shared" si="519"/>
        <v>0</v>
      </c>
      <c r="W350" s="11">
        <f t="shared" si="520"/>
        <v>0</v>
      </c>
      <c r="X350" s="11">
        <f t="shared" si="454"/>
        <v>0</v>
      </c>
      <c r="Y350" s="11">
        <f t="shared" si="455"/>
        <v>0</v>
      </c>
      <c r="Z350" s="11">
        <f t="shared" si="456"/>
        <v>0</v>
      </c>
      <c r="AA350" s="11">
        <f t="shared" si="521"/>
        <v>0</v>
      </c>
      <c r="AB350" s="11">
        <f t="shared" si="522"/>
        <v>0</v>
      </c>
      <c r="AC350" s="11">
        <f t="shared" si="523"/>
        <v>0</v>
      </c>
      <c r="AD350" s="11">
        <f t="shared" si="457"/>
        <v>0</v>
      </c>
      <c r="AE350" s="11">
        <f t="shared" si="524"/>
        <v>0</v>
      </c>
      <c r="AF350" s="11"/>
      <c r="AG350" s="11">
        <f t="shared" si="458"/>
        <v>0</v>
      </c>
      <c r="AH350" s="11">
        <f t="shared" si="459"/>
        <v>0</v>
      </c>
      <c r="AI350" s="11">
        <f t="shared" si="525"/>
        <v>0</v>
      </c>
      <c r="AJ350" s="21">
        <v>0</v>
      </c>
      <c r="AK350" s="21"/>
    </row>
    <row r="351" spans="1:42" s="1" customFormat="1" hidden="1" x14ac:dyDescent="0.3">
      <c r="A351" s="8" t="s">
        <v>271</v>
      </c>
      <c r="B351" s="9">
        <v>400</v>
      </c>
      <c r="C351" s="8" t="s">
        <v>261</v>
      </c>
      <c r="D351" s="8" t="s">
        <v>99</v>
      </c>
      <c r="E351" s="20" t="s">
        <v>262</v>
      </c>
      <c r="F351" s="11">
        <v>190073.7</v>
      </c>
      <c r="G351" s="11">
        <v>313169.8</v>
      </c>
      <c r="H351" s="11">
        <v>0</v>
      </c>
      <c r="I351" s="11"/>
      <c r="J351" s="11"/>
      <c r="K351" s="11"/>
      <c r="L351" s="11">
        <f t="shared" si="496"/>
        <v>190073.7</v>
      </c>
      <c r="M351" s="11">
        <f t="shared" si="497"/>
        <v>313169.8</v>
      </c>
      <c r="N351" s="11">
        <f t="shared" si="498"/>
        <v>0</v>
      </c>
      <c r="O351" s="11">
        <v>-190073.7</v>
      </c>
      <c r="P351" s="11">
        <v>-313169.8</v>
      </c>
      <c r="Q351" s="11"/>
      <c r="R351" s="11">
        <f t="shared" si="451"/>
        <v>0</v>
      </c>
      <c r="S351" s="11">
        <f t="shared" si="452"/>
        <v>0</v>
      </c>
      <c r="T351" s="11">
        <f t="shared" si="453"/>
        <v>0</v>
      </c>
      <c r="U351" s="11"/>
      <c r="V351" s="11"/>
      <c r="W351" s="11"/>
      <c r="X351" s="11">
        <f t="shared" si="454"/>
        <v>0</v>
      </c>
      <c r="Y351" s="11">
        <f t="shared" si="455"/>
        <v>0</v>
      </c>
      <c r="Z351" s="11">
        <f t="shared" si="456"/>
        <v>0</v>
      </c>
      <c r="AA351" s="11"/>
      <c r="AB351" s="11"/>
      <c r="AC351" s="11"/>
      <c r="AD351" s="11">
        <f t="shared" si="457"/>
        <v>0</v>
      </c>
      <c r="AE351" s="11"/>
      <c r="AF351" s="11"/>
      <c r="AG351" s="11">
        <f t="shared" si="458"/>
        <v>0</v>
      </c>
      <c r="AH351" s="11">
        <f t="shared" si="459"/>
        <v>0</v>
      </c>
      <c r="AI351" s="11"/>
      <c r="AJ351" s="21">
        <v>0</v>
      </c>
      <c r="AK351" s="21"/>
    </row>
    <row r="352" spans="1:42" s="1" customFormat="1" ht="46.8" hidden="1" x14ac:dyDescent="0.3">
      <c r="A352" s="8" t="s">
        <v>273</v>
      </c>
      <c r="B352" s="9"/>
      <c r="C352" s="8"/>
      <c r="D352" s="8"/>
      <c r="E352" s="20" t="s">
        <v>274</v>
      </c>
      <c r="F352" s="11">
        <f t="shared" si="526"/>
        <v>155415.4</v>
      </c>
      <c r="G352" s="11">
        <f t="shared" si="527"/>
        <v>0</v>
      </c>
      <c r="H352" s="11">
        <f t="shared" si="528"/>
        <v>0</v>
      </c>
      <c r="I352" s="11">
        <f t="shared" si="529"/>
        <v>0</v>
      </c>
      <c r="J352" s="11">
        <f t="shared" si="530"/>
        <v>0</v>
      </c>
      <c r="K352" s="11">
        <f t="shared" si="531"/>
        <v>0</v>
      </c>
      <c r="L352" s="11">
        <f t="shared" si="496"/>
        <v>155415.4</v>
      </c>
      <c r="M352" s="11">
        <f t="shared" si="497"/>
        <v>0</v>
      </c>
      <c r="N352" s="11">
        <f t="shared" si="498"/>
        <v>0</v>
      </c>
      <c r="O352" s="11">
        <f t="shared" si="515"/>
        <v>-155415.4</v>
      </c>
      <c r="P352" s="11">
        <f t="shared" si="516"/>
        <v>0</v>
      </c>
      <c r="Q352" s="11">
        <f t="shared" si="517"/>
        <v>0</v>
      </c>
      <c r="R352" s="11">
        <f t="shared" si="451"/>
        <v>0</v>
      </c>
      <c r="S352" s="11">
        <f t="shared" si="452"/>
        <v>0</v>
      </c>
      <c r="T352" s="11">
        <f t="shared" si="453"/>
        <v>0</v>
      </c>
      <c r="U352" s="11">
        <f t="shared" si="518"/>
        <v>0</v>
      </c>
      <c r="V352" s="11">
        <f t="shared" si="519"/>
        <v>0</v>
      </c>
      <c r="W352" s="11">
        <f t="shared" si="520"/>
        <v>0</v>
      </c>
      <c r="X352" s="11">
        <f t="shared" si="454"/>
        <v>0</v>
      </c>
      <c r="Y352" s="11">
        <f t="shared" si="455"/>
        <v>0</v>
      </c>
      <c r="Z352" s="11">
        <f t="shared" si="456"/>
        <v>0</v>
      </c>
      <c r="AA352" s="11">
        <f t="shared" si="521"/>
        <v>0</v>
      </c>
      <c r="AB352" s="11">
        <f t="shared" si="522"/>
        <v>0</v>
      </c>
      <c r="AC352" s="11">
        <f t="shared" si="523"/>
        <v>0</v>
      </c>
      <c r="AD352" s="11">
        <f t="shared" si="457"/>
        <v>0</v>
      </c>
      <c r="AE352" s="11">
        <f t="shared" si="524"/>
        <v>0</v>
      </c>
      <c r="AF352" s="11"/>
      <c r="AG352" s="11">
        <f t="shared" si="458"/>
        <v>0</v>
      </c>
      <c r="AH352" s="11">
        <f t="shared" si="459"/>
        <v>0</v>
      </c>
      <c r="AI352" s="11">
        <f t="shared" si="525"/>
        <v>0</v>
      </c>
      <c r="AJ352" s="21">
        <v>0</v>
      </c>
      <c r="AK352" s="21"/>
    </row>
    <row r="353" spans="1:42" s="1" customFormat="1" ht="46.8" hidden="1" x14ac:dyDescent="0.3">
      <c r="A353" s="8" t="s">
        <v>273</v>
      </c>
      <c r="B353" s="9" t="s">
        <v>28</v>
      </c>
      <c r="C353" s="8"/>
      <c r="D353" s="8"/>
      <c r="E353" s="20" t="s">
        <v>29</v>
      </c>
      <c r="F353" s="11">
        <f t="shared" si="526"/>
        <v>155415.4</v>
      </c>
      <c r="G353" s="11">
        <f t="shared" si="527"/>
        <v>0</v>
      </c>
      <c r="H353" s="11">
        <f t="shared" si="528"/>
        <v>0</v>
      </c>
      <c r="I353" s="11">
        <f t="shared" si="529"/>
        <v>0</v>
      </c>
      <c r="J353" s="11">
        <f t="shared" si="530"/>
        <v>0</v>
      </c>
      <c r="K353" s="11">
        <f t="shared" si="531"/>
        <v>0</v>
      </c>
      <c r="L353" s="11">
        <f t="shared" si="496"/>
        <v>155415.4</v>
      </c>
      <c r="M353" s="11">
        <f t="shared" si="497"/>
        <v>0</v>
      </c>
      <c r="N353" s="11">
        <f t="shared" si="498"/>
        <v>0</v>
      </c>
      <c r="O353" s="11">
        <f t="shared" si="515"/>
        <v>-155415.4</v>
      </c>
      <c r="P353" s="11">
        <f t="shared" si="516"/>
        <v>0</v>
      </c>
      <c r="Q353" s="11">
        <f t="shared" si="517"/>
        <v>0</v>
      </c>
      <c r="R353" s="11">
        <f t="shared" si="451"/>
        <v>0</v>
      </c>
      <c r="S353" s="11">
        <f t="shared" si="452"/>
        <v>0</v>
      </c>
      <c r="T353" s="11">
        <f t="shared" si="453"/>
        <v>0</v>
      </c>
      <c r="U353" s="11">
        <f t="shared" si="518"/>
        <v>0</v>
      </c>
      <c r="V353" s="11">
        <f t="shared" si="519"/>
        <v>0</v>
      </c>
      <c r="W353" s="11">
        <f t="shared" si="520"/>
        <v>0</v>
      </c>
      <c r="X353" s="11">
        <f t="shared" si="454"/>
        <v>0</v>
      </c>
      <c r="Y353" s="11">
        <f t="shared" si="455"/>
        <v>0</v>
      </c>
      <c r="Z353" s="11">
        <f t="shared" si="456"/>
        <v>0</v>
      </c>
      <c r="AA353" s="11">
        <f t="shared" si="521"/>
        <v>0</v>
      </c>
      <c r="AB353" s="11">
        <f t="shared" si="522"/>
        <v>0</v>
      </c>
      <c r="AC353" s="11">
        <f t="shared" si="523"/>
        <v>0</v>
      </c>
      <c r="AD353" s="11">
        <f t="shared" si="457"/>
        <v>0</v>
      </c>
      <c r="AE353" s="11">
        <f t="shared" si="524"/>
        <v>0</v>
      </c>
      <c r="AF353" s="11"/>
      <c r="AG353" s="11">
        <f t="shared" si="458"/>
        <v>0</v>
      </c>
      <c r="AH353" s="11">
        <f t="shared" si="459"/>
        <v>0</v>
      </c>
      <c r="AI353" s="11">
        <f t="shared" si="525"/>
        <v>0</v>
      </c>
      <c r="AJ353" s="21">
        <v>0</v>
      </c>
      <c r="AK353" s="21"/>
    </row>
    <row r="354" spans="1:42" s="1" customFormat="1" hidden="1" x14ac:dyDescent="0.3">
      <c r="A354" s="8" t="s">
        <v>273</v>
      </c>
      <c r="B354" s="9">
        <v>400</v>
      </c>
      <c r="C354" s="8" t="s">
        <v>261</v>
      </c>
      <c r="D354" s="8" t="s">
        <v>99</v>
      </c>
      <c r="E354" s="20" t="s">
        <v>262</v>
      </c>
      <c r="F354" s="11">
        <v>155415.4</v>
      </c>
      <c r="G354" s="11">
        <v>0</v>
      </c>
      <c r="H354" s="11">
        <v>0</v>
      </c>
      <c r="I354" s="11"/>
      <c r="J354" s="11"/>
      <c r="K354" s="11"/>
      <c r="L354" s="11">
        <f t="shared" si="496"/>
        <v>155415.4</v>
      </c>
      <c r="M354" s="11">
        <f t="shared" si="497"/>
        <v>0</v>
      </c>
      <c r="N354" s="11">
        <f t="shared" si="498"/>
        <v>0</v>
      </c>
      <c r="O354" s="11">
        <v>-155415.4</v>
      </c>
      <c r="P354" s="11"/>
      <c r="Q354" s="11"/>
      <c r="R354" s="11">
        <f t="shared" si="451"/>
        <v>0</v>
      </c>
      <c r="S354" s="11">
        <f t="shared" si="452"/>
        <v>0</v>
      </c>
      <c r="T354" s="11">
        <f t="shared" si="453"/>
        <v>0</v>
      </c>
      <c r="U354" s="11"/>
      <c r="V354" s="11"/>
      <c r="W354" s="11"/>
      <c r="X354" s="11">
        <f t="shared" si="454"/>
        <v>0</v>
      </c>
      <c r="Y354" s="11">
        <f t="shared" si="455"/>
        <v>0</v>
      </c>
      <c r="Z354" s="11">
        <f t="shared" si="456"/>
        <v>0</v>
      </c>
      <c r="AA354" s="11"/>
      <c r="AB354" s="11"/>
      <c r="AC354" s="11"/>
      <c r="AD354" s="11">
        <f t="shared" si="457"/>
        <v>0</v>
      </c>
      <c r="AE354" s="11"/>
      <c r="AF354" s="11"/>
      <c r="AG354" s="11">
        <f t="shared" si="458"/>
        <v>0</v>
      </c>
      <c r="AH354" s="11">
        <f t="shared" si="459"/>
        <v>0</v>
      </c>
      <c r="AI354" s="11"/>
      <c r="AJ354" s="21">
        <v>0</v>
      </c>
      <c r="AK354" s="21"/>
    </row>
    <row r="355" spans="1:42" ht="31.2" x14ac:dyDescent="0.3">
      <c r="A355" s="47" t="s">
        <v>275</v>
      </c>
      <c r="B355" s="48"/>
      <c r="C355" s="47"/>
      <c r="D355" s="47"/>
      <c r="E355" s="50" t="s">
        <v>276</v>
      </c>
      <c r="F355" s="11"/>
      <c r="G355" s="11"/>
      <c r="H355" s="11"/>
      <c r="I355" s="11"/>
      <c r="J355" s="11"/>
      <c r="K355" s="11"/>
      <c r="L355" s="11"/>
      <c r="M355" s="11"/>
      <c r="N355" s="11"/>
      <c r="O355" s="11">
        <f t="shared" si="515"/>
        <v>63108.294419999998</v>
      </c>
      <c r="P355" s="11">
        <f t="shared" si="516"/>
        <v>0</v>
      </c>
      <c r="Q355" s="11">
        <f t="shared" si="517"/>
        <v>0</v>
      </c>
      <c r="R355" s="11">
        <f t="shared" si="451"/>
        <v>63108.294419999998</v>
      </c>
      <c r="S355" s="11">
        <f t="shared" si="452"/>
        <v>0</v>
      </c>
      <c r="T355" s="11">
        <f t="shared" si="453"/>
        <v>0</v>
      </c>
      <c r="U355" s="11">
        <f t="shared" si="518"/>
        <v>0</v>
      </c>
      <c r="V355" s="11">
        <f t="shared" si="519"/>
        <v>0</v>
      </c>
      <c r="W355" s="11">
        <f t="shared" si="520"/>
        <v>0</v>
      </c>
      <c r="X355" s="11">
        <f t="shared" si="454"/>
        <v>63108.294419999998</v>
      </c>
      <c r="Y355" s="11">
        <f t="shared" si="455"/>
        <v>0</v>
      </c>
      <c r="Z355" s="11">
        <f t="shared" si="456"/>
        <v>0</v>
      </c>
      <c r="AA355" s="11">
        <f t="shared" si="521"/>
        <v>0</v>
      </c>
      <c r="AB355" s="11">
        <f t="shared" si="522"/>
        <v>0</v>
      </c>
      <c r="AC355" s="11">
        <f t="shared" si="523"/>
        <v>0</v>
      </c>
      <c r="AD355" s="11">
        <f t="shared" si="457"/>
        <v>63108.294419999998</v>
      </c>
      <c r="AE355" s="11">
        <f t="shared" si="524"/>
        <v>0</v>
      </c>
      <c r="AF355" s="57">
        <f t="shared" ref="AF355:AF418" si="532">AD355+AE355</f>
        <v>63108.294419999998</v>
      </c>
      <c r="AG355" s="58">
        <f t="shared" si="458"/>
        <v>0</v>
      </c>
      <c r="AH355" s="58">
        <f t="shared" si="459"/>
        <v>0</v>
      </c>
      <c r="AI355" s="11">
        <f t="shared" si="525"/>
        <v>0</v>
      </c>
      <c r="AJ355" s="21"/>
      <c r="AK355" s="21"/>
    </row>
    <row r="356" spans="1:42" ht="46.8" x14ac:dyDescent="0.3">
      <c r="A356" s="47" t="s">
        <v>275</v>
      </c>
      <c r="B356" s="48" t="s">
        <v>28</v>
      </c>
      <c r="C356" s="47"/>
      <c r="D356" s="47"/>
      <c r="E356" s="49" t="s">
        <v>29</v>
      </c>
      <c r="F356" s="11"/>
      <c r="G356" s="11"/>
      <c r="H356" s="11"/>
      <c r="I356" s="11"/>
      <c r="J356" s="11"/>
      <c r="K356" s="11"/>
      <c r="L356" s="11"/>
      <c r="M356" s="11"/>
      <c r="N356" s="11"/>
      <c r="O356" s="11">
        <f t="shared" si="515"/>
        <v>63108.294419999998</v>
      </c>
      <c r="P356" s="11">
        <f t="shared" si="516"/>
        <v>0</v>
      </c>
      <c r="Q356" s="11">
        <f t="shared" si="517"/>
        <v>0</v>
      </c>
      <c r="R356" s="11">
        <f t="shared" si="451"/>
        <v>63108.294419999998</v>
      </c>
      <c r="S356" s="11">
        <f t="shared" si="452"/>
        <v>0</v>
      </c>
      <c r="T356" s="11">
        <f t="shared" si="453"/>
        <v>0</v>
      </c>
      <c r="U356" s="11">
        <f t="shared" si="518"/>
        <v>0</v>
      </c>
      <c r="V356" s="11">
        <f t="shared" si="519"/>
        <v>0</v>
      </c>
      <c r="W356" s="11">
        <f t="shared" si="520"/>
        <v>0</v>
      </c>
      <c r="X356" s="11">
        <f t="shared" si="454"/>
        <v>63108.294419999998</v>
      </c>
      <c r="Y356" s="11">
        <f t="shared" si="455"/>
        <v>0</v>
      </c>
      <c r="Z356" s="11">
        <f t="shared" si="456"/>
        <v>0</v>
      </c>
      <c r="AA356" s="11">
        <f t="shared" si="521"/>
        <v>0</v>
      </c>
      <c r="AB356" s="11">
        <f t="shared" si="522"/>
        <v>0</v>
      </c>
      <c r="AC356" s="11">
        <f t="shared" si="523"/>
        <v>0</v>
      </c>
      <c r="AD356" s="11">
        <f t="shared" si="457"/>
        <v>63108.294419999998</v>
      </c>
      <c r="AE356" s="11">
        <f t="shared" si="524"/>
        <v>0</v>
      </c>
      <c r="AF356" s="57">
        <f t="shared" si="532"/>
        <v>63108.294419999998</v>
      </c>
      <c r="AG356" s="58">
        <f t="shared" si="458"/>
        <v>0</v>
      </c>
      <c r="AH356" s="58">
        <f t="shared" si="459"/>
        <v>0</v>
      </c>
      <c r="AI356" s="11">
        <f t="shared" si="525"/>
        <v>0</v>
      </c>
      <c r="AJ356" s="21"/>
      <c r="AK356" s="21"/>
    </row>
    <row r="357" spans="1:42" x14ac:dyDescent="0.3">
      <c r="A357" s="47" t="s">
        <v>275</v>
      </c>
      <c r="B357" s="48">
        <v>400</v>
      </c>
      <c r="C357" s="47" t="s">
        <v>261</v>
      </c>
      <c r="D357" s="47" t="s">
        <v>99</v>
      </c>
      <c r="E357" s="49" t="s">
        <v>262</v>
      </c>
      <c r="F357" s="11"/>
      <c r="G357" s="11"/>
      <c r="H357" s="11"/>
      <c r="I357" s="11"/>
      <c r="J357" s="11"/>
      <c r="K357" s="11"/>
      <c r="L357" s="11"/>
      <c r="M357" s="11"/>
      <c r="N357" s="11"/>
      <c r="O357" s="11">
        <v>63108.294419999998</v>
      </c>
      <c r="P357" s="11"/>
      <c r="Q357" s="11"/>
      <c r="R357" s="11">
        <f t="shared" si="451"/>
        <v>63108.294419999998</v>
      </c>
      <c r="S357" s="11">
        <f t="shared" si="452"/>
        <v>0</v>
      </c>
      <c r="T357" s="11">
        <f t="shared" si="453"/>
        <v>0</v>
      </c>
      <c r="U357" s="11"/>
      <c r="V357" s="11"/>
      <c r="W357" s="11"/>
      <c r="X357" s="11">
        <f t="shared" si="454"/>
        <v>63108.294419999998</v>
      </c>
      <c r="Y357" s="11">
        <f t="shared" si="455"/>
        <v>0</v>
      </c>
      <c r="Z357" s="11">
        <f t="shared" si="456"/>
        <v>0</v>
      </c>
      <c r="AA357" s="11"/>
      <c r="AB357" s="11"/>
      <c r="AC357" s="11"/>
      <c r="AD357" s="11">
        <f t="shared" si="457"/>
        <v>63108.294419999998</v>
      </c>
      <c r="AE357" s="11"/>
      <c r="AF357" s="57">
        <f t="shared" si="532"/>
        <v>63108.294419999998</v>
      </c>
      <c r="AG357" s="58">
        <f t="shared" si="458"/>
        <v>0</v>
      </c>
      <c r="AH357" s="58">
        <f t="shared" si="459"/>
        <v>0</v>
      </c>
      <c r="AI357" s="11"/>
      <c r="AJ357" s="21"/>
      <c r="AK357" s="21"/>
    </row>
    <row r="358" spans="1:42" s="60" customFormat="1" x14ac:dyDescent="0.3">
      <c r="A358" s="44" t="s">
        <v>277</v>
      </c>
      <c r="B358" s="45"/>
      <c r="C358" s="44"/>
      <c r="D358" s="44"/>
      <c r="E358" s="46" t="s">
        <v>54</v>
      </c>
      <c r="F358" s="18">
        <f t="shared" ref="F358:K358" si="533">F359+F380+F407+F425</f>
        <v>1654160.4</v>
      </c>
      <c r="G358" s="18">
        <f t="shared" si="533"/>
        <v>1663707.3</v>
      </c>
      <c r="H358" s="18">
        <f t="shared" si="533"/>
        <v>1542507.8</v>
      </c>
      <c r="I358" s="18">
        <f t="shared" si="533"/>
        <v>18446.400000000001</v>
      </c>
      <c r="J358" s="18">
        <f t="shared" si="533"/>
        <v>45732.5</v>
      </c>
      <c r="K358" s="18">
        <f t="shared" si="533"/>
        <v>45732.5</v>
      </c>
      <c r="L358" s="18">
        <f t="shared" si="496"/>
        <v>1672606.7999999998</v>
      </c>
      <c r="M358" s="18">
        <f t="shared" si="497"/>
        <v>1709439.8</v>
      </c>
      <c r="N358" s="18">
        <f t="shared" si="498"/>
        <v>1588240.3</v>
      </c>
      <c r="O358" s="18">
        <f>O359+O380+O407+O425</f>
        <v>132799.67262999999</v>
      </c>
      <c r="P358" s="18">
        <f>P359+P380+P407+P425</f>
        <v>36172.017999999996</v>
      </c>
      <c r="Q358" s="18">
        <f>Q359+Q380+Q407+Q425</f>
        <v>36172.017999999996</v>
      </c>
      <c r="R358" s="18">
        <f t="shared" si="451"/>
        <v>1805406.4726299997</v>
      </c>
      <c r="S358" s="18">
        <f t="shared" si="452"/>
        <v>1745611.818</v>
      </c>
      <c r="T358" s="18">
        <f t="shared" si="453"/>
        <v>1624412.318</v>
      </c>
      <c r="U358" s="18">
        <f>U359+U380+U407+U425</f>
        <v>0</v>
      </c>
      <c r="V358" s="18">
        <f>V359+V380+V407+V425</f>
        <v>0</v>
      </c>
      <c r="W358" s="18">
        <f>W359+W380+W407+W425</f>
        <v>0</v>
      </c>
      <c r="X358" s="18">
        <f t="shared" si="454"/>
        <v>1805406.4726299997</v>
      </c>
      <c r="Y358" s="18">
        <f t="shared" si="455"/>
        <v>1745611.818</v>
      </c>
      <c r="Z358" s="18">
        <f t="shared" si="456"/>
        <v>1624412.318</v>
      </c>
      <c r="AA358" s="18">
        <f>AA359+AA380+AA407+AA425</f>
        <v>41148.494999999995</v>
      </c>
      <c r="AB358" s="18">
        <f>AB359+AB380+AB407+AB425</f>
        <v>0</v>
      </c>
      <c r="AC358" s="18">
        <f>AC359+AC380+AC407+AC425</f>
        <v>0</v>
      </c>
      <c r="AD358" s="18">
        <f t="shared" si="457"/>
        <v>1846554.9676299999</v>
      </c>
      <c r="AE358" s="18">
        <f>AE359+AE380+AE407+AE425</f>
        <v>0</v>
      </c>
      <c r="AF358" s="55">
        <f t="shared" si="532"/>
        <v>1846554.9676299999</v>
      </c>
      <c r="AG358" s="56">
        <f t="shared" si="458"/>
        <v>1745611.818</v>
      </c>
      <c r="AH358" s="56">
        <f t="shared" si="459"/>
        <v>1624412.318</v>
      </c>
      <c r="AI358" s="18">
        <f>AI359+AI380+AI407+AI425</f>
        <v>0</v>
      </c>
      <c r="AJ358" s="19"/>
      <c r="AK358" s="19"/>
      <c r="AL358" s="17"/>
      <c r="AM358" s="17"/>
      <c r="AN358" s="17"/>
      <c r="AO358" s="17"/>
      <c r="AP358" s="17"/>
    </row>
    <row r="359" spans="1:42" ht="78" x14ac:dyDescent="0.3">
      <c r="A359" s="47" t="s">
        <v>278</v>
      </c>
      <c r="B359" s="48"/>
      <c r="C359" s="47"/>
      <c r="D359" s="47"/>
      <c r="E359" s="49" t="s">
        <v>279</v>
      </c>
      <c r="F359" s="11">
        <f t="shared" ref="F359:K359" si="534">F360+F364+F368+F372+F376</f>
        <v>334563.39999999997</v>
      </c>
      <c r="G359" s="11">
        <f t="shared" si="534"/>
        <v>317579</v>
      </c>
      <c r="H359" s="11">
        <f t="shared" si="534"/>
        <v>196379.5</v>
      </c>
      <c r="I359" s="11">
        <f t="shared" si="534"/>
        <v>-27009.599999999999</v>
      </c>
      <c r="J359" s="11">
        <f t="shared" si="534"/>
        <v>0</v>
      </c>
      <c r="K359" s="11">
        <f t="shared" si="534"/>
        <v>0</v>
      </c>
      <c r="L359" s="11">
        <f t="shared" si="496"/>
        <v>307553.8</v>
      </c>
      <c r="M359" s="11">
        <f t="shared" si="497"/>
        <v>317579</v>
      </c>
      <c r="N359" s="11">
        <f t="shared" si="498"/>
        <v>196379.5</v>
      </c>
      <c r="O359" s="11">
        <f>O360+O364+O368+O372+O376</f>
        <v>90058.604629999987</v>
      </c>
      <c r="P359" s="11">
        <f>P360+P364+P368+P372+P376</f>
        <v>0</v>
      </c>
      <c r="Q359" s="11">
        <f>Q360+Q364+Q368+Q372+Q376</f>
        <v>0</v>
      </c>
      <c r="R359" s="11">
        <f t="shared" si="451"/>
        <v>397612.40463</v>
      </c>
      <c r="S359" s="11">
        <f t="shared" si="452"/>
        <v>317579</v>
      </c>
      <c r="T359" s="11">
        <f t="shared" si="453"/>
        <v>196379.5</v>
      </c>
      <c r="U359" s="11">
        <f>U360+U364+U368+U372+U376</f>
        <v>0</v>
      </c>
      <c r="V359" s="11">
        <f>V360+V364+V368+V372+V376</f>
        <v>0</v>
      </c>
      <c r="W359" s="11">
        <f>W360+W364+W368+W372+W376</f>
        <v>0</v>
      </c>
      <c r="X359" s="11">
        <f t="shared" si="454"/>
        <v>397612.40463</v>
      </c>
      <c r="Y359" s="11">
        <f t="shared" si="455"/>
        <v>317579</v>
      </c>
      <c r="Z359" s="11">
        <f t="shared" si="456"/>
        <v>196379.5</v>
      </c>
      <c r="AA359" s="11">
        <f>AA360+AA364+AA368+AA372+AA376</f>
        <v>35237.015999999996</v>
      </c>
      <c r="AB359" s="11">
        <f>AB360+AB364+AB368+AB372+AB376</f>
        <v>0</v>
      </c>
      <c r="AC359" s="11">
        <f>AC360+AC364+AC368+AC372+AC376</f>
        <v>0</v>
      </c>
      <c r="AD359" s="11">
        <f t="shared" si="457"/>
        <v>432849.42063000001</v>
      </c>
      <c r="AE359" s="11">
        <f>AE360+AE364+AE368+AE372+AE376</f>
        <v>0</v>
      </c>
      <c r="AF359" s="57">
        <f t="shared" si="532"/>
        <v>432849.42063000001</v>
      </c>
      <c r="AG359" s="58">
        <f t="shared" si="458"/>
        <v>317579</v>
      </c>
      <c r="AH359" s="58">
        <f t="shared" si="459"/>
        <v>196379.5</v>
      </c>
      <c r="AI359" s="11">
        <f>AI360+AI364+AI368+AI372+AI376</f>
        <v>0</v>
      </c>
      <c r="AJ359" s="21"/>
      <c r="AK359" s="21"/>
    </row>
    <row r="360" spans="1:42" ht="31.2" x14ac:dyDescent="0.3">
      <c r="A360" s="47" t="s">
        <v>280</v>
      </c>
      <c r="B360" s="48"/>
      <c r="C360" s="47"/>
      <c r="D360" s="47"/>
      <c r="E360" s="49" t="s">
        <v>205</v>
      </c>
      <c r="F360" s="11">
        <f t="shared" ref="F360:K360" si="535">F361</f>
        <v>575.4</v>
      </c>
      <c r="G360" s="11">
        <f t="shared" si="535"/>
        <v>575.4</v>
      </c>
      <c r="H360" s="11">
        <f t="shared" si="535"/>
        <v>575.4</v>
      </c>
      <c r="I360" s="11">
        <f t="shared" si="535"/>
        <v>0</v>
      </c>
      <c r="J360" s="11">
        <f t="shared" si="535"/>
        <v>0</v>
      </c>
      <c r="K360" s="11">
        <f t="shared" si="535"/>
        <v>0</v>
      </c>
      <c r="L360" s="11">
        <f t="shared" si="496"/>
        <v>575.4</v>
      </c>
      <c r="M360" s="11">
        <f t="shared" si="497"/>
        <v>575.4</v>
      </c>
      <c r="N360" s="11">
        <f t="shared" si="498"/>
        <v>575.4</v>
      </c>
      <c r="O360" s="11">
        <f>O361</f>
        <v>0</v>
      </c>
      <c r="P360" s="11">
        <f>P361</f>
        <v>0</v>
      </c>
      <c r="Q360" s="11">
        <f>Q361</f>
        <v>0</v>
      </c>
      <c r="R360" s="11">
        <f t="shared" si="451"/>
        <v>575.4</v>
      </c>
      <c r="S360" s="11">
        <f t="shared" si="452"/>
        <v>575.4</v>
      </c>
      <c r="T360" s="11">
        <f t="shared" si="453"/>
        <v>575.4</v>
      </c>
      <c r="U360" s="11">
        <f>U361</f>
        <v>0</v>
      </c>
      <c r="V360" s="11">
        <f>V361</f>
        <v>0</v>
      </c>
      <c r="W360" s="11">
        <f>W361</f>
        <v>0</v>
      </c>
      <c r="X360" s="11">
        <f t="shared" si="454"/>
        <v>575.4</v>
      </c>
      <c r="Y360" s="11">
        <f t="shared" si="455"/>
        <v>575.4</v>
      </c>
      <c r="Z360" s="11">
        <f t="shared" si="456"/>
        <v>575.4</v>
      </c>
      <c r="AA360" s="11">
        <f>AA361</f>
        <v>0</v>
      </c>
      <c r="AB360" s="11">
        <f>AB361</f>
        <v>0</v>
      </c>
      <c r="AC360" s="11">
        <f>AC361</f>
        <v>0</v>
      </c>
      <c r="AD360" s="11">
        <f t="shared" si="457"/>
        <v>575.4</v>
      </c>
      <c r="AE360" s="11">
        <f>AE361</f>
        <v>0</v>
      </c>
      <c r="AF360" s="57">
        <f t="shared" si="532"/>
        <v>575.4</v>
      </c>
      <c r="AG360" s="58">
        <f t="shared" si="458"/>
        <v>575.4</v>
      </c>
      <c r="AH360" s="58">
        <f t="shared" si="459"/>
        <v>575.4</v>
      </c>
      <c r="AI360" s="11">
        <f>AI361</f>
        <v>0</v>
      </c>
      <c r="AJ360" s="21"/>
      <c r="AK360" s="21"/>
    </row>
    <row r="361" spans="1:42" ht="46.8" x14ac:dyDescent="0.3">
      <c r="A361" s="47" t="s">
        <v>280</v>
      </c>
      <c r="B361" s="48" t="s">
        <v>51</v>
      </c>
      <c r="C361" s="47"/>
      <c r="D361" s="47"/>
      <c r="E361" s="49" t="s">
        <v>52</v>
      </c>
      <c r="F361" s="11">
        <f t="shared" ref="F361:K361" si="536">F362+F363</f>
        <v>575.4</v>
      </c>
      <c r="G361" s="11">
        <f t="shared" si="536"/>
        <v>575.4</v>
      </c>
      <c r="H361" s="11">
        <f t="shared" si="536"/>
        <v>575.4</v>
      </c>
      <c r="I361" s="11">
        <f t="shared" si="536"/>
        <v>0</v>
      </c>
      <c r="J361" s="11">
        <f t="shared" si="536"/>
        <v>0</v>
      </c>
      <c r="K361" s="11">
        <f t="shared" si="536"/>
        <v>0</v>
      </c>
      <c r="L361" s="11">
        <f t="shared" si="496"/>
        <v>575.4</v>
      </c>
      <c r="M361" s="11">
        <f t="shared" si="497"/>
        <v>575.4</v>
      </c>
      <c r="N361" s="11">
        <f t="shared" si="498"/>
        <v>575.4</v>
      </c>
      <c r="O361" s="11">
        <f>O362+O363</f>
        <v>0</v>
      </c>
      <c r="P361" s="11">
        <f>P362+P363</f>
        <v>0</v>
      </c>
      <c r="Q361" s="11">
        <f>Q362+Q363</f>
        <v>0</v>
      </c>
      <c r="R361" s="11">
        <f t="shared" si="451"/>
        <v>575.4</v>
      </c>
      <c r="S361" s="11">
        <f t="shared" si="452"/>
        <v>575.4</v>
      </c>
      <c r="T361" s="11">
        <f t="shared" si="453"/>
        <v>575.4</v>
      </c>
      <c r="U361" s="11">
        <f>U362+U363</f>
        <v>0</v>
      </c>
      <c r="V361" s="11">
        <f>V362+V363</f>
        <v>0</v>
      </c>
      <c r="W361" s="11">
        <f>W362+W363</f>
        <v>0</v>
      </c>
      <c r="X361" s="11">
        <f t="shared" si="454"/>
        <v>575.4</v>
      </c>
      <c r="Y361" s="11">
        <f t="shared" si="455"/>
        <v>575.4</v>
      </c>
      <c r="Z361" s="11">
        <f t="shared" si="456"/>
        <v>575.4</v>
      </c>
      <c r="AA361" s="11">
        <f>AA362+AA363</f>
        <v>0</v>
      </c>
      <c r="AB361" s="11">
        <f>AB362+AB363</f>
        <v>0</v>
      </c>
      <c r="AC361" s="11">
        <f>AC362+AC363</f>
        <v>0</v>
      </c>
      <c r="AD361" s="11">
        <f t="shared" si="457"/>
        <v>575.4</v>
      </c>
      <c r="AE361" s="11">
        <f>AE362+AE363</f>
        <v>0</v>
      </c>
      <c r="AF361" s="57">
        <f t="shared" si="532"/>
        <v>575.4</v>
      </c>
      <c r="AG361" s="58">
        <f t="shared" si="458"/>
        <v>575.4</v>
      </c>
      <c r="AH361" s="58">
        <f t="shared" si="459"/>
        <v>575.4</v>
      </c>
      <c r="AI361" s="11">
        <f>AI362+AI363</f>
        <v>0</v>
      </c>
      <c r="AJ361" s="21"/>
      <c r="AK361" s="21"/>
    </row>
    <row r="362" spans="1:42" x14ac:dyDescent="0.3">
      <c r="A362" s="47" t="s">
        <v>280</v>
      </c>
      <c r="B362" s="48">
        <v>600</v>
      </c>
      <c r="C362" s="47" t="s">
        <v>261</v>
      </c>
      <c r="D362" s="47" t="s">
        <v>30</v>
      </c>
      <c r="E362" s="49" t="s">
        <v>281</v>
      </c>
      <c r="F362" s="11">
        <v>60.3</v>
      </c>
      <c r="G362" s="11">
        <v>60.3</v>
      </c>
      <c r="H362" s="11">
        <v>60.3</v>
      </c>
      <c r="I362" s="11"/>
      <c r="J362" s="11"/>
      <c r="K362" s="11"/>
      <c r="L362" s="11">
        <f t="shared" si="496"/>
        <v>60.3</v>
      </c>
      <c r="M362" s="11">
        <f t="shared" si="497"/>
        <v>60.3</v>
      </c>
      <c r="N362" s="11">
        <f t="shared" si="498"/>
        <v>60.3</v>
      </c>
      <c r="O362" s="11"/>
      <c r="P362" s="11"/>
      <c r="Q362" s="11"/>
      <c r="R362" s="11">
        <f t="shared" si="451"/>
        <v>60.3</v>
      </c>
      <c r="S362" s="11">
        <f t="shared" si="452"/>
        <v>60.3</v>
      </c>
      <c r="T362" s="11">
        <f t="shared" si="453"/>
        <v>60.3</v>
      </c>
      <c r="U362" s="11"/>
      <c r="V362" s="11"/>
      <c r="W362" s="11"/>
      <c r="X362" s="11">
        <f t="shared" si="454"/>
        <v>60.3</v>
      </c>
      <c r="Y362" s="11">
        <f t="shared" si="455"/>
        <v>60.3</v>
      </c>
      <c r="Z362" s="11">
        <f t="shared" si="456"/>
        <v>60.3</v>
      </c>
      <c r="AA362" s="11"/>
      <c r="AB362" s="11"/>
      <c r="AC362" s="11"/>
      <c r="AD362" s="11">
        <f t="shared" si="457"/>
        <v>60.3</v>
      </c>
      <c r="AE362" s="11"/>
      <c r="AF362" s="57">
        <f t="shared" si="532"/>
        <v>60.3</v>
      </c>
      <c r="AG362" s="58">
        <f t="shared" si="458"/>
        <v>60.3</v>
      </c>
      <c r="AH362" s="58">
        <f t="shared" si="459"/>
        <v>60.3</v>
      </c>
      <c r="AI362" s="11"/>
      <c r="AJ362" s="21"/>
      <c r="AK362" s="21"/>
    </row>
    <row r="363" spans="1:42" x14ac:dyDescent="0.3">
      <c r="A363" s="47" t="s">
        <v>280</v>
      </c>
      <c r="B363" s="48">
        <v>600</v>
      </c>
      <c r="C363" s="47" t="s">
        <v>261</v>
      </c>
      <c r="D363" s="47" t="s">
        <v>99</v>
      </c>
      <c r="E363" s="49" t="s">
        <v>262</v>
      </c>
      <c r="F363" s="11">
        <v>515.1</v>
      </c>
      <c r="G363" s="11">
        <v>515.1</v>
      </c>
      <c r="H363" s="11">
        <v>515.1</v>
      </c>
      <c r="I363" s="11"/>
      <c r="J363" s="11"/>
      <c r="K363" s="11"/>
      <c r="L363" s="11">
        <f t="shared" si="496"/>
        <v>515.1</v>
      </c>
      <c r="M363" s="11">
        <f t="shared" si="497"/>
        <v>515.1</v>
      </c>
      <c r="N363" s="11">
        <f t="shared" si="498"/>
        <v>515.1</v>
      </c>
      <c r="O363" s="11"/>
      <c r="P363" s="11"/>
      <c r="Q363" s="11"/>
      <c r="R363" s="11">
        <f t="shared" ref="R363:R426" si="537">L363+O363</f>
        <v>515.1</v>
      </c>
      <c r="S363" s="11">
        <f t="shared" ref="S363:S426" si="538">M363+P363</f>
        <v>515.1</v>
      </c>
      <c r="T363" s="11">
        <f t="shared" ref="T363:T426" si="539">N363+Q363</f>
        <v>515.1</v>
      </c>
      <c r="U363" s="11"/>
      <c r="V363" s="11"/>
      <c r="W363" s="11"/>
      <c r="X363" s="11">
        <f t="shared" ref="X363:X426" si="540">R363+U363</f>
        <v>515.1</v>
      </c>
      <c r="Y363" s="11">
        <f t="shared" ref="Y363:Y426" si="541">S363+V363</f>
        <v>515.1</v>
      </c>
      <c r="Z363" s="11">
        <f t="shared" ref="Z363:Z426" si="542">T363+W363</f>
        <v>515.1</v>
      </c>
      <c r="AA363" s="11"/>
      <c r="AB363" s="11"/>
      <c r="AC363" s="11"/>
      <c r="AD363" s="11">
        <f t="shared" ref="AD363:AD426" si="543">X363+AA363</f>
        <v>515.1</v>
      </c>
      <c r="AE363" s="11"/>
      <c r="AF363" s="57">
        <f t="shared" si="532"/>
        <v>515.1</v>
      </c>
      <c r="AG363" s="58">
        <f t="shared" ref="AG363:AG426" si="544">Y363+AB363</f>
        <v>515.1</v>
      </c>
      <c r="AH363" s="58">
        <f t="shared" ref="AH363:AH426" si="545">Z363+AC363</f>
        <v>515.1</v>
      </c>
      <c r="AI363" s="11"/>
      <c r="AJ363" s="21"/>
      <c r="AK363" s="21"/>
    </row>
    <row r="364" spans="1:42" ht="46.8" x14ac:dyDescent="0.3">
      <c r="A364" s="47" t="s">
        <v>282</v>
      </c>
      <c r="B364" s="48"/>
      <c r="C364" s="47"/>
      <c r="D364" s="47"/>
      <c r="E364" s="49" t="s">
        <v>283</v>
      </c>
      <c r="F364" s="11">
        <f t="shared" ref="F364:K364" si="546">F365</f>
        <v>199589.4</v>
      </c>
      <c r="G364" s="11">
        <f t="shared" si="546"/>
        <v>284518.09999999998</v>
      </c>
      <c r="H364" s="11">
        <f t="shared" si="546"/>
        <v>183318.6</v>
      </c>
      <c r="I364" s="11">
        <f t="shared" si="546"/>
        <v>0</v>
      </c>
      <c r="J364" s="11">
        <f t="shared" si="546"/>
        <v>0</v>
      </c>
      <c r="K364" s="11">
        <f t="shared" si="546"/>
        <v>0</v>
      </c>
      <c r="L364" s="11">
        <f t="shared" si="496"/>
        <v>199589.4</v>
      </c>
      <c r="M364" s="11">
        <f t="shared" si="497"/>
        <v>284518.09999999998</v>
      </c>
      <c r="N364" s="11">
        <f t="shared" si="498"/>
        <v>183318.6</v>
      </c>
      <c r="O364" s="11">
        <f>O365</f>
        <v>32482.25216</v>
      </c>
      <c r="P364" s="11">
        <f>P365</f>
        <v>0</v>
      </c>
      <c r="Q364" s="11">
        <f>Q365</f>
        <v>0</v>
      </c>
      <c r="R364" s="11">
        <f t="shared" si="537"/>
        <v>232071.65216</v>
      </c>
      <c r="S364" s="11">
        <f t="shared" si="538"/>
        <v>284518.09999999998</v>
      </c>
      <c r="T364" s="11">
        <f t="shared" si="539"/>
        <v>183318.6</v>
      </c>
      <c r="U364" s="11">
        <f>U365</f>
        <v>0</v>
      </c>
      <c r="V364" s="11">
        <f>V365</f>
        <v>0</v>
      </c>
      <c r="W364" s="11">
        <f>W365</f>
        <v>0</v>
      </c>
      <c r="X364" s="11">
        <f t="shared" si="540"/>
        <v>232071.65216</v>
      </c>
      <c r="Y364" s="11">
        <f t="shared" si="541"/>
        <v>284518.09999999998</v>
      </c>
      <c r="Z364" s="11">
        <f t="shared" si="542"/>
        <v>183318.6</v>
      </c>
      <c r="AA364" s="11">
        <f>AA365</f>
        <v>35237.015999999996</v>
      </c>
      <c r="AB364" s="11">
        <f>AB365</f>
        <v>0</v>
      </c>
      <c r="AC364" s="11">
        <f>AC365</f>
        <v>0</v>
      </c>
      <c r="AD364" s="11">
        <f t="shared" si="543"/>
        <v>267308.66816</v>
      </c>
      <c r="AE364" s="11">
        <f>AE365</f>
        <v>0</v>
      </c>
      <c r="AF364" s="57">
        <f t="shared" si="532"/>
        <v>267308.66816</v>
      </c>
      <c r="AG364" s="58">
        <f t="shared" si="544"/>
        <v>284518.09999999998</v>
      </c>
      <c r="AH364" s="58">
        <f t="shared" si="545"/>
        <v>183318.6</v>
      </c>
      <c r="AI364" s="11">
        <f>AI365</f>
        <v>0</v>
      </c>
      <c r="AJ364" s="21"/>
      <c r="AK364" s="21"/>
    </row>
    <row r="365" spans="1:42" ht="46.8" x14ac:dyDescent="0.3">
      <c r="A365" s="47" t="s">
        <v>282</v>
      </c>
      <c r="B365" s="48" t="s">
        <v>51</v>
      </c>
      <c r="C365" s="47"/>
      <c r="D365" s="47"/>
      <c r="E365" s="49" t="s">
        <v>52</v>
      </c>
      <c r="F365" s="11">
        <f t="shared" ref="F365:K365" si="547">F366+F367</f>
        <v>199589.4</v>
      </c>
      <c r="G365" s="11">
        <f t="shared" si="547"/>
        <v>284518.09999999998</v>
      </c>
      <c r="H365" s="11">
        <f t="shared" si="547"/>
        <v>183318.6</v>
      </c>
      <c r="I365" s="11">
        <f t="shared" si="547"/>
        <v>0</v>
      </c>
      <c r="J365" s="11">
        <f t="shared" si="547"/>
        <v>0</v>
      </c>
      <c r="K365" s="11">
        <f t="shared" si="547"/>
        <v>0</v>
      </c>
      <c r="L365" s="11">
        <f t="shared" si="496"/>
        <v>199589.4</v>
      </c>
      <c r="M365" s="11">
        <f t="shared" si="497"/>
        <v>284518.09999999998</v>
      </c>
      <c r="N365" s="11">
        <f t="shared" si="498"/>
        <v>183318.6</v>
      </c>
      <c r="O365" s="11">
        <f>O366+O367</f>
        <v>32482.25216</v>
      </c>
      <c r="P365" s="11">
        <f>P366+P367</f>
        <v>0</v>
      </c>
      <c r="Q365" s="11">
        <f>Q366+Q367</f>
        <v>0</v>
      </c>
      <c r="R365" s="11">
        <f t="shared" si="537"/>
        <v>232071.65216</v>
      </c>
      <c r="S365" s="11">
        <f t="shared" si="538"/>
        <v>284518.09999999998</v>
      </c>
      <c r="T365" s="11">
        <f t="shared" si="539"/>
        <v>183318.6</v>
      </c>
      <c r="U365" s="11">
        <f>U366+U367</f>
        <v>0</v>
      </c>
      <c r="V365" s="11">
        <f>V366+V367</f>
        <v>0</v>
      </c>
      <c r="W365" s="11">
        <f>W366+W367</f>
        <v>0</v>
      </c>
      <c r="X365" s="11">
        <f t="shared" si="540"/>
        <v>232071.65216</v>
      </c>
      <c r="Y365" s="11">
        <f t="shared" si="541"/>
        <v>284518.09999999998</v>
      </c>
      <c r="Z365" s="11">
        <f t="shared" si="542"/>
        <v>183318.6</v>
      </c>
      <c r="AA365" s="11">
        <f>AA366+AA367</f>
        <v>35237.015999999996</v>
      </c>
      <c r="AB365" s="11">
        <f>AB366+AB367</f>
        <v>0</v>
      </c>
      <c r="AC365" s="11">
        <f>AC366+AC367</f>
        <v>0</v>
      </c>
      <c r="AD365" s="11">
        <f t="shared" si="543"/>
        <v>267308.66816</v>
      </c>
      <c r="AE365" s="11">
        <f>AE366+AE367</f>
        <v>0</v>
      </c>
      <c r="AF365" s="57">
        <f t="shared" si="532"/>
        <v>267308.66816</v>
      </c>
      <c r="AG365" s="58">
        <f t="shared" si="544"/>
        <v>284518.09999999998</v>
      </c>
      <c r="AH365" s="58">
        <f t="shared" si="545"/>
        <v>183318.6</v>
      </c>
      <c r="AI365" s="11">
        <f>AI366+AI367</f>
        <v>0</v>
      </c>
      <c r="AJ365" s="21"/>
      <c r="AK365" s="21"/>
    </row>
    <row r="366" spans="1:42" x14ac:dyDescent="0.3">
      <c r="A366" s="47" t="s">
        <v>282</v>
      </c>
      <c r="B366" s="48">
        <v>600</v>
      </c>
      <c r="C366" s="47" t="s">
        <v>261</v>
      </c>
      <c r="D366" s="47" t="s">
        <v>30</v>
      </c>
      <c r="E366" s="49" t="s">
        <v>281</v>
      </c>
      <c r="F366" s="11">
        <v>100513.2</v>
      </c>
      <c r="G366" s="11">
        <v>4167</v>
      </c>
      <c r="H366" s="11">
        <v>0</v>
      </c>
      <c r="I366" s="11"/>
      <c r="J366" s="11"/>
      <c r="K366" s="11"/>
      <c r="L366" s="11">
        <f t="shared" si="496"/>
        <v>100513.2</v>
      </c>
      <c r="M366" s="11">
        <f t="shared" si="497"/>
        <v>4167</v>
      </c>
      <c r="N366" s="11">
        <f t="shared" si="498"/>
        <v>0</v>
      </c>
      <c r="O366" s="11">
        <v>10.768700000000001</v>
      </c>
      <c r="P366" s="11"/>
      <c r="Q366" s="11"/>
      <c r="R366" s="11">
        <f t="shared" si="537"/>
        <v>100523.9687</v>
      </c>
      <c r="S366" s="11">
        <f t="shared" si="538"/>
        <v>4167</v>
      </c>
      <c r="T366" s="11">
        <f t="shared" si="539"/>
        <v>0</v>
      </c>
      <c r="U366" s="11"/>
      <c r="V366" s="11"/>
      <c r="W366" s="11"/>
      <c r="X366" s="11">
        <f t="shared" si="540"/>
        <v>100523.9687</v>
      </c>
      <c r="Y366" s="11">
        <f t="shared" si="541"/>
        <v>4167</v>
      </c>
      <c r="Z366" s="11">
        <f t="shared" si="542"/>
        <v>0</v>
      </c>
      <c r="AA366" s="11">
        <v>1770.011</v>
      </c>
      <c r="AB366" s="11"/>
      <c r="AC366" s="11"/>
      <c r="AD366" s="11">
        <f t="shared" si="543"/>
        <v>102293.9797</v>
      </c>
      <c r="AE366" s="11"/>
      <c r="AF366" s="57">
        <f t="shared" si="532"/>
        <v>102293.9797</v>
      </c>
      <c r="AG366" s="58">
        <f t="shared" si="544"/>
        <v>4167</v>
      </c>
      <c r="AH366" s="58">
        <f t="shared" si="545"/>
        <v>0</v>
      </c>
      <c r="AI366" s="11"/>
      <c r="AJ366" s="21"/>
      <c r="AK366" s="21"/>
    </row>
    <row r="367" spans="1:42" x14ac:dyDescent="0.3">
      <c r="A367" s="47" t="s">
        <v>282</v>
      </c>
      <c r="B367" s="48">
        <v>600</v>
      </c>
      <c r="C367" s="47" t="s">
        <v>261</v>
      </c>
      <c r="D367" s="47" t="s">
        <v>99</v>
      </c>
      <c r="E367" s="49" t="s">
        <v>262</v>
      </c>
      <c r="F367" s="11">
        <v>99076.2</v>
      </c>
      <c r="G367" s="11">
        <v>280351.09999999998</v>
      </c>
      <c r="H367" s="11">
        <v>183318.6</v>
      </c>
      <c r="I367" s="11"/>
      <c r="J367" s="11"/>
      <c r="K367" s="11"/>
      <c r="L367" s="11">
        <f t="shared" si="496"/>
        <v>99076.2</v>
      </c>
      <c r="M367" s="11">
        <f t="shared" si="497"/>
        <v>280351.09999999998</v>
      </c>
      <c r="N367" s="11">
        <f t="shared" si="498"/>
        <v>183318.6</v>
      </c>
      <c r="O367" s="11">
        <f>1616.14646+30855.337</f>
        <v>32471.483459999999</v>
      </c>
      <c r="P367" s="11"/>
      <c r="Q367" s="11"/>
      <c r="R367" s="11">
        <f t="shared" si="537"/>
        <v>131547.68346</v>
      </c>
      <c r="S367" s="11">
        <f t="shared" si="538"/>
        <v>280351.09999999998</v>
      </c>
      <c r="T367" s="11">
        <f t="shared" si="539"/>
        <v>183318.6</v>
      </c>
      <c r="U367" s="11"/>
      <c r="V367" s="11"/>
      <c r="W367" s="11"/>
      <c r="X367" s="11">
        <f t="shared" si="540"/>
        <v>131547.68346</v>
      </c>
      <c r="Y367" s="11">
        <f t="shared" si="541"/>
        <v>280351.09999999998</v>
      </c>
      <c r="Z367" s="11">
        <f t="shared" si="542"/>
        <v>183318.6</v>
      </c>
      <c r="AA367" s="11">
        <f>39378.484-5911.479</f>
        <v>33467.004999999997</v>
      </c>
      <c r="AB367" s="11"/>
      <c r="AC367" s="11"/>
      <c r="AD367" s="11">
        <f t="shared" si="543"/>
        <v>165014.68846</v>
      </c>
      <c r="AE367" s="11"/>
      <c r="AF367" s="57">
        <f t="shared" si="532"/>
        <v>165014.68846</v>
      </c>
      <c r="AG367" s="58">
        <f t="shared" si="544"/>
        <v>280351.09999999998</v>
      </c>
      <c r="AH367" s="58">
        <f t="shared" si="545"/>
        <v>183318.6</v>
      </c>
      <c r="AI367" s="11"/>
      <c r="AJ367" s="21"/>
      <c r="AK367" s="21"/>
    </row>
    <row r="368" spans="1:42" ht="46.8" x14ac:dyDescent="0.3">
      <c r="A368" s="47" t="s">
        <v>284</v>
      </c>
      <c r="B368" s="48"/>
      <c r="C368" s="47"/>
      <c r="D368" s="47"/>
      <c r="E368" s="49" t="s">
        <v>285</v>
      </c>
      <c r="F368" s="11">
        <f t="shared" ref="F368:F376" si="548">F369</f>
        <v>46485.5</v>
      </c>
      <c r="G368" s="11">
        <f t="shared" ref="G368:G376" si="549">G369</f>
        <v>12485.5</v>
      </c>
      <c r="H368" s="11">
        <f t="shared" ref="H368:H376" si="550">H369</f>
        <v>12485.5</v>
      </c>
      <c r="I368" s="11">
        <f t="shared" ref="I368:I376" si="551">I369</f>
        <v>0</v>
      </c>
      <c r="J368" s="11">
        <f t="shared" ref="J368:J376" si="552">J369</f>
        <v>0</v>
      </c>
      <c r="K368" s="11">
        <f t="shared" ref="K368:K376" si="553">K369</f>
        <v>0</v>
      </c>
      <c r="L368" s="11">
        <f t="shared" si="496"/>
        <v>46485.5</v>
      </c>
      <c r="M368" s="11">
        <f t="shared" si="497"/>
        <v>12485.5</v>
      </c>
      <c r="N368" s="11">
        <f t="shared" si="498"/>
        <v>12485.5</v>
      </c>
      <c r="O368" s="11">
        <f t="shared" ref="O368:O376" si="554">O369</f>
        <v>5966.7524699999994</v>
      </c>
      <c r="P368" s="11">
        <f t="shared" ref="P368:P376" si="555">P369</f>
        <v>0</v>
      </c>
      <c r="Q368" s="11">
        <f t="shared" ref="Q368:Q376" si="556">Q369</f>
        <v>0</v>
      </c>
      <c r="R368" s="11">
        <f t="shared" si="537"/>
        <v>52452.252469999999</v>
      </c>
      <c r="S368" s="11">
        <f t="shared" si="538"/>
        <v>12485.5</v>
      </c>
      <c r="T368" s="11">
        <f t="shared" si="539"/>
        <v>12485.5</v>
      </c>
      <c r="U368" s="11">
        <f>U369</f>
        <v>0</v>
      </c>
      <c r="V368" s="11">
        <f>V369</f>
        <v>0</v>
      </c>
      <c r="W368" s="11">
        <f>W369</f>
        <v>0</v>
      </c>
      <c r="X368" s="11">
        <f t="shared" si="540"/>
        <v>52452.252469999999</v>
      </c>
      <c r="Y368" s="11">
        <f t="shared" si="541"/>
        <v>12485.5</v>
      </c>
      <c r="Z368" s="11">
        <f t="shared" si="542"/>
        <v>12485.5</v>
      </c>
      <c r="AA368" s="11">
        <f>AA369</f>
        <v>0</v>
      </c>
      <c r="AB368" s="11">
        <f>AB369</f>
        <v>0</v>
      </c>
      <c r="AC368" s="11">
        <f>AC369</f>
        <v>0</v>
      </c>
      <c r="AD368" s="11">
        <f t="shared" si="543"/>
        <v>52452.252469999999</v>
      </c>
      <c r="AE368" s="11">
        <f>AE369</f>
        <v>0</v>
      </c>
      <c r="AF368" s="57">
        <f t="shared" si="532"/>
        <v>52452.252469999999</v>
      </c>
      <c r="AG368" s="58">
        <f t="shared" si="544"/>
        <v>12485.5</v>
      </c>
      <c r="AH368" s="58">
        <f t="shared" si="545"/>
        <v>12485.5</v>
      </c>
      <c r="AI368" s="11">
        <f>AI369</f>
        <v>0</v>
      </c>
      <c r="AJ368" s="21"/>
      <c r="AK368" s="21"/>
    </row>
    <row r="369" spans="1:37" ht="46.8" x14ac:dyDescent="0.3">
      <c r="A369" s="47" t="s">
        <v>284</v>
      </c>
      <c r="B369" s="48" t="s">
        <v>51</v>
      </c>
      <c r="C369" s="47"/>
      <c r="D369" s="47"/>
      <c r="E369" s="49" t="s">
        <v>52</v>
      </c>
      <c r="F369" s="11">
        <f t="shared" si="548"/>
        <v>46485.5</v>
      </c>
      <c r="G369" s="11">
        <f t="shared" si="549"/>
        <v>12485.5</v>
      </c>
      <c r="H369" s="11">
        <f t="shared" si="550"/>
        <v>12485.5</v>
      </c>
      <c r="I369" s="11">
        <f t="shared" si="551"/>
        <v>0</v>
      </c>
      <c r="J369" s="11">
        <f t="shared" si="552"/>
        <v>0</v>
      </c>
      <c r="K369" s="11">
        <f t="shared" si="553"/>
        <v>0</v>
      </c>
      <c r="L369" s="11">
        <f t="shared" si="496"/>
        <v>46485.5</v>
      </c>
      <c r="M369" s="11">
        <f t="shared" si="497"/>
        <v>12485.5</v>
      </c>
      <c r="N369" s="11">
        <f t="shared" si="498"/>
        <v>12485.5</v>
      </c>
      <c r="O369" s="11">
        <f>O370+O371</f>
        <v>5966.7524699999994</v>
      </c>
      <c r="P369" s="11">
        <f>P370+P371</f>
        <v>0</v>
      </c>
      <c r="Q369" s="11">
        <f>Q370+Q371</f>
        <v>0</v>
      </c>
      <c r="R369" s="11">
        <f t="shared" si="537"/>
        <v>52452.252469999999</v>
      </c>
      <c r="S369" s="11">
        <f t="shared" si="538"/>
        <v>12485.5</v>
      </c>
      <c r="T369" s="11">
        <f t="shared" si="539"/>
        <v>12485.5</v>
      </c>
      <c r="U369" s="11">
        <f>U370+U371</f>
        <v>0</v>
      </c>
      <c r="V369" s="11">
        <f>V370+V371</f>
        <v>0</v>
      </c>
      <c r="W369" s="11">
        <f>W370+W371</f>
        <v>0</v>
      </c>
      <c r="X369" s="11">
        <f t="shared" si="540"/>
        <v>52452.252469999999</v>
      </c>
      <c r="Y369" s="11">
        <f t="shared" si="541"/>
        <v>12485.5</v>
      </c>
      <c r="Z369" s="11">
        <f t="shared" si="542"/>
        <v>12485.5</v>
      </c>
      <c r="AA369" s="11">
        <f>AA370+AA371</f>
        <v>0</v>
      </c>
      <c r="AB369" s="11">
        <f>AB370+AB371</f>
        <v>0</v>
      </c>
      <c r="AC369" s="11">
        <f>AC370+AC371</f>
        <v>0</v>
      </c>
      <c r="AD369" s="11">
        <f t="shared" si="543"/>
        <v>52452.252469999999</v>
      </c>
      <c r="AE369" s="11">
        <f>AE370+AE371</f>
        <v>0</v>
      </c>
      <c r="AF369" s="57">
        <f t="shared" si="532"/>
        <v>52452.252469999999</v>
      </c>
      <c r="AG369" s="58">
        <f t="shared" si="544"/>
        <v>12485.5</v>
      </c>
      <c r="AH369" s="58">
        <f t="shared" si="545"/>
        <v>12485.5</v>
      </c>
      <c r="AI369" s="11">
        <f>AI370+AI371</f>
        <v>0</v>
      </c>
      <c r="AJ369" s="21"/>
      <c r="AK369" s="21"/>
    </row>
    <row r="370" spans="1:37" x14ac:dyDescent="0.3">
      <c r="A370" s="47" t="s">
        <v>284</v>
      </c>
      <c r="B370" s="48">
        <v>600</v>
      </c>
      <c r="C370" s="47" t="s">
        <v>261</v>
      </c>
      <c r="D370" s="47" t="s">
        <v>30</v>
      </c>
      <c r="E370" s="49" t="s">
        <v>281</v>
      </c>
      <c r="F370" s="11">
        <v>46485.5</v>
      </c>
      <c r="G370" s="11">
        <v>12485.5</v>
      </c>
      <c r="H370" s="11">
        <v>12485.5</v>
      </c>
      <c r="I370" s="11"/>
      <c r="J370" s="11"/>
      <c r="K370" s="11"/>
      <c r="L370" s="11">
        <f t="shared" si="496"/>
        <v>46485.5</v>
      </c>
      <c r="M370" s="11">
        <f t="shared" si="497"/>
        <v>12485.5</v>
      </c>
      <c r="N370" s="11">
        <f t="shared" si="498"/>
        <v>12485.5</v>
      </c>
      <c r="O370" s="11">
        <v>2432.2824700000001</v>
      </c>
      <c r="P370" s="11"/>
      <c r="Q370" s="11"/>
      <c r="R370" s="11">
        <f t="shared" si="537"/>
        <v>48917.782469999998</v>
      </c>
      <c r="S370" s="11">
        <f t="shared" si="538"/>
        <v>12485.5</v>
      </c>
      <c r="T370" s="11">
        <f t="shared" si="539"/>
        <v>12485.5</v>
      </c>
      <c r="U370" s="11"/>
      <c r="V370" s="11"/>
      <c r="W370" s="11"/>
      <c r="X370" s="11">
        <f t="shared" si="540"/>
        <v>48917.782469999998</v>
      </c>
      <c r="Y370" s="11">
        <f t="shared" si="541"/>
        <v>12485.5</v>
      </c>
      <c r="Z370" s="11">
        <f t="shared" si="542"/>
        <v>12485.5</v>
      </c>
      <c r="AA370" s="11"/>
      <c r="AB370" s="11"/>
      <c r="AC370" s="11"/>
      <c r="AD370" s="11">
        <f t="shared" si="543"/>
        <v>48917.782469999998</v>
      </c>
      <c r="AE370" s="11"/>
      <c r="AF370" s="57">
        <f t="shared" si="532"/>
        <v>48917.782469999998</v>
      </c>
      <c r="AG370" s="58">
        <f t="shared" si="544"/>
        <v>12485.5</v>
      </c>
      <c r="AH370" s="58">
        <f t="shared" si="545"/>
        <v>12485.5</v>
      </c>
      <c r="AI370" s="11"/>
      <c r="AJ370" s="21"/>
      <c r="AK370" s="21"/>
    </row>
    <row r="371" spans="1:37" x14ac:dyDescent="0.3">
      <c r="A371" s="47" t="s">
        <v>284</v>
      </c>
      <c r="B371" s="48">
        <v>600</v>
      </c>
      <c r="C371" s="47" t="s">
        <v>261</v>
      </c>
      <c r="D371" s="47" t="s">
        <v>99</v>
      </c>
      <c r="E371" s="49" t="s">
        <v>262</v>
      </c>
      <c r="F371" s="11"/>
      <c r="G371" s="11"/>
      <c r="H371" s="11"/>
      <c r="I371" s="11"/>
      <c r="J371" s="11"/>
      <c r="K371" s="11"/>
      <c r="L371" s="11"/>
      <c r="M371" s="11"/>
      <c r="N371" s="11"/>
      <c r="O371" s="11">
        <v>3534.47</v>
      </c>
      <c r="P371" s="11"/>
      <c r="Q371" s="11"/>
      <c r="R371" s="11">
        <f t="shared" si="537"/>
        <v>3534.47</v>
      </c>
      <c r="S371" s="11">
        <f t="shared" si="538"/>
        <v>0</v>
      </c>
      <c r="T371" s="11">
        <f t="shared" si="539"/>
        <v>0</v>
      </c>
      <c r="U371" s="11"/>
      <c r="V371" s="11"/>
      <c r="W371" s="11"/>
      <c r="X371" s="11">
        <f t="shared" si="540"/>
        <v>3534.47</v>
      </c>
      <c r="Y371" s="11">
        <f t="shared" si="541"/>
        <v>0</v>
      </c>
      <c r="Z371" s="11">
        <f t="shared" si="542"/>
        <v>0</v>
      </c>
      <c r="AA371" s="11"/>
      <c r="AB371" s="11"/>
      <c r="AC371" s="11"/>
      <c r="AD371" s="11">
        <f t="shared" si="543"/>
        <v>3534.47</v>
      </c>
      <c r="AE371" s="11"/>
      <c r="AF371" s="57">
        <f t="shared" si="532"/>
        <v>3534.47</v>
      </c>
      <c r="AG371" s="58">
        <f t="shared" si="544"/>
        <v>0</v>
      </c>
      <c r="AH371" s="58">
        <f t="shared" si="545"/>
        <v>0</v>
      </c>
      <c r="AI371" s="11"/>
      <c r="AJ371" s="21"/>
      <c r="AK371" s="21"/>
    </row>
    <row r="372" spans="1:37" ht="46.8" x14ac:dyDescent="0.3">
      <c r="A372" s="47" t="s">
        <v>286</v>
      </c>
      <c r="B372" s="48"/>
      <c r="C372" s="47"/>
      <c r="D372" s="47"/>
      <c r="E372" s="49" t="s">
        <v>287</v>
      </c>
      <c r="F372" s="11">
        <f t="shared" si="548"/>
        <v>52913.1</v>
      </c>
      <c r="G372" s="11">
        <f t="shared" si="549"/>
        <v>0</v>
      </c>
      <c r="H372" s="11">
        <f t="shared" si="550"/>
        <v>0</v>
      </c>
      <c r="I372" s="11">
        <f t="shared" si="551"/>
        <v>-27009.599999999999</v>
      </c>
      <c r="J372" s="11">
        <f t="shared" si="552"/>
        <v>0</v>
      </c>
      <c r="K372" s="11">
        <f t="shared" si="553"/>
        <v>0</v>
      </c>
      <c r="L372" s="11">
        <f t="shared" si="496"/>
        <v>25903.5</v>
      </c>
      <c r="M372" s="11">
        <f t="shared" si="497"/>
        <v>0</v>
      </c>
      <c r="N372" s="11">
        <f t="shared" si="498"/>
        <v>0</v>
      </c>
      <c r="O372" s="11">
        <f t="shared" si="554"/>
        <v>51609.599999999999</v>
      </c>
      <c r="P372" s="11">
        <f t="shared" si="555"/>
        <v>0</v>
      </c>
      <c r="Q372" s="11">
        <f t="shared" si="556"/>
        <v>0</v>
      </c>
      <c r="R372" s="11">
        <f t="shared" si="537"/>
        <v>77513.100000000006</v>
      </c>
      <c r="S372" s="11">
        <f t="shared" si="538"/>
        <v>0</v>
      </c>
      <c r="T372" s="11">
        <f t="shared" si="539"/>
        <v>0</v>
      </c>
      <c r="U372" s="11">
        <f>U373</f>
        <v>0</v>
      </c>
      <c r="V372" s="11">
        <f>V373</f>
        <v>0</v>
      </c>
      <c r="W372" s="11">
        <f>W373</f>
        <v>0</v>
      </c>
      <c r="X372" s="11">
        <f t="shared" si="540"/>
        <v>77513.100000000006</v>
      </c>
      <c r="Y372" s="11">
        <f t="shared" si="541"/>
        <v>0</v>
      </c>
      <c r="Z372" s="11">
        <f t="shared" si="542"/>
        <v>0</v>
      </c>
      <c r="AA372" s="11">
        <f>AA373</f>
        <v>0</v>
      </c>
      <c r="AB372" s="11">
        <f>AB373</f>
        <v>0</v>
      </c>
      <c r="AC372" s="11">
        <f>AC373</f>
        <v>0</v>
      </c>
      <c r="AD372" s="11">
        <f t="shared" si="543"/>
        <v>77513.100000000006</v>
      </c>
      <c r="AE372" s="11">
        <f>AE373</f>
        <v>0</v>
      </c>
      <c r="AF372" s="57">
        <f t="shared" si="532"/>
        <v>77513.100000000006</v>
      </c>
      <c r="AG372" s="58">
        <f t="shared" si="544"/>
        <v>0</v>
      </c>
      <c r="AH372" s="58">
        <f t="shared" si="545"/>
        <v>0</v>
      </c>
      <c r="AI372" s="11">
        <f>AI373</f>
        <v>0</v>
      </c>
      <c r="AJ372" s="21"/>
      <c r="AK372" s="21"/>
    </row>
    <row r="373" spans="1:37" ht="46.8" x14ac:dyDescent="0.3">
      <c r="A373" s="47" t="s">
        <v>286</v>
      </c>
      <c r="B373" s="48" t="s">
        <v>51</v>
      </c>
      <c r="C373" s="47"/>
      <c r="D373" s="47"/>
      <c r="E373" s="49" t="s">
        <v>52</v>
      </c>
      <c r="F373" s="11">
        <f t="shared" ref="F373:K373" si="557">F375</f>
        <v>52913.1</v>
      </c>
      <c r="G373" s="11">
        <f t="shared" si="557"/>
        <v>0</v>
      </c>
      <c r="H373" s="11">
        <f t="shared" si="557"/>
        <v>0</v>
      </c>
      <c r="I373" s="11">
        <f t="shared" si="557"/>
        <v>-27009.599999999999</v>
      </c>
      <c r="J373" s="11">
        <f t="shared" si="557"/>
        <v>0</v>
      </c>
      <c r="K373" s="11">
        <f t="shared" si="557"/>
        <v>0</v>
      </c>
      <c r="L373" s="11">
        <f t="shared" si="496"/>
        <v>25903.5</v>
      </c>
      <c r="M373" s="11">
        <f t="shared" si="497"/>
        <v>0</v>
      </c>
      <c r="N373" s="11">
        <f t="shared" si="498"/>
        <v>0</v>
      </c>
      <c r="O373" s="11">
        <f>O375+O374</f>
        <v>51609.599999999999</v>
      </c>
      <c r="P373" s="11">
        <f>P375+P374</f>
        <v>0</v>
      </c>
      <c r="Q373" s="11">
        <f>Q375+Q374</f>
        <v>0</v>
      </c>
      <c r="R373" s="11">
        <f t="shared" si="537"/>
        <v>77513.100000000006</v>
      </c>
      <c r="S373" s="11">
        <f t="shared" si="538"/>
        <v>0</v>
      </c>
      <c r="T373" s="11">
        <f t="shared" si="539"/>
        <v>0</v>
      </c>
      <c r="U373" s="11">
        <f>U375</f>
        <v>0</v>
      </c>
      <c r="V373" s="11">
        <f>V375</f>
        <v>0</v>
      </c>
      <c r="W373" s="11">
        <f>W375</f>
        <v>0</v>
      </c>
      <c r="X373" s="11">
        <f t="shared" si="540"/>
        <v>77513.100000000006</v>
      </c>
      <c r="Y373" s="11">
        <f t="shared" si="541"/>
        <v>0</v>
      </c>
      <c r="Z373" s="11">
        <f t="shared" si="542"/>
        <v>0</v>
      </c>
      <c r="AA373" s="11">
        <f>AA375</f>
        <v>0</v>
      </c>
      <c r="AB373" s="11">
        <f>AB375</f>
        <v>0</v>
      </c>
      <c r="AC373" s="11">
        <f>AC375</f>
        <v>0</v>
      </c>
      <c r="AD373" s="11">
        <f t="shared" si="543"/>
        <v>77513.100000000006</v>
      </c>
      <c r="AE373" s="11">
        <f>AE375</f>
        <v>0</v>
      </c>
      <c r="AF373" s="57">
        <f t="shared" si="532"/>
        <v>77513.100000000006</v>
      </c>
      <c r="AG373" s="58">
        <f t="shared" si="544"/>
        <v>0</v>
      </c>
      <c r="AH373" s="58">
        <f t="shared" si="545"/>
        <v>0</v>
      </c>
      <c r="AI373" s="11">
        <f>AI375</f>
        <v>0</v>
      </c>
      <c r="AJ373" s="21"/>
      <c r="AK373" s="21"/>
    </row>
    <row r="374" spans="1:37" x14ac:dyDescent="0.3">
      <c r="A374" s="47" t="s">
        <v>286</v>
      </c>
      <c r="B374" s="48">
        <v>600</v>
      </c>
      <c r="C374" s="47" t="s">
        <v>261</v>
      </c>
      <c r="D374" s="47" t="s">
        <v>30</v>
      </c>
      <c r="E374" s="49" t="s">
        <v>281</v>
      </c>
      <c r="F374" s="11"/>
      <c r="G374" s="11"/>
      <c r="H374" s="11"/>
      <c r="I374" s="11"/>
      <c r="J374" s="11"/>
      <c r="K374" s="11"/>
      <c r="L374" s="11"/>
      <c r="M374" s="11"/>
      <c r="N374" s="11"/>
      <c r="O374" s="11">
        <v>24600</v>
      </c>
      <c r="P374" s="11"/>
      <c r="Q374" s="11"/>
      <c r="R374" s="11">
        <f t="shared" si="537"/>
        <v>24600</v>
      </c>
      <c r="S374" s="11">
        <f t="shared" si="538"/>
        <v>0</v>
      </c>
      <c r="T374" s="11">
        <f t="shared" si="539"/>
        <v>0</v>
      </c>
      <c r="U374" s="11"/>
      <c r="V374" s="11"/>
      <c r="W374" s="11"/>
      <c r="X374" s="11">
        <f t="shared" si="540"/>
        <v>24600</v>
      </c>
      <c r="Y374" s="11">
        <f t="shared" si="541"/>
        <v>0</v>
      </c>
      <c r="Z374" s="11">
        <f t="shared" si="542"/>
        <v>0</v>
      </c>
      <c r="AA374" s="11"/>
      <c r="AB374" s="11"/>
      <c r="AC374" s="11"/>
      <c r="AD374" s="11">
        <f t="shared" si="543"/>
        <v>24600</v>
      </c>
      <c r="AE374" s="11"/>
      <c r="AF374" s="57">
        <f t="shared" si="532"/>
        <v>24600</v>
      </c>
      <c r="AG374" s="58">
        <f t="shared" si="544"/>
        <v>0</v>
      </c>
      <c r="AH374" s="58">
        <f t="shared" si="545"/>
        <v>0</v>
      </c>
      <c r="AI374" s="11"/>
      <c r="AJ374" s="21"/>
      <c r="AK374" s="21"/>
    </row>
    <row r="375" spans="1:37" x14ac:dyDescent="0.3">
      <c r="A375" s="47" t="s">
        <v>286</v>
      </c>
      <c r="B375" s="48">
        <v>600</v>
      </c>
      <c r="C375" s="47" t="s">
        <v>261</v>
      </c>
      <c r="D375" s="47" t="s">
        <v>99</v>
      </c>
      <c r="E375" s="49" t="s">
        <v>262</v>
      </c>
      <c r="F375" s="11">
        <f>52907.4+5.7</f>
        <v>52913.1</v>
      </c>
      <c r="G375" s="11">
        <v>0</v>
      </c>
      <c r="H375" s="11">
        <v>0</v>
      </c>
      <c r="I375" s="11">
        <v>-27009.599999999999</v>
      </c>
      <c r="J375" s="11"/>
      <c r="K375" s="11"/>
      <c r="L375" s="11">
        <f t="shared" si="496"/>
        <v>25903.5</v>
      </c>
      <c r="M375" s="11">
        <f t="shared" si="497"/>
        <v>0</v>
      </c>
      <c r="N375" s="11">
        <f t="shared" si="498"/>
        <v>0</v>
      </c>
      <c r="O375" s="11">
        <f>27009.6</f>
        <v>27009.599999999999</v>
      </c>
      <c r="P375" s="11"/>
      <c r="Q375" s="11"/>
      <c r="R375" s="11">
        <f t="shared" si="537"/>
        <v>52913.1</v>
      </c>
      <c r="S375" s="11">
        <f t="shared" si="538"/>
        <v>0</v>
      </c>
      <c r="T375" s="11">
        <f t="shared" si="539"/>
        <v>0</v>
      </c>
      <c r="U375" s="11"/>
      <c r="V375" s="11"/>
      <c r="W375" s="11"/>
      <c r="X375" s="11">
        <f t="shared" si="540"/>
        <v>52913.1</v>
      </c>
      <c r="Y375" s="11">
        <f t="shared" si="541"/>
        <v>0</v>
      </c>
      <c r="Z375" s="11">
        <f t="shared" si="542"/>
        <v>0</v>
      </c>
      <c r="AA375" s="11"/>
      <c r="AB375" s="11"/>
      <c r="AC375" s="11"/>
      <c r="AD375" s="11">
        <f t="shared" si="543"/>
        <v>52913.1</v>
      </c>
      <c r="AE375" s="11"/>
      <c r="AF375" s="57">
        <f t="shared" si="532"/>
        <v>52913.1</v>
      </c>
      <c r="AG375" s="58">
        <f t="shared" si="544"/>
        <v>0</v>
      </c>
      <c r="AH375" s="58">
        <f t="shared" si="545"/>
        <v>0</v>
      </c>
      <c r="AI375" s="11"/>
      <c r="AJ375" s="21"/>
      <c r="AK375" s="21">
        <v>67</v>
      </c>
    </row>
    <row r="376" spans="1:37" ht="31.2" x14ac:dyDescent="0.3">
      <c r="A376" s="47" t="s">
        <v>288</v>
      </c>
      <c r="B376" s="48"/>
      <c r="C376" s="47"/>
      <c r="D376" s="47"/>
      <c r="E376" s="49" t="s">
        <v>289</v>
      </c>
      <c r="F376" s="11">
        <f t="shared" si="548"/>
        <v>35000</v>
      </c>
      <c r="G376" s="11">
        <f t="shared" si="549"/>
        <v>20000</v>
      </c>
      <c r="H376" s="11">
        <f t="shared" si="550"/>
        <v>0</v>
      </c>
      <c r="I376" s="11">
        <f t="shared" si="551"/>
        <v>0</v>
      </c>
      <c r="J376" s="11">
        <f t="shared" si="552"/>
        <v>0</v>
      </c>
      <c r="K376" s="11">
        <f t="shared" si="553"/>
        <v>0</v>
      </c>
      <c r="L376" s="11">
        <f t="shared" si="496"/>
        <v>35000</v>
      </c>
      <c r="M376" s="11">
        <f t="shared" si="497"/>
        <v>20000</v>
      </c>
      <c r="N376" s="11">
        <f t="shared" si="498"/>
        <v>0</v>
      </c>
      <c r="O376" s="11">
        <f t="shared" si="554"/>
        <v>0</v>
      </c>
      <c r="P376" s="11">
        <f t="shared" si="555"/>
        <v>0</v>
      </c>
      <c r="Q376" s="11">
        <f t="shared" si="556"/>
        <v>0</v>
      </c>
      <c r="R376" s="11">
        <f t="shared" si="537"/>
        <v>35000</v>
      </c>
      <c r="S376" s="11">
        <f t="shared" si="538"/>
        <v>20000</v>
      </c>
      <c r="T376" s="11">
        <f t="shared" si="539"/>
        <v>0</v>
      </c>
      <c r="U376" s="11">
        <f>U377</f>
        <v>0</v>
      </c>
      <c r="V376" s="11">
        <f>V377</f>
        <v>0</v>
      </c>
      <c r="W376" s="11">
        <f>W377</f>
        <v>0</v>
      </c>
      <c r="X376" s="11">
        <f t="shared" si="540"/>
        <v>35000</v>
      </c>
      <c r="Y376" s="11">
        <f t="shared" si="541"/>
        <v>20000</v>
      </c>
      <c r="Z376" s="11">
        <f t="shared" si="542"/>
        <v>0</v>
      </c>
      <c r="AA376" s="11">
        <f>AA377</f>
        <v>0</v>
      </c>
      <c r="AB376" s="11">
        <f>AB377</f>
        <v>0</v>
      </c>
      <c r="AC376" s="11">
        <f>AC377</f>
        <v>0</v>
      </c>
      <c r="AD376" s="11">
        <f t="shared" si="543"/>
        <v>35000</v>
      </c>
      <c r="AE376" s="11">
        <f>AE377</f>
        <v>0</v>
      </c>
      <c r="AF376" s="57">
        <f t="shared" si="532"/>
        <v>35000</v>
      </c>
      <c r="AG376" s="58">
        <f t="shared" si="544"/>
        <v>20000</v>
      </c>
      <c r="AH376" s="58">
        <f t="shared" si="545"/>
        <v>0</v>
      </c>
      <c r="AI376" s="11">
        <f>AI377</f>
        <v>0</v>
      </c>
      <c r="AJ376" s="21"/>
      <c r="AK376" s="21"/>
    </row>
    <row r="377" spans="1:37" ht="46.8" x14ac:dyDescent="0.3">
      <c r="A377" s="47" t="s">
        <v>288</v>
      </c>
      <c r="B377" s="48" t="s">
        <v>51</v>
      </c>
      <c r="C377" s="47"/>
      <c r="D377" s="47"/>
      <c r="E377" s="49" t="s">
        <v>52</v>
      </c>
      <c r="F377" s="11">
        <f t="shared" ref="F377:K377" si="558">F378+F379</f>
        <v>35000</v>
      </c>
      <c r="G377" s="11">
        <f t="shared" si="558"/>
        <v>20000</v>
      </c>
      <c r="H377" s="11">
        <f t="shared" si="558"/>
        <v>0</v>
      </c>
      <c r="I377" s="11">
        <f t="shared" si="558"/>
        <v>0</v>
      </c>
      <c r="J377" s="11">
        <f t="shared" si="558"/>
        <v>0</v>
      </c>
      <c r="K377" s="11">
        <f t="shared" si="558"/>
        <v>0</v>
      </c>
      <c r="L377" s="11">
        <f t="shared" si="496"/>
        <v>35000</v>
      </c>
      <c r="M377" s="11">
        <f t="shared" si="497"/>
        <v>20000</v>
      </c>
      <c r="N377" s="11">
        <f t="shared" si="498"/>
        <v>0</v>
      </c>
      <c r="O377" s="11">
        <f>O378+O379</f>
        <v>0</v>
      </c>
      <c r="P377" s="11">
        <f>P378+P379</f>
        <v>0</v>
      </c>
      <c r="Q377" s="11">
        <f>Q378+Q379</f>
        <v>0</v>
      </c>
      <c r="R377" s="11">
        <f t="shared" si="537"/>
        <v>35000</v>
      </c>
      <c r="S377" s="11">
        <f t="shared" si="538"/>
        <v>20000</v>
      </c>
      <c r="T377" s="11">
        <f t="shared" si="539"/>
        <v>0</v>
      </c>
      <c r="U377" s="11">
        <f>U378+U379</f>
        <v>0</v>
      </c>
      <c r="V377" s="11">
        <f>V378+V379</f>
        <v>0</v>
      </c>
      <c r="W377" s="11">
        <f>W378+W379</f>
        <v>0</v>
      </c>
      <c r="X377" s="11">
        <f t="shared" si="540"/>
        <v>35000</v>
      </c>
      <c r="Y377" s="11">
        <f t="shared" si="541"/>
        <v>20000</v>
      </c>
      <c r="Z377" s="11">
        <f t="shared" si="542"/>
        <v>0</v>
      </c>
      <c r="AA377" s="11">
        <f>AA378+AA379</f>
        <v>0</v>
      </c>
      <c r="AB377" s="11">
        <f>AB378+AB379</f>
        <v>0</v>
      </c>
      <c r="AC377" s="11">
        <f>AC378+AC379</f>
        <v>0</v>
      </c>
      <c r="AD377" s="11">
        <f t="shared" si="543"/>
        <v>35000</v>
      </c>
      <c r="AE377" s="11">
        <f>AE378+AE379</f>
        <v>0</v>
      </c>
      <c r="AF377" s="57">
        <f t="shared" si="532"/>
        <v>35000</v>
      </c>
      <c r="AG377" s="58">
        <f t="shared" si="544"/>
        <v>20000</v>
      </c>
      <c r="AH377" s="58">
        <f t="shared" si="545"/>
        <v>0</v>
      </c>
      <c r="AI377" s="11">
        <f>AI378+AI379</f>
        <v>0</v>
      </c>
      <c r="AJ377" s="21"/>
      <c r="AK377" s="21"/>
    </row>
    <row r="378" spans="1:37" x14ac:dyDescent="0.3">
      <c r="A378" s="47" t="s">
        <v>288</v>
      </c>
      <c r="B378" s="48">
        <v>600</v>
      </c>
      <c r="C378" s="47" t="s">
        <v>261</v>
      </c>
      <c r="D378" s="47" t="s">
        <v>30</v>
      </c>
      <c r="E378" s="49" t="s">
        <v>281</v>
      </c>
      <c r="F378" s="11">
        <v>35000</v>
      </c>
      <c r="G378" s="11">
        <v>0</v>
      </c>
      <c r="H378" s="11">
        <v>0</v>
      </c>
      <c r="I378" s="11"/>
      <c r="J378" s="11"/>
      <c r="K378" s="11"/>
      <c r="L378" s="11">
        <f t="shared" si="496"/>
        <v>35000</v>
      </c>
      <c r="M378" s="11">
        <f t="shared" si="497"/>
        <v>0</v>
      </c>
      <c r="N378" s="11">
        <f t="shared" si="498"/>
        <v>0</v>
      </c>
      <c r="O378" s="11"/>
      <c r="P378" s="11"/>
      <c r="Q378" s="11"/>
      <c r="R378" s="11">
        <f t="shared" si="537"/>
        <v>35000</v>
      </c>
      <c r="S378" s="11">
        <f t="shared" si="538"/>
        <v>0</v>
      </c>
      <c r="T378" s="11">
        <f t="shared" si="539"/>
        <v>0</v>
      </c>
      <c r="U378" s="11"/>
      <c r="V378" s="11"/>
      <c r="W378" s="11"/>
      <c r="X378" s="11">
        <f t="shared" si="540"/>
        <v>35000</v>
      </c>
      <c r="Y378" s="11">
        <f t="shared" si="541"/>
        <v>0</v>
      </c>
      <c r="Z378" s="11">
        <f t="shared" si="542"/>
        <v>0</v>
      </c>
      <c r="AA378" s="11"/>
      <c r="AB378" s="11"/>
      <c r="AC378" s="11"/>
      <c r="AD378" s="11">
        <f t="shared" si="543"/>
        <v>35000</v>
      </c>
      <c r="AE378" s="11"/>
      <c r="AF378" s="57">
        <f t="shared" si="532"/>
        <v>35000</v>
      </c>
      <c r="AG378" s="58">
        <f t="shared" si="544"/>
        <v>0</v>
      </c>
      <c r="AH378" s="58">
        <f t="shared" si="545"/>
        <v>0</v>
      </c>
      <c r="AI378" s="11"/>
      <c r="AJ378" s="21"/>
      <c r="AK378" s="21"/>
    </row>
    <row r="379" spans="1:37" x14ac:dyDescent="0.3">
      <c r="A379" s="47" t="s">
        <v>288</v>
      </c>
      <c r="B379" s="48">
        <v>600</v>
      </c>
      <c r="C379" s="47" t="s">
        <v>261</v>
      </c>
      <c r="D379" s="47" t="s">
        <v>99</v>
      </c>
      <c r="E379" s="49" t="s">
        <v>262</v>
      </c>
      <c r="F379" s="11">
        <v>0</v>
      </c>
      <c r="G379" s="11">
        <v>20000</v>
      </c>
      <c r="H379" s="11">
        <v>0</v>
      </c>
      <c r="I379" s="11"/>
      <c r="J379" s="11"/>
      <c r="K379" s="11"/>
      <c r="L379" s="11">
        <f t="shared" si="496"/>
        <v>0</v>
      </c>
      <c r="M379" s="11">
        <f t="shared" si="497"/>
        <v>20000</v>
      </c>
      <c r="N379" s="11">
        <f t="shared" si="498"/>
        <v>0</v>
      </c>
      <c r="O379" s="11"/>
      <c r="P379" s="11"/>
      <c r="Q379" s="11"/>
      <c r="R379" s="11">
        <f t="shared" si="537"/>
        <v>0</v>
      </c>
      <c r="S379" s="11">
        <f t="shared" si="538"/>
        <v>20000</v>
      </c>
      <c r="T379" s="11">
        <f t="shared" si="539"/>
        <v>0</v>
      </c>
      <c r="U379" s="11"/>
      <c r="V379" s="11"/>
      <c r="W379" s="11"/>
      <c r="X379" s="11">
        <f t="shared" si="540"/>
        <v>0</v>
      </c>
      <c r="Y379" s="11">
        <f t="shared" si="541"/>
        <v>20000</v>
      </c>
      <c r="Z379" s="11">
        <f t="shared" si="542"/>
        <v>0</v>
      </c>
      <c r="AA379" s="11"/>
      <c r="AB379" s="11"/>
      <c r="AC379" s="11"/>
      <c r="AD379" s="11">
        <f t="shared" si="543"/>
        <v>0</v>
      </c>
      <c r="AE379" s="11"/>
      <c r="AF379" s="57">
        <f t="shared" si="532"/>
        <v>0</v>
      </c>
      <c r="AG379" s="58">
        <f t="shared" si="544"/>
        <v>20000</v>
      </c>
      <c r="AH379" s="58">
        <f t="shared" si="545"/>
        <v>0</v>
      </c>
      <c r="AI379" s="11"/>
      <c r="AJ379" s="21"/>
      <c r="AK379" s="21"/>
    </row>
    <row r="380" spans="1:37" ht="46.8" x14ac:dyDescent="0.3">
      <c r="A380" s="47" t="s">
        <v>290</v>
      </c>
      <c r="B380" s="48"/>
      <c r="C380" s="47"/>
      <c r="D380" s="47"/>
      <c r="E380" s="49" t="s">
        <v>291</v>
      </c>
      <c r="F380" s="11">
        <f t="shared" ref="F380:K380" si="559">F381+F384+F387+F395+F401+F404</f>
        <v>267807.90000000002</v>
      </c>
      <c r="G380" s="11">
        <f t="shared" si="559"/>
        <v>270333</v>
      </c>
      <c r="H380" s="11">
        <f t="shared" si="559"/>
        <v>270333</v>
      </c>
      <c r="I380" s="11">
        <f t="shared" si="559"/>
        <v>0</v>
      </c>
      <c r="J380" s="11">
        <f t="shared" si="559"/>
        <v>0</v>
      </c>
      <c r="K380" s="11">
        <f t="shared" si="559"/>
        <v>0</v>
      </c>
      <c r="L380" s="11">
        <f t="shared" si="496"/>
        <v>267807.90000000002</v>
      </c>
      <c r="M380" s="11">
        <f t="shared" si="497"/>
        <v>270333</v>
      </c>
      <c r="N380" s="11">
        <f t="shared" si="498"/>
        <v>270333</v>
      </c>
      <c r="O380" s="11">
        <f>O381+O384+O387+O395+O401+O404</f>
        <v>28954.867999999999</v>
      </c>
      <c r="P380" s="11">
        <f>P381+P384+P387+P395+P401+P404</f>
        <v>26746.718000000001</v>
      </c>
      <c r="Q380" s="11">
        <f>Q381+Q384+Q387+Q395+Q401+Q404</f>
        <v>26746.718000000001</v>
      </c>
      <c r="R380" s="11">
        <f t="shared" si="537"/>
        <v>296762.76800000004</v>
      </c>
      <c r="S380" s="11">
        <f t="shared" si="538"/>
        <v>297079.71799999999</v>
      </c>
      <c r="T380" s="11">
        <f t="shared" si="539"/>
        <v>297079.71799999999</v>
      </c>
      <c r="U380" s="11">
        <f>U381+U384+U387+U395+U401+U404</f>
        <v>0</v>
      </c>
      <c r="V380" s="11">
        <f>V381+V384+V387+V395+V401+V404</f>
        <v>0</v>
      </c>
      <c r="W380" s="11">
        <f>W381+W384+W387+W395+W401+W404</f>
        <v>0</v>
      </c>
      <c r="X380" s="11">
        <f t="shared" si="540"/>
        <v>296762.76800000004</v>
      </c>
      <c r="Y380" s="11">
        <f t="shared" si="541"/>
        <v>297079.71799999999</v>
      </c>
      <c r="Z380" s="11">
        <f t="shared" si="542"/>
        <v>297079.71799999999</v>
      </c>
      <c r="AA380" s="11">
        <f>AA381+AA384+AA387+AA395+AA401+AA404+AA398</f>
        <v>5911.4790000000003</v>
      </c>
      <c r="AB380" s="11">
        <f>AB381+AB384+AB387+AB395+AB401+AB404+AB398</f>
        <v>0</v>
      </c>
      <c r="AC380" s="11">
        <f>AC381+AC384+AC387+AC395+AC401+AC404+AC398</f>
        <v>0</v>
      </c>
      <c r="AD380" s="11">
        <f t="shared" si="543"/>
        <v>302674.24700000003</v>
      </c>
      <c r="AE380" s="11">
        <f>AE381+AE384+AE387+AE395+AE401+AE404+AE398</f>
        <v>0</v>
      </c>
      <c r="AF380" s="57">
        <f t="shared" si="532"/>
        <v>302674.24700000003</v>
      </c>
      <c r="AG380" s="58">
        <f t="shared" si="544"/>
        <v>297079.71799999999</v>
      </c>
      <c r="AH380" s="58">
        <f t="shared" si="545"/>
        <v>297079.71799999999</v>
      </c>
      <c r="AI380" s="11">
        <f>AI381+AI384+AI387+AI395+AI401+AI404+AI398</f>
        <v>0</v>
      </c>
      <c r="AJ380" s="21"/>
      <c r="AK380" s="21"/>
    </row>
    <row r="381" spans="1:37" ht="46.8" x14ac:dyDescent="0.3">
      <c r="A381" s="47" t="s">
        <v>292</v>
      </c>
      <c r="B381" s="48"/>
      <c r="C381" s="47"/>
      <c r="D381" s="47"/>
      <c r="E381" s="49" t="s">
        <v>140</v>
      </c>
      <c r="F381" s="11">
        <f t="shared" ref="F381:F385" si="560">F382</f>
        <v>139389.9</v>
      </c>
      <c r="G381" s="11">
        <f t="shared" ref="G381:G385" si="561">G382</f>
        <v>145306.20000000001</v>
      </c>
      <c r="H381" s="11">
        <f t="shared" ref="H381:H385" si="562">H382</f>
        <v>145306.20000000001</v>
      </c>
      <c r="I381" s="11">
        <f t="shared" ref="I381:I385" si="563">I382</f>
        <v>0</v>
      </c>
      <c r="J381" s="11">
        <f t="shared" ref="J381:J385" si="564">J382</f>
        <v>0</v>
      </c>
      <c r="K381" s="11">
        <f t="shared" ref="K381:K385" si="565">K382</f>
        <v>0</v>
      </c>
      <c r="L381" s="11">
        <f t="shared" si="496"/>
        <v>139389.9</v>
      </c>
      <c r="M381" s="11">
        <f t="shared" si="497"/>
        <v>145306.20000000001</v>
      </c>
      <c r="N381" s="11">
        <f t="shared" si="498"/>
        <v>145306.20000000001</v>
      </c>
      <c r="O381" s="11">
        <f t="shared" ref="O381:O385" si="566">O382</f>
        <v>2967.8629999999998</v>
      </c>
      <c r="P381" s="11">
        <f t="shared" ref="P381:P385" si="567">P382</f>
        <v>3144.8789999999999</v>
      </c>
      <c r="Q381" s="11">
        <f t="shared" ref="Q381:Q385" si="568">Q382</f>
        <v>3144.8789999999999</v>
      </c>
      <c r="R381" s="11">
        <f t="shared" si="537"/>
        <v>142357.76300000001</v>
      </c>
      <c r="S381" s="11">
        <f t="shared" si="538"/>
        <v>148451.079</v>
      </c>
      <c r="T381" s="11">
        <f t="shared" si="539"/>
        <v>148451.079</v>
      </c>
      <c r="U381" s="11">
        <f t="shared" ref="U381:U385" si="569">U382</f>
        <v>0</v>
      </c>
      <c r="V381" s="11">
        <f t="shared" ref="V381:V385" si="570">V382</f>
        <v>0</v>
      </c>
      <c r="W381" s="11">
        <f t="shared" ref="W381:W385" si="571">W382</f>
        <v>0</v>
      </c>
      <c r="X381" s="11">
        <f t="shared" si="540"/>
        <v>142357.76300000001</v>
      </c>
      <c r="Y381" s="11">
        <f t="shared" si="541"/>
        <v>148451.079</v>
      </c>
      <c r="Z381" s="11">
        <f t="shared" si="542"/>
        <v>148451.079</v>
      </c>
      <c r="AA381" s="11">
        <f t="shared" ref="AA381:AA385" si="572">AA382</f>
        <v>0</v>
      </c>
      <c r="AB381" s="11">
        <f t="shared" ref="AB381:AB385" si="573">AB382</f>
        <v>0</v>
      </c>
      <c r="AC381" s="11">
        <f t="shared" ref="AC381:AC385" si="574">AC382</f>
        <v>0</v>
      </c>
      <c r="AD381" s="11">
        <f t="shared" si="543"/>
        <v>142357.76300000001</v>
      </c>
      <c r="AE381" s="11">
        <f t="shared" ref="AE381:AE385" si="575">AE382</f>
        <v>0</v>
      </c>
      <c r="AF381" s="57">
        <f t="shared" si="532"/>
        <v>142357.76300000001</v>
      </c>
      <c r="AG381" s="58">
        <f t="shared" si="544"/>
        <v>148451.079</v>
      </c>
      <c r="AH381" s="58">
        <f t="shared" si="545"/>
        <v>148451.079</v>
      </c>
      <c r="AI381" s="11">
        <f t="shared" ref="AI381:AI385" si="576">AI382</f>
        <v>0</v>
      </c>
      <c r="AJ381" s="21"/>
      <c r="AK381" s="21"/>
    </row>
    <row r="382" spans="1:37" ht="46.8" x14ac:dyDescent="0.3">
      <c r="A382" s="47" t="s">
        <v>292</v>
      </c>
      <c r="B382" s="48" t="s">
        <v>51</v>
      </c>
      <c r="C382" s="47"/>
      <c r="D382" s="47"/>
      <c r="E382" s="49" t="s">
        <v>52</v>
      </c>
      <c r="F382" s="11">
        <f t="shared" si="560"/>
        <v>139389.9</v>
      </c>
      <c r="G382" s="11">
        <f t="shared" si="561"/>
        <v>145306.20000000001</v>
      </c>
      <c r="H382" s="11">
        <f t="shared" si="562"/>
        <v>145306.20000000001</v>
      </c>
      <c r="I382" s="11">
        <f t="shared" si="563"/>
        <v>0</v>
      </c>
      <c r="J382" s="11">
        <f t="shared" si="564"/>
        <v>0</v>
      </c>
      <c r="K382" s="11">
        <f t="shared" si="565"/>
        <v>0</v>
      </c>
      <c r="L382" s="11">
        <f t="shared" si="496"/>
        <v>139389.9</v>
      </c>
      <c r="M382" s="11">
        <f t="shared" si="497"/>
        <v>145306.20000000001</v>
      </c>
      <c r="N382" s="11">
        <f t="shared" si="498"/>
        <v>145306.20000000001</v>
      </c>
      <c r="O382" s="11">
        <f t="shared" si="566"/>
        <v>2967.8629999999998</v>
      </c>
      <c r="P382" s="11">
        <f t="shared" si="567"/>
        <v>3144.8789999999999</v>
      </c>
      <c r="Q382" s="11">
        <f t="shared" si="568"/>
        <v>3144.8789999999999</v>
      </c>
      <c r="R382" s="11">
        <f t="shared" si="537"/>
        <v>142357.76300000001</v>
      </c>
      <c r="S382" s="11">
        <f t="shared" si="538"/>
        <v>148451.079</v>
      </c>
      <c r="T382" s="11">
        <f t="shared" si="539"/>
        <v>148451.079</v>
      </c>
      <c r="U382" s="11">
        <f t="shared" si="569"/>
        <v>0</v>
      </c>
      <c r="V382" s="11">
        <f t="shared" si="570"/>
        <v>0</v>
      </c>
      <c r="W382" s="11">
        <f t="shared" si="571"/>
        <v>0</v>
      </c>
      <c r="X382" s="11">
        <f t="shared" si="540"/>
        <v>142357.76300000001</v>
      </c>
      <c r="Y382" s="11">
        <f t="shared" si="541"/>
        <v>148451.079</v>
      </c>
      <c r="Z382" s="11">
        <f t="shared" si="542"/>
        <v>148451.079</v>
      </c>
      <c r="AA382" s="11">
        <f t="shared" si="572"/>
        <v>0</v>
      </c>
      <c r="AB382" s="11">
        <f t="shared" si="573"/>
        <v>0</v>
      </c>
      <c r="AC382" s="11">
        <f t="shared" si="574"/>
        <v>0</v>
      </c>
      <c r="AD382" s="11">
        <f t="shared" si="543"/>
        <v>142357.76300000001</v>
      </c>
      <c r="AE382" s="11">
        <f t="shared" si="575"/>
        <v>0</v>
      </c>
      <c r="AF382" s="57">
        <f t="shared" si="532"/>
        <v>142357.76300000001</v>
      </c>
      <c r="AG382" s="58">
        <f t="shared" si="544"/>
        <v>148451.079</v>
      </c>
      <c r="AH382" s="58">
        <f t="shared" si="545"/>
        <v>148451.079</v>
      </c>
      <c r="AI382" s="11">
        <f t="shared" si="576"/>
        <v>0</v>
      </c>
      <c r="AJ382" s="21"/>
      <c r="AK382" s="21"/>
    </row>
    <row r="383" spans="1:37" x14ac:dyDescent="0.3">
      <c r="A383" s="47" t="s">
        <v>292</v>
      </c>
      <c r="B383" s="48">
        <v>600</v>
      </c>
      <c r="C383" s="47" t="s">
        <v>261</v>
      </c>
      <c r="D383" s="47" t="s">
        <v>30</v>
      </c>
      <c r="E383" s="49" t="s">
        <v>281</v>
      </c>
      <c r="F383" s="11">
        <v>139389.9</v>
      </c>
      <c r="G383" s="11">
        <v>145306.20000000001</v>
      </c>
      <c r="H383" s="11">
        <v>145306.20000000001</v>
      </c>
      <c r="I383" s="11"/>
      <c r="J383" s="11"/>
      <c r="K383" s="11"/>
      <c r="L383" s="11">
        <f t="shared" si="496"/>
        <v>139389.9</v>
      </c>
      <c r="M383" s="11">
        <f t="shared" si="497"/>
        <v>145306.20000000001</v>
      </c>
      <c r="N383" s="11">
        <f t="shared" si="498"/>
        <v>145306.20000000001</v>
      </c>
      <c r="O383" s="11">
        <v>2967.8629999999998</v>
      </c>
      <c r="P383" s="11">
        <v>3144.8789999999999</v>
      </c>
      <c r="Q383" s="11">
        <v>3144.8789999999999</v>
      </c>
      <c r="R383" s="11">
        <f t="shared" si="537"/>
        <v>142357.76300000001</v>
      </c>
      <c r="S383" s="11">
        <f t="shared" si="538"/>
        <v>148451.079</v>
      </c>
      <c r="T383" s="11">
        <f t="shared" si="539"/>
        <v>148451.079</v>
      </c>
      <c r="U383" s="11"/>
      <c r="V383" s="11"/>
      <c r="W383" s="11"/>
      <c r="X383" s="11">
        <f t="shared" si="540"/>
        <v>142357.76300000001</v>
      </c>
      <c r="Y383" s="11">
        <f t="shared" si="541"/>
        <v>148451.079</v>
      </c>
      <c r="Z383" s="11">
        <f t="shared" si="542"/>
        <v>148451.079</v>
      </c>
      <c r="AA383" s="11"/>
      <c r="AB383" s="11"/>
      <c r="AC383" s="11"/>
      <c r="AD383" s="11">
        <f t="shared" si="543"/>
        <v>142357.76300000001</v>
      </c>
      <c r="AE383" s="11"/>
      <c r="AF383" s="57">
        <f t="shared" si="532"/>
        <v>142357.76300000001</v>
      </c>
      <c r="AG383" s="58">
        <f t="shared" si="544"/>
        <v>148451.079</v>
      </c>
      <c r="AH383" s="58">
        <f t="shared" si="545"/>
        <v>148451.079</v>
      </c>
      <c r="AI383" s="11"/>
      <c r="AJ383" s="21"/>
      <c r="AK383" s="21"/>
    </row>
    <row r="384" spans="1:37" x14ac:dyDescent="0.3">
      <c r="A384" s="47" t="s">
        <v>293</v>
      </c>
      <c r="B384" s="48"/>
      <c r="C384" s="47"/>
      <c r="D384" s="47"/>
      <c r="E384" s="49" t="s">
        <v>195</v>
      </c>
      <c r="F384" s="11">
        <f t="shared" si="560"/>
        <v>3391.2000000000003</v>
      </c>
      <c r="G384" s="11">
        <f t="shared" si="561"/>
        <v>0</v>
      </c>
      <c r="H384" s="11">
        <f t="shared" si="562"/>
        <v>0</v>
      </c>
      <c r="I384" s="11">
        <f t="shared" si="563"/>
        <v>0</v>
      </c>
      <c r="J384" s="11">
        <f t="shared" si="564"/>
        <v>0</v>
      </c>
      <c r="K384" s="11">
        <f t="shared" si="565"/>
        <v>0</v>
      </c>
      <c r="L384" s="11">
        <f t="shared" si="496"/>
        <v>3391.2000000000003</v>
      </c>
      <c r="M384" s="11">
        <f t="shared" si="497"/>
        <v>0</v>
      </c>
      <c r="N384" s="11">
        <f t="shared" si="498"/>
        <v>0</v>
      </c>
      <c r="O384" s="11">
        <f t="shared" si="566"/>
        <v>2385.1659999999997</v>
      </c>
      <c r="P384" s="11">
        <f t="shared" si="567"/>
        <v>0</v>
      </c>
      <c r="Q384" s="11">
        <f t="shared" si="568"/>
        <v>0</v>
      </c>
      <c r="R384" s="11">
        <f t="shared" si="537"/>
        <v>5776.366</v>
      </c>
      <c r="S384" s="11">
        <f t="shared" si="538"/>
        <v>0</v>
      </c>
      <c r="T384" s="11">
        <f t="shared" si="539"/>
        <v>0</v>
      </c>
      <c r="U384" s="11">
        <f t="shared" si="569"/>
        <v>0</v>
      </c>
      <c r="V384" s="11">
        <f t="shared" si="570"/>
        <v>0</v>
      </c>
      <c r="W384" s="11">
        <f t="shared" si="571"/>
        <v>0</v>
      </c>
      <c r="X384" s="11">
        <f t="shared" si="540"/>
        <v>5776.366</v>
      </c>
      <c r="Y384" s="11">
        <f t="shared" si="541"/>
        <v>0</v>
      </c>
      <c r="Z384" s="11">
        <f t="shared" si="542"/>
        <v>0</v>
      </c>
      <c r="AA384" s="11">
        <f t="shared" si="572"/>
        <v>0</v>
      </c>
      <c r="AB384" s="11">
        <f t="shared" si="573"/>
        <v>0</v>
      </c>
      <c r="AC384" s="11">
        <f t="shared" si="574"/>
        <v>0</v>
      </c>
      <c r="AD384" s="11">
        <f t="shared" si="543"/>
        <v>5776.366</v>
      </c>
      <c r="AE384" s="11">
        <f t="shared" si="575"/>
        <v>0</v>
      </c>
      <c r="AF384" s="57">
        <f t="shared" si="532"/>
        <v>5776.366</v>
      </c>
      <c r="AG384" s="58">
        <f t="shared" si="544"/>
        <v>0</v>
      </c>
      <c r="AH384" s="58">
        <f t="shared" si="545"/>
        <v>0</v>
      </c>
      <c r="AI384" s="11">
        <f t="shared" si="576"/>
        <v>0</v>
      </c>
      <c r="AJ384" s="21"/>
      <c r="AK384" s="21"/>
    </row>
    <row r="385" spans="1:37" ht="46.8" x14ac:dyDescent="0.3">
      <c r="A385" s="47" t="s">
        <v>293</v>
      </c>
      <c r="B385" s="48" t="s">
        <v>51</v>
      </c>
      <c r="C385" s="47"/>
      <c r="D385" s="47"/>
      <c r="E385" s="49" t="s">
        <v>52</v>
      </c>
      <c r="F385" s="11">
        <f t="shared" si="560"/>
        <v>3391.2000000000003</v>
      </c>
      <c r="G385" s="11">
        <f t="shared" si="561"/>
        <v>0</v>
      </c>
      <c r="H385" s="11">
        <f t="shared" si="562"/>
        <v>0</v>
      </c>
      <c r="I385" s="11">
        <f t="shared" si="563"/>
        <v>0</v>
      </c>
      <c r="J385" s="11">
        <f t="shared" si="564"/>
        <v>0</v>
      </c>
      <c r="K385" s="11">
        <f t="shared" si="565"/>
        <v>0</v>
      </c>
      <c r="L385" s="11">
        <f t="shared" si="496"/>
        <v>3391.2000000000003</v>
      </c>
      <c r="M385" s="11">
        <f t="shared" si="497"/>
        <v>0</v>
      </c>
      <c r="N385" s="11">
        <f t="shared" si="498"/>
        <v>0</v>
      </c>
      <c r="O385" s="11">
        <f t="shared" si="566"/>
        <v>2385.1659999999997</v>
      </c>
      <c r="P385" s="11">
        <f t="shared" si="567"/>
        <v>0</v>
      </c>
      <c r="Q385" s="11">
        <f t="shared" si="568"/>
        <v>0</v>
      </c>
      <c r="R385" s="11">
        <f t="shared" si="537"/>
        <v>5776.366</v>
      </c>
      <c r="S385" s="11">
        <f t="shared" si="538"/>
        <v>0</v>
      </c>
      <c r="T385" s="11">
        <f t="shared" si="539"/>
        <v>0</v>
      </c>
      <c r="U385" s="11">
        <f t="shared" si="569"/>
        <v>0</v>
      </c>
      <c r="V385" s="11">
        <f t="shared" si="570"/>
        <v>0</v>
      </c>
      <c r="W385" s="11">
        <f t="shared" si="571"/>
        <v>0</v>
      </c>
      <c r="X385" s="11">
        <f t="shared" si="540"/>
        <v>5776.366</v>
      </c>
      <c r="Y385" s="11">
        <f t="shared" si="541"/>
        <v>0</v>
      </c>
      <c r="Z385" s="11">
        <f t="shared" si="542"/>
        <v>0</v>
      </c>
      <c r="AA385" s="11">
        <f t="shared" si="572"/>
        <v>0</v>
      </c>
      <c r="AB385" s="11">
        <f t="shared" si="573"/>
        <v>0</v>
      </c>
      <c r="AC385" s="11">
        <f t="shared" si="574"/>
        <v>0</v>
      </c>
      <c r="AD385" s="11">
        <f t="shared" si="543"/>
        <v>5776.366</v>
      </c>
      <c r="AE385" s="11">
        <f t="shared" si="575"/>
        <v>0</v>
      </c>
      <c r="AF385" s="57">
        <f t="shared" si="532"/>
        <v>5776.366</v>
      </c>
      <c r="AG385" s="58">
        <f t="shared" si="544"/>
        <v>0</v>
      </c>
      <c r="AH385" s="58">
        <f t="shared" si="545"/>
        <v>0</v>
      </c>
      <c r="AI385" s="11">
        <f t="shared" si="576"/>
        <v>0</v>
      </c>
      <c r="AJ385" s="21"/>
      <c r="AK385" s="21"/>
    </row>
    <row r="386" spans="1:37" x14ac:dyDescent="0.3">
      <c r="A386" s="47" t="s">
        <v>293</v>
      </c>
      <c r="B386" s="48">
        <v>600</v>
      </c>
      <c r="C386" s="47" t="s">
        <v>261</v>
      </c>
      <c r="D386" s="47" t="s">
        <v>30</v>
      </c>
      <c r="E386" s="49" t="s">
        <v>281</v>
      </c>
      <c r="F386" s="11">
        <v>3391.2000000000003</v>
      </c>
      <c r="G386" s="11">
        <v>0</v>
      </c>
      <c r="H386" s="11">
        <v>0</v>
      </c>
      <c r="I386" s="11"/>
      <c r="J386" s="11"/>
      <c r="K386" s="11"/>
      <c r="L386" s="11">
        <f t="shared" si="496"/>
        <v>3391.2000000000003</v>
      </c>
      <c r="M386" s="11">
        <f t="shared" si="497"/>
        <v>0</v>
      </c>
      <c r="N386" s="11">
        <f t="shared" si="498"/>
        <v>0</v>
      </c>
      <c r="O386" s="11">
        <f>101.466+2283.7</f>
        <v>2385.1659999999997</v>
      </c>
      <c r="P386" s="11"/>
      <c r="Q386" s="11"/>
      <c r="R386" s="11">
        <f t="shared" si="537"/>
        <v>5776.366</v>
      </c>
      <c r="S386" s="11">
        <f t="shared" si="538"/>
        <v>0</v>
      </c>
      <c r="T386" s="11">
        <f t="shared" si="539"/>
        <v>0</v>
      </c>
      <c r="U386" s="11"/>
      <c r="V386" s="11"/>
      <c r="W386" s="11"/>
      <c r="X386" s="11">
        <f t="shared" si="540"/>
        <v>5776.366</v>
      </c>
      <c r="Y386" s="11">
        <f t="shared" si="541"/>
        <v>0</v>
      </c>
      <c r="Z386" s="11">
        <f t="shared" si="542"/>
        <v>0</v>
      </c>
      <c r="AA386" s="11"/>
      <c r="AB386" s="11"/>
      <c r="AC386" s="11"/>
      <c r="AD386" s="11">
        <f t="shared" si="543"/>
        <v>5776.366</v>
      </c>
      <c r="AE386" s="11"/>
      <c r="AF386" s="57">
        <f t="shared" si="532"/>
        <v>5776.366</v>
      </c>
      <c r="AG386" s="58">
        <f t="shared" si="544"/>
        <v>0</v>
      </c>
      <c r="AH386" s="58">
        <f t="shared" si="545"/>
        <v>0</v>
      </c>
      <c r="AI386" s="11"/>
      <c r="AJ386" s="21"/>
      <c r="AK386" s="21"/>
    </row>
    <row r="387" spans="1:37" ht="46.8" x14ac:dyDescent="0.3">
      <c r="A387" s="47" t="s">
        <v>294</v>
      </c>
      <c r="B387" s="48"/>
      <c r="C387" s="47"/>
      <c r="D387" s="47"/>
      <c r="E387" s="49" t="s">
        <v>295</v>
      </c>
      <c r="F387" s="11">
        <f t="shared" ref="F387:K387" si="577">F388+F391+F393</f>
        <v>41820.199999999997</v>
      </c>
      <c r="G387" s="11">
        <f t="shared" si="577"/>
        <v>41820.199999999997</v>
      </c>
      <c r="H387" s="11">
        <f t="shared" si="577"/>
        <v>41820.199999999997</v>
      </c>
      <c r="I387" s="11">
        <f t="shared" si="577"/>
        <v>0</v>
      </c>
      <c r="J387" s="11">
        <f t="shared" si="577"/>
        <v>0</v>
      </c>
      <c r="K387" s="11">
        <f t="shared" si="577"/>
        <v>0</v>
      </c>
      <c r="L387" s="11">
        <f t="shared" si="496"/>
        <v>41820.199999999997</v>
      </c>
      <c r="M387" s="11">
        <f t="shared" si="497"/>
        <v>41820.199999999997</v>
      </c>
      <c r="N387" s="11">
        <f t="shared" si="498"/>
        <v>41820.199999999997</v>
      </c>
      <c r="O387" s="11">
        <f>O388+O391+O393</f>
        <v>3601.8389999999999</v>
      </c>
      <c r="P387" s="11">
        <f>P388+P391+P393</f>
        <v>3601.8389999999999</v>
      </c>
      <c r="Q387" s="11">
        <f>Q388+Q391+Q393</f>
        <v>3601.8389999999999</v>
      </c>
      <c r="R387" s="11">
        <f t="shared" si="537"/>
        <v>45422.038999999997</v>
      </c>
      <c r="S387" s="11">
        <f t="shared" si="538"/>
        <v>45422.038999999997</v>
      </c>
      <c r="T387" s="11">
        <f t="shared" si="539"/>
        <v>45422.038999999997</v>
      </c>
      <c r="U387" s="11">
        <f>U388+U391+U393</f>
        <v>0</v>
      </c>
      <c r="V387" s="11">
        <f>V388+V391+V393</f>
        <v>0</v>
      </c>
      <c r="W387" s="11">
        <f>W388+W391+W393</f>
        <v>0</v>
      </c>
      <c r="X387" s="11">
        <f t="shared" si="540"/>
        <v>45422.038999999997</v>
      </c>
      <c r="Y387" s="11">
        <f t="shared" si="541"/>
        <v>45422.038999999997</v>
      </c>
      <c r="Z387" s="11">
        <f t="shared" si="542"/>
        <v>45422.038999999997</v>
      </c>
      <c r="AA387" s="11">
        <f>AA388+AA391+AA393</f>
        <v>0</v>
      </c>
      <c r="AB387" s="11">
        <f>AB388+AB391+AB393</f>
        <v>0</v>
      </c>
      <c r="AC387" s="11">
        <f>AC388+AC391+AC393</f>
        <v>0</v>
      </c>
      <c r="AD387" s="11">
        <f t="shared" si="543"/>
        <v>45422.038999999997</v>
      </c>
      <c r="AE387" s="11">
        <f>AE388+AE391+AE393</f>
        <v>0</v>
      </c>
      <c r="AF387" s="57">
        <f t="shared" si="532"/>
        <v>45422.038999999997</v>
      </c>
      <c r="AG387" s="58">
        <f t="shared" si="544"/>
        <v>45422.038999999997</v>
      </c>
      <c r="AH387" s="58">
        <f t="shared" si="545"/>
        <v>45422.038999999997</v>
      </c>
      <c r="AI387" s="11">
        <f>AI388+AI391+AI393</f>
        <v>0</v>
      </c>
      <c r="AJ387" s="21"/>
      <c r="AK387" s="21"/>
    </row>
    <row r="388" spans="1:37" ht="31.2" x14ac:dyDescent="0.3">
      <c r="A388" s="47" t="s">
        <v>294</v>
      </c>
      <c r="B388" s="48" t="s">
        <v>59</v>
      </c>
      <c r="C388" s="47"/>
      <c r="D388" s="47"/>
      <c r="E388" s="49" t="s">
        <v>60</v>
      </c>
      <c r="F388" s="11">
        <f t="shared" ref="F388:K388" si="578">F389+F390</f>
        <v>14034.800000000003</v>
      </c>
      <c r="G388" s="11">
        <f t="shared" si="578"/>
        <v>14034.800000000003</v>
      </c>
      <c r="H388" s="11">
        <f t="shared" si="578"/>
        <v>14034.800000000003</v>
      </c>
      <c r="I388" s="11">
        <f t="shared" si="578"/>
        <v>0</v>
      </c>
      <c r="J388" s="11">
        <f t="shared" si="578"/>
        <v>0</v>
      </c>
      <c r="K388" s="11">
        <f t="shared" si="578"/>
        <v>0</v>
      </c>
      <c r="L388" s="11">
        <f t="shared" si="496"/>
        <v>14034.800000000003</v>
      </c>
      <c r="M388" s="11">
        <f t="shared" si="497"/>
        <v>14034.800000000003</v>
      </c>
      <c r="N388" s="11">
        <f t="shared" si="498"/>
        <v>14034.800000000003</v>
      </c>
      <c r="O388" s="11">
        <f>O389+O390</f>
        <v>0</v>
      </c>
      <c r="P388" s="11">
        <f>P389+P390</f>
        <v>0</v>
      </c>
      <c r="Q388" s="11">
        <f>Q389+Q390</f>
        <v>0</v>
      </c>
      <c r="R388" s="11">
        <f t="shared" si="537"/>
        <v>14034.800000000003</v>
      </c>
      <c r="S388" s="11">
        <f t="shared" si="538"/>
        <v>14034.800000000003</v>
      </c>
      <c r="T388" s="11">
        <f t="shared" si="539"/>
        <v>14034.800000000003</v>
      </c>
      <c r="U388" s="11">
        <f>U389+U390</f>
        <v>0</v>
      </c>
      <c r="V388" s="11">
        <f>V389+V390</f>
        <v>0</v>
      </c>
      <c r="W388" s="11">
        <f>W389+W390</f>
        <v>0</v>
      </c>
      <c r="X388" s="11">
        <f t="shared" si="540"/>
        <v>14034.800000000003</v>
      </c>
      <c r="Y388" s="11">
        <f t="shared" si="541"/>
        <v>14034.800000000003</v>
      </c>
      <c r="Z388" s="11">
        <f t="shared" si="542"/>
        <v>14034.800000000003</v>
      </c>
      <c r="AA388" s="11">
        <f>AA389+AA390</f>
        <v>0</v>
      </c>
      <c r="AB388" s="11">
        <f>AB389+AB390</f>
        <v>0</v>
      </c>
      <c r="AC388" s="11">
        <f>AC389+AC390</f>
        <v>0</v>
      </c>
      <c r="AD388" s="11">
        <f t="shared" si="543"/>
        <v>14034.800000000003</v>
      </c>
      <c r="AE388" s="11">
        <f>AE389+AE390</f>
        <v>0</v>
      </c>
      <c r="AF388" s="57">
        <f t="shared" si="532"/>
        <v>14034.800000000003</v>
      </c>
      <c r="AG388" s="58">
        <f t="shared" si="544"/>
        <v>14034.800000000003</v>
      </c>
      <c r="AH388" s="58">
        <f t="shared" si="545"/>
        <v>14034.800000000003</v>
      </c>
      <c r="AI388" s="11">
        <f>AI389+AI390</f>
        <v>0</v>
      </c>
      <c r="AJ388" s="21"/>
      <c r="AK388" s="21"/>
    </row>
    <row r="389" spans="1:37" x14ac:dyDescent="0.3">
      <c r="A389" s="47" t="s">
        <v>294</v>
      </c>
      <c r="B389" s="48">
        <v>200</v>
      </c>
      <c r="C389" s="47" t="s">
        <v>261</v>
      </c>
      <c r="D389" s="47" t="s">
        <v>30</v>
      </c>
      <c r="E389" s="49" t="s">
        <v>281</v>
      </c>
      <c r="F389" s="11">
        <v>13314.100000000002</v>
      </c>
      <c r="G389" s="11">
        <v>13314.100000000002</v>
      </c>
      <c r="H389" s="11">
        <v>13314.100000000002</v>
      </c>
      <c r="I389" s="11"/>
      <c r="J389" s="11"/>
      <c r="K389" s="11"/>
      <c r="L389" s="11">
        <f t="shared" si="496"/>
        <v>13314.100000000002</v>
      </c>
      <c r="M389" s="11">
        <f t="shared" si="497"/>
        <v>13314.100000000002</v>
      </c>
      <c r="N389" s="11">
        <f t="shared" si="498"/>
        <v>13314.100000000002</v>
      </c>
      <c r="O389" s="11"/>
      <c r="P389" s="11"/>
      <c r="Q389" s="11"/>
      <c r="R389" s="11">
        <f t="shared" si="537"/>
        <v>13314.100000000002</v>
      </c>
      <c r="S389" s="11">
        <f t="shared" si="538"/>
        <v>13314.100000000002</v>
      </c>
      <c r="T389" s="11">
        <f t="shared" si="539"/>
        <v>13314.100000000002</v>
      </c>
      <c r="U389" s="11"/>
      <c r="V389" s="11"/>
      <c r="W389" s="11"/>
      <c r="X389" s="11">
        <f t="shared" si="540"/>
        <v>13314.100000000002</v>
      </c>
      <c r="Y389" s="11">
        <f t="shared" si="541"/>
        <v>13314.100000000002</v>
      </c>
      <c r="Z389" s="11">
        <f t="shared" si="542"/>
        <v>13314.100000000002</v>
      </c>
      <c r="AA389" s="11"/>
      <c r="AB389" s="11"/>
      <c r="AC389" s="11"/>
      <c r="AD389" s="11">
        <f t="shared" si="543"/>
        <v>13314.100000000002</v>
      </c>
      <c r="AE389" s="11"/>
      <c r="AF389" s="57">
        <f t="shared" si="532"/>
        <v>13314.100000000002</v>
      </c>
      <c r="AG389" s="58">
        <f t="shared" si="544"/>
        <v>13314.100000000002</v>
      </c>
      <c r="AH389" s="58">
        <f t="shared" si="545"/>
        <v>13314.100000000002</v>
      </c>
      <c r="AI389" s="11"/>
      <c r="AJ389" s="21"/>
      <c r="AK389" s="21"/>
    </row>
    <row r="390" spans="1:37" x14ac:dyDescent="0.3">
      <c r="A390" s="47" t="s">
        <v>294</v>
      </c>
      <c r="B390" s="48">
        <v>200</v>
      </c>
      <c r="C390" s="47" t="s">
        <v>261</v>
      </c>
      <c r="D390" s="47" t="s">
        <v>296</v>
      </c>
      <c r="E390" s="49" t="s">
        <v>297</v>
      </c>
      <c r="F390" s="11">
        <v>720.7</v>
      </c>
      <c r="G390" s="11">
        <v>720.7</v>
      </c>
      <c r="H390" s="11">
        <v>720.7</v>
      </c>
      <c r="I390" s="11"/>
      <c r="J390" s="11"/>
      <c r="K390" s="11"/>
      <c r="L390" s="11">
        <f t="shared" si="496"/>
        <v>720.7</v>
      </c>
      <c r="M390" s="11">
        <f t="shared" si="497"/>
        <v>720.7</v>
      </c>
      <c r="N390" s="11">
        <f t="shared" si="498"/>
        <v>720.7</v>
      </c>
      <c r="O390" s="11"/>
      <c r="P390" s="11"/>
      <c r="Q390" s="11"/>
      <c r="R390" s="11">
        <f t="shared" si="537"/>
        <v>720.7</v>
      </c>
      <c r="S390" s="11">
        <f t="shared" si="538"/>
        <v>720.7</v>
      </c>
      <c r="T390" s="11">
        <f t="shared" si="539"/>
        <v>720.7</v>
      </c>
      <c r="U390" s="11"/>
      <c r="V390" s="11"/>
      <c r="W390" s="11"/>
      <c r="X390" s="11">
        <f t="shared" si="540"/>
        <v>720.7</v>
      </c>
      <c r="Y390" s="11">
        <f t="shared" si="541"/>
        <v>720.7</v>
      </c>
      <c r="Z390" s="11">
        <f t="shared" si="542"/>
        <v>720.7</v>
      </c>
      <c r="AA390" s="11"/>
      <c r="AB390" s="11"/>
      <c r="AC390" s="11"/>
      <c r="AD390" s="11">
        <f t="shared" si="543"/>
        <v>720.7</v>
      </c>
      <c r="AE390" s="11"/>
      <c r="AF390" s="57">
        <f t="shared" si="532"/>
        <v>720.7</v>
      </c>
      <c r="AG390" s="58">
        <f t="shared" si="544"/>
        <v>720.7</v>
      </c>
      <c r="AH390" s="58">
        <f t="shared" si="545"/>
        <v>720.7</v>
      </c>
      <c r="AI390" s="11"/>
      <c r="AJ390" s="21"/>
      <c r="AK390" s="21"/>
    </row>
    <row r="391" spans="1:37" ht="46.8" x14ac:dyDescent="0.3">
      <c r="A391" s="47" t="s">
        <v>294</v>
      </c>
      <c r="B391" s="48" t="s">
        <v>51</v>
      </c>
      <c r="C391" s="47"/>
      <c r="D391" s="47"/>
      <c r="E391" s="49" t="s">
        <v>52</v>
      </c>
      <c r="F391" s="11">
        <f t="shared" ref="F391:K391" si="579">F392</f>
        <v>22785.399999999998</v>
      </c>
      <c r="G391" s="11">
        <f t="shared" si="579"/>
        <v>22785.399999999998</v>
      </c>
      <c r="H391" s="11">
        <f t="shared" si="579"/>
        <v>22785.399999999998</v>
      </c>
      <c r="I391" s="11">
        <f t="shared" si="579"/>
        <v>0</v>
      </c>
      <c r="J391" s="11">
        <f t="shared" si="579"/>
        <v>0</v>
      </c>
      <c r="K391" s="11">
        <f t="shared" si="579"/>
        <v>0</v>
      </c>
      <c r="L391" s="11">
        <f t="shared" si="496"/>
        <v>22785.399999999998</v>
      </c>
      <c r="M391" s="11">
        <f t="shared" si="497"/>
        <v>22785.399999999998</v>
      </c>
      <c r="N391" s="11">
        <f t="shared" si="498"/>
        <v>22785.399999999998</v>
      </c>
      <c r="O391" s="11">
        <f>O392</f>
        <v>3601.8389999999999</v>
      </c>
      <c r="P391" s="11">
        <f>P392</f>
        <v>3601.8389999999999</v>
      </c>
      <c r="Q391" s="11">
        <f>Q392</f>
        <v>3601.8389999999999</v>
      </c>
      <c r="R391" s="11">
        <f t="shared" si="537"/>
        <v>26387.238999999998</v>
      </c>
      <c r="S391" s="11">
        <f t="shared" si="538"/>
        <v>26387.238999999998</v>
      </c>
      <c r="T391" s="11">
        <f t="shared" si="539"/>
        <v>26387.238999999998</v>
      </c>
      <c r="U391" s="11">
        <f>U392</f>
        <v>0</v>
      </c>
      <c r="V391" s="11">
        <f>V392</f>
        <v>0</v>
      </c>
      <c r="W391" s="11">
        <f>W392</f>
        <v>0</v>
      </c>
      <c r="X391" s="11">
        <f t="shared" si="540"/>
        <v>26387.238999999998</v>
      </c>
      <c r="Y391" s="11">
        <f t="shared" si="541"/>
        <v>26387.238999999998</v>
      </c>
      <c r="Z391" s="11">
        <f t="shared" si="542"/>
        <v>26387.238999999998</v>
      </c>
      <c r="AA391" s="11">
        <f>AA392</f>
        <v>0</v>
      </c>
      <c r="AB391" s="11">
        <f>AB392</f>
        <v>0</v>
      </c>
      <c r="AC391" s="11">
        <f>AC392</f>
        <v>0</v>
      </c>
      <c r="AD391" s="11">
        <f t="shared" si="543"/>
        <v>26387.238999999998</v>
      </c>
      <c r="AE391" s="11">
        <f>AE392</f>
        <v>0</v>
      </c>
      <c r="AF391" s="57">
        <f t="shared" si="532"/>
        <v>26387.238999999998</v>
      </c>
      <c r="AG391" s="58">
        <f t="shared" si="544"/>
        <v>26387.238999999998</v>
      </c>
      <c r="AH391" s="58">
        <f t="shared" si="545"/>
        <v>26387.238999999998</v>
      </c>
      <c r="AI391" s="11">
        <f>AI392</f>
        <v>0</v>
      </c>
      <c r="AJ391" s="21"/>
      <c r="AK391" s="21"/>
    </row>
    <row r="392" spans="1:37" x14ac:dyDescent="0.3">
      <c r="A392" s="47" t="s">
        <v>294</v>
      </c>
      <c r="B392" s="48">
        <v>600</v>
      </c>
      <c r="C392" s="47" t="s">
        <v>261</v>
      </c>
      <c r="D392" s="47" t="s">
        <v>296</v>
      </c>
      <c r="E392" s="49" t="s">
        <v>297</v>
      </c>
      <c r="F392" s="11">
        <v>22785.399999999998</v>
      </c>
      <c r="G392" s="11">
        <v>22785.399999999998</v>
      </c>
      <c r="H392" s="11">
        <v>22785.399999999998</v>
      </c>
      <c r="I392" s="11"/>
      <c r="J392" s="11"/>
      <c r="K392" s="11"/>
      <c r="L392" s="11">
        <f t="shared" si="496"/>
        <v>22785.399999999998</v>
      </c>
      <c r="M392" s="11">
        <f t="shared" si="497"/>
        <v>22785.399999999998</v>
      </c>
      <c r="N392" s="11">
        <f t="shared" si="498"/>
        <v>22785.399999999998</v>
      </c>
      <c r="O392" s="11">
        <v>3601.8389999999999</v>
      </c>
      <c r="P392" s="11">
        <v>3601.8389999999999</v>
      </c>
      <c r="Q392" s="11">
        <v>3601.8389999999999</v>
      </c>
      <c r="R392" s="11">
        <f t="shared" si="537"/>
        <v>26387.238999999998</v>
      </c>
      <c r="S392" s="11">
        <f t="shared" si="538"/>
        <v>26387.238999999998</v>
      </c>
      <c r="T392" s="11">
        <f t="shared" si="539"/>
        <v>26387.238999999998</v>
      </c>
      <c r="U392" s="11"/>
      <c r="V392" s="11"/>
      <c r="W392" s="11"/>
      <c r="X392" s="11">
        <f t="shared" si="540"/>
        <v>26387.238999999998</v>
      </c>
      <c r="Y392" s="11">
        <f t="shared" si="541"/>
        <v>26387.238999999998</v>
      </c>
      <c r="Z392" s="11">
        <f t="shared" si="542"/>
        <v>26387.238999999998</v>
      </c>
      <c r="AA392" s="11"/>
      <c r="AB392" s="11"/>
      <c r="AC392" s="11"/>
      <c r="AD392" s="11">
        <f t="shared" si="543"/>
        <v>26387.238999999998</v>
      </c>
      <c r="AE392" s="11"/>
      <c r="AF392" s="57">
        <f t="shared" si="532"/>
        <v>26387.238999999998</v>
      </c>
      <c r="AG392" s="58">
        <f t="shared" si="544"/>
        <v>26387.238999999998</v>
      </c>
      <c r="AH392" s="58">
        <f t="shared" si="545"/>
        <v>26387.238999999998</v>
      </c>
      <c r="AI392" s="11"/>
      <c r="AJ392" s="21"/>
      <c r="AK392" s="21"/>
    </row>
    <row r="393" spans="1:37" x14ac:dyDescent="0.3">
      <c r="A393" s="47" t="s">
        <v>294</v>
      </c>
      <c r="B393" s="48" t="s">
        <v>45</v>
      </c>
      <c r="C393" s="47"/>
      <c r="D393" s="47"/>
      <c r="E393" s="49" t="s">
        <v>46</v>
      </c>
      <c r="F393" s="11">
        <f t="shared" ref="F393:K393" si="580">F394</f>
        <v>5000</v>
      </c>
      <c r="G393" s="11">
        <f t="shared" si="580"/>
        <v>5000</v>
      </c>
      <c r="H393" s="11">
        <f t="shared" si="580"/>
        <v>5000</v>
      </c>
      <c r="I393" s="11">
        <f t="shared" si="580"/>
        <v>0</v>
      </c>
      <c r="J393" s="11">
        <f t="shared" si="580"/>
        <v>0</v>
      </c>
      <c r="K393" s="11">
        <f t="shared" si="580"/>
        <v>0</v>
      </c>
      <c r="L393" s="11">
        <f t="shared" si="496"/>
        <v>5000</v>
      </c>
      <c r="M393" s="11">
        <f t="shared" si="497"/>
        <v>5000</v>
      </c>
      <c r="N393" s="11">
        <f t="shared" si="498"/>
        <v>5000</v>
      </c>
      <c r="O393" s="11">
        <f>O394</f>
        <v>0</v>
      </c>
      <c r="P393" s="11">
        <f>P394</f>
        <v>0</v>
      </c>
      <c r="Q393" s="11">
        <f>Q394</f>
        <v>0</v>
      </c>
      <c r="R393" s="11">
        <f t="shared" si="537"/>
        <v>5000</v>
      </c>
      <c r="S393" s="11">
        <f t="shared" si="538"/>
        <v>5000</v>
      </c>
      <c r="T393" s="11">
        <f t="shared" si="539"/>
        <v>5000</v>
      </c>
      <c r="U393" s="11">
        <f>U394</f>
        <v>0</v>
      </c>
      <c r="V393" s="11">
        <f>V394</f>
        <v>0</v>
      </c>
      <c r="W393" s="11">
        <f>W394</f>
        <v>0</v>
      </c>
      <c r="X393" s="11">
        <f t="shared" si="540"/>
        <v>5000</v>
      </c>
      <c r="Y393" s="11">
        <f t="shared" si="541"/>
        <v>5000</v>
      </c>
      <c r="Z393" s="11">
        <f t="shared" si="542"/>
        <v>5000</v>
      </c>
      <c r="AA393" s="11">
        <f>AA394</f>
        <v>0</v>
      </c>
      <c r="AB393" s="11">
        <f>AB394</f>
        <v>0</v>
      </c>
      <c r="AC393" s="11">
        <f>AC394</f>
        <v>0</v>
      </c>
      <c r="AD393" s="11">
        <f t="shared" si="543"/>
        <v>5000</v>
      </c>
      <c r="AE393" s="11">
        <f>AE394</f>
        <v>0</v>
      </c>
      <c r="AF393" s="57">
        <f t="shared" si="532"/>
        <v>5000</v>
      </c>
      <c r="AG393" s="58">
        <f t="shared" si="544"/>
        <v>5000</v>
      </c>
      <c r="AH393" s="58">
        <f t="shared" si="545"/>
        <v>5000</v>
      </c>
      <c r="AI393" s="11">
        <f>AI394</f>
        <v>0</v>
      </c>
      <c r="AJ393" s="21"/>
      <c r="AK393" s="21"/>
    </row>
    <row r="394" spans="1:37" x14ac:dyDescent="0.3">
      <c r="A394" s="47" t="s">
        <v>294</v>
      </c>
      <c r="B394" s="48">
        <v>800</v>
      </c>
      <c r="C394" s="47" t="s">
        <v>261</v>
      </c>
      <c r="D394" s="47" t="s">
        <v>30</v>
      </c>
      <c r="E394" s="49" t="s">
        <v>281</v>
      </c>
      <c r="F394" s="11">
        <v>5000</v>
      </c>
      <c r="G394" s="11">
        <v>5000</v>
      </c>
      <c r="H394" s="11">
        <v>5000</v>
      </c>
      <c r="I394" s="11"/>
      <c r="J394" s="11"/>
      <c r="K394" s="11"/>
      <c r="L394" s="11">
        <f t="shared" si="496"/>
        <v>5000</v>
      </c>
      <c r="M394" s="11">
        <f t="shared" si="497"/>
        <v>5000</v>
      </c>
      <c r="N394" s="11">
        <f t="shared" si="498"/>
        <v>5000</v>
      </c>
      <c r="O394" s="11"/>
      <c r="P394" s="11"/>
      <c r="Q394" s="11"/>
      <c r="R394" s="11">
        <f t="shared" si="537"/>
        <v>5000</v>
      </c>
      <c r="S394" s="11">
        <f t="shared" si="538"/>
        <v>5000</v>
      </c>
      <c r="T394" s="11">
        <f t="shared" si="539"/>
        <v>5000</v>
      </c>
      <c r="U394" s="11"/>
      <c r="V394" s="11"/>
      <c r="W394" s="11"/>
      <c r="X394" s="11">
        <f t="shared" si="540"/>
        <v>5000</v>
      </c>
      <c r="Y394" s="11">
        <f t="shared" si="541"/>
        <v>5000</v>
      </c>
      <c r="Z394" s="11">
        <f t="shared" si="542"/>
        <v>5000</v>
      </c>
      <c r="AA394" s="11"/>
      <c r="AB394" s="11"/>
      <c r="AC394" s="11"/>
      <c r="AD394" s="11">
        <f t="shared" si="543"/>
        <v>5000</v>
      </c>
      <c r="AE394" s="11"/>
      <c r="AF394" s="57">
        <f t="shared" si="532"/>
        <v>5000</v>
      </c>
      <c r="AG394" s="58">
        <f t="shared" si="544"/>
        <v>5000</v>
      </c>
      <c r="AH394" s="58">
        <f t="shared" si="545"/>
        <v>5000</v>
      </c>
      <c r="AI394" s="11"/>
      <c r="AJ394" s="21"/>
      <c r="AK394" s="21"/>
    </row>
    <row r="395" spans="1:37" ht="109.2" x14ac:dyDescent="0.3">
      <c r="A395" s="47" t="s">
        <v>298</v>
      </c>
      <c r="B395" s="48"/>
      <c r="C395" s="47"/>
      <c r="D395" s="47"/>
      <c r="E395" s="49" t="s">
        <v>299</v>
      </c>
      <c r="F395" s="11">
        <f t="shared" ref="F395:F405" si="581">F396</f>
        <v>806.6</v>
      </c>
      <c r="G395" s="11">
        <f t="shared" ref="G395:G405" si="582">G396</f>
        <v>806.6</v>
      </c>
      <c r="H395" s="11">
        <f t="shared" ref="H395:H405" si="583">H396</f>
        <v>806.6</v>
      </c>
      <c r="I395" s="11">
        <f t="shared" ref="I395:I405" si="584">I396</f>
        <v>0</v>
      </c>
      <c r="J395" s="11">
        <f t="shared" ref="J395:J405" si="585">J396</f>
        <v>0</v>
      </c>
      <c r="K395" s="11">
        <f t="shared" ref="K395:K405" si="586">K396</f>
        <v>0</v>
      </c>
      <c r="L395" s="11">
        <f t="shared" si="496"/>
        <v>806.6</v>
      </c>
      <c r="M395" s="11">
        <f t="shared" si="497"/>
        <v>806.6</v>
      </c>
      <c r="N395" s="11">
        <f t="shared" si="498"/>
        <v>806.6</v>
      </c>
      <c r="O395" s="11">
        <f t="shared" ref="O395:O405" si="587">O396</f>
        <v>0</v>
      </c>
      <c r="P395" s="11">
        <f t="shared" ref="P395:P405" si="588">P396</f>
        <v>0</v>
      </c>
      <c r="Q395" s="11">
        <f t="shared" ref="Q395:Q405" si="589">Q396</f>
        <v>0</v>
      </c>
      <c r="R395" s="11">
        <f t="shared" si="537"/>
        <v>806.6</v>
      </c>
      <c r="S395" s="11">
        <f t="shared" si="538"/>
        <v>806.6</v>
      </c>
      <c r="T395" s="11">
        <f t="shared" si="539"/>
        <v>806.6</v>
      </c>
      <c r="U395" s="11">
        <f t="shared" ref="U395:U405" si="590">U396</f>
        <v>0</v>
      </c>
      <c r="V395" s="11">
        <f t="shared" ref="V395:V405" si="591">V396</f>
        <v>0</v>
      </c>
      <c r="W395" s="11">
        <f t="shared" ref="W395:W405" si="592">W396</f>
        <v>0</v>
      </c>
      <c r="X395" s="11">
        <f t="shared" si="540"/>
        <v>806.6</v>
      </c>
      <c r="Y395" s="11">
        <f t="shared" si="541"/>
        <v>806.6</v>
      </c>
      <c r="Z395" s="11">
        <f t="shared" si="542"/>
        <v>806.6</v>
      </c>
      <c r="AA395" s="11">
        <f t="shared" ref="AA395:AA405" si="593">AA396</f>
        <v>0</v>
      </c>
      <c r="AB395" s="11">
        <f t="shared" ref="AB395:AB405" si="594">AB396</f>
        <v>0</v>
      </c>
      <c r="AC395" s="11">
        <f t="shared" ref="AC395:AC405" si="595">AC396</f>
        <v>0</v>
      </c>
      <c r="AD395" s="11">
        <f t="shared" si="543"/>
        <v>806.6</v>
      </c>
      <c r="AE395" s="11">
        <f t="shared" ref="AE395:AE405" si="596">AE396</f>
        <v>0</v>
      </c>
      <c r="AF395" s="57">
        <f t="shared" si="532"/>
        <v>806.6</v>
      </c>
      <c r="AG395" s="58">
        <f t="shared" si="544"/>
        <v>806.6</v>
      </c>
      <c r="AH395" s="58">
        <f t="shared" si="545"/>
        <v>806.6</v>
      </c>
      <c r="AI395" s="11">
        <f t="shared" ref="AI395:AI405" si="597">AI396</f>
        <v>0</v>
      </c>
      <c r="AJ395" s="21"/>
      <c r="AK395" s="21"/>
    </row>
    <row r="396" spans="1:37" ht="46.8" x14ac:dyDescent="0.3">
      <c r="A396" s="47" t="s">
        <v>298</v>
      </c>
      <c r="B396" s="48" t="s">
        <v>51</v>
      </c>
      <c r="C396" s="47"/>
      <c r="D396" s="47"/>
      <c r="E396" s="49" t="s">
        <v>52</v>
      </c>
      <c r="F396" s="11">
        <f t="shared" si="581"/>
        <v>806.6</v>
      </c>
      <c r="G396" s="11">
        <f t="shared" si="582"/>
        <v>806.6</v>
      </c>
      <c r="H396" s="11">
        <f t="shared" si="583"/>
        <v>806.6</v>
      </c>
      <c r="I396" s="11">
        <f t="shared" si="584"/>
        <v>0</v>
      </c>
      <c r="J396" s="11">
        <f t="shared" si="585"/>
        <v>0</v>
      </c>
      <c r="K396" s="11">
        <f t="shared" si="586"/>
        <v>0</v>
      </c>
      <c r="L396" s="11">
        <f t="shared" si="496"/>
        <v>806.6</v>
      </c>
      <c r="M396" s="11">
        <f t="shared" si="497"/>
        <v>806.6</v>
      </c>
      <c r="N396" s="11">
        <f t="shared" si="498"/>
        <v>806.6</v>
      </c>
      <c r="O396" s="11">
        <f t="shared" si="587"/>
        <v>0</v>
      </c>
      <c r="P396" s="11">
        <f t="shared" si="588"/>
        <v>0</v>
      </c>
      <c r="Q396" s="11">
        <f t="shared" si="589"/>
        <v>0</v>
      </c>
      <c r="R396" s="11">
        <f t="shared" si="537"/>
        <v>806.6</v>
      </c>
      <c r="S396" s="11">
        <f t="shared" si="538"/>
        <v>806.6</v>
      </c>
      <c r="T396" s="11">
        <f t="shared" si="539"/>
        <v>806.6</v>
      </c>
      <c r="U396" s="11">
        <f t="shared" si="590"/>
        <v>0</v>
      </c>
      <c r="V396" s="11">
        <f t="shared" si="591"/>
        <v>0</v>
      </c>
      <c r="W396" s="11">
        <f t="shared" si="592"/>
        <v>0</v>
      </c>
      <c r="X396" s="11">
        <f t="shared" si="540"/>
        <v>806.6</v>
      </c>
      <c r="Y396" s="11">
        <f t="shared" si="541"/>
        <v>806.6</v>
      </c>
      <c r="Z396" s="11">
        <f t="shared" si="542"/>
        <v>806.6</v>
      </c>
      <c r="AA396" s="11">
        <f t="shared" si="593"/>
        <v>0</v>
      </c>
      <c r="AB396" s="11">
        <f t="shared" si="594"/>
        <v>0</v>
      </c>
      <c r="AC396" s="11">
        <f t="shared" si="595"/>
        <v>0</v>
      </c>
      <c r="AD396" s="11">
        <f t="shared" si="543"/>
        <v>806.6</v>
      </c>
      <c r="AE396" s="11">
        <f t="shared" si="596"/>
        <v>0</v>
      </c>
      <c r="AF396" s="57">
        <f t="shared" si="532"/>
        <v>806.6</v>
      </c>
      <c r="AG396" s="58">
        <f t="shared" si="544"/>
        <v>806.6</v>
      </c>
      <c r="AH396" s="58">
        <f t="shared" si="545"/>
        <v>806.6</v>
      </c>
      <c r="AI396" s="11">
        <f t="shared" si="597"/>
        <v>0</v>
      </c>
      <c r="AJ396" s="21"/>
      <c r="AK396" s="21"/>
    </row>
    <row r="397" spans="1:37" x14ac:dyDescent="0.3">
      <c r="A397" s="47" t="s">
        <v>298</v>
      </c>
      <c r="B397" s="48">
        <v>600</v>
      </c>
      <c r="C397" s="47" t="s">
        <v>261</v>
      </c>
      <c r="D397" s="47" t="s">
        <v>30</v>
      </c>
      <c r="E397" s="49" t="s">
        <v>281</v>
      </c>
      <c r="F397" s="11">
        <v>806.6</v>
      </c>
      <c r="G397" s="11">
        <v>806.6</v>
      </c>
      <c r="H397" s="11">
        <v>806.6</v>
      </c>
      <c r="I397" s="11"/>
      <c r="J397" s="11"/>
      <c r="K397" s="11"/>
      <c r="L397" s="11">
        <f t="shared" si="496"/>
        <v>806.6</v>
      </c>
      <c r="M397" s="11">
        <f t="shared" si="497"/>
        <v>806.6</v>
      </c>
      <c r="N397" s="11">
        <f t="shared" si="498"/>
        <v>806.6</v>
      </c>
      <c r="O397" s="11"/>
      <c r="P397" s="11"/>
      <c r="Q397" s="11"/>
      <c r="R397" s="11">
        <f t="shared" si="537"/>
        <v>806.6</v>
      </c>
      <c r="S397" s="11">
        <f t="shared" si="538"/>
        <v>806.6</v>
      </c>
      <c r="T397" s="11">
        <f t="shared" si="539"/>
        <v>806.6</v>
      </c>
      <c r="U397" s="11"/>
      <c r="V397" s="11"/>
      <c r="W397" s="11"/>
      <c r="X397" s="11">
        <f t="shared" si="540"/>
        <v>806.6</v>
      </c>
      <c r="Y397" s="11">
        <f t="shared" si="541"/>
        <v>806.6</v>
      </c>
      <c r="Z397" s="11">
        <f t="shared" si="542"/>
        <v>806.6</v>
      </c>
      <c r="AA397" s="11"/>
      <c r="AB397" s="11"/>
      <c r="AC397" s="11"/>
      <c r="AD397" s="11">
        <f t="shared" si="543"/>
        <v>806.6</v>
      </c>
      <c r="AE397" s="11"/>
      <c r="AF397" s="57">
        <f t="shared" si="532"/>
        <v>806.6</v>
      </c>
      <c r="AG397" s="58">
        <f t="shared" si="544"/>
        <v>806.6</v>
      </c>
      <c r="AH397" s="58">
        <f t="shared" si="545"/>
        <v>806.6</v>
      </c>
      <c r="AI397" s="11"/>
      <c r="AJ397" s="21"/>
      <c r="AK397" s="21"/>
    </row>
    <row r="398" spans="1:37" ht="140.4" x14ac:dyDescent="0.3">
      <c r="A398" s="47" t="s">
        <v>300</v>
      </c>
      <c r="B398" s="48"/>
      <c r="C398" s="47"/>
      <c r="D398" s="47"/>
      <c r="E398" s="65" t="s">
        <v>301</v>
      </c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>
        <f t="shared" si="593"/>
        <v>5911.4790000000003</v>
      </c>
      <c r="AB398" s="11">
        <f t="shared" si="594"/>
        <v>0</v>
      </c>
      <c r="AC398" s="11">
        <f t="shared" si="595"/>
        <v>0</v>
      </c>
      <c r="AD398" s="11">
        <f t="shared" si="543"/>
        <v>5911.4790000000003</v>
      </c>
      <c r="AE398" s="11">
        <f t="shared" si="596"/>
        <v>0</v>
      </c>
      <c r="AF398" s="57">
        <f t="shared" si="532"/>
        <v>5911.4790000000003</v>
      </c>
      <c r="AG398" s="58">
        <f t="shared" si="544"/>
        <v>0</v>
      </c>
      <c r="AH398" s="58">
        <f t="shared" si="545"/>
        <v>0</v>
      </c>
      <c r="AI398" s="11">
        <f t="shared" si="597"/>
        <v>0</v>
      </c>
      <c r="AJ398" s="21"/>
      <c r="AK398" s="21"/>
    </row>
    <row r="399" spans="1:37" ht="46.8" x14ac:dyDescent="0.3">
      <c r="A399" s="47" t="s">
        <v>300</v>
      </c>
      <c r="B399" s="48" t="s">
        <v>51</v>
      </c>
      <c r="C399" s="47"/>
      <c r="D399" s="47"/>
      <c r="E399" s="49" t="s">
        <v>52</v>
      </c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>
        <f t="shared" si="593"/>
        <v>5911.4790000000003</v>
      </c>
      <c r="AB399" s="11">
        <f t="shared" si="594"/>
        <v>0</v>
      </c>
      <c r="AC399" s="11">
        <f t="shared" si="595"/>
        <v>0</v>
      </c>
      <c r="AD399" s="11">
        <f t="shared" si="543"/>
        <v>5911.4790000000003</v>
      </c>
      <c r="AE399" s="11">
        <f t="shared" si="596"/>
        <v>0</v>
      </c>
      <c r="AF399" s="57">
        <f t="shared" si="532"/>
        <v>5911.4790000000003</v>
      </c>
      <c r="AG399" s="58">
        <f t="shared" si="544"/>
        <v>0</v>
      </c>
      <c r="AH399" s="58">
        <f t="shared" si="545"/>
        <v>0</v>
      </c>
      <c r="AI399" s="11">
        <f t="shared" si="597"/>
        <v>0</v>
      </c>
      <c r="AJ399" s="21"/>
      <c r="AK399" s="21"/>
    </row>
    <row r="400" spans="1:37" x14ac:dyDescent="0.3">
      <c r="A400" s="47" t="s">
        <v>300</v>
      </c>
      <c r="B400" s="48">
        <v>600</v>
      </c>
      <c r="C400" s="47" t="s">
        <v>261</v>
      </c>
      <c r="D400" s="47" t="s">
        <v>99</v>
      </c>
      <c r="E400" s="49" t="s">
        <v>262</v>
      </c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>
        <v>5911.4790000000003</v>
      </c>
      <c r="AB400" s="11"/>
      <c r="AC400" s="11"/>
      <c r="AD400" s="11">
        <f t="shared" si="543"/>
        <v>5911.4790000000003</v>
      </c>
      <c r="AE400" s="11"/>
      <c r="AF400" s="57">
        <f t="shared" si="532"/>
        <v>5911.4790000000003</v>
      </c>
      <c r="AG400" s="58">
        <f t="shared" si="544"/>
        <v>0</v>
      </c>
      <c r="AH400" s="58">
        <f t="shared" si="545"/>
        <v>0</v>
      </c>
      <c r="AI400" s="11"/>
      <c r="AJ400" s="21"/>
      <c r="AK400" s="21"/>
    </row>
    <row r="401" spans="1:37" ht="78" x14ac:dyDescent="0.3">
      <c r="A401" s="47" t="s">
        <v>302</v>
      </c>
      <c r="B401" s="48"/>
      <c r="C401" s="47"/>
      <c r="D401" s="47"/>
      <c r="E401" s="49" t="s">
        <v>303</v>
      </c>
      <c r="F401" s="11">
        <f t="shared" si="581"/>
        <v>2400</v>
      </c>
      <c r="G401" s="11">
        <f t="shared" si="582"/>
        <v>2400</v>
      </c>
      <c r="H401" s="11">
        <f t="shared" si="583"/>
        <v>2400</v>
      </c>
      <c r="I401" s="11">
        <f t="shared" si="584"/>
        <v>0</v>
      </c>
      <c r="J401" s="11">
        <f t="shared" si="585"/>
        <v>0</v>
      </c>
      <c r="K401" s="11">
        <f t="shared" si="586"/>
        <v>0</v>
      </c>
      <c r="L401" s="11">
        <f t="shared" ref="L401:L463" si="598">F401+I401</f>
        <v>2400</v>
      </c>
      <c r="M401" s="11">
        <f t="shared" ref="M401:M463" si="599">G401+J401</f>
        <v>2400</v>
      </c>
      <c r="N401" s="11">
        <f t="shared" ref="N401:N463" si="600">H401+K401</f>
        <v>2400</v>
      </c>
      <c r="O401" s="11">
        <f t="shared" si="587"/>
        <v>0</v>
      </c>
      <c r="P401" s="11">
        <f t="shared" si="588"/>
        <v>0</v>
      </c>
      <c r="Q401" s="11">
        <f t="shared" si="589"/>
        <v>0</v>
      </c>
      <c r="R401" s="11">
        <f t="shared" si="537"/>
        <v>2400</v>
      </c>
      <c r="S401" s="11">
        <f t="shared" si="538"/>
        <v>2400</v>
      </c>
      <c r="T401" s="11">
        <f t="shared" si="539"/>
        <v>2400</v>
      </c>
      <c r="U401" s="11">
        <f t="shared" si="590"/>
        <v>0</v>
      </c>
      <c r="V401" s="11">
        <f t="shared" si="591"/>
        <v>0</v>
      </c>
      <c r="W401" s="11">
        <f t="shared" si="592"/>
        <v>0</v>
      </c>
      <c r="X401" s="11">
        <f t="shared" si="540"/>
        <v>2400</v>
      </c>
      <c r="Y401" s="11">
        <f t="shared" si="541"/>
        <v>2400</v>
      </c>
      <c r="Z401" s="11">
        <f t="shared" si="542"/>
        <v>2400</v>
      </c>
      <c r="AA401" s="11">
        <f t="shared" si="593"/>
        <v>0</v>
      </c>
      <c r="AB401" s="11">
        <f t="shared" si="594"/>
        <v>0</v>
      </c>
      <c r="AC401" s="11">
        <f t="shared" si="595"/>
        <v>0</v>
      </c>
      <c r="AD401" s="11">
        <f t="shared" si="543"/>
        <v>2400</v>
      </c>
      <c r="AE401" s="11">
        <f t="shared" si="596"/>
        <v>0</v>
      </c>
      <c r="AF401" s="57">
        <f t="shared" si="532"/>
        <v>2400</v>
      </c>
      <c r="AG401" s="58">
        <f t="shared" si="544"/>
        <v>2400</v>
      </c>
      <c r="AH401" s="58">
        <f t="shared" si="545"/>
        <v>2400</v>
      </c>
      <c r="AI401" s="11">
        <f t="shared" si="597"/>
        <v>0</v>
      </c>
      <c r="AJ401" s="21"/>
      <c r="AK401" s="21"/>
    </row>
    <row r="402" spans="1:37" ht="46.8" x14ac:dyDescent="0.3">
      <c r="A402" s="47" t="s">
        <v>302</v>
      </c>
      <c r="B402" s="48" t="s">
        <v>51</v>
      </c>
      <c r="C402" s="47"/>
      <c r="D402" s="47"/>
      <c r="E402" s="49" t="s">
        <v>52</v>
      </c>
      <c r="F402" s="11">
        <f t="shared" si="581"/>
        <v>2400</v>
      </c>
      <c r="G402" s="11">
        <f t="shared" si="582"/>
        <v>2400</v>
      </c>
      <c r="H402" s="11">
        <f t="shared" si="583"/>
        <v>2400</v>
      </c>
      <c r="I402" s="11">
        <f t="shared" si="584"/>
        <v>0</v>
      </c>
      <c r="J402" s="11">
        <f t="shared" si="585"/>
        <v>0</v>
      </c>
      <c r="K402" s="11">
        <f t="shared" si="586"/>
        <v>0</v>
      </c>
      <c r="L402" s="11">
        <f t="shared" si="598"/>
        <v>2400</v>
      </c>
      <c r="M402" s="11">
        <f t="shared" si="599"/>
        <v>2400</v>
      </c>
      <c r="N402" s="11">
        <f t="shared" si="600"/>
        <v>2400</v>
      </c>
      <c r="O402" s="11">
        <f t="shared" si="587"/>
        <v>0</v>
      </c>
      <c r="P402" s="11">
        <f t="shared" si="588"/>
        <v>0</v>
      </c>
      <c r="Q402" s="11">
        <f t="shared" si="589"/>
        <v>0</v>
      </c>
      <c r="R402" s="11">
        <f t="shared" si="537"/>
        <v>2400</v>
      </c>
      <c r="S402" s="11">
        <f t="shared" si="538"/>
        <v>2400</v>
      </c>
      <c r="T402" s="11">
        <f t="shared" si="539"/>
        <v>2400</v>
      </c>
      <c r="U402" s="11">
        <f t="shared" si="590"/>
        <v>0</v>
      </c>
      <c r="V402" s="11">
        <f t="shared" si="591"/>
        <v>0</v>
      </c>
      <c r="W402" s="11">
        <f t="shared" si="592"/>
        <v>0</v>
      </c>
      <c r="X402" s="11">
        <f t="shared" si="540"/>
        <v>2400</v>
      </c>
      <c r="Y402" s="11">
        <f t="shared" si="541"/>
        <v>2400</v>
      </c>
      <c r="Z402" s="11">
        <f t="shared" si="542"/>
        <v>2400</v>
      </c>
      <c r="AA402" s="11">
        <f t="shared" si="593"/>
        <v>0</v>
      </c>
      <c r="AB402" s="11">
        <f t="shared" si="594"/>
        <v>0</v>
      </c>
      <c r="AC402" s="11">
        <f t="shared" si="595"/>
        <v>0</v>
      </c>
      <c r="AD402" s="11">
        <f t="shared" si="543"/>
        <v>2400</v>
      </c>
      <c r="AE402" s="11">
        <f t="shared" si="596"/>
        <v>0</v>
      </c>
      <c r="AF402" s="57">
        <f t="shared" si="532"/>
        <v>2400</v>
      </c>
      <c r="AG402" s="58">
        <f t="shared" si="544"/>
        <v>2400</v>
      </c>
      <c r="AH402" s="58">
        <f t="shared" si="545"/>
        <v>2400</v>
      </c>
      <c r="AI402" s="11">
        <f t="shared" si="597"/>
        <v>0</v>
      </c>
      <c r="AJ402" s="21"/>
      <c r="AK402" s="21"/>
    </row>
    <row r="403" spans="1:37" x14ac:dyDescent="0.3">
      <c r="A403" s="47" t="s">
        <v>302</v>
      </c>
      <c r="B403" s="48">
        <v>600</v>
      </c>
      <c r="C403" s="47" t="s">
        <v>261</v>
      </c>
      <c r="D403" s="47" t="s">
        <v>30</v>
      </c>
      <c r="E403" s="49" t="s">
        <v>281</v>
      </c>
      <c r="F403" s="11">
        <v>2400</v>
      </c>
      <c r="G403" s="11">
        <v>2400</v>
      </c>
      <c r="H403" s="11">
        <v>2400</v>
      </c>
      <c r="I403" s="11"/>
      <c r="J403" s="11"/>
      <c r="K403" s="11"/>
      <c r="L403" s="11">
        <f t="shared" si="598"/>
        <v>2400</v>
      </c>
      <c r="M403" s="11">
        <f t="shared" si="599"/>
        <v>2400</v>
      </c>
      <c r="N403" s="11">
        <f t="shared" si="600"/>
        <v>2400</v>
      </c>
      <c r="O403" s="11"/>
      <c r="P403" s="11"/>
      <c r="Q403" s="11"/>
      <c r="R403" s="11">
        <f t="shared" si="537"/>
        <v>2400</v>
      </c>
      <c r="S403" s="11">
        <f t="shared" si="538"/>
        <v>2400</v>
      </c>
      <c r="T403" s="11">
        <f t="shared" si="539"/>
        <v>2400</v>
      </c>
      <c r="U403" s="11"/>
      <c r="V403" s="11"/>
      <c r="W403" s="11"/>
      <c r="X403" s="11">
        <f t="shared" si="540"/>
        <v>2400</v>
      </c>
      <c r="Y403" s="11">
        <f t="shared" si="541"/>
        <v>2400</v>
      </c>
      <c r="Z403" s="11">
        <f t="shared" si="542"/>
        <v>2400</v>
      </c>
      <c r="AA403" s="11"/>
      <c r="AB403" s="11"/>
      <c r="AC403" s="11"/>
      <c r="AD403" s="11">
        <f t="shared" si="543"/>
        <v>2400</v>
      </c>
      <c r="AE403" s="11"/>
      <c r="AF403" s="57">
        <f t="shared" si="532"/>
        <v>2400</v>
      </c>
      <c r="AG403" s="58">
        <f t="shared" si="544"/>
        <v>2400</v>
      </c>
      <c r="AH403" s="58">
        <f t="shared" si="545"/>
        <v>2400</v>
      </c>
      <c r="AI403" s="11"/>
      <c r="AJ403" s="21"/>
      <c r="AK403" s="21"/>
    </row>
    <row r="404" spans="1:37" ht="93.6" x14ac:dyDescent="0.3">
      <c r="A404" s="47" t="s">
        <v>304</v>
      </c>
      <c r="B404" s="48"/>
      <c r="C404" s="47"/>
      <c r="D404" s="47"/>
      <c r="E404" s="49" t="s">
        <v>305</v>
      </c>
      <c r="F404" s="11">
        <f t="shared" si="581"/>
        <v>80000</v>
      </c>
      <c r="G404" s="11">
        <f t="shared" si="582"/>
        <v>80000</v>
      </c>
      <c r="H404" s="11">
        <f t="shared" si="583"/>
        <v>80000</v>
      </c>
      <c r="I404" s="11">
        <f t="shared" si="584"/>
        <v>0</v>
      </c>
      <c r="J404" s="11">
        <f t="shared" si="585"/>
        <v>0</v>
      </c>
      <c r="K404" s="11">
        <f t="shared" si="586"/>
        <v>0</v>
      </c>
      <c r="L404" s="11">
        <f t="shared" si="598"/>
        <v>80000</v>
      </c>
      <c r="M404" s="11">
        <f t="shared" si="599"/>
        <v>80000</v>
      </c>
      <c r="N404" s="11">
        <f t="shared" si="600"/>
        <v>80000</v>
      </c>
      <c r="O404" s="11">
        <f t="shared" si="587"/>
        <v>20000</v>
      </c>
      <c r="P404" s="11">
        <f t="shared" si="588"/>
        <v>20000</v>
      </c>
      <c r="Q404" s="11">
        <f t="shared" si="589"/>
        <v>20000</v>
      </c>
      <c r="R404" s="11">
        <f t="shared" si="537"/>
        <v>100000</v>
      </c>
      <c r="S404" s="11">
        <f t="shared" si="538"/>
        <v>100000</v>
      </c>
      <c r="T404" s="11">
        <f t="shared" si="539"/>
        <v>100000</v>
      </c>
      <c r="U404" s="11">
        <f t="shared" si="590"/>
        <v>0</v>
      </c>
      <c r="V404" s="11">
        <f t="shared" si="591"/>
        <v>0</v>
      </c>
      <c r="W404" s="11">
        <f t="shared" si="592"/>
        <v>0</v>
      </c>
      <c r="X404" s="11">
        <f t="shared" si="540"/>
        <v>100000</v>
      </c>
      <c r="Y404" s="11">
        <f t="shared" si="541"/>
        <v>100000</v>
      </c>
      <c r="Z404" s="11">
        <f t="shared" si="542"/>
        <v>100000</v>
      </c>
      <c r="AA404" s="11">
        <f t="shared" si="593"/>
        <v>0</v>
      </c>
      <c r="AB404" s="11">
        <f t="shared" si="594"/>
        <v>0</v>
      </c>
      <c r="AC404" s="11">
        <f t="shared" si="595"/>
        <v>0</v>
      </c>
      <c r="AD404" s="11">
        <f t="shared" si="543"/>
        <v>100000</v>
      </c>
      <c r="AE404" s="11">
        <f t="shared" si="596"/>
        <v>0</v>
      </c>
      <c r="AF404" s="57">
        <f t="shared" si="532"/>
        <v>100000</v>
      </c>
      <c r="AG404" s="58">
        <f t="shared" si="544"/>
        <v>100000</v>
      </c>
      <c r="AH404" s="58">
        <f t="shared" si="545"/>
        <v>100000</v>
      </c>
      <c r="AI404" s="11">
        <f t="shared" si="597"/>
        <v>0</v>
      </c>
      <c r="AJ404" s="21"/>
      <c r="AK404" s="21"/>
    </row>
    <row r="405" spans="1:37" ht="46.8" x14ac:dyDescent="0.3">
      <c r="A405" s="47" t="s">
        <v>304</v>
      </c>
      <c r="B405" s="48" t="s">
        <v>51</v>
      </c>
      <c r="C405" s="47"/>
      <c r="D405" s="47"/>
      <c r="E405" s="49" t="s">
        <v>52</v>
      </c>
      <c r="F405" s="11">
        <f t="shared" si="581"/>
        <v>80000</v>
      </c>
      <c r="G405" s="11">
        <f t="shared" si="582"/>
        <v>80000</v>
      </c>
      <c r="H405" s="11">
        <f t="shared" si="583"/>
        <v>80000</v>
      </c>
      <c r="I405" s="11">
        <f t="shared" si="584"/>
        <v>0</v>
      </c>
      <c r="J405" s="11">
        <f t="shared" si="585"/>
        <v>0</v>
      </c>
      <c r="K405" s="11">
        <f t="shared" si="586"/>
        <v>0</v>
      </c>
      <c r="L405" s="11">
        <f t="shared" si="598"/>
        <v>80000</v>
      </c>
      <c r="M405" s="11">
        <f t="shared" si="599"/>
        <v>80000</v>
      </c>
      <c r="N405" s="11">
        <f t="shared" si="600"/>
        <v>80000</v>
      </c>
      <c r="O405" s="11">
        <f t="shared" si="587"/>
        <v>20000</v>
      </c>
      <c r="P405" s="11">
        <f t="shared" si="588"/>
        <v>20000</v>
      </c>
      <c r="Q405" s="11">
        <f t="shared" si="589"/>
        <v>20000</v>
      </c>
      <c r="R405" s="11">
        <f t="shared" si="537"/>
        <v>100000</v>
      </c>
      <c r="S405" s="11">
        <f t="shared" si="538"/>
        <v>100000</v>
      </c>
      <c r="T405" s="11">
        <f t="shared" si="539"/>
        <v>100000</v>
      </c>
      <c r="U405" s="11">
        <f t="shared" si="590"/>
        <v>0</v>
      </c>
      <c r="V405" s="11">
        <f t="shared" si="591"/>
        <v>0</v>
      </c>
      <c r="W405" s="11">
        <f t="shared" si="592"/>
        <v>0</v>
      </c>
      <c r="X405" s="11">
        <f t="shared" si="540"/>
        <v>100000</v>
      </c>
      <c r="Y405" s="11">
        <f t="shared" si="541"/>
        <v>100000</v>
      </c>
      <c r="Z405" s="11">
        <f t="shared" si="542"/>
        <v>100000</v>
      </c>
      <c r="AA405" s="11">
        <f t="shared" si="593"/>
        <v>0</v>
      </c>
      <c r="AB405" s="11">
        <f t="shared" si="594"/>
        <v>0</v>
      </c>
      <c r="AC405" s="11">
        <f t="shared" si="595"/>
        <v>0</v>
      </c>
      <c r="AD405" s="11">
        <f t="shared" si="543"/>
        <v>100000</v>
      </c>
      <c r="AE405" s="11">
        <f t="shared" si="596"/>
        <v>0</v>
      </c>
      <c r="AF405" s="57">
        <f t="shared" si="532"/>
        <v>100000</v>
      </c>
      <c r="AG405" s="58">
        <f t="shared" si="544"/>
        <v>100000</v>
      </c>
      <c r="AH405" s="58">
        <f t="shared" si="545"/>
        <v>100000</v>
      </c>
      <c r="AI405" s="11">
        <f t="shared" si="597"/>
        <v>0</v>
      </c>
      <c r="AJ405" s="21"/>
      <c r="AK405" s="21"/>
    </row>
    <row r="406" spans="1:37" x14ac:dyDescent="0.3">
      <c r="A406" s="47" t="s">
        <v>304</v>
      </c>
      <c r="B406" s="48">
        <v>600</v>
      </c>
      <c r="C406" s="47" t="s">
        <v>261</v>
      </c>
      <c r="D406" s="47" t="s">
        <v>99</v>
      </c>
      <c r="E406" s="49" t="s">
        <v>262</v>
      </c>
      <c r="F406" s="11">
        <v>80000</v>
      </c>
      <c r="G406" s="11">
        <v>80000</v>
      </c>
      <c r="H406" s="11">
        <v>80000</v>
      </c>
      <c r="I406" s="11"/>
      <c r="J406" s="11"/>
      <c r="K406" s="11"/>
      <c r="L406" s="11">
        <f t="shared" si="598"/>
        <v>80000</v>
      </c>
      <c r="M406" s="11">
        <f t="shared" si="599"/>
        <v>80000</v>
      </c>
      <c r="N406" s="11">
        <f t="shared" si="600"/>
        <v>80000</v>
      </c>
      <c r="O406" s="11">
        <v>20000</v>
      </c>
      <c r="P406" s="11">
        <v>20000</v>
      </c>
      <c r="Q406" s="11">
        <v>20000</v>
      </c>
      <c r="R406" s="11">
        <f t="shared" si="537"/>
        <v>100000</v>
      </c>
      <c r="S406" s="11">
        <f t="shared" si="538"/>
        <v>100000</v>
      </c>
      <c r="T406" s="11">
        <f t="shared" si="539"/>
        <v>100000</v>
      </c>
      <c r="U406" s="11"/>
      <c r="V406" s="11"/>
      <c r="W406" s="11"/>
      <c r="X406" s="11">
        <f t="shared" si="540"/>
        <v>100000</v>
      </c>
      <c r="Y406" s="11">
        <f t="shared" si="541"/>
        <v>100000</v>
      </c>
      <c r="Z406" s="11">
        <f t="shared" si="542"/>
        <v>100000</v>
      </c>
      <c r="AA406" s="11"/>
      <c r="AB406" s="11"/>
      <c r="AC406" s="11"/>
      <c r="AD406" s="11">
        <f t="shared" si="543"/>
        <v>100000</v>
      </c>
      <c r="AE406" s="11"/>
      <c r="AF406" s="57">
        <f t="shared" si="532"/>
        <v>100000</v>
      </c>
      <c r="AG406" s="58">
        <f t="shared" si="544"/>
        <v>100000</v>
      </c>
      <c r="AH406" s="58">
        <f t="shared" si="545"/>
        <v>100000</v>
      </c>
      <c r="AI406" s="11"/>
      <c r="AJ406" s="21"/>
      <c r="AK406" s="21"/>
    </row>
    <row r="407" spans="1:37" ht="46.8" x14ac:dyDescent="0.3">
      <c r="A407" s="47" t="s">
        <v>306</v>
      </c>
      <c r="B407" s="48"/>
      <c r="C407" s="47"/>
      <c r="D407" s="47"/>
      <c r="E407" s="49" t="s">
        <v>307</v>
      </c>
      <c r="F407" s="11">
        <f t="shared" ref="F407:K407" si="601">F408+F412+F415+F419+F422</f>
        <v>971912.1</v>
      </c>
      <c r="G407" s="11">
        <f t="shared" si="601"/>
        <v>993686.5</v>
      </c>
      <c r="H407" s="11">
        <f t="shared" si="601"/>
        <v>993686.5</v>
      </c>
      <c r="I407" s="11">
        <f t="shared" si="601"/>
        <v>45456</v>
      </c>
      <c r="J407" s="11">
        <f t="shared" si="601"/>
        <v>45732.5</v>
      </c>
      <c r="K407" s="11">
        <f t="shared" si="601"/>
        <v>45732.5</v>
      </c>
      <c r="L407" s="11">
        <f t="shared" si="598"/>
        <v>1017368.1</v>
      </c>
      <c r="M407" s="11">
        <f t="shared" si="599"/>
        <v>1039419</v>
      </c>
      <c r="N407" s="11">
        <f t="shared" si="600"/>
        <v>1039419</v>
      </c>
      <c r="O407" s="11">
        <f>O408+O412+O415+O419+O422</f>
        <v>5792.7000000000007</v>
      </c>
      <c r="P407" s="11">
        <f>P408+P412+P415+P419+P422</f>
        <v>0</v>
      </c>
      <c r="Q407" s="11">
        <f>Q408+Q412+Q415+Q419+Q422</f>
        <v>0</v>
      </c>
      <c r="R407" s="11">
        <f t="shared" si="537"/>
        <v>1023160.7999999999</v>
      </c>
      <c r="S407" s="11">
        <f t="shared" si="538"/>
        <v>1039419</v>
      </c>
      <c r="T407" s="11">
        <f t="shared" si="539"/>
        <v>1039419</v>
      </c>
      <c r="U407" s="11">
        <f>U408+U412+U415+U419+U422</f>
        <v>0</v>
      </c>
      <c r="V407" s="11">
        <f>V408+V412+V415+V419+V422</f>
        <v>0</v>
      </c>
      <c r="W407" s="11">
        <f>W408+W412+W415+W419+W422</f>
        <v>0</v>
      </c>
      <c r="X407" s="11">
        <f t="shared" si="540"/>
        <v>1023160.7999999999</v>
      </c>
      <c r="Y407" s="11">
        <f t="shared" si="541"/>
        <v>1039419</v>
      </c>
      <c r="Z407" s="11">
        <f t="shared" si="542"/>
        <v>1039419</v>
      </c>
      <c r="AA407" s="11">
        <f>AA408+AA412+AA415+AA419+AA422</f>
        <v>0</v>
      </c>
      <c r="AB407" s="11">
        <f>AB408+AB412+AB415+AB419+AB422</f>
        <v>0</v>
      </c>
      <c r="AC407" s="11">
        <f>AC408+AC412+AC415+AC419+AC422</f>
        <v>0</v>
      </c>
      <c r="AD407" s="11">
        <f t="shared" si="543"/>
        <v>1023160.7999999999</v>
      </c>
      <c r="AE407" s="11">
        <f>AE408+AE412+AE415+AE419+AE422</f>
        <v>0</v>
      </c>
      <c r="AF407" s="57">
        <f t="shared" si="532"/>
        <v>1023160.7999999999</v>
      </c>
      <c r="AG407" s="58">
        <f t="shared" si="544"/>
        <v>1039419</v>
      </c>
      <c r="AH407" s="58">
        <f t="shared" si="545"/>
        <v>1039419</v>
      </c>
      <c r="AI407" s="11">
        <f>AI408+AI412+AI415+AI419+AI422</f>
        <v>0</v>
      </c>
      <c r="AJ407" s="21"/>
      <c r="AK407" s="21"/>
    </row>
    <row r="408" spans="1:37" ht="46.8" x14ac:dyDescent="0.3">
      <c r="A408" s="47" t="s">
        <v>308</v>
      </c>
      <c r="B408" s="48"/>
      <c r="C408" s="47"/>
      <c r="D408" s="47"/>
      <c r="E408" s="49" t="s">
        <v>140</v>
      </c>
      <c r="F408" s="11">
        <f t="shared" ref="F408:K408" si="602">F409</f>
        <v>906535.6</v>
      </c>
      <c r="G408" s="11">
        <f t="shared" si="602"/>
        <v>935758</v>
      </c>
      <c r="H408" s="11">
        <f t="shared" si="602"/>
        <v>935758</v>
      </c>
      <c r="I408" s="11">
        <f t="shared" si="602"/>
        <v>44562.7</v>
      </c>
      <c r="J408" s="11">
        <f t="shared" si="602"/>
        <v>45210.7</v>
      </c>
      <c r="K408" s="11">
        <f t="shared" si="602"/>
        <v>45210.7</v>
      </c>
      <c r="L408" s="11">
        <f t="shared" si="598"/>
        <v>951098.29999999993</v>
      </c>
      <c r="M408" s="11">
        <f t="shared" si="599"/>
        <v>980968.7</v>
      </c>
      <c r="N408" s="11">
        <f t="shared" si="600"/>
        <v>980968.7</v>
      </c>
      <c r="O408" s="11">
        <f>O409</f>
        <v>0</v>
      </c>
      <c r="P408" s="11">
        <f>P409</f>
        <v>0</v>
      </c>
      <c r="Q408" s="11">
        <f>Q409</f>
        <v>0</v>
      </c>
      <c r="R408" s="11">
        <f t="shared" si="537"/>
        <v>951098.29999999993</v>
      </c>
      <c r="S408" s="11">
        <f t="shared" si="538"/>
        <v>980968.7</v>
      </c>
      <c r="T408" s="11">
        <f t="shared" si="539"/>
        <v>980968.7</v>
      </c>
      <c r="U408" s="11">
        <f>U409</f>
        <v>0</v>
      </c>
      <c r="V408" s="11">
        <f>V409</f>
        <v>0</v>
      </c>
      <c r="W408" s="11">
        <f>W409</f>
        <v>0</v>
      </c>
      <c r="X408" s="11">
        <f t="shared" si="540"/>
        <v>951098.29999999993</v>
      </c>
      <c r="Y408" s="11">
        <f t="shared" si="541"/>
        <v>980968.7</v>
      </c>
      <c r="Z408" s="11">
        <f t="shared" si="542"/>
        <v>980968.7</v>
      </c>
      <c r="AA408" s="11">
        <f>AA409</f>
        <v>0</v>
      </c>
      <c r="AB408" s="11">
        <f>AB409</f>
        <v>0</v>
      </c>
      <c r="AC408" s="11">
        <f>AC409</f>
        <v>0</v>
      </c>
      <c r="AD408" s="11">
        <f t="shared" si="543"/>
        <v>951098.29999999993</v>
      </c>
      <c r="AE408" s="11">
        <f>AE409</f>
        <v>0</v>
      </c>
      <c r="AF408" s="57">
        <f t="shared" si="532"/>
        <v>951098.29999999993</v>
      </c>
      <c r="AG408" s="58">
        <f t="shared" si="544"/>
        <v>980968.7</v>
      </c>
      <c r="AH408" s="58">
        <f t="shared" si="545"/>
        <v>980968.7</v>
      </c>
      <c r="AI408" s="11">
        <f>AI409</f>
        <v>0</v>
      </c>
      <c r="AJ408" s="21"/>
      <c r="AK408" s="21"/>
    </row>
    <row r="409" spans="1:37" ht="46.8" x14ac:dyDescent="0.3">
      <c r="A409" s="47" t="s">
        <v>308</v>
      </c>
      <c r="B409" s="48" t="s">
        <v>51</v>
      </c>
      <c r="C409" s="47"/>
      <c r="D409" s="47"/>
      <c r="E409" s="49" t="s">
        <v>52</v>
      </c>
      <c r="F409" s="11">
        <f t="shared" ref="F409:K409" si="603">F410+F411</f>
        <v>906535.6</v>
      </c>
      <c r="G409" s="11">
        <f t="shared" si="603"/>
        <v>935758</v>
      </c>
      <c r="H409" s="11">
        <f t="shared" si="603"/>
        <v>935758</v>
      </c>
      <c r="I409" s="11">
        <f t="shared" si="603"/>
        <v>44562.7</v>
      </c>
      <c r="J409" s="11">
        <f t="shared" si="603"/>
        <v>45210.7</v>
      </c>
      <c r="K409" s="11">
        <f t="shared" si="603"/>
        <v>45210.7</v>
      </c>
      <c r="L409" s="11">
        <f t="shared" si="598"/>
        <v>951098.29999999993</v>
      </c>
      <c r="M409" s="11">
        <f t="shared" si="599"/>
        <v>980968.7</v>
      </c>
      <c r="N409" s="11">
        <f t="shared" si="600"/>
        <v>980968.7</v>
      </c>
      <c r="O409" s="11">
        <f>O410+O411</f>
        <v>0</v>
      </c>
      <c r="P409" s="11">
        <f>P410+P411</f>
        <v>0</v>
      </c>
      <c r="Q409" s="11">
        <f>Q410+Q411</f>
        <v>0</v>
      </c>
      <c r="R409" s="11">
        <f t="shared" si="537"/>
        <v>951098.29999999993</v>
      </c>
      <c r="S409" s="11">
        <f t="shared" si="538"/>
        <v>980968.7</v>
      </c>
      <c r="T409" s="11">
        <f t="shared" si="539"/>
        <v>980968.7</v>
      </c>
      <c r="U409" s="11">
        <f>U410+U411</f>
        <v>0</v>
      </c>
      <c r="V409" s="11">
        <f>V410+V411</f>
        <v>0</v>
      </c>
      <c r="W409" s="11">
        <f>W410+W411</f>
        <v>0</v>
      </c>
      <c r="X409" s="11">
        <f t="shared" si="540"/>
        <v>951098.29999999993</v>
      </c>
      <c r="Y409" s="11">
        <f t="shared" si="541"/>
        <v>980968.7</v>
      </c>
      <c r="Z409" s="11">
        <f t="shared" si="542"/>
        <v>980968.7</v>
      </c>
      <c r="AA409" s="11">
        <f>AA410+AA411</f>
        <v>0</v>
      </c>
      <c r="AB409" s="11">
        <f>AB410+AB411</f>
        <v>0</v>
      </c>
      <c r="AC409" s="11">
        <f>AC410+AC411</f>
        <v>0</v>
      </c>
      <c r="AD409" s="11">
        <f t="shared" si="543"/>
        <v>951098.29999999993</v>
      </c>
      <c r="AE409" s="11">
        <f>AE410+AE411</f>
        <v>0</v>
      </c>
      <c r="AF409" s="57">
        <f t="shared" si="532"/>
        <v>951098.29999999993</v>
      </c>
      <c r="AG409" s="58">
        <f t="shared" si="544"/>
        <v>980968.7</v>
      </c>
      <c r="AH409" s="58">
        <f t="shared" si="545"/>
        <v>980968.7</v>
      </c>
      <c r="AI409" s="11">
        <f>AI410+AI411</f>
        <v>0</v>
      </c>
      <c r="AJ409" s="21"/>
      <c r="AK409" s="21"/>
    </row>
    <row r="410" spans="1:37" x14ac:dyDescent="0.3">
      <c r="A410" s="47" t="s">
        <v>308</v>
      </c>
      <c r="B410" s="48">
        <v>600</v>
      </c>
      <c r="C410" s="47" t="s">
        <v>261</v>
      </c>
      <c r="D410" s="47" t="s">
        <v>30</v>
      </c>
      <c r="E410" s="49" t="s">
        <v>281</v>
      </c>
      <c r="F410" s="11">
        <f>4627.4-13.4+0.3</f>
        <v>4614.3</v>
      </c>
      <c r="G410" s="11">
        <f>4736.8+0.1</f>
        <v>4736.9000000000005</v>
      </c>
      <c r="H410" s="11">
        <f>4736.8+0.1</f>
        <v>4736.9000000000005</v>
      </c>
      <c r="I410" s="11"/>
      <c r="J410" s="11"/>
      <c r="K410" s="11"/>
      <c r="L410" s="11">
        <f t="shared" si="598"/>
        <v>4614.3</v>
      </c>
      <c r="M410" s="11">
        <f t="shared" si="599"/>
        <v>4736.9000000000005</v>
      </c>
      <c r="N410" s="11">
        <f t="shared" si="600"/>
        <v>4736.9000000000005</v>
      </c>
      <c r="O410" s="11"/>
      <c r="P410" s="11"/>
      <c r="Q410" s="11"/>
      <c r="R410" s="11">
        <f t="shared" si="537"/>
        <v>4614.3</v>
      </c>
      <c r="S410" s="11">
        <f t="shared" si="538"/>
        <v>4736.9000000000005</v>
      </c>
      <c r="T410" s="11">
        <f t="shared" si="539"/>
        <v>4736.9000000000005</v>
      </c>
      <c r="U410" s="11"/>
      <c r="V410" s="11"/>
      <c r="W410" s="11"/>
      <c r="X410" s="11">
        <f t="shared" si="540"/>
        <v>4614.3</v>
      </c>
      <c r="Y410" s="11">
        <f t="shared" si="541"/>
        <v>4736.9000000000005</v>
      </c>
      <c r="Z410" s="11">
        <f t="shared" si="542"/>
        <v>4736.9000000000005</v>
      </c>
      <c r="AA410" s="11"/>
      <c r="AB410" s="11"/>
      <c r="AC410" s="11"/>
      <c r="AD410" s="11">
        <f t="shared" si="543"/>
        <v>4614.3</v>
      </c>
      <c r="AE410" s="11"/>
      <c r="AF410" s="57">
        <f t="shared" si="532"/>
        <v>4614.3</v>
      </c>
      <c r="AG410" s="58">
        <f t="shared" si="544"/>
        <v>4736.9000000000005</v>
      </c>
      <c r="AH410" s="58">
        <f t="shared" si="545"/>
        <v>4736.9000000000005</v>
      </c>
      <c r="AI410" s="11"/>
      <c r="AJ410" s="21"/>
      <c r="AK410" s="21"/>
    </row>
    <row r="411" spans="1:37" x14ac:dyDescent="0.3">
      <c r="A411" s="47" t="s">
        <v>308</v>
      </c>
      <c r="B411" s="48">
        <v>600</v>
      </c>
      <c r="C411" s="47" t="s">
        <v>261</v>
      </c>
      <c r="D411" s="47" t="s">
        <v>99</v>
      </c>
      <c r="E411" s="49" t="s">
        <v>262</v>
      </c>
      <c r="F411" s="11">
        <f>901921.6-0.3</f>
        <v>901921.29999999993</v>
      </c>
      <c r="G411" s="11">
        <f>931021.2-0.1</f>
        <v>931021.1</v>
      </c>
      <c r="H411" s="11">
        <f>931021.2-0.1</f>
        <v>931021.1</v>
      </c>
      <c r="I411" s="11">
        <v>44562.7</v>
      </c>
      <c r="J411" s="11">
        <v>45210.7</v>
      </c>
      <c r="K411" s="11">
        <v>45210.7</v>
      </c>
      <c r="L411" s="11">
        <f t="shared" si="598"/>
        <v>946483.99999999988</v>
      </c>
      <c r="M411" s="11">
        <f t="shared" si="599"/>
        <v>976231.79999999993</v>
      </c>
      <c r="N411" s="11">
        <f t="shared" si="600"/>
        <v>976231.79999999993</v>
      </c>
      <c r="O411" s="11"/>
      <c r="P411" s="11"/>
      <c r="Q411" s="11"/>
      <c r="R411" s="11">
        <f t="shared" si="537"/>
        <v>946483.99999999988</v>
      </c>
      <c r="S411" s="11">
        <f t="shared" si="538"/>
        <v>976231.79999999993</v>
      </c>
      <c r="T411" s="11">
        <f t="shared" si="539"/>
        <v>976231.79999999993</v>
      </c>
      <c r="U411" s="11"/>
      <c r="V411" s="11"/>
      <c r="W411" s="11"/>
      <c r="X411" s="11">
        <f t="shared" si="540"/>
        <v>946483.99999999988</v>
      </c>
      <c r="Y411" s="11">
        <f t="shared" si="541"/>
        <v>976231.79999999993</v>
      </c>
      <c r="Z411" s="11">
        <f t="shared" si="542"/>
        <v>976231.79999999993</v>
      </c>
      <c r="AA411" s="11"/>
      <c r="AB411" s="11"/>
      <c r="AC411" s="11"/>
      <c r="AD411" s="11">
        <f t="shared" si="543"/>
        <v>946483.99999999988</v>
      </c>
      <c r="AE411" s="11"/>
      <c r="AF411" s="57">
        <f t="shared" si="532"/>
        <v>946483.99999999988</v>
      </c>
      <c r="AG411" s="58">
        <f t="shared" si="544"/>
        <v>976231.79999999993</v>
      </c>
      <c r="AH411" s="58">
        <f t="shared" si="545"/>
        <v>976231.79999999993</v>
      </c>
      <c r="AI411" s="11"/>
      <c r="AJ411" s="21"/>
      <c r="AK411" s="21">
        <v>70</v>
      </c>
    </row>
    <row r="412" spans="1:37" ht="78" x14ac:dyDescent="0.3">
      <c r="A412" s="47" t="s">
        <v>309</v>
      </c>
      <c r="B412" s="48"/>
      <c r="C412" s="47"/>
      <c r="D412" s="47"/>
      <c r="E412" s="49" t="s">
        <v>310</v>
      </c>
      <c r="F412" s="11">
        <f t="shared" ref="F412:F415" si="604">F413</f>
        <v>38855.699999999997</v>
      </c>
      <c r="G412" s="11">
        <f t="shared" ref="G412:G415" si="605">G413</f>
        <v>38855.699999999997</v>
      </c>
      <c r="H412" s="11">
        <f t="shared" ref="H412:H415" si="606">H413</f>
        <v>38855.699999999997</v>
      </c>
      <c r="I412" s="11">
        <f t="shared" ref="I412:I415" si="607">I413</f>
        <v>0</v>
      </c>
      <c r="J412" s="11">
        <f t="shared" ref="J412:J415" si="608">J413</f>
        <v>0</v>
      </c>
      <c r="K412" s="11">
        <f t="shared" ref="K412:K415" si="609">K413</f>
        <v>0</v>
      </c>
      <c r="L412" s="11">
        <f t="shared" si="598"/>
        <v>38855.699999999997</v>
      </c>
      <c r="M412" s="11">
        <f t="shared" si="599"/>
        <v>38855.699999999997</v>
      </c>
      <c r="N412" s="11">
        <f t="shared" si="600"/>
        <v>38855.699999999997</v>
      </c>
      <c r="O412" s="11">
        <f t="shared" ref="O412:O415" si="610">O413</f>
        <v>0</v>
      </c>
      <c r="P412" s="11">
        <f t="shared" ref="P412:P415" si="611">P413</f>
        <v>0</v>
      </c>
      <c r="Q412" s="11">
        <f t="shared" ref="Q412:Q415" si="612">Q413</f>
        <v>0</v>
      </c>
      <c r="R412" s="11">
        <f t="shared" si="537"/>
        <v>38855.699999999997</v>
      </c>
      <c r="S412" s="11">
        <f t="shared" si="538"/>
        <v>38855.699999999997</v>
      </c>
      <c r="T412" s="11">
        <f t="shared" si="539"/>
        <v>38855.699999999997</v>
      </c>
      <c r="U412" s="11">
        <f t="shared" ref="U412:U415" si="613">U413</f>
        <v>0</v>
      </c>
      <c r="V412" s="11">
        <f t="shared" ref="V412:V415" si="614">V413</f>
        <v>0</v>
      </c>
      <c r="W412" s="11">
        <f t="shared" ref="W412:W415" si="615">W413</f>
        <v>0</v>
      </c>
      <c r="X412" s="11">
        <f t="shared" si="540"/>
        <v>38855.699999999997</v>
      </c>
      <c r="Y412" s="11">
        <f t="shared" si="541"/>
        <v>38855.699999999997</v>
      </c>
      <c r="Z412" s="11">
        <f t="shared" si="542"/>
        <v>38855.699999999997</v>
      </c>
      <c r="AA412" s="11">
        <f t="shared" ref="AA412:AA415" si="616">AA413</f>
        <v>0</v>
      </c>
      <c r="AB412" s="11">
        <f t="shared" ref="AB412:AB415" si="617">AB413</f>
        <v>0</v>
      </c>
      <c r="AC412" s="11">
        <f t="shared" ref="AC412:AC415" si="618">AC413</f>
        <v>0</v>
      </c>
      <c r="AD412" s="11">
        <f t="shared" si="543"/>
        <v>38855.699999999997</v>
      </c>
      <c r="AE412" s="11">
        <f t="shared" ref="AE412:AE415" si="619">AE413</f>
        <v>0</v>
      </c>
      <c r="AF412" s="57">
        <f t="shared" si="532"/>
        <v>38855.699999999997</v>
      </c>
      <c r="AG412" s="58">
        <f t="shared" si="544"/>
        <v>38855.699999999997</v>
      </c>
      <c r="AH412" s="58">
        <f t="shared" si="545"/>
        <v>38855.699999999997</v>
      </c>
      <c r="AI412" s="11">
        <f t="shared" ref="AI412:AI415" si="620">AI413</f>
        <v>0</v>
      </c>
      <c r="AJ412" s="21"/>
      <c r="AK412" s="21"/>
    </row>
    <row r="413" spans="1:37" ht="46.8" x14ac:dyDescent="0.3">
      <c r="A413" s="47" t="s">
        <v>309</v>
      </c>
      <c r="B413" s="48" t="s">
        <v>51</v>
      </c>
      <c r="C413" s="47"/>
      <c r="D413" s="47"/>
      <c r="E413" s="49" t="s">
        <v>52</v>
      </c>
      <c r="F413" s="11">
        <f t="shared" si="604"/>
        <v>38855.699999999997</v>
      </c>
      <c r="G413" s="11">
        <f t="shared" si="605"/>
        <v>38855.699999999997</v>
      </c>
      <c r="H413" s="11">
        <f t="shared" si="606"/>
        <v>38855.699999999997</v>
      </c>
      <c r="I413" s="11">
        <f t="shared" si="607"/>
        <v>0</v>
      </c>
      <c r="J413" s="11">
        <f t="shared" si="608"/>
        <v>0</v>
      </c>
      <c r="K413" s="11">
        <f t="shared" si="609"/>
        <v>0</v>
      </c>
      <c r="L413" s="11">
        <f t="shared" si="598"/>
        <v>38855.699999999997</v>
      </c>
      <c r="M413" s="11">
        <f t="shared" si="599"/>
        <v>38855.699999999997</v>
      </c>
      <c r="N413" s="11">
        <f t="shared" si="600"/>
        <v>38855.699999999997</v>
      </c>
      <c r="O413" s="11">
        <f t="shared" si="610"/>
        <v>0</v>
      </c>
      <c r="P413" s="11">
        <f t="shared" si="611"/>
        <v>0</v>
      </c>
      <c r="Q413" s="11">
        <f t="shared" si="612"/>
        <v>0</v>
      </c>
      <c r="R413" s="11">
        <f t="shared" si="537"/>
        <v>38855.699999999997</v>
      </c>
      <c r="S413" s="11">
        <f t="shared" si="538"/>
        <v>38855.699999999997</v>
      </c>
      <c r="T413" s="11">
        <f t="shared" si="539"/>
        <v>38855.699999999997</v>
      </c>
      <c r="U413" s="11">
        <f t="shared" si="613"/>
        <v>0</v>
      </c>
      <c r="V413" s="11">
        <f t="shared" si="614"/>
        <v>0</v>
      </c>
      <c r="W413" s="11">
        <f t="shared" si="615"/>
        <v>0</v>
      </c>
      <c r="X413" s="11">
        <f t="shared" si="540"/>
        <v>38855.699999999997</v>
      </c>
      <c r="Y413" s="11">
        <f t="shared" si="541"/>
        <v>38855.699999999997</v>
      </c>
      <c r="Z413" s="11">
        <f t="shared" si="542"/>
        <v>38855.699999999997</v>
      </c>
      <c r="AA413" s="11">
        <f t="shared" si="616"/>
        <v>0</v>
      </c>
      <c r="AB413" s="11">
        <f t="shared" si="617"/>
        <v>0</v>
      </c>
      <c r="AC413" s="11">
        <f t="shared" si="618"/>
        <v>0</v>
      </c>
      <c r="AD413" s="11">
        <f t="shared" si="543"/>
        <v>38855.699999999997</v>
      </c>
      <c r="AE413" s="11">
        <f t="shared" si="619"/>
        <v>0</v>
      </c>
      <c r="AF413" s="57">
        <f t="shared" si="532"/>
        <v>38855.699999999997</v>
      </c>
      <c r="AG413" s="58">
        <f t="shared" si="544"/>
        <v>38855.699999999997</v>
      </c>
      <c r="AH413" s="58">
        <f t="shared" si="545"/>
        <v>38855.699999999997</v>
      </c>
      <c r="AI413" s="11">
        <f t="shared" si="620"/>
        <v>0</v>
      </c>
      <c r="AJ413" s="21"/>
      <c r="AK413" s="21"/>
    </row>
    <row r="414" spans="1:37" x14ac:dyDescent="0.3">
      <c r="A414" s="47" t="s">
        <v>309</v>
      </c>
      <c r="B414" s="48">
        <v>600</v>
      </c>
      <c r="C414" s="47" t="s">
        <v>261</v>
      </c>
      <c r="D414" s="47" t="s">
        <v>99</v>
      </c>
      <c r="E414" s="49" t="s">
        <v>262</v>
      </c>
      <c r="F414" s="11">
        <v>38855.699999999997</v>
      </c>
      <c r="G414" s="11">
        <v>38855.699999999997</v>
      </c>
      <c r="H414" s="11">
        <v>38855.699999999997</v>
      </c>
      <c r="I414" s="11"/>
      <c r="J414" s="11"/>
      <c r="K414" s="11"/>
      <c r="L414" s="11">
        <f t="shared" si="598"/>
        <v>38855.699999999997</v>
      </c>
      <c r="M414" s="11">
        <f t="shared" si="599"/>
        <v>38855.699999999997</v>
      </c>
      <c r="N414" s="11">
        <f t="shared" si="600"/>
        <v>38855.699999999997</v>
      </c>
      <c r="O414" s="11"/>
      <c r="P414" s="11"/>
      <c r="Q414" s="11"/>
      <c r="R414" s="11">
        <f t="shared" si="537"/>
        <v>38855.699999999997</v>
      </c>
      <c r="S414" s="11">
        <f t="shared" si="538"/>
        <v>38855.699999999997</v>
      </c>
      <c r="T414" s="11">
        <f t="shared" si="539"/>
        <v>38855.699999999997</v>
      </c>
      <c r="U414" s="11"/>
      <c r="V414" s="11"/>
      <c r="W414" s="11"/>
      <c r="X414" s="11">
        <f t="shared" si="540"/>
        <v>38855.699999999997</v>
      </c>
      <c r="Y414" s="11">
        <f t="shared" si="541"/>
        <v>38855.699999999997</v>
      </c>
      <c r="Z414" s="11">
        <f t="shared" si="542"/>
        <v>38855.699999999997</v>
      </c>
      <c r="AA414" s="11"/>
      <c r="AB414" s="11"/>
      <c r="AC414" s="11"/>
      <c r="AD414" s="11">
        <f t="shared" si="543"/>
        <v>38855.699999999997</v>
      </c>
      <c r="AE414" s="11"/>
      <c r="AF414" s="57">
        <f t="shared" si="532"/>
        <v>38855.699999999997</v>
      </c>
      <c r="AG414" s="58">
        <f t="shared" si="544"/>
        <v>38855.699999999997</v>
      </c>
      <c r="AH414" s="58">
        <f t="shared" si="545"/>
        <v>38855.699999999997</v>
      </c>
      <c r="AI414" s="11"/>
      <c r="AJ414" s="21"/>
      <c r="AK414" s="21"/>
    </row>
    <row r="415" spans="1:37" x14ac:dyDescent="0.3">
      <c r="A415" s="47" t="s">
        <v>311</v>
      </c>
      <c r="B415" s="48"/>
      <c r="C415" s="47"/>
      <c r="D415" s="47"/>
      <c r="E415" s="49" t="s">
        <v>195</v>
      </c>
      <c r="F415" s="11">
        <f t="shared" si="604"/>
        <v>7448</v>
      </c>
      <c r="G415" s="11">
        <f t="shared" si="605"/>
        <v>0</v>
      </c>
      <c r="H415" s="11">
        <f t="shared" si="606"/>
        <v>0</v>
      </c>
      <c r="I415" s="11">
        <f t="shared" si="607"/>
        <v>371.5</v>
      </c>
      <c r="J415" s="11">
        <f t="shared" si="608"/>
        <v>0</v>
      </c>
      <c r="K415" s="11">
        <f t="shared" si="609"/>
        <v>0</v>
      </c>
      <c r="L415" s="11">
        <f t="shared" si="598"/>
        <v>7819.5</v>
      </c>
      <c r="M415" s="11">
        <f t="shared" si="599"/>
        <v>0</v>
      </c>
      <c r="N415" s="11">
        <f t="shared" si="600"/>
        <v>0</v>
      </c>
      <c r="O415" s="11">
        <f t="shared" si="610"/>
        <v>5112.4000000000005</v>
      </c>
      <c r="P415" s="11">
        <f t="shared" si="611"/>
        <v>0</v>
      </c>
      <c r="Q415" s="11">
        <f t="shared" si="612"/>
        <v>0</v>
      </c>
      <c r="R415" s="11">
        <f t="shared" si="537"/>
        <v>12931.900000000001</v>
      </c>
      <c r="S415" s="11">
        <f t="shared" si="538"/>
        <v>0</v>
      </c>
      <c r="T415" s="11">
        <f t="shared" si="539"/>
        <v>0</v>
      </c>
      <c r="U415" s="11">
        <f t="shared" si="613"/>
        <v>0</v>
      </c>
      <c r="V415" s="11">
        <f t="shared" si="614"/>
        <v>0</v>
      </c>
      <c r="W415" s="11">
        <f t="shared" si="615"/>
        <v>0</v>
      </c>
      <c r="X415" s="11">
        <f t="shared" si="540"/>
        <v>12931.900000000001</v>
      </c>
      <c r="Y415" s="11">
        <f t="shared" si="541"/>
        <v>0</v>
      </c>
      <c r="Z415" s="11">
        <f t="shared" si="542"/>
        <v>0</v>
      </c>
      <c r="AA415" s="11">
        <f t="shared" si="616"/>
        <v>0</v>
      </c>
      <c r="AB415" s="11">
        <f t="shared" si="617"/>
        <v>0</v>
      </c>
      <c r="AC415" s="11">
        <f t="shared" si="618"/>
        <v>0</v>
      </c>
      <c r="AD415" s="11">
        <f t="shared" si="543"/>
        <v>12931.900000000001</v>
      </c>
      <c r="AE415" s="11">
        <f t="shared" si="619"/>
        <v>0</v>
      </c>
      <c r="AF415" s="57">
        <f t="shared" si="532"/>
        <v>12931.900000000001</v>
      </c>
      <c r="AG415" s="58">
        <f t="shared" si="544"/>
        <v>0</v>
      </c>
      <c r="AH415" s="58">
        <f t="shared" si="545"/>
        <v>0</v>
      </c>
      <c r="AI415" s="11">
        <f t="shared" si="620"/>
        <v>0</v>
      </c>
      <c r="AJ415" s="21"/>
      <c r="AK415" s="21"/>
    </row>
    <row r="416" spans="1:37" ht="46.8" x14ac:dyDescent="0.3">
      <c r="A416" s="47" t="s">
        <v>311</v>
      </c>
      <c r="B416" s="48" t="s">
        <v>51</v>
      </c>
      <c r="C416" s="47"/>
      <c r="D416" s="47"/>
      <c r="E416" s="49" t="s">
        <v>52</v>
      </c>
      <c r="F416" s="11">
        <f t="shared" ref="F416:K416" si="621">F417+F418</f>
        <v>7448</v>
      </c>
      <c r="G416" s="11">
        <f t="shared" si="621"/>
        <v>0</v>
      </c>
      <c r="H416" s="11">
        <f t="shared" si="621"/>
        <v>0</v>
      </c>
      <c r="I416" s="11">
        <f t="shared" si="621"/>
        <v>371.5</v>
      </c>
      <c r="J416" s="11">
        <f t="shared" si="621"/>
        <v>0</v>
      </c>
      <c r="K416" s="11">
        <f t="shared" si="621"/>
        <v>0</v>
      </c>
      <c r="L416" s="11">
        <f t="shared" si="598"/>
        <v>7819.5</v>
      </c>
      <c r="M416" s="11">
        <f t="shared" si="599"/>
        <v>0</v>
      </c>
      <c r="N416" s="11">
        <f t="shared" si="600"/>
        <v>0</v>
      </c>
      <c r="O416" s="11">
        <f>O417+O418</f>
        <v>5112.4000000000005</v>
      </c>
      <c r="P416" s="11">
        <f>P417+P418</f>
        <v>0</v>
      </c>
      <c r="Q416" s="11">
        <f>Q417+Q418</f>
        <v>0</v>
      </c>
      <c r="R416" s="11">
        <f t="shared" si="537"/>
        <v>12931.900000000001</v>
      </c>
      <c r="S416" s="11">
        <f t="shared" si="538"/>
        <v>0</v>
      </c>
      <c r="T416" s="11">
        <f t="shared" si="539"/>
        <v>0</v>
      </c>
      <c r="U416" s="11">
        <f>U417+U418</f>
        <v>0</v>
      </c>
      <c r="V416" s="11">
        <f>V417+V418</f>
        <v>0</v>
      </c>
      <c r="W416" s="11">
        <f>W417+W418</f>
        <v>0</v>
      </c>
      <c r="X416" s="11">
        <f t="shared" si="540"/>
        <v>12931.900000000001</v>
      </c>
      <c r="Y416" s="11">
        <f t="shared" si="541"/>
        <v>0</v>
      </c>
      <c r="Z416" s="11">
        <f t="shared" si="542"/>
        <v>0</v>
      </c>
      <c r="AA416" s="11">
        <f>AA417+AA418</f>
        <v>0</v>
      </c>
      <c r="AB416" s="11">
        <f>AB417+AB418</f>
        <v>0</v>
      </c>
      <c r="AC416" s="11">
        <f>AC417+AC418</f>
        <v>0</v>
      </c>
      <c r="AD416" s="11">
        <f t="shared" si="543"/>
        <v>12931.900000000001</v>
      </c>
      <c r="AE416" s="11">
        <f>AE417+AE418</f>
        <v>0</v>
      </c>
      <c r="AF416" s="57">
        <f t="shared" si="532"/>
        <v>12931.900000000001</v>
      </c>
      <c r="AG416" s="58">
        <f t="shared" si="544"/>
        <v>0</v>
      </c>
      <c r="AH416" s="58">
        <f t="shared" si="545"/>
        <v>0</v>
      </c>
      <c r="AI416" s="11">
        <f>AI417+AI418</f>
        <v>0</v>
      </c>
      <c r="AJ416" s="21"/>
      <c r="AK416" s="21"/>
    </row>
    <row r="417" spans="1:37" x14ac:dyDescent="0.3">
      <c r="A417" s="47" t="s">
        <v>311</v>
      </c>
      <c r="B417" s="48">
        <v>600</v>
      </c>
      <c r="C417" s="47" t="s">
        <v>261</v>
      </c>
      <c r="D417" s="47" t="s">
        <v>30</v>
      </c>
      <c r="E417" s="66" t="s">
        <v>281</v>
      </c>
      <c r="F417" s="11">
        <f>62.7+7.7</f>
        <v>70.400000000000006</v>
      </c>
      <c r="G417" s="11">
        <v>0</v>
      </c>
      <c r="H417" s="11">
        <v>0</v>
      </c>
      <c r="I417" s="11"/>
      <c r="J417" s="11"/>
      <c r="K417" s="11"/>
      <c r="L417" s="11">
        <f t="shared" si="598"/>
        <v>70.400000000000006</v>
      </c>
      <c r="M417" s="11">
        <f t="shared" si="599"/>
        <v>0</v>
      </c>
      <c r="N417" s="11">
        <f t="shared" si="600"/>
        <v>0</v>
      </c>
      <c r="O417" s="11">
        <v>46.1</v>
      </c>
      <c r="P417" s="11"/>
      <c r="Q417" s="11"/>
      <c r="R417" s="11">
        <f t="shared" si="537"/>
        <v>116.5</v>
      </c>
      <c r="S417" s="11">
        <f t="shared" si="538"/>
        <v>0</v>
      </c>
      <c r="T417" s="11">
        <f t="shared" si="539"/>
        <v>0</v>
      </c>
      <c r="U417" s="11"/>
      <c r="V417" s="11"/>
      <c r="W417" s="11"/>
      <c r="X417" s="11">
        <f t="shared" si="540"/>
        <v>116.5</v>
      </c>
      <c r="Y417" s="11">
        <f t="shared" si="541"/>
        <v>0</v>
      </c>
      <c r="Z417" s="11">
        <f t="shared" si="542"/>
        <v>0</v>
      </c>
      <c r="AA417" s="11"/>
      <c r="AB417" s="11"/>
      <c r="AC417" s="11"/>
      <c r="AD417" s="11">
        <f t="shared" si="543"/>
        <v>116.5</v>
      </c>
      <c r="AE417" s="11"/>
      <c r="AF417" s="57">
        <f t="shared" si="532"/>
        <v>116.5</v>
      </c>
      <c r="AG417" s="58">
        <f t="shared" si="544"/>
        <v>0</v>
      </c>
      <c r="AH417" s="58">
        <f t="shared" si="545"/>
        <v>0</v>
      </c>
      <c r="AI417" s="11"/>
      <c r="AJ417" s="21"/>
      <c r="AK417" s="21"/>
    </row>
    <row r="418" spans="1:37" x14ac:dyDescent="0.3">
      <c r="A418" s="47" t="s">
        <v>311</v>
      </c>
      <c r="B418" s="48">
        <v>600</v>
      </c>
      <c r="C418" s="47" t="s">
        <v>261</v>
      </c>
      <c r="D418" s="47" t="s">
        <v>99</v>
      </c>
      <c r="E418" s="49" t="s">
        <v>262</v>
      </c>
      <c r="F418" s="11">
        <v>7377.6</v>
      </c>
      <c r="G418" s="11">
        <v>0</v>
      </c>
      <c r="H418" s="11">
        <v>0</v>
      </c>
      <c r="I418" s="11">
        <v>371.5</v>
      </c>
      <c r="J418" s="11"/>
      <c r="K418" s="11"/>
      <c r="L418" s="11">
        <f t="shared" si="598"/>
        <v>7749.1</v>
      </c>
      <c r="M418" s="11">
        <f t="shared" si="599"/>
        <v>0</v>
      </c>
      <c r="N418" s="11">
        <f t="shared" si="600"/>
        <v>0</v>
      </c>
      <c r="O418" s="11">
        <v>5066.3</v>
      </c>
      <c r="P418" s="11"/>
      <c r="Q418" s="11"/>
      <c r="R418" s="11">
        <f t="shared" si="537"/>
        <v>12815.400000000001</v>
      </c>
      <c r="S418" s="11">
        <f t="shared" si="538"/>
        <v>0</v>
      </c>
      <c r="T418" s="11">
        <f t="shared" si="539"/>
        <v>0</v>
      </c>
      <c r="U418" s="11"/>
      <c r="V418" s="11"/>
      <c r="W418" s="11"/>
      <c r="X418" s="11">
        <f t="shared" si="540"/>
        <v>12815.400000000001</v>
      </c>
      <c r="Y418" s="11">
        <f t="shared" si="541"/>
        <v>0</v>
      </c>
      <c r="Z418" s="11">
        <f t="shared" si="542"/>
        <v>0</v>
      </c>
      <c r="AA418" s="11"/>
      <c r="AB418" s="11"/>
      <c r="AC418" s="11"/>
      <c r="AD418" s="11">
        <f t="shared" si="543"/>
        <v>12815.400000000001</v>
      </c>
      <c r="AE418" s="11"/>
      <c r="AF418" s="57">
        <f t="shared" si="532"/>
        <v>12815.400000000001</v>
      </c>
      <c r="AG418" s="58">
        <f t="shared" si="544"/>
        <v>0</v>
      </c>
      <c r="AH418" s="58">
        <f t="shared" si="545"/>
        <v>0</v>
      </c>
      <c r="AI418" s="11"/>
      <c r="AJ418" s="21"/>
      <c r="AK418" s="21">
        <v>71</v>
      </c>
    </row>
    <row r="419" spans="1:37" ht="46.8" x14ac:dyDescent="0.3">
      <c r="A419" s="47" t="s">
        <v>312</v>
      </c>
      <c r="B419" s="48"/>
      <c r="C419" s="47"/>
      <c r="D419" s="47"/>
      <c r="E419" s="49" t="s">
        <v>313</v>
      </c>
      <c r="F419" s="11">
        <f t="shared" ref="F419:F423" si="622">F420</f>
        <v>2850</v>
      </c>
      <c r="G419" s="11">
        <f t="shared" ref="G419:G423" si="623">G420</f>
        <v>2850</v>
      </c>
      <c r="H419" s="11">
        <f t="shared" ref="H419:H423" si="624">H420</f>
        <v>2850</v>
      </c>
      <c r="I419" s="11">
        <f t="shared" ref="I419:I423" si="625">I420</f>
        <v>0</v>
      </c>
      <c r="J419" s="11">
        <f t="shared" ref="J419:J423" si="626">J420</f>
        <v>0</v>
      </c>
      <c r="K419" s="11">
        <f t="shared" ref="K419:K423" si="627">K420</f>
        <v>0</v>
      </c>
      <c r="L419" s="11">
        <f t="shared" si="598"/>
        <v>2850</v>
      </c>
      <c r="M419" s="11">
        <f t="shared" si="599"/>
        <v>2850</v>
      </c>
      <c r="N419" s="11">
        <f t="shared" si="600"/>
        <v>2850</v>
      </c>
      <c r="O419" s="11">
        <f t="shared" ref="O419:O423" si="628">O420</f>
        <v>0</v>
      </c>
      <c r="P419" s="11">
        <f t="shared" ref="P419:P423" si="629">P420</f>
        <v>0</v>
      </c>
      <c r="Q419" s="11">
        <f t="shared" ref="Q419:Q423" si="630">Q420</f>
        <v>0</v>
      </c>
      <c r="R419" s="11">
        <f t="shared" si="537"/>
        <v>2850</v>
      </c>
      <c r="S419" s="11">
        <f t="shared" si="538"/>
        <v>2850</v>
      </c>
      <c r="T419" s="11">
        <f t="shared" si="539"/>
        <v>2850</v>
      </c>
      <c r="U419" s="11">
        <f t="shared" ref="U419:U423" si="631">U420</f>
        <v>0</v>
      </c>
      <c r="V419" s="11">
        <f t="shared" ref="V419:V423" si="632">V420</f>
        <v>0</v>
      </c>
      <c r="W419" s="11">
        <f t="shared" ref="W419:W423" si="633">W420</f>
        <v>0</v>
      </c>
      <c r="X419" s="11">
        <f t="shared" si="540"/>
        <v>2850</v>
      </c>
      <c r="Y419" s="11">
        <f t="shared" si="541"/>
        <v>2850</v>
      </c>
      <c r="Z419" s="11">
        <f t="shared" si="542"/>
        <v>2850</v>
      </c>
      <c r="AA419" s="11">
        <f t="shared" ref="AA419:AA423" si="634">AA420</f>
        <v>0</v>
      </c>
      <c r="AB419" s="11">
        <f t="shared" ref="AB419:AB423" si="635">AB420</f>
        <v>0</v>
      </c>
      <c r="AC419" s="11">
        <f t="shared" ref="AC419:AC423" si="636">AC420</f>
        <v>0</v>
      </c>
      <c r="AD419" s="11">
        <f t="shared" si="543"/>
        <v>2850</v>
      </c>
      <c r="AE419" s="11">
        <f t="shared" ref="AE419:AE423" si="637">AE420</f>
        <v>0</v>
      </c>
      <c r="AF419" s="57">
        <f t="shared" ref="AF419:AF482" si="638">AD419+AE419</f>
        <v>2850</v>
      </c>
      <c r="AG419" s="58">
        <f t="shared" si="544"/>
        <v>2850</v>
      </c>
      <c r="AH419" s="58">
        <f t="shared" si="545"/>
        <v>2850</v>
      </c>
      <c r="AI419" s="11">
        <f t="shared" ref="AI419:AI423" si="639">AI420</f>
        <v>0</v>
      </c>
      <c r="AJ419" s="21"/>
      <c r="AK419" s="21"/>
    </row>
    <row r="420" spans="1:37" ht="31.2" x14ac:dyDescent="0.3">
      <c r="A420" s="47" t="s">
        <v>312</v>
      </c>
      <c r="B420" s="48" t="s">
        <v>185</v>
      </c>
      <c r="C420" s="47"/>
      <c r="D420" s="47"/>
      <c r="E420" s="49" t="s">
        <v>186</v>
      </c>
      <c r="F420" s="11">
        <f t="shared" si="622"/>
        <v>2850</v>
      </c>
      <c r="G420" s="11">
        <f t="shared" si="623"/>
        <v>2850</v>
      </c>
      <c r="H420" s="11">
        <f t="shared" si="624"/>
        <v>2850</v>
      </c>
      <c r="I420" s="11">
        <f t="shared" si="625"/>
        <v>0</v>
      </c>
      <c r="J420" s="11">
        <f t="shared" si="626"/>
        <v>0</v>
      </c>
      <c r="K420" s="11">
        <f t="shared" si="627"/>
        <v>0</v>
      </c>
      <c r="L420" s="11">
        <f t="shared" si="598"/>
        <v>2850</v>
      </c>
      <c r="M420" s="11">
        <f t="shared" si="599"/>
        <v>2850</v>
      </c>
      <c r="N420" s="11">
        <f t="shared" si="600"/>
        <v>2850</v>
      </c>
      <c r="O420" s="11">
        <f t="shared" si="628"/>
        <v>0</v>
      </c>
      <c r="P420" s="11">
        <f t="shared" si="629"/>
        <v>0</v>
      </c>
      <c r="Q420" s="11">
        <f t="shared" si="630"/>
        <v>0</v>
      </c>
      <c r="R420" s="11">
        <f t="shared" si="537"/>
        <v>2850</v>
      </c>
      <c r="S420" s="11">
        <f t="shared" si="538"/>
        <v>2850</v>
      </c>
      <c r="T420" s="11">
        <f t="shared" si="539"/>
        <v>2850</v>
      </c>
      <c r="U420" s="11">
        <f t="shared" si="631"/>
        <v>0</v>
      </c>
      <c r="V420" s="11">
        <f t="shared" si="632"/>
        <v>0</v>
      </c>
      <c r="W420" s="11">
        <f t="shared" si="633"/>
        <v>0</v>
      </c>
      <c r="X420" s="11">
        <f t="shared" si="540"/>
        <v>2850</v>
      </c>
      <c r="Y420" s="11">
        <f t="shared" si="541"/>
        <v>2850</v>
      </c>
      <c r="Z420" s="11">
        <f t="shared" si="542"/>
        <v>2850</v>
      </c>
      <c r="AA420" s="11">
        <f t="shared" si="634"/>
        <v>0</v>
      </c>
      <c r="AB420" s="11">
        <f t="shared" si="635"/>
        <v>0</v>
      </c>
      <c r="AC420" s="11">
        <f t="shared" si="636"/>
        <v>0</v>
      </c>
      <c r="AD420" s="11">
        <f t="shared" si="543"/>
        <v>2850</v>
      </c>
      <c r="AE420" s="11">
        <f t="shared" si="637"/>
        <v>0</v>
      </c>
      <c r="AF420" s="57">
        <f t="shared" si="638"/>
        <v>2850</v>
      </c>
      <c r="AG420" s="58">
        <f t="shared" si="544"/>
        <v>2850</v>
      </c>
      <c r="AH420" s="58">
        <f t="shared" si="545"/>
        <v>2850</v>
      </c>
      <c r="AI420" s="11">
        <f t="shared" si="639"/>
        <v>0</v>
      </c>
      <c r="AJ420" s="21"/>
      <c r="AK420" s="21"/>
    </row>
    <row r="421" spans="1:37" x14ac:dyDescent="0.3">
      <c r="A421" s="47" t="s">
        <v>312</v>
      </c>
      <c r="B421" s="48">
        <v>300</v>
      </c>
      <c r="C421" s="47" t="s">
        <v>261</v>
      </c>
      <c r="D421" s="47" t="s">
        <v>99</v>
      </c>
      <c r="E421" s="49" t="s">
        <v>262</v>
      </c>
      <c r="F421" s="11">
        <v>2850</v>
      </c>
      <c r="G421" s="11">
        <v>2850</v>
      </c>
      <c r="H421" s="11">
        <v>2850</v>
      </c>
      <c r="I421" s="11"/>
      <c r="J421" s="11"/>
      <c r="K421" s="11"/>
      <c r="L421" s="11">
        <f t="shared" si="598"/>
        <v>2850</v>
      </c>
      <c r="M421" s="11">
        <f t="shared" si="599"/>
        <v>2850</v>
      </c>
      <c r="N421" s="11">
        <f t="shared" si="600"/>
        <v>2850</v>
      </c>
      <c r="O421" s="11"/>
      <c r="P421" s="11"/>
      <c r="Q421" s="11"/>
      <c r="R421" s="11">
        <f t="shared" si="537"/>
        <v>2850</v>
      </c>
      <c r="S421" s="11">
        <f t="shared" si="538"/>
        <v>2850</v>
      </c>
      <c r="T421" s="11">
        <f t="shared" si="539"/>
        <v>2850</v>
      </c>
      <c r="U421" s="11"/>
      <c r="V421" s="11"/>
      <c r="W421" s="11"/>
      <c r="X421" s="11">
        <f t="shared" si="540"/>
        <v>2850</v>
      </c>
      <c r="Y421" s="11">
        <f t="shared" si="541"/>
        <v>2850</v>
      </c>
      <c r="Z421" s="11">
        <f t="shared" si="542"/>
        <v>2850</v>
      </c>
      <c r="AA421" s="11"/>
      <c r="AB421" s="11"/>
      <c r="AC421" s="11"/>
      <c r="AD421" s="11">
        <f t="shared" si="543"/>
        <v>2850</v>
      </c>
      <c r="AE421" s="11"/>
      <c r="AF421" s="57">
        <f t="shared" si="638"/>
        <v>2850</v>
      </c>
      <c r="AG421" s="58">
        <f t="shared" si="544"/>
        <v>2850</v>
      </c>
      <c r="AH421" s="58">
        <f t="shared" si="545"/>
        <v>2850</v>
      </c>
      <c r="AI421" s="11"/>
      <c r="AJ421" s="21"/>
      <c r="AK421" s="21"/>
    </row>
    <row r="422" spans="1:37" ht="62.4" x14ac:dyDescent="0.3">
      <c r="A422" s="47" t="s">
        <v>314</v>
      </c>
      <c r="B422" s="48"/>
      <c r="C422" s="47"/>
      <c r="D422" s="47"/>
      <c r="E422" s="49" t="s">
        <v>216</v>
      </c>
      <c r="F422" s="11">
        <f t="shared" si="622"/>
        <v>16222.800000000001</v>
      </c>
      <c r="G422" s="11">
        <f t="shared" si="623"/>
        <v>16222.800000000001</v>
      </c>
      <c r="H422" s="11">
        <f t="shared" si="624"/>
        <v>16222.800000000001</v>
      </c>
      <c r="I422" s="11">
        <f t="shared" si="625"/>
        <v>521.79999999999995</v>
      </c>
      <c r="J422" s="11">
        <f t="shared" si="626"/>
        <v>521.79999999999995</v>
      </c>
      <c r="K422" s="11">
        <f t="shared" si="627"/>
        <v>521.79999999999995</v>
      </c>
      <c r="L422" s="11">
        <f t="shared" si="598"/>
        <v>16744.600000000002</v>
      </c>
      <c r="M422" s="11">
        <f t="shared" si="599"/>
        <v>16744.600000000002</v>
      </c>
      <c r="N422" s="11">
        <f t="shared" si="600"/>
        <v>16744.600000000002</v>
      </c>
      <c r="O422" s="11">
        <f t="shared" si="628"/>
        <v>680.3</v>
      </c>
      <c r="P422" s="11">
        <f t="shared" si="629"/>
        <v>0</v>
      </c>
      <c r="Q422" s="11">
        <f t="shared" si="630"/>
        <v>0</v>
      </c>
      <c r="R422" s="11">
        <f t="shared" si="537"/>
        <v>17424.900000000001</v>
      </c>
      <c r="S422" s="11">
        <f t="shared" si="538"/>
        <v>16744.600000000002</v>
      </c>
      <c r="T422" s="11">
        <f t="shared" si="539"/>
        <v>16744.600000000002</v>
      </c>
      <c r="U422" s="11">
        <f t="shared" si="631"/>
        <v>0</v>
      </c>
      <c r="V422" s="11">
        <f t="shared" si="632"/>
        <v>0</v>
      </c>
      <c r="W422" s="11">
        <f t="shared" si="633"/>
        <v>0</v>
      </c>
      <c r="X422" s="11">
        <f t="shared" si="540"/>
        <v>17424.900000000001</v>
      </c>
      <c r="Y422" s="11">
        <f t="shared" si="541"/>
        <v>16744.600000000002</v>
      </c>
      <c r="Z422" s="11">
        <f t="shared" si="542"/>
        <v>16744.600000000002</v>
      </c>
      <c r="AA422" s="11">
        <f t="shared" si="634"/>
        <v>0</v>
      </c>
      <c r="AB422" s="11">
        <f t="shared" si="635"/>
        <v>0</v>
      </c>
      <c r="AC422" s="11">
        <f t="shared" si="636"/>
        <v>0</v>
      </c>
      <c r="AD422" s="11">
        <f t="shared" si="543"/>
        <v>17424.900000000001</v>
      </c>
      <c r="AE422" s="11">
        <f t="shared" si="637"/>
        <v>0</v>
      </c>
      <c r="AF422" s="57">
        <f t="shared" si="638"/>
        <v>17424.900000000001</v>
      </c>
      <c r="AG422" s="58">
        <f t="shared" si="544"/>
        <v>16744.600000000002</v>
      </c>
      <c r="AH422" s="58">
        <f t="shared" si="545"/>
        <v>16744.600000000002</v>
      </c>
      <c r="AI422" s="11">
        <f t="shared" si="639"/>
        <v>0</v>
      </c>
      <c r="AJ422" s="21"/>
      <c r="AK422" s="21"/>
    </row>
    <row r="423" spans="1:37" ht="46.8" x14ac:dyDescent="0.3">
      <c r="A423" s="47" t="s">
        <v>314</v>
      </c>
      <c r="B423" s="48" t="s">
        <v>51</v>
      </c>
      <c r="C423" s="47"/>
      <c r="D423" s="47"/>
      <c r="E423" s="49" t="s">
        <v>52</v>
      </c>
      <c r="F423" s="11">
        <f t="shared" si="622"/>
        <v>16222.800000000001</v>
      </c>
      <c r="G423" s="11">
        <f t="shared" si="623"/>
        <v>16222.800000000001</v>
      </c>
      <c r="H423" s="11">
        <f t="shared" si="624"/>
        <v>16222.800000000001</v>
      </c>
      <c r="I423" s="11">
        <f t="shared" si="625"/>
        <v>521.79999999999995</v>
      </c>
      <c r="J423" s="11">
        <f t="shared" si="626"/>
        <v>521.79999999999995</v>
      </c>
      <c r="K423" s="11">
        <f t="shared" si="627"/>
        <v>521.79999999999995</v>
      </c>
      <c r="L423" s="11">
        <f t="shared" si="598"/>
        <v>16744.600000000002</v>
      </c>
      <c r="M423" s="11">
        <f t="shared" si="599"/>
        <v>16744.600000000002</v>
      </c>
      <c r="N423" s="11">
        <f t="shared" si="600"/>
        <v>16744.600000000002</v>
      </c>
      <c r="O423" s="11">
        <f t="shared" si="628"/>
        <v>680.3</v>
      </c>
      <c r="P423" s="11">
        <f t="shared" si="629"/>
        <v>0</v>
      </c>
      <c r="Q423" s="11">
        <f t="shared" si="630"/>
        <v>0</v>
      </c>
      <c r="R423" s="11">
        <f t="shared" si="537"/>
        <v>17424.900000000001</v>
      </c>
      <c r="S423" s="11">
        <f t="shared" si="538"/>
        <v>16744.600000000002</v>
      </c>
      <c r="T423" s="11">
        <f t="shared" si="539"/>
        <v>16744.600000000002</v>
      </c>
      <c r="U423" s="11">
        <f t="shared" si="631"/>
        <v>0</v>
      </c>
      <c r="V423" s="11">
        <f t="shared" si="632"/>
        <v>0</v>
      </c>
      <c r="W423" s="11">
        <f t="shared" si="633"/>
        <v>0</v>
      </c>
      <c r="X423" s="11">
        <f t="shared" si="540"/>
        <v>17424.900000000001</v>
      </c>
      <c r="Y423" s="11">
        <f t="shared" si="541"/>
        <v>16744.600000000002</v>
      </c>
      <c r="Z423" s="11">
        <f t="shared" si="542"/>
        <v>16744.600000000002</v>
      </c>
      <c r="AA423" s="11">
        <f t="shared" si="634"/>
        <v>0</v>
      </c>
      <c r="AB423" s="11">
        <f t="shared" si="635"/>
        <v>0</v>
      </c>
      <c r="AC423" s="11">
        <f t="shared" si="636"/>
        <v>0</v>
      </c>
      <c r="AD423" s="11">
        <f t="shared" si="543"/>
        <v>17424.900000000001</v>
      </c>
      <c r="AE423" s="11">
        <f t="shared" si="637"/>
        <v>0</v>
      </c>
      <c r="AF423" s="57">
        <f t="shared" si="638"/>
        <v>17424.900000000001</v>
      </c>
      <c r="AG423" s="58">
        <f t="shared" si="544"/>
        <v>16744.600000000002</v>
      </c>
      <c r="AH423" s="58">
        <f t="shared" si="545"/>
        <v>16744.600000000002</v>
      </c>
      <c r="AI423" s="11">
        <f t="shared" si="639"/>
        <v>0</v>
      </c>
      <c r="AJ423" s="21"/>
      <c r="AK423" s="21"/>
    </row>
    <row r="424" spans="1:37" x14ac:dyDescent="0.3">
      <c r="A424" s="47" t="s">
        <v>314</v>
      </c>
      <c r="B424" s="48">
        <v>600</v>
      </c>
      <c r="C424" s="47" t="s">
        <v>261</v>
      </c>
      <c r="D424" s="47" t="s">
        <v>99</v>
      </c>
      <c r="E424" s="49" t="s">
        <v>262</v>
      </c>
      <c r="F424" s="11">
        <v>16222.800000000001</v>
      </c>
      <c r="G424" s="11">
        <v>16222.800000000001</v>
      </c>
      <c r="H424" s="11">
        <v>16222.800000000001</v>
      </c>
      <c r="I424" s="11">
        <v>521.79999999999995</v>
      </c>
      <c r="J424" s="11">
        <v>521.79999999999995</v>
      </c>
      <c r="K424" s="11">
        <v>521.79999999999995</v>
      </c>
      <c r="L424" s="11">
        <f t="shared" si="598"/>
        <v>16744.600000000002</v>
      </c>
      <c r="M424" s="11">
        <f t="shared" si="599"/>
        <v>16744.600000000002</v>
      </c>
      <c r="N424" s="11">
        <f t="shared" si="600"/>
        <v>16744.600000000002</v>
      </c>
      <c r="O424" s="11">
        <v>680.3</v>
      </c>
      <c r="P424" s="11"/>
      <c r="Q424" s="11"/>
      <c r="R424" s="11">
        <f t="shared" si="537"/>
        <v>17424.900000000001</v>
      </c>
      <c r="S424" s="11">
        <f t="shared" si="538"/>
        <v>16744.600000000002</v>
      </c>
      <c r="T424" s="11">
        <f t="shared" si="539"/>
        <v>16744.600000000002</v>
      </c>
      <c r="U424" s="11"/>
      <c r="V424" s="11"/>
      <c r="W424" s="11"/>
      <c r="X424" s="11">
        <f t="shared" si="540"/>
        <v>17424.900000000001</v>
      </c>
      <c r="Y424" s="11">
        <f t="shared" si="541"/>
        <v>16744.600000000002</v>
      </c>
      <c r="Z424" s="11">
        <f t="shared" si="542"/>
        <v>16744.600000000002</v>
      </c>
      <c r="AA424" s="11"/>
      <c r="AB424" s="11"/>
      <c r="AC424" s="11"/>
      <c r="AD424" s="11">
        <f t="shared" si="543"/>
        <v>17424.900000000001</v>
      </c>
      <c r="AE424" s="11"/>
      <c r="AF424" s="57">
        <f t="shared" si="638"/>
        <v>17424.900000000001</v>
      </c>
      <c r="AG424" s="58">
        <f t="shared" si="544"/>
        <v>16744.600000000002</v>
      </c>
      <c r="AH424" s="58">
        <f t="shared" si="545"/>
        <v>16744.600000000002</v>
      </c>
      <c r="AI424" s="11"/>
      <c r="AJ424" s="21"/>
      <c r="AK424" s="21">
        <v>72</v>
      </c>
    </row>
    <row r="425" spans="1:37" ht="62.4" x14ac:dyDescent="0.3">
      <c r="A425" s="47" t="s">
        <v>315</v>
      </c>
      <c r="B425" s="48"/>
      <c r="C425" s="47"/>
      <c r="D425" s="47"/>
      <c r="E425" s="49" t="s">
        <v>316</v>
      </c>
      <c r="F425" s="11">
        <f t="shared" ref="F425:K425" si="640">F426+F431</f>
        <v>79877</v>
      </c>
      <c r="G425" s="11">
        <f t="shared" si="640"/>
        <v>82108.800000000003</v>
      </c>
      <c r="H425" s="11">
        <f t="shared" si="640"/>
        <v>82108.800000000003</v>
      </c>
      <c r="I425" s="11">
        <f t="shared" si="640"/>
        <v>0</v>
      </c>
      <c r="J425" s="11">
        <f t="shared" si="640"/>
        <v>0</v>
      </c>
      <c r="K425" s="11">
        <f t="shared" si="640"/>
        <v>0</v>
      </c>
      <c r="L425" s="11">
        <f t="shared" si="598"/>
        <v>79877</v>
      </c>
      <c r="M425" s="11">
        <f t="shared" si="599"/>
        <v>82108.800000000003</v>
      </c>
      <c r="N425" s="11">
        <f t="shared" si="600"/>
        <v>82108.800000000003</v>
      </c>
      <c r="O425" s="11">
        <f>O426+O431</f>
        <v>7993.5</v>
      </c>
      <c r="P425" s="11">
        <f>P426+P431</f>
        <v>9425.2999999999993</v>
      </c>
      <c r="Q425" s="11">
        <f>Q426+Q431</f>
        <v>9425.2999999999993</v>
      </c>
      <c r="R425" s="11">
        <f t="shared" si="537"/>
        <v>87870.5</v>
      </c>
      <c r="S425" s="11">
        <f t="shared" si="538"/>
        <v>91534.1</v>
      </c>
      <c r="T425" s="11">
        <f t="shared" si="539"/>
        <v>91534.1</v>
      </c>
      <c r="U425" s="11">
        <f>U426+U431</f>
        <v>0</v>
      </c>
      <c r="V425" s="11">
        <f>V426+V431</f>
        <v>0</v>
      </c>
      <c r="W425" s="11">
        <f>W426+W431</f>
        <v>0</v>
      </c>
      <c r="X425" s="11">
        <f t="shared" si="540"/>
        <v>87870.5</v>
      </c>
      <c r="Y425" s="11">
        <f t="shared" si="541"/>
        <v>91534.1</v>
      </c>
      <c r="Z425" s="11">
        <f t="shared" si="542"/>
        <v>91534.1</v>
      </c>
      <c r="AA425" s="11">
        <f>AA426+AA431</f>
        <v>0</v>
      </c>
      <c r="AB425" s="11">
        <f>AB426+AB431</f>
        <v>0</v>
      </c>
      <c r="AC425" s="11">
        <f>AC426+AC431</f>
        <v>0</v>
      </c>
      <c r="AD425" s="11">
        <f t="shared" si="543"/>
        <v>87870.5</v>
      </c>
      <c r="AE425" s="11">
        <f>AE426+AE431</f>
        <v>0</v>
      </c>
      <c r="AF425" s="57">
        <f t="shared" si="638"/>
        <v>87870.5</v>
      </c>
      <c r="AG425" s="58">
        <f t="shared" si="544"/>
        <v>91534.1</v>
      </c>
      <c r="AH425" s="58">
        <f t="shared" si="545"/>
        <v>91534.1</v>
      </c>
      <c r="AI425" s="11">
        <f>AI426+AI431</f>
        <v>0</v>
      </c>
      <c r="AJ425" s="21"/>
      <c r="AK425" s="21"/>
    </row>
    <row r="426" spans="1:37" ht="31.2" x14ac:dyDescent="0.3">
      <c r="A426" s="47" t="s">
        <v>317</v>
      </c>
      <c r="B426" s="48"/>
      <c r="C426" s="47"/>
      <c r="D426" s="47"/>
      <c r="E426" s="49" t="s">
        <v>169</v>
      </c>
      <c r="F426" s="11">
        <f t="shared" ref="F426:K426" si="641">F427+F429</f>
        <v>18373.400000000001</v>
      </c>
      <c r="G426" s="11">
        <f t="shared" si="641"/>
        <v>18895.600000000002</v>
      </c>
      <c r="H426" s="11">
        <f t="shared" si="641"/>
        <v>18895.600000000002</v>
      </c>
      <c r="I426" s="11">
        <f t="shared" si="641"/>
        <v>0</v>
      </c>
      <c r="J426" s="11">
        <f t="shared" si="641"/>
        <v>0</v>
      </c>
      <c r="K426" s="11">
        <f t="shared" si="641"/>
        <v>0</v>
      </c>
      <c r="L426" s="11">
        <f t="shared" si="598"/>
        <v>18373.400000000001</v>
      </c>
      <c r="M426" s="11">
        <f t="shared" si="599"/>
        <v>18895.600000000002</v>
      </c>
      <c r="N426" s="11">
        <f t="shared" si="600"/>
        <v>18895.600000000002</v>
      </c>
      <c r="O426" s="11">
        <f>O427+O429</f>
        <v>2696.7</v>
      </c>
      <c r="P426" s="11">
        <f>P427+P429</f>
        <v>3307.2</v>
      </c>
      <c r="Q426" s="11">
        <f>Q427+Q429</f>
        <v>3307.2</v>
      </c>
      <c r="R426" s="11">
        <f t="shared" si="537"/>
        <v>21070.100000000002</v>
      </c>
      <c r="S426" s="11">
        <f t="shared" si="538"/>
        <v>22202.800000000003</v>
      </c>
      <c r="T426" s="11">
        <f t="shared" si="539"/>
        <v>22202.800000000003</v>
      </c>
      <c r="U426" s="11">
        <f>U427+U429</f>
        <v>0</v>
      </c>
      <c r="V426" s="11">
        <f>V427+V429</f>
        <v>0</v>
      </c>
      <c r="W426" s="11">
        <f>W427+W429</f>
        <v>0</v>
      </c>
      <c r="X426" s="11">
        <f t="shared" si="540"/>
        <v>21070.100000000002</v>
      </c>
      <c r="Y426" s="11">
        <f t="shared" si="541"/>
        <v>22202.800000000003</v>
      </c>
      <c r="Z426" s="11">
        <f t="shared" si="542"/>
        <v>22202.800000000003</v>
      </c>
      <c r="AA426" s="11">
        <f>AA427+AA429</f>
        <v>0</v>
      </c>
      <c r="AB426" s="11">
        <f>AB427+AB429</f>
        <v>0</v>
      </c>
      <c r="AC426" s="11">
        <f>AC427+AC429</f>
        <v>0</v>
      </c>
      <c r="AD426" s="11">
        <f t="shared" si="543"/>
        <v>21070.100000000002</v>
      </c>
      <c r="AE426" s="11">
        <f>AE427+AE429</f>
        <v>0</v>
      </c>
      <c r="AF426" s="57">
        <f t="shared" si="638"/>
        <v>21070.100000000002</v>
      </c>
      <c r="AG426" s="58">
        <f t="shared" si="544"/>
        <v>22202.800000000003</v>
      </c>
      <c r="AH426" s="58">
        <f t="shared" si="545"/>
        <v>22202.800000000003</v>
      </c>
      <c r="AI426" s="11">
        <f>AI427+AI429</f>
        <v>0</v>
      </c>
      <c r="AJ426" s="21"/>
      <c r="AK426" s="21"/>
    </row>
    <row r="427" spans="1:37" ht="78" x14ac:dyDescent="0.3">
      <c r="A427" s="47" t="s">
        <v>317</v>
      </c>
      <c r="B427" s="48" t="s">
        <v>141</v>
      </c>
      <c r="C427" s="47"/>
      <c r="D427" s="47"/>
      <c r="E427" s="49" t="s">
        <v>142</v>
      </c>
      <c r="F427" s="11">
        <f t="shared" ref="F427:K427" si="642">F428</f>
        <v>17178.400000000001</v>
      </c>
      <c r="G427" s="11">
        <f t="shared" si="642"/>
        <v>17700.600000000002</v>
      </c>
      <c r="H427" s="11">
        <f t="shared" si="642"/>
        <v>17700.600000000002</v>
      </c>
      <c r="I427" s="11">
        <f t="shared" si="642"/>
        <v>0</v>
      </c>
      <c r="J427" s="11">
        <f t="shared" si="642"/>
        <v>0</v>
      </c>
      <c r="K427" s="11">
        <f t="shared" si="642"/>
        <v>0</v>
      </c>
      <c r="L427" s="11">
        <f t="shared" si="598"/>
        <v>17178.400000000001</v>
      </c>
      <c r="M427" s="11">
        <f t="shared" si="599"/>
        <v>17700.600000000002</v>
      </c>
      <c r="N427" s="11">
        <f t="shared" si="600"/>
        <v>17700.600000000002</v>
      </c>
      <c r="O427" s="11">
        <f>O428</f>
        <v>2696.7</v>
      </c>
      <c r="P427" s="11">
        <f>P428</f>
        <v>3307.2</v>
      </c>
      <c r="Q427" s="11">
        <f>Q428</f>
        <v>3307.2</v>
      </c>
      <c r="R427" s="11">
        <f t="shared" ref="R427:R490" si="643">L427+O427</f>
        <v>19875.100000000002</v>
      </c>
      <c r="S427" s="11">
        <f t="shared" ref="S427:S490" si="644">M427+P427</f>
        <v>21007.800000000003</v>
      </c>
      <c r="T427" s="11">
        <f t="shared" ref="T427:T490" si="645">N427+Q427</f>
        <v>21007.800000000003</v>
      </c>
      <c r="U427" s="11">
        <f>U428</f>
        <v>0</v>
      </c>
      <c r="V427" s="11">
        <f>V428</f>
        <v>0</v>
      </c>
      <c r="W427" s="11">
        <f>W428</f>
        <v>0</v>
      </c>
      <c r="X427" s="11">
        <f t="shared" ref="X427:X490" si="646">R427+U427</f>
        <v>19875.100000000002</v>
      </c>
      <c r="Y427" s="11">
        <f t="shared" ref="Y427:Y490" si="647">S427+V427</f>
        <v>21007.800000000003</v>
      </c>
      <c r="Z427" s="11">
        <f t="shared" ref="Z427:Z490" si="648">T427+W427</f>
        <v>21007.800000000003</v>
      </c>
      <c r="AA427" s="11">
        <f>AA428</f>
        <v>0</v>
      </c>
      <c r="AB427" s="11">
        <f>AB428</f>
        <v>0</v>
      </c>
      <c r="AC427" s="11">
        <f>AC428</f>
        <v>0</v>
      </c>
      <c r="AD427" s="11">
        <f t="shared" ref="AD427:AD490" si="649">X427+AA427</f>
        <v>19875.100000000002</v>
      </c>
      <c r="AE427" s="11">
        <f>AE428</f>
        <v>0</v>
      </c>
      <c r="AF427" s="57">
        <f t="shared" si="638"/>
        <v>19875.100000000002</v>
      </c>
      <c r="AG427" s="58">
        <f t="shared" ref="AG427:AG490" si="650">Y427+AB427</f>
        <v>21007.800000000003</v>
      </c>
      <c r="AH427" s="58">
        <f t="shared" ref="AH427:AH490" si="651">Z427+AC427</f>
        <v>21007.800000000003</v>
      </c>
      <c r="AI427" s="11">
        <f>AI428</f>
        <v>0</v>
      </c>
      <c r="AJ427" s="21"/>
      <c r="AK427" s="21"/>
    </row>
    <row r="428" spans="1:37" ht="31.2" x14ac:dyDescent="0.3">
      <c r="A428" s="47" t="s">
        <v>317</v>
      </c>
      <c r="B428" s="48">
        <v>100</v>
      </c>
      <c r="C428" s="47" t="s">
        <v>261</v>
      </c>
      <c r="D428" s="47" t="s">
        <v>318</v>
      </c>
      <c r="E428" s="49" t="s">
        <v>319</v>
      </c>
      <c r="F428" s="11">
        <v>17178.400000000001</v>
      </c>
      <c r="G428" s="11">
        <v>17700.600000000002</v>
      </c>
      <c r="H428" s="11">
        <v>17700.600000000002</v>
      </c>
      <c r="I428" s="11"/>
      <c r="J428" s="11"/>
      <c r="K428" s="11"/>
      <c r="L428" s="11">
        <f t="shared" si="598"/>
        <v>17178.400000000001</v>
      </c>
      <c r="M428" s="11">
        <f t="shared" si="599"/>
        <v>17700.600000000002</v>
      </c>
      <c r="N428" s="11">
        <f t="shared" si="600"/>
        <v>17700.600000000002</v>
      </c>
      <c r="O428" s="11">
        <v>2696.7</v>
      </c>
      <c r="P428" s="11">
        <v>3307.2</v>
      </c>
      <c r="Q428" s="11">
        <v>3307.2</v>
      </c>
      <c r="R428" s="11">
        <f t="shared" si="643"/>
        <v>19875.100000000002</v>
      </c>
      <c r="S428" s="11">
        <f t="shared" si="644"/>
        <v>21007.800000000003</v>
      </c>
      <c r="T428" s="11">
        <f t="shared" si="645"/>
        <v>21007.800000000003</v>
      </c>
      <c r="U428" s="11"/>
      <c r="V428" s="11"/>
      <c r="W428" s="11"/>
      <c r="X428" s="11">
        <f t="shared" si="646"/>
        <v>19875.100000000002</v>
      </c>
      <c r="Y428" s="11">
        <f t="shared" si="647"/>
        <v>21007.800000000003</v>
      </c>
      <c r="Z428" s="11">
        <f t="shared" si="648"/>
        <v>21007.800000000003</v>
      </c>
      <c r="AA428" s="11"/>
      <c r="AB428" s="11"/>
      <c r="AC428" s="11"/>
      <c r="AD428" s="11">
        <f t="shared" si="649"/>
        <v>19875.100000000002</v>
      </c>
      <c r="AE428" s="11"/>
      <c r="AF428" s="57">
        <f t="shared" si="638"/>
        <v>19875.100000000002</v>
      </c>
      <c r="AG428" s="58">
        <f t="shared" si="650"/>
        <v>21007.800000000003</v>
      </c>
      <c r="AH428" s="58">
        <f t="shared" si="651"/>
        <v>21007.800000000003</v>
      </c>
      <c r="AI428" s="11"/>
      <c r="AJ428" s="21"/>
      <c r="AK428" s="21"/>
    </row>
    <row r="429" spans="1:37" ht="31.2" x14ac:dyDescent="0.3">
      <c r="A429" s="47" t="s">
        <v>317</v>
      </c>
      <c r="B429" s="48" t="s">
        <v>59</v>
      </c>
      <c r="C429" s="47"/>
      <c r="D429" s="47"/>
      <c r="E429" s="49" t="s">
        <v>60</v>
      </c>
      <c r="F429" s="11">
        <f t="shared" ref="F429:K429" si="652">F430</f>
        <v>1195</v>
      </c>
      <c r="G429" s="11">
        <f t="shared" si="652"/>
        <v>1195</v>
      </c>
      <c r="H429" s="11">
        <f t="shared" si="652"/>
        <v>1195</v>
      </c>
      <c r="I429" s="11">
        <f t="shared" si="652"/>
        <v>0</v>
      </c>
      <c r="J429" s="11">
        <f t="shared" si="652"/>
        <v>0</v>
      </c>
      <c r="K429" s="11">
        <f t="shared" si="652"/>
        <v>0</v>
      </c>
      <c r="L429" s="11">
        <f t="shared" si="598"/>
        <v>1195</v>
      </c>
      <c r="M429" s="11">
        <f t="shared" si="599"/>
        <v>1195</v>
      </c>
      <c r="N429" s="11">
        <f t="shared" si="600"/>
        <v>1195</v>
      </c>
      <c r="O429" s="11">
        <f>O430</f>
        <v>0</v>
      </c>
      <c r="P429" s="11">
        <f>P430</f>
        <v>0</v>
      </c>
      <c r="Q429" s="11">
        <f>Q430</f>
        <v>0</v>
      </c>
      <c r="R429" s="11">
        <f t="shared" si="643"/>
        <v>1195</v>
      </c>
      <c r="S429" s="11">
        <f t="shared" si="644"/>
        <v>1195</v>
      </c>
      <c r="T429" s="11">
        <f t="shared" si="645"/>
        <v>1195</v>
      </c>
      <c r="U429" s="11">
        <f>U430</f>
        <v>0</v>
      </c>
      <c r="V429" s="11">
        <f>V430</f>
        <v>0</v>
      </c>
      <c r="W429" s="11">
        <f>W430</f>
        <v>0</v>
      </c>
      <c r="X429" s="11">
        <f t="shared" si="646"/>
        <v>1195</v>
      </c>
      <c r="Y429" s="11">
        <f t="shared" si="647"/>
        <v>1195</v>
      </c>
      <c r="Z429" s="11">
        <f t="shared" si="648"/>
        <v>1195</v>
      </c>
      <c r="AA429" s="11">
        <f>AA430</f>
        <v>0</v>
      </c>
      <c r="AB429" s="11">
        <f>AB430</f>
        <v>0</v>
      </c>
      <c r="AC429" s="11">
        <f>AC430</f>
        <v>0</v>
      </c>
      <c r="AD429" s="11">
        <f t="shared" si="649"/>
        <v>1195</v>
      </c>
      <c r="AE429" s="11">
        <f>AE430</f>
        <v>0</v>
      </c>
      <c r="AF429" s="57">
        <f t="shared" si="638"/>
        <v>1195</v>
      </c>
      <c r="AG429" s="58">
        <f t="shared" si="650"/>
        <v>1195</v>
      </c>
      <c r="AH429" s="58">
        <f t="shared" si="651"/>
        <v>1195</v>
      </c>
      <c r="AI429" s="11">
        <f>AI430</f>
        <v>0</v>
      </c>
      <c r="AJ429" s="21"/>
      <c r="AK429" s="21"/>
    </row>
    <row r="430" spans="1:37" ht="31.2" x14ac:dyDescent="0.3">
      <c r="A430" s="47" t="s">
        <v>317</v>
      </c>
      <c r="B430" s="48">
        <v>200</v>
      </c>
      <c r="C430" s="47" t="s">
        <v>261</v>
      </c>
      <c r="D430" s="47" t="s">
        <v>318</v>
      </c>
      <c r="E430" s="49" t="s">
        <v>319</v>
      </c>
      <c r="F430" s="11">
        <v>1195</v>
      </c>
      <c r="G430" s="11">
        <v>1195</v>
      </c>
      <c r="H430" s="11">
        <v>1195</v>
      </c>
      <c r="I430" s="11"/>
      <c r="J430" s="11"/>
      <c r="K430" s="11"/>
      <c r="L430" s="11">
        <f t="shared" si="598"/>
        <v>1195</v>
      </c>
      <c r="M430" s="11">
        <f t="shared" si="599"/>
        <v>1195</v>
      </c>
      <c r="N430" s="11">
        <f t="shared" si="600"/>
        <v>1195</v>
      </c>
      <c r="O430" s="11"/>
      <c r="P430" s="11"/>
      <c r="Q430" s="11"/>
      <c r="R430" s="11">
        <f t="shared" si="643"/>
        <v>1195</v>
      </c>
      <c r="S430" s="11">
        <f t="shared" si="644"/>
        <v>1195</v>
      </c>
      <c r="T430" s="11">
        <f t="shared" si="645"/>
        <v>1195</v>
      </c>
      <c r="U430" s="11"/>
      <c r="V430" s="11"/>
      <c r="W430" s="11"/>
      <c r="X430" s="11">
        <f t="shared" si="646"/>
        <v>1195</v>
      </c>
      <c r="Y430" s="11">
        <f t="shared" si="647"/>
        <v>1195</v>
      </c>
      <c r="Z430" s="11">
        <f t="shared" si="648"/>
        <v>1195</v>
      </c>
      <c r="AA430" s="11"/>
      <c r="AB430" s="11"/>
      <c r="AC430" s="11"/>
      <c r="AD430" s="11">
        <f t="shared" si="649"/>
        <v>1195</v>
      </c>
      <c r="AE430" s="11"/>
      <c r="AF430" s="57">
        <f t="shared" si="638"/>
        <v>1195</v>
      </c>
      <c r="AG430" s="58">
        <f t="shared" si="650"/>
        <v>1195</v>
      </c>
      <c r="AH430" s="58">
        <f t="shared" si="651"/>
        <v>1195</v>
      </c>
      <c r="AI430" s="11"/>
      <c r="AJ430" s="21"/>
      <c r="AK430" s="21"/>
    </row>
    <row r="431" spans="1:37" ht="46.8" x14ac:dyDescent="0.3">
      <c r="A431" s="47" t="s">
        <v>320</v>
      </c>
      <c r="B431" s="48"/>
      <c r="C431" s="47"/>
      <c r="D431" s="47"/>
      <c r="E431" s="49" t="s">
        <v>140</v>
      </c>
      <c r="F431" s="11">
        <f t="shared" ref="F431:K431" si="653">F432+F434</f>
        <v>61503.600000000006</v>
      </c>
      <c r="G431" s="11">
        <f t="shared" si="653"/>
        <v>63213.2</v>
      </c>
      <c r="H431" s="11">
        <f t="shared" si="653"/>
        <v>63213.2</v>
      </c>
      <c r="I431" s="11">
        <f t="shared" si="653"/>
        <v>0</v>
      </c>
      <c r="J431" s="11">
        <f t="shared" si="653"/>
        <v>0</v>
      </c>
      <c r="K431" s="11">
        <f t="shared" si="653"/>
        <v>0</v>
      </c>
      <c r="L431" s="11">
        <f t="shared" si="598"/>
        <v>61503.600000000006</v>
      </c>
      <c r="M431" s="11">
        <f t="shared" si="599"/>
        <v>63213.2</v>
      </c>
      <c r="N431" s="11">
        <f t="shared" si="600"/>
        <v>63213.2</v>
      </c>
      <c r="O431" s="11">
        <f>O432+O434</f>
        <v>5296.8</v>
      </c>
      <c r="P431" s="11">
        <f>P432+P434</f>
        <v>6118.1</v>
      </c>
      <c r="Q431" s="11">
        <f>Q432+Q434</f>
        <v>6118.1</v>
      </c>
      <c r="R431" s="11">
        <f t="shared" si="643"/>
        <v>66800.400000000009</v>
      </c>
      <c r="S431" s="11">
        <f t="shared" si="644"/>
        <v>69331.3</v>
      </c>
      <c r="T431" s="11">
        <f t="shared" si="645"/>
        <v>69331.3</v>
      </c>
      <c r="U431" s="11">
        <f>U432+U434</f>
        <v>0</v>
      </c>
      <c r="V431" s="11">
        <f>V432+V434</f>
        <v>0</v>
      </c>
      <c r="W431" s="11">
        <f>W432+W434</f>
        <v>0</v>
      </c>
      <c r="X431" s="11">
        <f t="shared" si="646"/>
        <v>66800.400000000009</v>
      </c>
      <c r="Y431" s="11">
        <f t="shared" si="647"/>
        <v>69331.3</v>
      </c>
      <c r="Z431" s="11">
        <f t="shared" si="648"/>
        <v>69331.3</v>
      </c>
      <c r="AA431" s="11">
        <f>AA432+AA434</f>
        <v>0</v>
      </c>
      <c r="AB431" s="11">
        <f>AB432+AB434</f>
        <v>0</v>
      </c>
      <c r="AC431" s="11">
        <f>AC432+AC434</f>
        <v>0</v>
      </c>
      <c r="AD431" s="11">
        <f t="shared" si="649"/>
        <v>66800.400000000009</v>
      </c>
      <c r="AE431" s="11">
        <f>AE432+AE434</f>
        <v>0</v>
      </c>
      <c r="AF431" s="57">
        <f t="shared" si="638"/>
        <v>66800.400000000009</v>
      </c>
      <c r="AG431" s="58">
        <f t="shared" si="650"/>
        <v>69331.3</v>
      </c>
      <c r="AH431" s="58">
        <f t="shared" si="651"/>
        <v>69331.3</v>
      </c>
      <c r="AI431" s="11">
        <f>AI432+AI434</f>
        <v>0</v>
      </c>
      <c r="AJ431" s="21"/>
      <c r="AK431" s="21"/>
    </row>
    <row r="432" spans="1:37" ht="78" x14ac:dyDescent="0.3">
      <c r="A432" s="47" t="s">
        <v>320</v>
      </c>
      <c r="B432" s="48" t="s">
        <v>141</v>
      </c>
      <c r="C432" s="47"/>
      <c r="D432" s="47"/>
      <c r="E432" s="49" t="s">
        <v>142</v>
      </c>
      <c r="F432" s="11">
        <f t="shared" ref="F432:K432" si="654">F433</f>
        <v>55596.600000000006</v>
      </c>
      <c r="G432" s="11">
        <f t="shared" si="654"/>
        <v>57306.2</v>
      </c>
      <c r="H432" s="11">
        <f t="shared" si="654"/>
        <v>57306.2</v>
      </c>
      <c r="I432" s="11">
        <f t="shared" si="654"/>
        <v>0</v>
      </c>
      <c r="J432" s="11">
        <f t="shared" si="654"/>
        <v>0</v>
      </c>
      <c r="K432" s="11">
        <f t="shared" si="654"/>
        <v>0</v>
      </c>
      <c r="L432" s="11">
        <f t="shared" si="598"/>
        <v>55596.600000000006</v>
      </c>
      <c r="M432" s="11">
        <f t="shared" si="599"/>
        <v>57306.2</v>
      </c>
      <c r="N432" s="11">
        <f t="shared" si="600"/>
        <v>57306.2</v>
      </c>
      <c r="O432" s="11">
        <f>O433</f>
        <v>5296.8</v>
      </c>
      <c r="P432" s="11">
        <f>P433</f>
        <v>6118.1</v>
      </c>
      <c r="Q432" s="11">
        <f>Q433</f>
        <v>6118.1</v>
      </c>
      <c r="R432" s="11">
        <f t="shared" si="643"/>
        <v>60893.400000000009</v>
      </c>
      <c r="S432" s="11">
        <f t="shared" si="644"/>
        <v>63424.299999999996</v>
      </c>
      <c r="T432" s="11">
        <f t="shared" si="645"/>
        <v>63424.299999999996</v>
      </c>
      <c r="U432" s="11">
        <f>U433</f>
        <v>0</v>
      </c>
      <c r="V432" s="11">
        <f>V433</f>
        <v>0</v>
      </c>
      <c r="W432" s="11">
        <f>W433</f>
        <v>0</v>
      </c>
      <c r="X432" s="11">
        <f t="shared" si="646"/>
        <v>60893.400000000009</v>
      </c>
      <c r="Y432" s="11">
        <f t="shared" si="647"/>
        <v>63424.299999999996</v>
      </c>
      <c r="Z432" s="11">
        <f t="shared" si="648"/>
        <v>63424.299999999996</v>
      </c>
      <c r="AA432" s="11">
        <f>AA433</f>
        <v>0</v>
      </c>
      <c r="AB432" s="11">
        <f>AB433</f>
        <v>0</v>
      </c>
      <c r="AC432" s="11">
        <f>AC433</f>
        <v>0</v>
      </c>
      <c r="AD432" s="11">
        <f t="shared" si="649"/>
        <v>60893.400000000009</v>
      </c>
      <c r="AE432" s="11">
        <f>AE433</f>
        <v>0</v>
      </c>
      <c r="AF432" s="57">
        <f t="shared" si="638"/>
        <v>60893.400000000009</v>
      </c>
      <c r="AG432" s="58">
        <f t="shared" si="650"/>
        <v>63424.299999999996</v>
      </c>
      <c r="AH432" s="58">
        <f t="shared" si="651"/>
        <v>63424.299999999996</v>
      </c>
      <c r="AI432" s="11">
        <f>AI433</f>
        <v>0</v>
      </c>
      <c r="AJ432" s="21"/>
      <c r="AK432" s="21"/>
    </row>
    <row r="433" spans="1:42" ht="31.2" x14ac:dyDescent="0.3">
      <c r="A433" s="47" t="s">
        <v>320</v>
      </c>
      <c r="B433" s="48">
        <v>100</v>
      </c>
      <c r="C433" s="47" t="s">
        <v>261</v>
      </c>
      <c r="D433" s="47" t="s">
        <v>318</v>
      </c>
      <c r="E433" s="49" t="s">
        <v>319</v>
      </c>
      <c r="F433" s="11">
        <v>55596.600000000006</v>
      </c>
      <c r="G433" s="11">
        <v>57306.2</v>
      </c>
      <c r="H433" s="11">
        <v>57306.2</v>
      </c>
      <c r="I433" s="11"/>
      <c r="J433" s="11"/>
      <c r="K433" s="11"/>
      <c r="L433" s="11">
        <f t="shared" si="598"/>
        <v>55596.600000000006</v>
      </c>
      <c r="M433" s="11">
        <f t="shared" si="599"/>
        <v>57306.2</v>
      </c>
      <c r="N433" s="11">
        <f t="shared" si="600"/>
        <v>57306.2</v>
      </c>
      <c r="O433" s="11">
        <v>5296.8</v>
      </c>
      <c r="P433" s="11">
        <v>6118.1</v>
      </c>
      <c r="Q433" s="11">
        <v>6118.1</v>
      </c>
      <c r="R433" s="11">
        <f t="shared" si="643"/>
        <v>60893.400000000009</v>
      </c>
      <c r="S433" s="11">
        <f t="shared" si="644"/>
        <v>63424.299999999996</v>
      </c>
      <c r="T433" s="11">
        <f t="shared" si="645"/>
        <v>63424.299999999996</v>
      </c>
      <c r="U433" s="11"/>
      <c r="V433" s="11"/>
      <c r="W433" s="11"/>
      <c r="X433" s="11">
        <f t="shared" si="646"/>
        <v>60893.400000000009</v>
      </c>
      <c r="Y433" s="11">
        <f t="shared" si="647"/>
        <v>63424.299999999996</v>
      </c>
      <c r="Z433" s="11">
        <f t="shared" si="648"/>
        <v>63424.299999999996</v>
      </c>
      <c r="AA433" s="11"/>
      <c r="AB433" s="11"/>
      <c r="AC433" s="11"/>
      <c r="AD433" s="11">
        <f t="shared" si="649"/>
        <v>60893.400000000009</v>
      </c>
      <c r="AE433" s="11"/>
      <c r="AF433" s="57">
        <f t="shared" si="638"/>
        <v>60893.400000000009</v>
      </c>
      <c r="AG433" s="58">
        <f t="shared" si="650"/>
        <v>63424.299999999996</v>
      </c>
      <c r="AH433" s="58">
        <f t="shared" si="651"/>
        <v>63424.299999999996</v>
      </c>
      <c r="AI433" s="11"/>
      <c r="AJ433" s="21"/>
      <c r="AK433" s="21"/>
    </row>
    <row r="434" spans="1:42" ht="31.2" x14ac:dyDescent="0.3">
      <c r="A434" s="47" t="s">
        <v>320</v>
      </c>
      <c r="B434" s="48" t="s">
        <v>59</v>
      </c>
      <c r="C434" s="47"/>
      <c r="D434" s="47"/>
      <c r="E434" s="49" t="s">
        <v>60</v>
      </c>
      <c r="F434" s="11">
        <f t="shared" ref="F434:K434" si="655">F435</f>
        <v>5907</v>
      </c>
      <c r="G434" s="11">
        <f t="shared" si="655"/>
        <v>5907</v>
      </c>
      <c r="H434" s="11">
        <f t="shared" si="655"/>
        <v>5907</v>
      </c>
      <c r="I434" s="11">
        <f t="shared" si="655"/>
        <v>0</v>
      </c>
      <c r="J434" s="11">
        <f t="shared" si="655"/>
        <v>0</v>
      </c>
      <c r="K434" s="11">
        <f t="shared" si="655"/>
        <v>0</v>
      </c>
      <c r="L434" s="11">
        <f t="shared" si="598"/>
        <v>5907</v>
      </c>
      <c r="M434" s="11">
        <f t="shared" si="599"/>
        <v>5907</v>
      </c>
      <c r="N434" s="11">
        <f t="shared" si="600"/>
        <v>5907</v>
      </c>
      <c r="O434" s="11">
        <f>O435</f>
        <v>0</v>
      </c>
      <c r="P434" s="11">
        <f>P435</f>
        <v>0</v>
      </c>
      <c r="Q434" s="11">
        <f>Q435</f>
        <v>0</v>
      </c>
      <c r="R434" s="11">
        <f t="shared" si="643"/>
        <v>5907</v>
      </c>
      <c r="S434" s="11">
        <f t="shared" si="644"/>
        <v>5907</v>
      </c>
      <c r="T434" s="11">
        <f t="shared" si="645"/>
        <v>5907</v>
      </c>
      <c r="U434" s="11">
        <f>U435</f>
        <v>0</v>
      </c>
      <c r="V434" s="11">
        <f>V435</f>
        <v>0</v>
      </c>
      <c r="W434" s="11">
        <f>W435</f>
        <v>0</v>
      </c>
      <c r="X434" s="11">
        <f t="shared" si="646"/>
        <v>5907</v>
      </c>
      <c r="Y434" s="11">
        <f t="shared" si="647"/>
        <v>5907</v>
      </c>
      <c r="Z434" s="11">
        <f t="shared" si="648"/>
        <v>5907</v>
      </c>
      <c r="AA434" s="11">
        <f>AA435</f>
        <v>0</v>
      </c>
      <c r="AB434" s="11">
        <f>AB435</f>
        <v>0</v>
      </c>
      <c r="AC434" s="11">
        <f>AC435</f>
        <v>0</v>
      </c>
      <c r="AD434" s="11">
        <f t="shared" si="649"/>
        <v>5907</v>
      </c>
      <c r="AE434" s="11">
        <f>AE435</f>
        <v>0</v>
      </c>
      <c r="AF434" s="57">
        <f t="shared" si="638"/>
        <v>5907</v>
      </c>
      <c r="AG434" s="58">
        <f t="shared" si="650"/>
        <v>5907</v>
      </c>
      <c r="AH434" s="58">
        <f t="shared" si="651"/>
        <v>5907</v>
      </c>
      <c r="AI434" s="11">
        <f>AI435</f>
        <v>0</v>
      </c>
      <c r="AJ434" s="21"/>
      <c r="AK434" s="21"/>
    </row>
    <row r="435" spans="1:42" ht="31.2" x14ac:dyDescent="0.3">
      <c r="A435" s="47" t="s">
        <v>320</v>
      </c>
      <c r="B435" s="48">
        <v>200</v>
      </c>
      <c r="C435" s="47" t="s">
        <v>261</v>
      </c>
      <c r="D435" s="47" t="s">
        <v>318</v>
      </c>
      <c r="E435" s="49" t="s">
        <v>319</v>
      </c>
      <c r="F435" s="11">
        <v>5907</v>
      </c>
      <c r="G435" s="11">
        <v>5907</v>
      </c>
      <c r="H435" s="11">
        <v>5907</v>
      </c>
      <c r="I435" s="11"/>
      <c r="J435" s="11"/>
      <c r="K435" s="11"/>
      <c r="L435" s="11">
        <f t="shared" si="598"/>
        <v>5907</v>
      </c>
      <c r="M435" s="11">
        <f t="shared" si="599"/>
        <v>5907</v>
      </c>
      <c r="N435" s="11">
        <f t="shared" si="600"/>
        <v>5907</v>
      </c>
      <c r="O435" s="11"/>
      <c r="P435" s="11"/>
      <c r="Q435" s="11"/>
      <c r="R435" s="11">
        <f t="shared" si="643"/>
        <v>5907</v>
      </c>
      <c r="S435" s="11">
        <f t="shared" si="644"/>
        <v>5907</v>
      </c>
      <c r="T435" s="11">
        <f t="shared" si="645"/>
        <v>5907</v>
      </c>
      <c r="U435" s="11"/>
      <c r="V435" s="11"/>
      <c r="W435" s="11"/>
      <c r="X435" s="11">
        <f t="shared" si="646"/>
        <v>5907</v>
      </c>
      <c r="Y435" s="11">
        <f t="shared" si="647"/>
        <v>5907</v>
      </c>
      <c r="Z435" s="11">
        <f t="shared" si="648"/>
        <v>5907</v>
      </c>
      <c r="AA435" s="11"/>
      <c r="AB435" s="11"/>
      <c r="AC435" s="11"/>
      <c r="AD435" s="11">
        <f t="shared" si="649"/>
        <v>5907</v>
      </c>
      <c r="AE435" s="11"/>
      <c r="AF435" s="57">
        <f t="shared" si="638"/>
        <v>5907</v>
      </c>
      <c r="AG435" s="58">
        <f t="shared" si="650"/>
        <v>5907</v>
      </c>
      <c r="AH435" s="58">
        <f t="shared" si="651"/>
        <v>5907</v>
      </c>
      <c r="AI435" s="11"/>
      <c r="AJ435" s="21"/>
      <c r="AK435" s="21"/>
    </row>
    <row r="436" spans="1:42" s="59" customFormat="1" ht="46.8" x14ac:dyDescent="0.3">
      <c r="A436" s="41" t="s">
        <v>321</v>
      </c>
      <c r="B436" s="42"/>
      <c r="C436" s="41"/>
      <c r="D436" s="41"/>
      <c r="E436" s="43" t="s">
        <v>322</v>
      </c>
      <c r="F436" s="15">
        <f t="shared" ref="F436:K436" si="656">F437</f>
        <v>733620</v>
      </c>
      <c r="G436" s="15">
        <f t="shared" si="656"/>
        <v>700160</v>
      </c>
      <c r="H436" s="15">
        <f t="shared" si="656"/>
        <v>750160</v>
      </c>
      <c r="I436" s="15">
        <f t="shared" si="656"/>
        <v>0</v>
      </c>
      <c r="J436" s="15">
        <f t="shared" si="656"/>
        <v>0</v>
      </c>
      <c r="K436" s="15">
        <f t="shared" si="656"/>
        <v>0</v>
      </c>
      <c r="L436" s="15">
        <f t="shared" si="598"/>
        <v>733620</v>
      </c>
      <c r="M436" s="15">
        <f t="shared" si="599"/>
        <v>700160</v>
      </c>
      <c r="N436" s="15">
        <f t="shared" si="600"/>
        <v>750160</v>
      </c>
      <c r="O436" s="15">
        <f>O437</f>
        <v>8704</v>
      </c>
      <c r="P436" s="15">
        <f>P437</f>
        <v>7183</v>
      </c>
      <c r="Q436" s="15">
        <f>Q437</f>
        <v>7183</v>
      </c>
      <c r="R436" s="15">
        <f t="shared" si="643"/>
        <v>742324</v>
      </c>
      <c r="S436" s="15">
        <f t="shared" si="644"/>
        <v>707343</v>
      </c>
      <c r="T436" s="15">
        <f t="shared" si="645"/>
        <v>757343</v>
      </c>
      <c r="U436" s="15">
        <f>U437</f>
        <v>0</v>
      </c>
      <c r="V436" s="15">
        <f>V437</f>
        <v>0</v>
      </c>
      <c r="W436" s="15">
        <f>W437</f>
        <v>0</v>
      </c>
      <c r="X436" s="15">
        <f t="shared" si="646"/>
        <v>742324</v>
      </c>
      <c r="Y436" s="15">
        <f t="shared" si="647"/>
        <v>707343</v>
      </c>
      <c r="Z436" s="15">
        <f t="shared" si="648"/>
        <v>757343</v>
      </c>
      <c r="AA436" s="15">
        <f>AA437</f>
        <v>-4.5474735088646412E-13</v>
      </c>
      <c r="AB436" s="15">
        <f>AB437</f>
        <v>0</v>
      </c>
      <c r="AC436" s="15">
        <f>AC437</f>
        <v>0</v>
      </c>
      <c r="AD436" s="15">
        <f t="shared" si="649"/>
        <v>742324</v>
      </c>
      <c r="AE436" s="15">
        <f>AE437</f>
        <v>0</v>
      </c>
      <c r="AF436" s="53">
        <f t="shared" si="638"/>
        <v>742324</v>
      </c>
      <c r="AG436" s="54">
        <f t="shared" si="650"/>
        <v>707343</v>
      </c>
      <c r="AH436" s="54">
        <f t="shared" si="651"/>
        <v>757343</v>
      </c>
      <c r="AI436" s="15">
        <f>AI437</f>
        <v>0</v>
      </c>
      <c r="AJ436" s="16"/>
      <c r="AK436" s="16"/>
      <c r="AL436" s="12"/>
      <c r="AM436" s="12"/>
      <c r="AN436" s="12"/>
      <c r="AO436" s="12"/>
      <c r="AP436" s="12"/>
    </row>
    <row r="437" spans="1:42" s="60" customFormat="1" x14ac:dyDescent="0.3">
      <c r="A437" s="44" t="s">
        <v>323</v>
      </c>
      <c r="B437" s="45"/>
      <c r="C437" s="44"/>
      <c r="D437" s="44"/>
      <c r="E437" s="46" t="s">
        <v>54</v>
      </c>
      <c r="F437" s="18">
        <f t="shared" ref="F437:K437" si="657">F438+F461+F482+F516</f>
        <v>733620</v>
      </c>
      <c r="G437" s="18">
        <f t="shared" si="657"/>
        <v>700160</v>
      </c>
      <c r="H437" s="18">
        <f t="shared" si="657"/>
        <v>750160</v>
      </c>
      <c r="I437" s="18">
        <f t="shared" si="657"/>
        <v>0</v>
      </c>
      <c r="J437" s="18">
        <f t="shared" si="657"/>
        <v>0</v>
      </c>
      <c r="K437" s="18">
        <f t="shared" si="657"/>
        <v>0</v>
      </c>
      <c r="L437" s="18">
        <f t="shared" si="598"/>
        <v>733620</v>
      </c>
      <c r="M437" s="18">
        <f t="shared" si="599"/>
        <v>700160</v>
      </c>
      <c r="N437" s="18">
        <f t="shared" si="600"/>
        <v>750160</v>
      </c>
      <c r="O437" s="18">
        <f>O438+O461+O482+O516</f>
        <v>8704</v>
      </c>
      <c r="P437" s="18">
        <f>P438+P461+P482+P516</f>
        <v>7183</v>
      </c>
      <c r="Q437" s="18">
        <f>Q438+Q461+Q482+Q516</f>
        <v>7183</v>
      </c>
      <c r="R437" s="18">
        <f t="shared" si="643"/>
        <v>742324</v>
      </c>
      <c r="S437" s="18">
        <f t="shared" si="644"/>
        <v>707343</v>
      </c>
      <c r="T437" s="18">
        <f t="shared" si="645"/>
        <v>757343</v>
      </c>
      <c r="U437" s="18">
        <f>U438+U461+U482+U516</f>
        <v>0</v>
      </c>
      <c r="V437" s="18">
        <f>V438+V461+V482+V516</f>
        <v>0</v>
      </c>
      <c r="W437" s="18">
        <f>W438+W461+W482+W516</f>
        <v>0</v>
      </c>
      <c r="X437" s="18">
        <f t="shared" si="646"/>
        <v>742324</v>
      </c>
      <c r="Y437" s="18">
        <f t="shared" si="647"/>
        <v>707343</v>
      </c>
      <c r="Z437" s="18">
        <f t="shared" si="648"/>
        <v>757343</v>
      </c>
      <c r="AA437" s="18">
        <f>AA438+AA461+AA482+AA516</f>
        <v>-4.5474735088646412E-13</v>
      </c>
      <c r="AB437" s="18">
        <f>AB438+AB461+AB482+AB516</f>
        <v>0</v>
      </c>
      <c r="AC437" s="18">
        <f>AC438+AC461+AC482+AC516</f>
        <v>0</v>
      </c>
      <c r="AD437" s="18">
        <f t="shared" si="649"/>
        <v>742324</v>
      </c>
      <c r="AE437" s="18">
        <f>AE438+AE461+AE482+AE516</f>
        <v>0</v>
      </c>
      <c r="AF437" s="55">
        <f t="shared" si="638"/>
        <v>742324</v>
      </c>
      <c r="AG437" s="56">
        <f t="shared" si="650"/>
        <v>707343</v>
      </c>
      <c r="AH437" s="56">
        <f t="shared" si="651"/>
        <v>757343</v>
      </c>
      <c r="AI437" s="18">
        <f>AI438+AI461+AI482+AI516</f>
        <v>0</v>
      </c>
      <c r="AJ437" s="19"/>
      <c r="AK437" s="19"/>
      <c r="AL437" s="17"/>
      <c r="AM437" s="17"/>
      <c r="AN437" s="17"/>
      <c r="AO437" s="17"/>
      <c r="AP437" s="17"/>
    </row>
    <row r="438" spans="1:42" ht="62.4" x14ac:dyDescent="0.3">
      <c r="A438" s="47" t="s">
        <v>324</v>
      </c>
      <c r="B438" s="48"/>
      <c r="C438" s="47"/>
      <c r="D438" s="47"/>
      <c r="E438" s="49" t="s">
        <v>325</v>
      </c>
      <c r="F438" s="11">
        <f t="shared" ref="F438:K438" si="658">F439+F444+F449+F452+F455+F458</f>
        <v>179044</v>
      </c>
      <c r="G438" s="11">
        <f t="shared" si="658"/>
        <v>179044</v>
      </c>
      <c r="H438" s="11">
        <f t="shared" si="658"/>
        <v>229044</v>
      </c>
      <c r="I438" s="11">
        <f t="shared" si="658"/>
        <v>0</v>
      </c>
      <c r="J438" s="11">
        <f t="shared" si="658"/>
        <v>0</v>
      </c>
      <c r="K438" s="11">
        <f t="shared" si="658"/>
        <v>0</v>
      </c>
      <c r="L438" s="11">
        <f t="shared" si="598"/>
        <v>179044</v>
      </c>
      <c r="M438" s="11">
        <f t="shared" si="599"/>
        <v>179044</v>
      </c>
      <c r="N438" s="11">
        <f t="shared" si="600"/>
        <v>229044</v>
      </c>
      <c r="O438" s="11">
        <f>O439+O444+O449+O452+O455+O458</f>
        <v>912.09999999999991</v>
      </c>
      <c r="P438" s="11">
        <f>P439+P444+P449+P452+P455+P458</f>
        <v>0</v>
      </c>
      <c r="Q438" s="11">
        <f>Q439+Q444+Q449+Q452+Q455+Q458</f>
        <v>0</v>
      </c>
      <c r="R438" s="11">
        <f t="shared" si="643"/>
        <v>179956.1</v>
      </c>
      <c r="S438" s="11">
        <f t="shared" si="644"/>
        <v>179044</v>
      </c>
      <c r="T438" s="11">
        <f t="shared" si="645"/>
        <v>229044</v>
      </c>
      <c r="U438" s="11">
        <f>U439+U444+U449+U452+U455+U458</f>
        <v>0</v>
      </c>
      <c r="V438" s="11">
        <f>V439+V444+V449+V452+V455+V458</f>
        <v>0</v>
      </c>
      <c r="W438" s="11">
        <f>W439+W444+W449+W452+W455+W458</f>
        <v>0</v>
      </c>
      <c r="X438" s="11">
        <f t="shared" si="646"/>
        <v>179956.1</v>
      </c>
      <c r="Y438" s="11">
        <f t="shared" si="647"/>
        <v>179044</v>
      </c>
      <c r="Z438" s="11">
        <f t="shared" si="648"/>
        <v>229044</v>
      </c>
      <c r="AA438" s="11">
        <f>AA439+AA444+AA449+AA452+AA455+AA458</f>
        <v>0</v>
      </c>
      <c r="AB438" s="11">
        <f>AB439+AB444+AB449+AB452+AB455+AB458</f>
        <v>0</v>
      </c>
      <c r="AC438" s="11">
        <f>AC439+AC444+AC449+AC452+AC455+AC458</f>
        <v>0</v>
      </c>
      <c r="AD438" s="11">
        <f t="shared" si="649"/>
        <v>179956.1</v>
      </c>
      <c r="AE438" s="11">
        <f>AE439+AE444+AE449+AE452+AE455+AE458</f>
        <v>0</v>
      </c>
      <c r="AF438" s="57">
        <f t="shared" si="638"/>
        <v>179956.1</v>
      </c>
      <c r="AG438" s="58">
        <f t="shared" si="650"/>
        <v>179044</v>
      </c>
      <c r="AH438" s="58">
        <f t="shared" si="651"/>
        <v>229044</v>
      </c>
      <c r="AI438" s="11">
        <f>AI439+AI444+AI449+AI452+AI455+AI458</f>
        <v>0</v>
      </c>
      <c r="AJ438" s="21"/>
      <c r="AK438" s="21"/>
    </row>
    <row r="439" spans="1:42" ht="124.8" x14ac:dyDescent="0.3">
      <c r="A439" s="47" t="s">
        <v>326</v>
      </c>
      <c r="B439" s="48"/>
      <c r="C439" s="47"/>
      <c r="D439" s="47"/>
      <c r="E439" s="49" t="s">
        <v>327</v>
      </c>
      <c r="F439" s="11">
        <f t="shared" ref="F439:K439" si="659">F440+F442</f>
        <v>13129.7</v>
      </c>
      <c r="G439" s="11">
        <f t="shared" si="659"/>
        <v>13129.7</v>
      </c>
      <c r="H439" s="11">
        <f t="shared" si="659"/>
        <v>13129.7</v>
      </c>
      <c r="I439" s="11">
        <f t="shared" si="659"/>
        <v>0</v>
      </c>
      <c r="J439" s="11">
        <f t="shared" si="659"/>
        <v>0</v>
      </c>
      <c r="K439" s="11">
        <f t="shared" si="659"/>
        <v>0</v>
      </c>
      <c r="L439" s="11">
        <f t="shared" si="598"/>
        <v>13129.7</v>
      </c>
      <c r="M439" s="11">
        <f t="shared" si="599"/>
        <v>13129.7</v>
      </c>
      <c r="N439" s="11">
        <f t="shared" si="600"/>
        <v>13129.7</v>
      </c>
      <c r="O439" s="11">
        <f>O440+O442</f>
        <v>536.69999999999993</v>
      </c>
      <c r="P439" s="11">
        <f>P440+P442</f>
        <v>0</v>
      </c>
      <c r="Q439" s="11">
        <f>Q440+Q442</f>
        <v>0</v>
      </c>
      <c r="R439" s="11">
        <f t="shared" si="643"/>
        <v>13666.400000000001</v>
      </c>
      <c r="S439" s="11">
        <f t="shared" si="644"/>
        <v>13129.7</v>
      </c>
      <c r="T439" s="11">
        <f t="shared" si="645"/>
        <v>13129.7</v>
      </c>
      <c r="U439" s="11">
        <f>U440+U442</f>
        <v>0</v>
      </c>
      <c r="V439" s="11">
        <f>V440+V442</f>
        <v>0</v>
      </c>
      <c r="W439" s="11">
        <f>W440+W442</f>
        <v>0</v>
      </c>
      <c r="X439" s="11">
        <f t="shared" si="646"/>
        <v>13666.400000000001</v>
      </c>
      <c r="Y439" s="11">
        <f t="shared" si="647"/>
        <v>13129.7</v>
      </c>
      <c r="Z439" s="11">
        <f t="shared" si="648"/>
        <v>13129.7</v>
      </c>
      <c r="AA439" s="11">
        <f>AA440+AA442</f>
        <v>0</v>
      </c>
      <c r="AB439" s="11">
        <f>AB440+AB442</f>
        <v>0</v>
      </c>
      <c r="AC439" s="11">
        <f>AC440+AC442</f>
        <v>0</v>
      </c>
      <c r="AD439" s="11">
        <f t="shared" si="649"/>
        <v>13666.400000000001</v>
      </c>
      <c r="AE439" s="11">
        <f>AE440+AE442</f>
        <v>0</v>
      </c>
      <c r="AF439" s="57">
        <f t="shared" si="638"/>
        <v>13666.400000000001</v>
      </c>
      <c r="AG439" s="58">
        <f t="shared" si="650"/>
        <v>13129.7</v>
      </c>
      <c r="AH439" s="58">
        <f t="shared" si="651"/>
        <v>13129.7</v>
      </c>
      <c r="AI439" s="11">
        <f>AI440+AI442</f>
        <v>0</v>
      </c>
      <c r="AJ439" s="21"/>
      <c r="AK439" s="21"/>
    </row>
    <row r="440" spans="1:42" ht="31.2" x14ac:dyDescent="0.3">
      <c r="A440" s="47" t="s">
        <v>326</v>
      </c>
      <c r="B440" s="48" t="s">
        <v>59</v>
      </c>
      <c r="C440" s="47"/>
      <c r="D440" s="47"/>
      <c r="E440" s="49" t="s">
        <v>60</v>
      </c>
      <c r="F440" s="11">
        <f t="shared" ref="F440:K440" si="660">F441</f>
        <v>34.200000000000003</v>
      </c>
      <c r="G440" s="11">
        <f t="shared" si="660"/>
        <v>34.200000000000003</v>
      </c>
      <c r="H440" s="11">
        <f t="shared" si="660"/>
        <v>34.200000000000003</v>
      </c>
      <c r="I440" s="11">
        <f t="shared" si="660"/>
        <v>0</v>
      </c>
      <c r="J440" s="11">
        <f t="shared" si="660"/>
        <v>0</v>
      </c>
      <c r="K440" s="11">
        <f t="shared" si="660"/>
        <v>0</v>
      </c>
      <c r="L440" s="11">
        <f t="shared" si="598"/>
        <v>34.200000000000003</v>
      </c>
      <c r="M440" s="11">
        <f t="shared" si="599"/>
        <v>34.200000000000003</v>
      </c>
      <c r="N440" s="11">
        <f t="shared" si="600"/>
        <v>34.200000000000003</v>
      </c>
      <c r="O440" s="11">
        <f>O441</f>
        <v>1.4</v>
      </c>
      <c r="P440" s="11">
        <f>P441</f>
        <v>0</v>
      </c>
      <c r="Q440" s="11">
        <f>Q441</f>
        <v>0</v>
      </c>
      <c r="R440" s="11">
        <f t="shared" si="643"/>
        <v>35.6</v>
      </c>
      <c r="S440" s="11">
        <f t="shared" si="644"/>
        <v>34.200000000000003</v>
      </c>
      <c r="T440" s="11">
        <f t="shared" si="645"/>
        <v>34.200000000000003</v>
      </c>
      <c r="U440" s="11">
        <f>U441</f>
        <v>0</v>
      </c>
      <c r="V440" s="11">
        <f>V441</f>
        <v>0</v>
      </c>
      <c r="W440" s="11">
        <f>W441</f>
        <v>0</v>
      </c>
      <c r="X440" s="11">
        <f t="shared" si="646"/>
        <v>35.6</v>
      </c>
      <c r="Y440" s="11">
        <f t="shared" si="647"/>
        <v>34.200000000000003</v>
      </c>
      <c r="Z440" s="11">
        <f t="shared" si="648"/>
        <v>34.200000000000003</v>
      </c>
      <c r="AA440" s="11">
        <f>AA441</f>
        <v>0</v>
      </c>
      <c r="AB440" s="11">
        <f>AB441</f>
        <v>0</v>
      </c>
      <c r="AC440" s="11">
        <f>AC441</f>
        <v>0</v>
      </c>
      <c r="AD440" s="11">
        <f t="shared" si="649"/>
        <v>35.6</v>
      </c>
      <c r="AE440" s="11">
        <f>AE441</f>
        <v>0</v>
      </c>
      <c r="AF440" s="57">
        <f t="shared" si="638"/>
        <v>35.6</v>
      </c>
      <c r="AG440" s="58">
        <f t="shared" si="650"/>
        <v>34.200000000000003</v>
      </c>
      <c r="AH440" s="58">
        <f t="shared" si="651"/>
        <v>34.200000000000003</v>
      </c>
      <c r="AI440" s="11">
        <f>AI441</f>
        <v>0</v>
      </c>
      <c r="AJ440" s="21"/>
      <c r="AK440" s="21"/>
    </row>
    <row r="441" spans="1:42" x14ac:dyDescent="0.3">
      <c r="A441" s="47" t="s">
        <v>326</v>
      </c>
      <c r="B441" s="48">
        <v>200</v>
      </c>
      <c r="C441" s="47" t="s">
        <v>100</v>
      </c>
      <c r="D441" s="47" t="s">
        <v>328</v>
      </c>
      <c r="E441" s="49" t="s">
        <v>329</v>
      </c>
      <c r="F441" s="11">
        <v>34.200000000000003</v>
      </c>
      <c r="G441" s="11">
        <v>34.200000000000003</v>
      </c>
      <c r="H441" s="11">
        <v>34.200000000000003</v>
      </c>
      <c r="I441" s="11"/>
      <c r="J441" s="11"/>
      <c r="K441" s="11"/>
      <c r="L441" s="11">
        <f t="shared" si="598"/>
        <v>34.200000000000003</v>
      </c>
      <c r="M441" s="11">
        <f t="shared" si="599"/>
        <v>34.200000000000003</v>
      </c>
      <c r="N441" s="11">
        <f t="shared" si="600"/>
        <v>34.200000000000003</v>
      </c>
      <c r="O441" s="11">
        <v>1.4</v>
      </c>
      <c r="P441" s="11"/>
      <c r="Q441" s="11"/>
      <c r="R441" s="11">
        <f t="shared" si="643"/>
        <v>35.6</v>
      </c>
      <c r="S441" s="11">
        <f t="shared" si="644"/>
        <v>34.200000000000003</v>
      </c>
      <c r="T441" s="11">
        <f t="shared" si="645"/>
        <v>34.200000000000003</v>
      </c>
      <c r="U441" s="11"/>
      <c r="V441" s="11"/>
      <c r="W441" s="11"/>
      <c r="X441" s="11">
        <f t="shared" si="646"/>
        <v>35.6</v>
      </c>
      <c r="Y441" s="11">
        <f t="shared" si="647"/>
        <v>34.200000000000003</v>
      </c>
      <c r="Z441" s="11">
        <f t="shared" si="648"/>
        <v>34.200000000000003</v>
      </c>
      <c r="AA441" s="11"/>
      <c r="AB441" s="11"/>
      <c r="AC441" s="11"/>
      <c r="AD441" s="11">
        <f t="shared" si="649"/>
        <v>35.6</v>
      </c>
      <c r="AE441" s="11"/>
      <c r="AF441" s="57">
        <f t="shared" si="638"/>
        <v>35.6</v>
      </c>
      <c r="AG441" s="58">
        <f t="shared" si="650"/>
        <v>34.200000000000003</v>
      </c>
      <c r="AH441" s="58">
        <f t="shared" si="651"/>
        <v>34.200000000000003</v>
      </c>
      <c r="AI441" s="11"/>
      <c r="AJ441" s="21"/>
      <c r="AK441" s="21"/>
    </row>
    <row r="442" spans="1:42" ht="31.2" x14ac:dyDescent="0.3">
      <c r="A442" s="47" t="s">
        <v>326</v>
      </c>
      <c r="B442" s="48" t="s">
        <v>185</v>
      </c>
      <c r="C442" s="47"/>
      <c r="D442" s="47"/>
      <c r="E442" s="49" t="s">
        <v>186</v>
      </c>
      <c r="F442" s="11">
        <f t="shared" ref="F442:K442" si="661">F443</f>
        <v>13095.5</v>
      </c>
      <c r="G442" s="11">
        <f t="shared" si="661"/>
        <v>13095.5</v>
      </c>
      <c r="H442" s="11">
        <f t="shared" si="661"/>
        <v>13095.5</v>
      </c>
      <c r="I442" s="11">
        <f t="shared" si="661"/>
        <v>0</v>
      </c>
      <c r="J442" s="11">
        <f t="shared" si="661"/>
        <v>0</v>
      </c>
      <c r="K442" s="11">
        <f t="shared" si="661"/>
        <v>0</v>
      </c>
      <c r="L442" s="11">
        <f t="shared" si="598"/>
        <v>13095.5</v>
      </c>
      <c r="M442" s="11">
        <f t="shared" si="599"/>
        <v>13095.5</v>
      </c>
      <c r="N442" s="11">
        <f t="shared" si="600"/>
        <v>13095.5</v>
      </c>
      <c r="O442" s="11">
        <f>O443</f>
        <v>535.29999999999995</v>
      </c>
      <c r="P442" s="11">
        <f>P443</f>
        <v>0</v>
      </c>
      <c r="Q442" s="11">
        <f>Q443</f>
        <v>0</v>
      </c>
      <c r="R442" s="11">
        <f t="shared" si="643"/>
        <v>13630.8</v>
      </c>
      <c r="S442" s="11">
        <f t="shared" si="644"/>
        <v>13095.5</v>
      </c>
      <c r="T442" s="11">
        <f t="shared" si="645"/>
        <v>13095.5</v>
      </c>
      <c r="U442" s="11">
        <f>U443</f>
        <v>0</v>
      </c>
      <c r="V442" s="11">
        <f>V443</f>
        <v>0</v>
      </c>
      <c r="W442" s="11">
        <f>W443</f>
        <v>0</v>
      </c>
      <c r="X442" s="11">
        <f t="shared" si="646"/>
        <v>13630.8</v>
      </c>
      <c r="Y442" s="11">
        <f t="shared" si="647"/>
        <v>13095.5</v>
      </c>
      <c r="Z442" s="11">
        <f t="shared" si="648"/>
        <v>13095.5</v>
      </c>
      <c r="AA442" s="11">
        <f>AA443</f>
        <v>0</v>
      </c>
      <c r="AB442" s="11">
        <f>AB443</f>
        <v>0</v>
      </c>
      <c r="AC442" s="11">
        <f>AC443</f>
        <v>0</v>
      </c>
      <c r="AD442" s="11">
        <f t="shared" si="649"/>
        <v>13630.8</v>
      </c>
      <c r="AE442" s="11">
        <f>AE443</f>
        <v>0</v>
      </c>
      <c r="AF442" s="57">
        <f t="shared" si="638"/>
        <v>13630.8</v>
      </c>
      <c r="AG442" s="58">
        <f t="shared" si="650"/>
        <v>13095.5</v>
      </c>
      <c r="AH442" s="58">
        <f t="shared" si="651"/>
        <v>13095.5</v>
      </c>
      <c r="AI442" s="11">
        <f>AI443</f>
        <v>0</v>
      </c>
      <c r="AJ442" s="21"/>
      <c r="AK442" s="21"/>
    </row>
    <row r="443" spans="1:42" x14ac:dyDescent="0.3">
      <c r="A443" s="47" t="s">
        <v>326</v>
      </c>
      <c r="B443" s="48">
        <v>300</v>
      </c>
      <c r="C443" s="47" t="s">
        <v>100</v>
      </c>
      <c r="D443" s="47" t="s">
        <v>99</v>
      </c>
      <c r="E443" s="49" t="s">
        <v>217</v>
      </c>
      <c r="F443" s="11">
        <v>13095.5</v>
      </c>
      <c r="G443" s="11">
        <v>13095.5</v>
      </c>
      <c r="H443" s="11">
        <v>13095.5</v>
      </c>
      <c r="I443" s="11"/>
      <c r="J443" s="11"/>
      <c r="K443" s="11"/>
      <c r="L443" s="11">
        <f t="shared" si="598"/>
        <v>13095.5</v>
      </c>
      <c r="M443" s="11">
        <f t="shared" si="599"/>
        <v>13095.5</v>
      </c>
      <c r="N443" s="11">
        <f t="shared" si="600"/>
        <v>13095.5</v>
      </c>
      <c r="O443" s="11">
        <v>535.29999999999995</v>
      </c>
      <c r="P443" s="11"/>
      <c r="Q443" s="11"/>
      <c r="R443" s="11">
        <f t="shared" si="643"/>
        <v>13630.8</v>
      </c>
      <c r="S443" s="11">
        <f t="shared" si="644"/>
        <v>13095.5</v>
      </c>
      <c r="T443" s="11">
        <f t="shared" si="645"/>
        <v>13095.5</v>
      </c>
      <c r="U443" s="11"/>
      <c r="V443" s="11"/>
      <c r="W443" s="11"/>
      <c r="X443" s="11">
        <f t="shared" si="646"/>
        <v>13630.8</v>
      </c>
      <c r="Y443" s="11">
        <f t="shared" si="647"/>
        <v>13095.5</v>
      </c>
      <c r="Z443" s="11">
        <f t="shared" si="648"/>
        <v>13095.5</v>
      </c>
      <c r="AA443" s="11"/>
      <c r="AB443" s="11"/>
      <c r="AC443" s="11"/>
      <c r="AD443" s="11">
        <f t="shared" si="649"/>
        <v>13630.8</v>
      </c>
      <c r="AE443" s="11"/>
      <c r="AF443" s="57">
        <f t="shared" si="638"/>
        <v>13630.8</v>
      </c>
      <c r="AG443" s="58">
        <f t="shared" si="650"/>
        <v>13095.5</v>
      </c>
      <c r="AH443" s="58">
        <f t="shared" si="651"/>
        <v>13095.5</v>
      </c>
      <c r="AI443" s="11"/>
      <c r="AJ443" s="21"/>
      <c r="AK443" s="21"/>
    </row>
    <row r="444" spans="1:42" ht="62.4" x14ac:dyDescent="0.3">
      <c r="A444" s="47" t="s">
        <v>330</v>
      </c>
      <c r="B444" s="48"/>
      <c r="C444" s="47"/>
      <c r="D444" s="47"/>
      <c r="E444" s="49" t="s">
        <v>331</v>
      </c>
      <c r="F444" s="11">
        <f t="shared" ref="F444:K444" si="662">F445+F447</f>
        <v>3068.3</v>
      </c>
      <c r="G444" s="11">
        <f t="shared" si="662"/>
        <v>3068.3</v>
      </c>
      <c r="H444" s="11">
        <f t="shared" si="662"/>
        <v>3068.3</v>
      </c>
      <c r="I444" s="11">
        <f t="shared" si="662"/>
        <v>0</v>
      </c>
      <c r="J444" s="11">
        <f t="shared" si="662"/>
        <v>0</v>
      </c>
      <c r="K444" s="11">
        <f t="shared" si="662"/>
        <v>0</v>
      </c>
      <c r="L444" s="11">
        <f t="shared" si="598"/>
        <v>3068.3</v>
      </c>
      <c r="M444" s="11">
        <f t="shared" si="599"/>
        <v>3068.3</v>
      </c>
      <c r="N444" s="11">
        <f t="shared" si="600"/>
        <v>3068.3</v>
      </c>
      <c r="O444" s="11">
        <f>O445+O447</f>
        <v>125.39999999999999</v>
      </c>
      <c r="P444" s="11">
        <f>P445+P447</f>
        <v>0</v>
      </c>
      <c r="Q444" s="11">
        <f>Q445+Q447</f>
        <v>0</v>
      </c>
      <c r="R444" s="11">
        <f t="shared" si="643"/>
        <v>3193.7000000000003</v>
      </c>
      <c r="S444" s="11">
        <f t="shared" si="644"/>
        <v>3068.3</v>
      </c>
      <c r="T444" s="11">
        <f t="shared" si="645"/>
        <v>3068.3</v>
      </c>
      <c r="U444" s="11">
        <f>U445+U447</f>
        <v>0</v>
      </c>
      <c r="V444" s="11">
        <f>V445+V447</f>
        <v>0</v>
      </c>
      <c r="W444" s="11">
        <f>W445+W447</f>
        <v>0</v>
      </c>
      <c r="X444" s="11">
        <f t="shared" si="646"/>
        <v>3193.7000000000003</v>
      </c>
      <c r="Y444" s="11">
        <f t="shared" si="647"/>
        <v>3068.3</v>
      </c>
      <c r="Z444" s="11">
        <f t="shared" si="648"/>
        <v>3068.3</v>
      </c>
      <c r="AA444" s="11">
        <f>AA445+AA447</f>
        <v>0</v>
      </c>
      <c r="AB444" s="11">
        <f>AB445+AB447</f>
        <v>0</v>
      </c>
      <c r="AC444" s="11">
        <f>AC445+AC447</f>
        <v>0</v>
      </c>
      <c r="AD444" s="11">
        <f t="shared" si="649"/>
        <v>3193.7000000000003</v>
      </c>
      <c r="AE444" s="11">
        <f>AE445+AE447</f>
        <v>0</v>
      </c>
      <c r="AF444" s="57">
        <f t="shared" si="638"/>
        <v>3193.7000000000003</v>
      </c>
      <c r="AG444" s="58">
        <f t="shared" si="650"/>
        <v>3068.3</v>
      </c>
      <c r="AH444" s="58">
        <f t="shared" si="651"/>
        <v>3068.3</v>
      </c>
      <c r="AI444" s="11">
        <f>AI445+AI447</f>
        <v>0</v>
      </c>
      <c r="AJ444" s="21"/>
      <c r="AK444" s="21"/>
    </row>
    <row r="445" spans="1:42" ht="31.2" x14ac:dyDescent="0.3">
      <c r="A445" s="47" t="s">
        <v>330</v>
      </c>
      <c r="B445" s="48" t="s">
        <v>59</v>
      </c>
      <c r="C445" s="47"/>
      <c r="D445" s="47"/>
      <c r="E445" s="49" t="s">
        <v>60</v>
      </c>
      <c r="F445" s="11">
        <f t="shared" ref="F445:K445" si="663">F446</f>
        <v>8</v>
      </c>
      <c r="G445" s="11">
        <f t="shared" si="663"/>
        <v>8</v>
      </c>
      <c r="H445" s="11">
        <f t="shared" si="663"/>
        <v>8</v>
      </c>
      <c r="I445" s="11">
        <f t="shared" si="663"/>
        <v>0</v>
      </c>
      <c r="J445" s="11">
        <f t="shared" si="663"/>
        <v>0</v>
      </c>
      <c r="K445" s="11">
        <f t="shared" si="663"/>
        <v>0</v>
      </c>
      <c r="L445" s="11">
        <f t="shared" si="598"/>
        <v>8</v>
      </c>
      <c r="M445" s="11">
        <f t="shared" si="599"/>
        <v>8</v>
      </c>
      <c r="N445" s="11">
        <f t="shared" si="600"/>
        <v>8</v>
      </c>
      <c r="O445" s="11">
        <f>O446</f>
        <v>0.3</v>
      </c>
      <c r="P445" s="11">
        <f>P446</f>
        <v>0</v>
      </c>
      <c r="Q445" s="11">
        <f>Q446</f>
        <v>0</v>
      </c>
      <c r="R445" s="11">
        <f t="shared" si="643"/>
        <v>8.3000000000000007</v>
      </c>
      <c r="S445" s="11">
        <f t="shared" si="644"/>
        <v>8</v>
      </c>
      <c r="T445" s="11">
        <f t="shared" si="645"/>
        <v>8</v>
      </c>
      <c r="U445" s="11">
        <f>U446</f>
        <v>0</v>
      </c>
      <c r="V445" s="11">
        <f>V446</f>
        <v>0</v>
      </c>
      <c r="W445" s="11">
        <f>W446</f>
        <v>0</v>
      </c>
      <c r="X445" s="11">
        <f t="shared" si="646"/>
        <v>8.3000000000000007</v>
      </c>
      <c r="Y445" s="11">
        <f t="shared" si="647"/>
        <v>8</v>
      </c>
      <c r="Z445" s="11">
        <f t="shared" si="648"/>
        <v>8</v>
      </c>
      <c r="AA445" s="11">
        <f>AA446</f>
        <v>0</v>
      </c>
      <c r="AB445" s="11">
        <f>AB446</f>
        <v>0</v>
      </c>
      <c r="AC445" s="11">
        <f>AC446</f>
        <v>0</v>
      </c>
      <c r="AD445" s="11">
        <f t="shared" si="649"/>
        <v>8.3000000000000007</v>
      </c>
      <c r="AE445" s="11">
        <f>AE446</f>
        <v>0</v>
      </c>
      <c r="AF445" s="57">
        <f t="shared" si="638"/>
        <v>8.3000000000000007</v>
      </c>
      <c r="AG445" s="58">
        <f t="shared" si="650"/>
        <v>8</v>
      </c>
      <c r="AH445" s="58">
        <f t="shared" si="651"/>
        <v>8</v>
      </c>
      <c r="AI445" s="11">
        <f>AI446</f>
        <v>0</v>
      </c>
      <c r="AJ445" s="21"/>
      <c r="AK445" s="21"/>
    </row>
    <row r="446" spans="1:42" x14ac:dyDescent="0.3">
      <c r="A446" s="47" t="s">
        <v>330</v>
      </c>
      <c r="B446" s="48">
        <v>200</v>
      </c>
      <c r="C446" s="47" t="s">
        <v>100</v>
      </c>
      <c r="D446" s="47" t="s">
        <v>328</v>
      </c>
      <c r="E446" s="49" t="s">
        <v>329</v>
      </c>
      <c r="F446" s="11">
        <v>8</v>
      </c>
      <c r="G446" s="11">
        <v>8</v>
      </c>
      <c r="H446" s="11">
        <v>8</v>
      </c>
      <c r="I446" s="11"/>
      <c r="J446" s="11"/>
      <c r="K446" s="11"/>
      <c r="L446" s="11">
        <f t="shared" si="598"/>
        <v>8</v>
      </c>
      <c r="M446" s="11">
        <f t="shared" si="599"/>
        <v>8</v>
      </c>
      <c r="N446" s="11">
        <f t="shared" si="600"/>
        <v>8</v>
      </c>
      <c r="O446" s="11">
        <v>0.3</v>
      </c>
      <c r="P446" s="11"/>
      <c r="Q446" s="11"/>
      <c r="R446" s="11">
        <f t="shared" si="643"/>
        <v>8.3000000000000007</v>
      </c>
      <c r="S446" s="11">
        <f t="shared" si="644"/>
        <v>8</v>
      </c>
      <c r="T446" s="11">
        <f t="shared" si="645"/>
        <v>8</v>
      </c>
      <c r="U446" s="11"/>
      <c r="V446" s="11"/>
      <c r="W446" s="11"/>
      <c r="X446" s="11">
        <f t="shared" si="646"/>
        <v>8.3000000000000007</v>
      </c>
      <c r="Y446" s="11">
        <f t="shared" si="647"/>
        <v>8</v>
      </c>
      <c r="Z446" s="11">
        <f t="shared" si="648"/>
        <v>8</v>
      </c>
      <c r="AA446" s="11"/>
      <c r="AB446" s="11"/>
      <c r="AC446" s="11"/>
      <c r="AD446" s="11">
        <f t="shared" si="649"/>
        <v>8.3000000000000007</v>
      </c>
      <c r="AE446" s="11"/>
      <c r="AF446" s="57">
        <f t="shared" si="638"/>
        <v>8.3000000000000007</v>
      </c>
      <c r="AG446" s="58">
        <f t="shared" si="650"/>
        <v>8</v>
      </c>
      <c r="AH446" s="58">
        <f t="shared" si="651"/>
        <v>8</v>
      </c>
      <c r="AI446" s="11"/>
      <c r="AJ446" s="21"/>
      <c r="AK446" s="21"/>
    </row>
    <row r="447" spans="1:42" ht="31.2" x14ac:dyDescent="0.3">
      <c r="A447" s="47" t="s">
        <v>330</v>
      </c>
      <c r="B447" s="48" t="s">
        <v>185</v>
      </c>
      <c r="C447" s="47"/>
      <c r="D447" s="47"/>
      <c r="E447" s="49" t="s">
        <v>186</v>
      </c>
      <c r="F447" s="11">
        <f t="shared" ref="F447:K447" si="664">F448</f>
        <v>3060.3</v>
      </c>
      <c r="G447" s="11">
        <f t="shared" si="664"/>
        <v>3060.3</v>
      </c>
      <c r="H447" s="11">
        <f t="shared" si="664"/>
        <v>3060.3</v>
      </c>
      <c r="I447" s="11">
        <f t="shared" si="664"/>
        <v>0</v>
      </c>
      <c r="J447" s="11">
        <f t="shared" si="664"/>
        <v>0</v>
      </c>
      <c r="K447" s="11">
        <f t="shared" si="664"/>
        <v>0</v>
      </c>
      <c r="L447" s="11">
        <f t="shared" si="598"/>
        <v>3060.3</v>
      </c>
      <c r="M447" s="11">
        <f t="shared" si="599"/>
        <v>3060.3</v>
      </c>
      <c r="N447" s="11">
        <f t="shared" si="600"/>
        <v>3060.3</v>
      </c>
      <c r="O447" s="11">
        <f>O448</f>
        <v>125.1</v>
      </c>
      <c r="P447" s="11">
        <f>P448</f>
        <v>0</v>
      </c>
      <c r="Q447" s="11">
        <f>Q448</f>
        <v>0</v>
      </c>
      <c r="R447" s="11">
        <f t="shared" si="643"/>
        <v>3185.4</v>
      </c>
      <c r="S447" s="11">
        <f t="shared" si="644"/>
        <v>3060.3</v>
      </c>
      <c r="T447" s="11">
        <f t="shared" si="645"/>
        <v>3060.3</v>
      </c>
      <c r="U447" s="11">
        <f>U448</f>
        <v>0</v>
      </c>
      <c r="V447" s="11">
        <f>V448</f>
        <v>0</v>
      </c>
      <c r="W447" s="11">
        <f>W448</f>
        <v>0</v>
      </c>
      <c r="X447" s="11">
        <f t="shared" si="646"/>
        <v>3185.4</v>
      </c>
      <c r="Y447" s="11">
        <f t="shared" si="647"/>
        <v>3060.3</v>
      </c>
      <c r="Z447" s="11">
        <f t="shared" si="648"/>
        <v>3060.3</v>
      </c>
      <c r="AA447" s="11">
        <f>AA448</f>
        <v>0</v>
      </c>
      <c r="AB447" s="11">
        <f>AB448</f>
        <v>0</v>
      </c>
      <c r="AC447" s="11">
        <f>AC448</f>
        <v>0</v>
      </c>
      <c r="AD447" s="11">
        <f t="shared" si="649"/>
        <v>3185.4</v>
      </c>
      <c r="AE447" s="11">
        <f>AE448</f>
        <v>0</v>
      </c>
      <c r="AF447" s="57">
        <f t="shared" si="638"/>
        <v>3185.4</v>
      </c>
      <c r="AG447" s="58">
        <f t="shared" si="650"/>
        <v>3060.3</v>
      </c>
      <c r="AH447" s="58">
        <f t="shared" si="651"/>
        <v>3060.3</v>
      </c>
      <c r="AI447" s="11">
        <f>AI448</f>
        <v>0</v>
      </c>
      <c r="AJ447" s="21"/>
      <c r="AK447" s="21"/>
    </row>
    <row r="448" spans="1:42" x14ac:dyDescent="0.3">
      <c r="A448" s="47" t="s">
        <v>330</v>
      </c>
      <c r="B448" s="48">
        <v>300</v>
      </c>
      <c r="C448" s="47" t="s">
        <v>100</v>
      </c>
      <c r="D448" s="47" t="s">
        <v>99</v>
      </c>
      <c r="E448" s="49" t="s">
        <v>217</v>
      </c>
      <c r="F448" s="11">
        <v>3060.3</v>
      </c>
      <c r="G448" s="11">
        <v>3060.3</v>
      </c>
      <c r="H448" s="11">
        <v>3060.3</v>
      </c>
      <c r="I448" s="11"/>
      <c r="J448" s="11"/>
      <c r="K448" s="11"/>
      <c r="L448" s="11">
        <f t="shared" si="598"/>
        <v>3060.3</v>
      </c>
      <c r="M448" s="11">
        <f t="shared" si="599"/>
        <v>3060.3</v>
      </c>
      <c r="N448" s="11">
        <f t="shared" si="600"/>
        <v>3060.3</v>
      </c>
      <c r="O448" s="11">
        <v>125.1</v>
      </c>
      <c r="P448" s="11"/>
      <c r="Q448" s="11"/>
      <c r="R448" s="11">
        <f t="shared" si="643"/>
        <v>3185.4</v>
      </c>
      <c r="S448" s="11">
        <f t="shared" si="644"/>
        <v>3060.3</v>
      </c>
      <c r="T448" s="11">
        <f t="shared" si="645"/>
        <v>3060.3</v>
      </c>
      <c r="U448" s="11"/>
      <c r="V448" s="11"/>
      <c r="W448" s="11"/>
      <c r="X448" s="11">
        <f t="shared" si="646"/>
        <v>3185.4</v>
      </c>
      <c r="Y448" s="11">
        <f t="shared" si="647"/>
        <v>3060.3</v>
      </c>
      <c r="Z448" s="11">
        <f t="shared" si="648"/>
        <v>3060.3</v>
      </c>
      <c r="AA448" s="11"/>
      <c r="AB448" s="11"/>
      <c r="AC448" s="11"/>
      <c r="AD448" s="11">
        <f t="shared" si="649"/>
        <v>3185.4</v>
      </c>
      <c r="AE448" s="11"/>
      <c r="AF448" s="57">
        <f t="shared" si="638"/>
        <v>3185.4</v>
      </c>
      <c r="AG448" s="58">
        <f t="shared" si="650"/>
        <v>3060.3</v>
      </c>
      <c r="AH448" s="58">
        <f t="shared" si="651"/>
        <v>3060.3</v>
      </c>
      <c r="AI448" s="11"/>
      <c r="AJ448" s="21"/>
      <c r="AK448" s="21"/>
    </row>
    <row r="449" spans="1:37" ht="31.2" x14ac:dyDescent="0.3">
      <c r="A449" s="47" t="s">
        <v>332</v>
      </c>
      <c r="B449" s="48"/>
      <c r="C449" s="47"/>
      <c r="D449" s="47"/>
      <c r="E449" s="49" t="s">
        <v>333</v>
      </c>
      <c r="F449" s="11">
        <f t="shared" ref="F449:F459" si="665">F450</f>
        <v>8995.4000000000015</v>
      </c>
      <c r="G449" s="11">
        <f t="shared" ref="G449:G459" si="666">G450</f>
        <v>8995.4000000000015</v>
      </c>
      <c r="H449" s="11">
        <f t="shared" ref="H449:H459" si="667">H450</f>
        <v>8995.4000000000015</v>
      </c>
      <c r="I449" s="11">
        <f t="shared" ref="I449:I459" si="668">I450</f>
        <v>0</v>
      </c>
      <c r="J449" s="11">
        <f t="shared" ref="J449:J459" si="669">J450</f>
        <v>0</v>
      </c>
      <c r="K449" s="11">
        <f t="shared" ref="K449:K459" si="670">K450</f>
        <v>0</v>
      </c>
      <c r="L449" s="11">
        <f t="shared" si="598"/>
        <v>8995.4000000000015</v>
      </c>
      <c r="M449" s="11">
        <f t="shared" si="599"/>
        <v>8995.4000000000015</v>
      </c>
      <c r="N449" s="11">
        <f t="shared" si="600"/>
        <v>8995.4000000000015</v>
      </c>
      <c r="O449" s="11">
        <f t="shared" ref="O449:O459" si="671">O450</f>
        <v>0</v>
      </c>
      <c r="P449" s="11">
        <f t="shared" ref="P449:P459" si="672">P450</f>
        <v>0</v>
      </c>
      <c r="Q449" s="11">
        <f t="shared" ref="Q449:Q459" si="673">Q450</f>
        <v>0</v>
      </c>
      <c r="R449" s="11">
        <f t="shared" si="643"/>
        <v>8995.4000000000015</v>
      </c>
      <c r="S449" s="11">
        <f t="shared" si="644"/>
        <v>8995.4000000000015</v>
      </c>
      <c r="T449" s="11">
        <f t="shared" si="645"/>
        <v>8995.4000000000015</v>
      </c>
      <c r="U449" s="11">
        <f t="shared" ref="U449:U459" si="674">U450</f>
        <v>0</v>
      </c>
      <c r="V449" s="11">
        <f t="shared" ref="V449:V459" si="675">V450</f>
        <v>0</v>
      </c>
      <c r="W449" s="11">
        <f t="shared" ref="W449:W459" si="676">W450</f>
        <v>0</v>
      </c>
      <c r="X449" s="11">
        <f t="shared" si="646"/>
        <v>8995.4000000000015</v>
      </c>
      <c r="Y449" s="11">
        <f t="shared" si="647"/>
        <v>8995.4000000000015</v>
      </c>
      <c r="Z449" s="11">
        <f t="shared" si="648"/>
        <v>8995.4000000000015</v>
      </c>
      <c r="AA449" s="11">
        <f t="shared" ref="AA449:AA459" si="677">AA450</f>
        <v>0</v>
      </c>
      <c r="AB449" s="11">
        <f t="shared" ref="AB449:AB459" si="678">AB450</f>
        <v>0</v>
      </c>
      <c r="AC449" s="11">
        <f t="shared" ref="AC449:AC459" si="679">AC450</f>
        <v>0</v>
      </c>
      <c r="AD449" s="11">
        <f t="shared" si="649"/>
        <v>8995.4000000000015</v>
      </c>
      <c r="AE449" s="11">
        <f t="shared" ref="AE449:AE459" si="680">AE450</f>
        <v>0</v>
      </c>
      <c r="AF449" s="57">
        <f t="shared" si="638"/>
        <v>8995.4000000000015</v>
      </c>
      <c r="AG449" s="58">
        <f t="shared" si="650"/>
        <v>8995.4000000000015</v>
      </c>
      <c r="AH449" s="58">
        <f t="shared" si="651"/>
        <v>8995.4000000000015</v>
      </c>
      <c r="AI449" s="11">
        <f t="shared" ref="AI449:AI459" si="681">AI450</f>
        <v>0</v>
      </c>
      <c r="AJ449" s="21"/>
      <c r="AK449" s="21"/>
    </row>
    <row r="450" spans="1:37" ht="31.2" x14ac:dyDescent="0.3">
      <c r="A450" s="47" t="s">
        <v>332</v>
      </c>
      <c r="B450" s="48" t="s">
        <v>185</v>
      </c>
      <c r="C450" s="47"/>
      <c r="D450" s="47"/>
      <c r="E450" s="49" t="s">
        <v>186</v>
      </c>
      <c r="F450" s="11">
        <f t="shared" si="665"/>
        <v>8995.4000000000015</v>
      </c>
      <c r="G450" s="11">
        <f t="shared" si="666"/>
        <v>8995.4000000000015</v>
      </c>
      <c r="H450" s="11">
        <f t="shared" si="667"/>
        <v>8995.4000000000015</v>
      </c>
      <c r="I450" s="11">
        <f t="shared" si="668"/>
        <v>0</v>
      </c>
      <c r="J450" s="11">
        <f t="shared" si="669"/>
        <v>0</v>
      </c>
      <c r="K450" s="11">
        <f t="shared" si="670"/>
        <v>0</v>
      </c>
      <c r="L450" s="11">
        <f t="shared" si="598"/>
        <v>8995.4000000000015</v>
      </c>
      <c r="M450" s="11">
        <f t="shared" si="599"/>
        <v>8995.4000000000015</v>
      </c>
      <c r="N450" s="11">
        <f t="shared" si="600"/>
        <v>8995.4000000000015</v>
      </c>
      <c r="O450" s="11">
        <f t="shared" si="671"/>
        <v>0</v>
      </c>
      <c r="P450" s="11">
        <f t="shared" si="672"/>
        <v>0</v>
      </c>
      <c r="Q450" s="11">
        <f t="shared" si="673"/>
        <v>0</v>
      </c>
      <c r="R450" s="11">
        <f t="shared" si="643"/>
        <v>8995.4000000000015</v>
      </c>
      <c r="S450" s="11">
        <f t="shared" si="644"/>
        <v>8995.4000000000015</v>
      </c>
      <c r="T450" s="11">
        <f t="shared" si="645"/>
        <v>8995.4000000000015</v>
      </c>
      <c r="U450" s="11">
        <f t="shared" si="674"/>
        <v>0</v>
      </c>
      <c r="V450" s="11">
        <f t="shared" si="675"/>
        <v>0</v>
      </c>
      <c r="W450" s="11">
        <f t="shared" si="676"/>
        <v>0</v>
      </c>
      <c r="X450" s="11">
        <f t="shared" si="646"/>
        <v>8995.4000000000015</v>
      </c>
      <c r="Y450" s="11">
        <f t="shared" si="647"/>
        <v>8995.4000000000015</v>
      </c>
      <c r="Z450" s="11">
        <f t="shared" si="648"/>
        <v>8995.4000000000015</v>
      </c>
      <c r="AA450" s="11">
        <f t="shared" si="677"/>
        <v>0</v>
      </c>
      <c r="AB450" s="11">
        <f t="shared" si="678"/>
        <v>0</v>
      </c>
      <c r="AC450" s="11">
        <f t="shared" si="679"/>
        <v>0</v>
      </c>
      <c r="AD450" s="11">
        <f t="shared" si="649"/>
        <v>8995.4000000000015</v>
      </c>
      <c r="AE450" s="11">
        <f t="shared" si="680"/>
        <v>0</v>
      </c>
      <c r="AF450" s="57">
        <f t="shared" si="638"/>
        <v>8995.4000000000015</v>
      </c>
      <c r="AG450" s="58">
        <f t="shared" si="650"/>
        <v>8995.4000000000015</v>
      </c>
      <c r="AH450" s="58">
        <f t="shared" si="651"/>
        <v>8995.4000000000015</v>
      </c>
      <c r="AI450" s="11">
        <f t="shared" si="681"/>
        <v>0</v>
      </c>
      <c r="AJ450" s="21"/>
      <c r="AK450" s="21"/>
    </row>
    <row r="451" spans="1:37" x14ac:dyDescent="0.3">
      <c r="A451" s="47" t="s">
        <v>332</v>
      </c>
      <c r="B451" s="48">
        <v>300</v>
      </c>
      <c r="C451" s="47" t="s">
        <v>100</v>
      </c>
      <c r="D451" s="47" t="s">
        <v>328</v>
      </c>
      <c r="E451" s="49" t="s">
        <v>329</v>
      </c>
      <c r="F451" s="11">
        <v>8995.4000000000015</v>
      </c>
      <c r="G451" s="11">
        <v>8995.4000000000015</v>
      </c>
      <c r="H451" s="11">
        <v>8995.4000000000015</v>
      </c>
      <c r="I451" s="11"/>
      <c r="J451" s="11"/>
      <c r="K451" s="11"/>
      <c r="L451" s="11">
        <f t="shared" si="598"/>
        <v>8995.4000000000015</v>
      </c>
      <c r="M451" s="11">
        <f t="shared" si="599"/>
        <v>8995.4000000000015</v>
      </c>
      <c r="N451" s="11">
        <f t="shared" si="600"/>
        <v>8995.4000000000015</v>
      </c>
      <c r="O451" s="11"/>
      <c r="P451" s="11"/>
      <c r="Q451" s="11"/>
      <c r="R451" s="11">
        <f t="shared" si="643"/>
        <v>8995.4000000000015</v>
      </c>
      <c r="S451" s="11">
        <f t="shared" si="644"/>
        <v>8995.4000000000015</v>
      </c>
      <c r="T451" s="11">
        <f t="shared" si="645"/>
        <v>8995.4000000000015</v>
      </c>
      <c r="U451" s="11"/>
      <c r="V451" s="11"/>
      <c r="W451" s="11"/>
      <c r="X451" s="11">
        <f t="shared" si="646"/>
        <v>8995.4000000000015</v>
      </c>
      <c r="Y451" s="11">
        <f t="shared" si="647"/>
        <v>8995.4000000000015</v>
      </c>
      <c r="Z451" s="11">
        <f t="shared" si="648"/>
        <v>8995.4000000000015</v>
      </c>
      <c r="AA451" s="11"/>
      <c r="AB451" s="11"/>
      <c r="AC451" s="11"/>
      <c r="AD451" s="11">
        <f t="shared" si="649"/>
        <v>8995.4000000000015</v>
      </c>
      <c r="AE451" s="11"/>
      <c r="AF451" s="57">
        <f t="shared" si="638"/>
        <v>8995.4000000000015</v>
      </c>
      <c r="AG451" s="58">
        <f t="shared" si="650"/>
        <v>8995.4000000000015</v>
      </c>
      <c r="AH451" s="58">
        <f t="shared" si="651"/>
        <v>8995.4000000000015</v>
      </c>
      <c r="AI451" s="11"/>
      <c r="AJ451" s="21"/>
      <c r="AK451" s="21"/>
    </row>
    <row r="452" spans="1:37" x14ac:dyDescent="0.3">
      <c r="A452" s="47" t="s">
        <v>334</v>
      </c>
      <c r="B452" s="48"/>
      <c r="C452" s="47"/>
      <c r="D452" s="47"/>
      <c r="E452" s="49" t="s">
        <v>335</v>
      </c>
      <c r="F452" s="11">
        <f t="shared" si="665"/>
        <v>402.3</v>
      </c>
      <c r="G452" s="11">
        <f t="shared" si="666"/>
        <v>402.3</v>
      </c>
      <c r="H452" s="11">
        <f t="shared" si="667"/>
        <v>402.3</v>
      </c>
      <c r="I452" s="11">
        <f t="shared" si="668"/>
        <v>0</v>
      </c>
      <c r="J452" s="11">
        <f t="shared" si="669"/>
        <v>0</v>
      </c>
      <c r="K452" s="11">
        <f t="shared" si="670"/>
        <v>0</v>
      </c>
      <c r="L452" s="11">
        <f t="shared" si="598"/>
        <v>402.3</v>
      </c>
      <c r="M452" s="11">
        <f t="shared" si="599"/>
        <v>402.3</v>
      </c>
      <c r="N452" s="11">
        <f t="shared" si="600"/>
        <v>402.3</v>
      </c>
      <c r="O452" s="11">
        <f t="shared" si="671"/>
        <v>0</v>
      </c>
      <c r="P452" s="11">
        <f t="shared" si="672"/>
        <v>0</v>
      </c>
      <c r="Q452" s="11">
        <f t="shared" si="673"/>
        <v>0</v>
      </c>
      <c r="R452" s="11">
        <f t="shared" si="643"/>
        <v>402.3</v>
      </c>
      <c r="S452" s="11">
        <f t="shared" si="644"/>
        <v>402.3</v>
      </c>
      <c r="T452" s="11">
        <f t="shared" si="645"/>
        <v>402.3</v>
      </c>
      <c r="U452" s="11">
        <f t="shared" si="674"/>
        <v>0</v>
      </c>
      <c r="V452" s="11">
        <f t="shared" si="675"/>
        <v>0</v>
      </c>
      <c r="W452" s="11">
        <f t="shared" si="676"/>
        <v>0</v>
      </c>
      <c r="X452" s="11">
        <f t="shared" si="646"/>
        <v>402.3</v>
      </c>
      <c r="Y452" s="11">
        <f t="shared" si="647"/>
        <v>402.3</v>
      </c>
      <c r="Z452" s="11">
        <f t="shared" si="648"/>
        <v>402.3</v>
      </c>
      <c r="AA452" s="11">
        <f t="shared" si="677"/>
        <v>0</v>
      </c>
      <c r="AB452" s="11">
        <f t="shared" si="678"/>
        <v>0</v>
      </c>
      <c r="AC452" s="11">
        <f t="shared" si="679"/>
        <v>0</v>
      </c>
      <c r="AD452" s="11">
        <f t="shared" si="649"/>
        <v>402.3</v>
      </c>
      <c r="AE452" s="11">
        <f t="shared" si="680"/>
        <v>0</v>
      </c>
      <c r="AF452" s="57">
        <f t="shared" si="638"/>
        <v>402.3</v>
      </c>
      <c r="AG452" s="58">
        <f t="shared" si="650"/>
        <v>402.3</v>
      </c>
      <c r="AH452" s="58">
        <f t="shared" si="651"/>
        <v>402.3</v>
      </c>
      <c r="AI452" s="11">
        <f t="shared" si="681"/>
        <v>0</v>
      </c>
      <c r="AJ452" s="21"/>
      <c r="AK452" s="21"/>
    </row>
    <row r="453" spans="1:37" ht="31.2" x14ac:dyDescent="0.3">
      <c r="A453" s="47" t="s">
        <v>334</v>
      </c>
      <c r="B453" s="48" t="s">
        <v>185</v>
      </c>
      <c r="C453" s="47"/>
      <c r="D453" s="47"/>
      <c r="E453" s="49" t="s">
        <v>186</v>
      </c>
      <c r="F453" s="11">
        <f t="shared" si="665"/>
        <v>402.3</v>
      </c>
      <c r="G453" s="11">
        <f t="shared" si="666"/>
        <v>402.3</v>
      </c>
      <c r="H453" s="11">
        <f t="shared" si="667"/>
        <v>402.3</v>
      </c>
      <c r="I453" s="11">
        <f t="shared" si="668"/>
        <v>0</v>
      </c>
      <c r="J453" s="11">
        <f t="shared" si="669"/>
        <v>0</v>
      </c>
      <c r="K453" s="11">
        <f t="shared" si="670"/>
        <v>0</v>
      </c>
      <c r="L453" s="11">
        <f t="shared" si="598"/>
        <v>402.3</v>
      </c>
      <c r="M453" s="11">
        <f t="shared" si="599"/>
        <v>402.3</v>
      </c>
      <c r="N453" s="11">
        <f t="shared" si="600"/>
        <v>402.3</v>
      </c>
      <c r="O453" s="11">
        <f t="shared" si="671"/>
        <v>0</v>
      </c>
      <c r="P453" s="11">
        <f t="shared" si="672"/>
        <v>0</v>
      </c>
      <c r="Q453" s="11">
        <f t="shared" si="673"/>
        <v>0</v>
      </c>
      <c r="R453" s="11">
        <f t="shared" si="643"/>
        <v>402.3</v>
      </c>
      <c r="S453" s="11">
        <f t="shared" si="644"/>
        <v>402.3</v>
      </c>
      <c r="T453" s="11">
        <f t="shared" si="645"/>
        <v>402.3</v>
      </c>
      <c r="U453" s="11">
        <f t="shared" si="674"/>
        <v>0</v>
      </c>
      <c r="V453" s="11">
        <f t="shared" si="675"/>
        <v>0</v>
      </c>
      <c r="W453" s="11">
        <f t="shared" si="676"/>
        <v>0</v>
      </c>
      <c r="X453" s="11">
        <f t="shared" si="646"/>
        <v>402.3</v>
      </c>
      <c r="Y453" s="11">
        <f t="shared" si="647"/>
        <v>402.3</v>
      </c>
      <c r="Z453" s="11">
        <f t="shared" si="648"/>
        <v>402.3</v>
      </c>
      <c r="AA453" s="11">
        <f t="shared" si="677"/>
        <v>0</v>
      </c>
      <c r="AB453" s="11">
        <f t="shared" si="678"/>
        <v>0</v>
      </c>
      <c r="AC453" s="11">
        <f t="shared" si="679"/>
        <v>0</v>
      </c>
      <c r="AD453" s="11">
        <f t="shared" si="649"/>
        <v>402.3</v>
      </c>
      <c r="AE453" s="11">
        <f t="shared" si="680"/>
        <v>0</v>
      </c>
      <c r="AF453" s="57">
        <f t="shared" si="638"/>
        <v>402.3</v>
      </c>
      <c r="AG453" s="58">
        <f t="shared" si="650"/>
        <v>402.3</v>
      </c>
      <c r="AH453" s="58">
        <f t="shared" si="651"/>
        <v>402.3</v>
      </c>
      <c r="AI453" s="11">
        <f t="shared" si="681"/>
        <v>0</v>
      </c>
      <c r="AJ453" s="21"/>
      <c r="AK453" s="21"/>
    </row>
    <row r="454" spans="1:37" x14ac:dyDescent="0.3">
      <c r="A454" s="47" t="s">
        <v>334</v>
      </c>
      <c r="B454" s="48">
        <v>300</v>
      </c>
      <c r="C454" s="47" t="s">
        <v>100</v>
      </c>
      <c r="D454" s="47" t="s">
        <v>99</v>
      </c>
      <c r="E454" s="49" t="s">
        <v>217</v>
      </c>
      <c r="F454" s="11">
        <v>402.3</v>
      </c>
      <c r="G454" s="11">
        <v>402.3</v>
      </c>
      <c r="H454" s="11">
        <v>402.3</v>
      </c>
      <c r="I454" s="11"/>
      <c r="J454" s="11"/>
      <c r="K454" s="11"/>
      <c r="L454" s="11">
        <f t="shared" si="598"/>
        <v>402.3</v>
      </c>
      <c r="M454" s="11">
        <f t="shared" si="599"/>
        <v>402.3</v>
      </c>
      <c r="N454" s="11">
        <f t="shared" si="600"/>
        <v>402.3</v>
      </c>
      <c r="O454" s="11"/>
      <c r="P454" s="11"/>
      <c r="Q454" s="11"/>
      <c r="R454" s="11">
        <f t="shared" si="643"/>
        <v>402.3</v>
      </c>
      <c r="S454" s="11">
        <f t="shared" si="644"/>
        <v>402.3</v>
      </c>
      <c r="T454" s="11">
        <f t="shared" si="645"/>
        <v>402.3</v>
      </c>
      <c r="U454" s="11"/>
      <c r="V454" s="11"/>
      <c r="W454" s="11"/>
      <c r="X454" s="11">
        <f t="shared" si="646"/>
        <v>402.3</v>
      </c>
      <c r="Y454" s="11">
        <f t="shared" si="647"/>
        <v>402.3</v>
      </c>
      <c r="Z454" s="11">
        <f t="shared" si="648"/>
        <v>402.3</v>
      </c>
      <c r="AA454" s="11"/>
      <c r="AB454" s="11"/>
      <c r="AC454" s="11"/>
      <c r="AD454" s="11">
        <f t="shared" si="649"/>
        <v>402.3</v>
      </c>
      <c r="AE454" s="11"/>
      <c r="AF454" s="57">
        <f t="shared" si="638"/>
        <v>402.3</v>
      </c>
      <c r="AG454" s="58">
        <f t="shared" si="650"/>
        <v>402.3</v>
      </c>
      <c r="AH454" s="58">
        <f t="shared" si="651"/>
        <v>402.3</v>
      </c>
      <c r="AI454" s="11"/>
      <c r="AJ454" s="21"/>
      <c r="AK454" s="21"/>
    </row>
    <row r="455" spans="1:37" ht="62.4" x14ac:dyDescent="0.3">
      <c r="A455" s="47" t="s">
        <v>336</v>
      </c>
      <c r="B455" s="48"/>
      <c r="C455" s="47"/>
      <c r="D455" s="47"/>
      <c r="E455" s="49" t="s">
        <v>337</v>
      </c>
      <c r="F455" s="11">
        <f t="shared" si="665"/>
        <v>150000</v>
      </c>
      <c r="G455" s="11">
        <f t="shared" si="666"/>
        <v>150000</v>
      </c>
      <c r="H455" s="11">
        <f t="shared" si="667"/>
        <v>200000</v>
      </c>
      <c r="I455" s="11">
        <f t="shared" si="668"/>
        <v>0</v>
      </c>
      <c r="J455" s="11">
        <f t="shared" si="669"/>
        <v>0</v>
      </c>
      <c r="K455" s="11">
        <f t="shared" si="670"/>
        <v>0</v>
      </c>
      <c r="L455" s="11">
        <f t="shared" si="598"/>
        <v>150000</v>
      </c>
      <c r="M455" s="11">
        <f t="shared" si="599"/>
        <v>150000</v>
      </c>
      <c r="N455" s="11">
        <f t="shared" si="600"/>
        <v>200000</v>
      </c>
      <c r="O455" s="11">
        <f t="shared" si="671"/>
        <v>250</v>
      </c>
      <c r="P455" s="11">
        <f t="shared" si="672"/>
        <v>0</v>
      </c>
      <c r="Q455" s="11">
        <f t="shared" si="673"/>
        <v>0</v>
      </c>
      <c r="R455" s="11">
        <f t="shared" si="643"/>
        <v>150250</v>
      </c>
      <c r="S455" s="11">
        <f t="shared" si="644"/>
        <v>150000</v>
      </c>
      <c r="T455" s="11">
        <f t="shared" si="645"/>
        <v>200000</v>
      </c>
      <c r="U455" s="11">
        <f t="shared" si="674"/>
        <v>0</v>
      </c>
      <c r="V455" s="11">
        <f t="shared" si="675"/>
        <v>0</v>
      </c>
      <c r="W455" s="11">
        <f t="shared" si="676"/>
        <v>0</v>
      </c>
      <c r="X455" s="11">
        <f t="shared" si="646"/>
        <v>150250</v>
      </c>
      <c r="Y455" s="11">
        <f t="shared" si="647"/>
        <v>150000</v>
      </c>
      <c r="Z455" s="11">
        <f t="shared" si="648"/>
        <v>200000</v>
      </c>
      <c r="AA455" s="11">
        <f t="shared" si="677"/>
        <v>0</v>
      </c>
      <c r="AB455" s="11">
        <f t="shared" si="678"/>
        <v>0</v>
      </c>
      <c r="AC455" s="11">
        <f t="shared" si="679"/>
        <v>0</v>
      </c>
      <c r="AD455" s="11">
        <f t="shared" si="649"/>
        <v>150250</v>
      </c>
      <c r="AE455" s="11">
        <f t="shared" si="680"/>
        <v>0</v>
      </c>
      <c r="AF455" s="57">
        <f t="shared" si="638"/>
        <v>150250</v>
      </c>
      <c r="AG455" s="58">
        <f t="shared" si="650"/>
        <v>150000</v>
      </c>
      <c r="AH455" s="58">
        <f t="shared" si="651"/>
        <v>200000</v>
      </c>
      <c r="AI455" s="11">
        <f t="shared" si="681"/>
        <v>0</v>
      </c>
      <c r="AJ455" s="21"/>
      <c r="AK455" s="21"/>
    </row>
    <row r="456" spans="1:37" ht="31.2" x14ac:dyDescent="0.3">
      <c r="A456" s="47" t="s">
        <v>336</v>
      </c>
      <c r="B456" s="48" t="s">
        <v>185</v>
      </c>
      <c r="C456" s="47"/>
      <c r="D456" s="47"/>
      <c r="E456" s="49" t="s">
        <v>186</v>
      </c>
      <c r="F456" s="11">
        <f t="shared" si="665"/>
        <v>150000</v>
      </c>
      <c r="G456" s="11">
        <f t="shared" si="666"/>
        <v>150000</v>
      </c>
      <c r="H456" s="11">
        <f t="shared" si="667"/>
        <v>200000</v>
      </c>
      <c r="I456" s="11">
        <f t="shared" si="668"/>
        <v>0</v>
      </c>
      <c r="J456" s="11">
        <f t="shared" si="669"/>
        <v>0</v>
      </c>
      <c r="K456" s="11">
        <f t="shared" si="670"/>
        <v>0</v>
      </c>
      <c r="L456" s="11">
        <f t="shared" si="598"/>
        <v>150000</v>
      </c>
      <c r="M456" s="11">
        <f t="shared" si="599"/>
        <v>150000</v>
      </c>
      <c r="N456" s="11">
        <f t="shared" si="600"/>
        <v>200000</v>
      </c>
      <c r="O456" s="11">
        <f t="shared" si="671"/>
        <v>250</v>
      </c>
      <c r="P456" s="11">
        <f t="shared" si="672"/>
        <v>0</v>
      </c>
      <c r="Q456" s="11">
        <f t="shared" si="673"/>
        <v>0</v>
      </c>
      <c r="R456" s="11">
        <f t="shared" si="643"/>
        <v>150250</v>
      </c>
      <c r="S456" s="11">
        <f t="shared" si="644"/>
        <v>150000</v>
      </c>
      <c r="T456" s="11">
        <f t="shared" si="645"/>
        <v>200000</v>
      </c>
      <c r="U456" s="11">
        <f t="shared" si="674"/>
        <v>0</v>
      </c>
      <c r="V456" s="11">
        <f t="shared" si="675"/>
        <v>0</v>
      </c>
      <c r="W456" s="11">
        <f t="shared" si="676"/>
        <v>0</v>
      </c>
      <c r="X456" s="11">
        <f t="shared" si="646"/>
        <v>150250</v>
      </c>
      <c r="Y456" s="11">
        <f t="shared" si="647"/>
        <v>150000</v>
      </c>
      <c r="Z456" s="11">
        <f t="shared" si="648"/>
        <v>200000</v>
      </c>
      <c r="AA456" s="11">
        <f t="shared" si="677"/>
        <v>0</v>
      </c>
      <c r="AB456" s="11">
        <f t="shared" si="678"/>
        <v>0</v>
      </c>
      <c r="AC456" s="11">
        <f t="shared" si="679"/>
        <v>0</v>
      </c>
      <c r="AD456" s="11">
        <f t="shared" si="649"/>
        <v>150250</v>
      </c>
      <c r="AE456" s="11">
        <f t="shared" si="680"/>
        <v>0</v>
      </c>
      <c r="AF456" s="57">
        <f t="shared" si="638"/>
        <v>150250</v>
      </c>
      <c r="AG456" s="58">
        <f t="shared" si="650"/>
        <v>150000</v>
      </c>
      <c r="AH456" s="58">
        <f t="shared" si="651"/>
        <v>200000</v>
      </c>
      <c r="AI456" s="11">
        <f t="shared" si="681"/>
        <v>0</v>
      </c>
      <c r="AJ456" s="21"/>
      <c r="AK456" s="21"/>
    </row>
    <row r="457" spans="1:37" x14ac:dyDescent="0.3">
      <c r="A457" s="47" t="s">
        <v>336</v>
      </c>
      <c r="B457" s="48">
        <v>300</v>
      </c>
      <c r="C457" s="47" t="s">
        <v>100</v>
      </c>
      <c r="D457" s="47" t="s">
        <v>99</v>
      </c>
      <c r="E457" s="49" t="s">
        <v>217</v>
      </c>
      <c r="F457" s="11">
        <v>150000</v>
      </c>
      <c r="G457" s="11">
        <v>150000</v>
      </c>
      <c r="H457" s="11">
        <v>200000</v>
      </c>
      <c r="I457" s="11"/>
      <c r="J457" s="11"/>
      <c r="K457" s="11"/>
      <c r="L457" s="11">
        <f t="shared" si="598"/>
        <v>150000</v>
      </c>
      <c r="M457" s="11">
        <f t="shared" si="599"/>
        <v>150000</v>
      </c>
      <c r="N457" s="11">
        <f t="shared" si="600"/>
        <v>200000</v>
      </c>
      <c r="O457" s="11">
        <v>250</v>
      </c>
      <c r="P457" s="11"/>
      <c r="Q457" s="11"/>
      <c r="R457" s="11">
        <f t="shared" si="643"/>
        <v>150250</v>
      </c>
      <c r="S457" s="11">
        <f t="shared" si="644"/>
        <v>150000</v>
      </c>
      <c r="T457" s="11">
        <f t="shared" si="645"/>
        <v>200000</v>
      </c>
      <c r="U457" s="11"/>
      <c r="V457" s="11"/>
      <c r="W457" s="11"/>
      <c r="X457" s="11">
        <f t="shared" si="646"/>
        <v>150250</v>
      </c>
      <c r="Y457" s="11">
        <f t="shared" si="647"/>
        <v>150000</v>
      </c>
      <c r="Z457" s="11">
        <f t="shared" si="648"/>
        <v>200000</v>
      </c>
      <c r="AA457" s="11"/>
      <c r="AB457" s="11"/>
      <c r="AC457" s="11"/>
      <c r="AD457" s="11">
        <f t="shared" si="649"/>
        <v>150250</v>
      </c>
      <c r="AE457" s="11"/>
      <c r="AF457" s="57">
        <f t="shared" si="638"/>
        <v>150250</v>
      </c>
      <c r="AG457" s="58">
        <f t="shared" si="650"/>
        <v>150000</v>
      </c>
      <c r="AH457" s="58">
        <f t="shared" si="651"/>
        <v>200000</v>
      </c>
      <c r="AI457" s="11"/>
      <c r="AJ457" s="21"/>
      <c r="AK457" s="21"/>
    </row>
    <row r="458" spans="1:37" ht="46.8" x14ac:dyDescent="0.3">
      <c r="A458" s="47" t="s">
        <v>338</v>
      </c>
      <c r="B458" s="48"/>
      <c r="C458" s="47"/>
      <c r="D458" s="47"/>
      <c r="E458" s="49" t="s">
        <v>339</v>
      </c>
      <c r="F458" s="11">
        <f t="shared" si="665"/>
        <v>3448.3</v>
      </c>
      <c r="G458" s="11">
        <f t="shared" si="666"/>
        <v>3448.3</v>
      </c>
      <c r="H458" s="11">
        <f t="shared" si="667"/>
        <v>3448.3</v>
      </c>
      <c r="I458" s="11">
        <f t="shared" si="668"/>
        <v>0</v>
      </c>
      <c r="J458" s="11">
        <f t="shared" si="669"/>
        <v>0</v>
      </c>
      <c r="K458" s="11">
        <f t="shared" si="670"/>
        <v>0</v>
      </c>
      <c r="L458" s="11">
        <f t="shared" si="598"/>
        <v>3448.3</v>
      </c>
      <c r="M458" s="11">
        <f t="shared" si="599"/>
        <v>3448.3</v>
      </c>
      <c r="N458" s="11">
        <f t="shared" si="600"/>
        <v>3448.3</v>
      </c>
      <c r="O458" s="11">
        <f t="shared" si="671"/>
        <v>0</v>
      </c>
      <c r="P458" s="11">
        <f t="shared" si="672"/>
        <v>0</v>
      </c>
      <c r="Q458" s="11">
        <f t="shared" si="673"/>
        <v>0</v>
      </c>
      <c r="R458" s="11">
        <f t="shared" si="643"/>
        <v>3448.3</v>
      </c>
      <c r="S458" s="11">
        <f t="shared" si="644"/>
        <v>3448.3</v>
      </c>
      <c r="T458" s="11">
        <f t="shared" si="645"/>
        <v>3448.3</v>
      </c>
      <c r="U458" s="11">
        <f t="shared" si="674"/>
        <v>0</v>
      </c>
      <c r="V458" s="11">
        <f t="shared" si="675"/>
        <v>0</v>
      </c>
      <c r="W458" s="11">
        <f t="shared" si="676"/>
        <v>0</v>
      </c>
      <c r="X458" s="11">
        <f t="shared" si="646"/>
        <v>3448.3</v>
      </c>
      <c r="Y458" s="11">
        <f t="shared" si="647"/>
        <v>3448.3</v>
      </c>
      <c r="Z458" s="11">
        <f t="shared" si="648"/>
        <v>3448.3</v>
      </c>
      <c r="AA458" s="11">
        <f t="shared" si="677"/>
        <v>0</v>
      </c>
      <c r="AB458" s="11">
        <f t="shared" si="678"/>
        <v>0</v>
      </c>
      <c r="AC458" s="11">
        <f t="shared" si="679"/>
        <v>0</v>
      </c>
      <c r="AD458" s="11">
        <f t="shared" si="649"/>
        <v>3448.3</v>
      </c>
      <c r="AE458" s="11">
        <f t="shared" si="680"/>
        <v>0</v>
      </c>
      <c r="AF458" s="57">
        <f t="shared" si="638"/>
        <v>3448.3</v>
      </c>
      <c r="AG458" s="58">
        <f t="shared" si="650"/>
        <v>3448.3</v>
      </c>
      <c r="AH458" s="58">
        <f t="shared" si="651"/>
        <v>3448.3</v>
      </c>
      <c r="AI458" s="11">
        <f t="shared" si="681"/>
        <v>0</v>
      </c>
      <c r="AJ458" s="21"/>
      <c r="AK458" s="21"/>
    </row>
    <row r="459" spans="1:37" ht="31.2" x14ac:dyDescent="0.3">
      <c r="A459" s="47" t="s">
        <v>338</v>
      </c>
      <c r="B459" s="48" t="s">
        <v>185</v>
      </c>
      <c r="C459" s="47"/>
      <c r="D459" s="47"/>
      <c r="E459" s="49" t="s">
        <v>186</v>
      </c>
      <c r="F459" s="11">
        <f t="shared" si="665"/>
        <v>3448.3</v>
      </c>
      <c r="G459" s="11">
        <f t="shared" si="666"/>
        <v>3448.3</v>
      </c>
      <c r="H459" s="11">
        <f t="shared" si="667"/>
        <v>3448.3</v>
      </c>
      <c r="I459" s="11">
        <f t="shared" si="668"/>
        <v>0</v>
      </c>
      <c r="J459" s="11">
        <f t="shared" si="669"/>
        <v>0</v>
      </c>
      <c r="K459" s="11">
        <f t="shared" si="670"/>
        <v>0</v>
      </c>
      <c r="L459" s="11">
        <f t="shared" si="598"/>
        <v>3448.3</v>
      </c>
      <c r="M459" s="11">
        <f t="shared" si="599"/>
        <v>3448.3</v>
      </c>
      <c r="N459" s="11">
        <f t="shared" si="600"/>
        <v>3448.3</v>
      </c>
      <c r="O459" s="11">
        <f t="shared" si="671"/>
        <v>0</v>
      </c>
      <c r="P459" s="11">
        <f t="shared" si="672"/>
        <v>0</v>
      </c>
      <c r="Q459" s="11">
        <f t="shared" si="673"/>
        <v>0</v>
      </c>
      <c r="R459" s="11">
        <f t="shared" si="643"/>
        <v>3448.3</v>
      </c>
      <c r="S459" s="11">
        <f t="shared" si="644"/>
        <v>3448.3</v>
      </c>
      <c r="T459" s="11">
        <f t="shared" si="645"/>
        <v>3448.3</v>
      </c>
      <c r="U459" s="11">
        <f t="shared" si="674"/>
        <v>0</v>
      </c>
      <c r="V459" s="11">
        <f t="shared" si="675"/>
        <v>0</v>
      </c>
      <c r="W459" s="11">
        <f t="shared" si="676"/>
        <v>0</v>
      </c>
      <c r="X459" s="11">
        <f t="shared" si="646"/>
        <v>3448.3</v>
      </c>
      <c r="Y459" s="11">
        <f t="shared" si="647"/>
        <v>3448.3</v>
      </c>
      <c r="Z459" s="11">
        <f t="shared" si="648"/>
        <v>3448.3</v>
      </c>
      <c r="AA459" s="11">
        <f t="shared" si="677"/>
        <v>0</v>
      </c>
      <c r="AB459" s="11">
        <f t="shared" si="678"/>
        <v>0</v>
      </c>
      <c r="AC459" s="11">
        <f t="shared" si="679"/>
        <v>0</v>
      </c>
      <c r="AD459" s="11">
        <f t="shared" si="649"/>
        <v>3448.3</v>
      </c>
      <c r="AE459" s="11">
        <f t="shared" si="680"/>
        <v>0</v>
      </c>
      <c r="AF459" s="57">
        <f t="shared" si="638"/>
        <v>3448.3</v>
      </c>
      <c r="AG459" s="58">
        <f t="shared" si="650"/>
        <v>3448.3</v>
      </c>
      <c r="AH459" s="58">
        <f t="shared" si="651"/>
        <v>3448.3</v>
      </c>
      <c r="AI459" s="11">
        <f t="shared" si="681"/>
        <v>0</v>
      </c>
      <c r="AJ459" s="21"/>
      <c r="AK459" s="21"/>
    </row>
    <row r="460" spans="1:37" x14ac:dyDescent="0.3">
      <c r="A460" s="47" t="s">
        <v>338</v>
      </c>
      <c r="B460" s="48">
        <v>300</v>
      </c>
      <c r="C460" s="47" t="s">
        <v>100</v>
      </c>
      <c r="D460" s="47" t="s">
        <v>99</v>
      </c>
      <c r="E460" s="49" t="s">
        <v>217</v>
      </c>
      <c r="F460" s="11">
        <v>3448.3</v>
      </c>
      <c r="G460" s="11">
        <v>3448.3</v>
      </c>
      <c r="H460" s="11">
        <v>3448.3</v>
      </c>
      <c r="I460" s="11"/>
      <c r="J460" s="11"/>
      <c r="K460" s="11"/>
      <c r="L460" s="11">
        <f t="shared" si="598"/>
        <v>3448.3</v>
      </c>
      <c r="M460" s="11">
        <f t="shared" si="599"/>
        <v>3448.3</v>
      </c>
      <c r="N460" s="11">
        <f t="shared" si="600"/>
        <v>3448.3</v>
      </c>
      <c r="O460" s="11"/>
      <c r="P460" s="11"/>
      <c r="Q460" s="11"/>
      <c r="R460" s="11">
        <f t="shared" si="643"/>
        <v>3448.3</v>
      </c>
      <c r="S460" s="11">
        <f t="shared" si="644"/>
        <v>3448.3</v>
      </c>
      <c r="T460" s="11">
        <f t="shared" si="645"/>
        <v>3448.3</v>
      </c>
      <c r="U460" s="11"/>
      <c r="V460" s="11"/>
      <c r="W460" s="11"/>
      <c r="X460" s="11">
        <f t="shared" si="646"/>
        <v>3448.3</v>
      </c>
      <c r="Y460" s="11">
        <f t="shared" si="647"/>
        <v>3448.3</v>
      </c>
      <c r="Z460" s="11">
        <f t="shared" si="648"/>
        <v>3448.3</v>
      </c>
      <c r="AA460" s="11"/>
      <c r="AB460" s="11"/>
      <c r="AC460" s="11"/>
      <c r="AD460" s="11">
        <f t="shared" si="649"/>
        <v>3448.3</v>
      </c>
      <c r="AE460" s="11"/>
      <c r="AF460" s="57">
        <f t="shared" si="638"/>
        <v>3448.3</v>
      </c>
      <c r="AG460" s="58">
        <f t="shared" si="650"/>
        <v>3448.3</v>
      </c>
      <c r="AH460" s="58">
        <f t="shared" si="651"/>
        <v>3448.3</v>
      </c>
      <c r="AI460" s="11"/>
      <c r="AJ460" s="21"/>
      <c r="AK460" s="21"/>
    </row>
    <row r="461" spans="1:37" ht="46.8" x14ac:dyDescent="0.3">
      <c r="A461" s="47" t="s">
        <v>340</v>
      </c>
      <c r="B461" s="48"/>
      <c r="C461" s="47"/>
      <c r="D461" s="47"/>
      <c r="E461" s="49" t="s">
        <v>341</v>
      </c>
      <c r="F461" s="11">
        <f t="shared" ref="F461:K461" si="682">F462+F467+F475</f>
        <v>68563.199999999997</v>
      </c>
      <c r="G461" s="11">
        <f t="shared" si="682"/>
        <v>31064</v>
      </c>
      <c r="H461" s="11">
        <f t="shared" si="682"/>
        <v>31064</v>
      </c>
      <c r="I461" s="11">
        <f t="shared" si="682"/>
        <v>0</v>
      </c>
      <c r="J461" s="11">
        <f t="shared" si="682"/>
        <v>0</v>
      </c>
      <c r="K461" s="11">
        <f t="shared" si="682"/>
        <v>0</v>
      </c>
      <c r="L461" s="11">
        <f t="shared" si="598"/>
        <v>68563.199999999997</v>
      </c>
      <c r="M461" s="11">
        <f t="shared" si="599"/>
        <v>31064</v>
      </c>
      <c r="N461" s="11">
        <f t="shared" si="600"/>
        <v>31064</v>
      </c>
      <c r="O461" s="11">
        <f>O462+O467+O475</f>
        <v>925</v>
      </c>
      <c r="P461" s="11">
        <f>P462+P467+P475</f>
        <v>0</v>
      </c>
      <c r="Q461" s="11">
        <f>Q462+Q467+Q475</f>
        <v>0</v>
      </c>
      <c r="R461" s="11">
        <f t="shared" si="643"/>
        <v>69488.2</v>
      </c>
      <c r="S461" s="11">
        <f t="shared" si="644"/>
        <v>31064</v>
      </c>
      <c r="T461" s="11">
        <f t="shared" si="645"/>
        <v>31064</v>
      </c>
      <c r="U461" s="11">
        <f>U462+U467+U475</f>
        <v>0</v>
      </c>
      <c r="V461" s="11">
        <f>V462+V467+V475</f>
        <v>0</v>
      </c>
      <c r="W461" s="11">
        <f>W462+W467+W475</f>
        <v>0</v>
      </c>
      <c r="X461" s="11">
        <f t="shared" si="646"/>
        <v>69488.2</v>
      </c>
      <c r="Y461" s="11">
        <f t="shared" si="647"/>
        <v>31064</v>
      </c>
      <c r="Z461" s="11">
        <f t="shared" si="648"/>
        <v>31064</v>
      </c>
      <c r="AA461" s="11">
        <f>AA462+AA467+AA475</f>
        <v>0</v>
      </c>
      <c r="AB461" s="11">
        <f>AB462+AB467+AB475</f>
        <v>0</v>
      </c>
      <c r="AC461" s="11">
        <f>AC462+AC467+AC475</f>
        <v>0</v>
      </c>
      <c r="AD461" s="11">
        <f t="shared" si="649"/>
        <v>69488.2</v>
      </c>
      <c r="AE461" s="11">
        <f>AE462+AE467+AE475</f>
        <v>0</v>
      </c>
      <c r="AF461" s="57">
        <f t="shared" si="638"/>
        <v>69488.2</v>
      </c>
      <c r="AG461" s="58">
        <f t="shared" si="650"/>
        <v>31064</v>
      </c>
      <c r="AH461" s="58">
        <f t="shared" si="651"/>
        <v>31064</v>
      </c>
      <c r="AI461" s="11">
        <f>AI462+AI467+AI475</f>
        <v>0</v>
      </c>
      <c r="AJ461" s="21"/>
      <c r="AK461" s="21"/>
    </row>
    <row r="462" spans="1:37" ht="31.2" x14ac:dyDescent="0.3">
      <c r="A462" s="47" t="s">
        <v>342</v>
      </c>
      <c r="B462" s="48"/>
      <c r="C462" s="47"/>
      <c r="D462" s="47"/>
      <c r="E462" s="49" t="s">
        <v>343</v>
      </c>
      <c r="F462" s="11">
        <f t="shared" ref="F462:K462" si="683">F463+F465</f>
        <v>41766.9</v>
      </c>
      <c r="G462" s="11">
        <f t="shared" si="683"/>
        <v>5766.9</v>
      </c>
      <c r="H462" s="11">
        <f t="shared" si="683"/>
        <v>5766.9</v>
      </c>
      <c r="I462" s="11">
        <f t="shared" si="683"/>
        <v>0</v>
      </c>
      <c r="J462" s="11">
        <f t="shared" si="683"/>
        <v>0</v>
      </c>
      <c r="K462" s="11">
        <f t="shared" si="683"/>
        <v>0</v>
      </c>
      <c r="L462" s="11">
        <f t="shared" si="598"/>
        <v>41766.9</v>
      </c>
      <c r="M462" s="11">
        <f t="shared" si="599"/>
        <v>5766.9</v>
      </c>
      <c r="N462" s="11">
        <f t="shared" si="600"/>
        <v>5766.9</v>
      </c>
      <c r="O462" s="11">
        <f>O463+O465</f>
        <v>925</v>
      </c>
      <c r="P462" s="11">
        <f>P463+P465</f>
        <v>0</v>
      </c>
      <c r="Q462" s="11">
        <f>Q463+Q465</f>
        <v>0</v>
      </c>
      <c r="R462" s="11">
        <f t="shared" si="643"/>
        <v>42691.9</v>
      </c>
      <c r="S462" s="11">
        <f t="shared" si="644"/>
        <v>5766.9</v>
      </c>
      <c r="T462" s="11">
        <f t="shared" si="645"/>
        <v>5766.9</v>
      </c>
      <c r="U462" s="11">
        <f>U463+U465</f>
        <v>0</v>
      </c>
      <c r="V462" s="11">
        <f>V463+V465</f>
        <v>0</v>
      </c>
      <c r="W462" s="11">
        <f>W463+W465</f>
        <v>0</v>
      </c>
      <c r="X462" s="11">
        <f t="shared" si="646"/>
        <v>42691.9</v>
      </c>
      <c r="Y462" s="11">
        <f t="shared" si="647"/>
        <v>5766.9</v>
      </c>
      <c r="Z462" s="11">
        <f t="shared" si="648"/>
        <v>5766.9</v>
      </c>
      <c r="AA462" s="11">
        <f>AA463+AA465</f>
        <v>0</v>
      </c>
      <c r="AB462" s="11">
        <f>AB463+AB465</f>
        <v>0</v>
      </c>
      <c r="AC462" s="11">
        <f>AC463+AC465</f>
        <v>0</v>
      </c>
      <c r="AD462" s="11">
        <f t="shared" si="649"/>
        <v>42691.9</v>
      </c>
      <c r="AE462" s="11">
        <f>AE463+AE465</f>
        <v>0</v>
      </c>
      <c r="AF462" s="57">
        <f t="shared" si="638"/>
        <v>42691.9</v>
      </c>
      <c r="AG462" s="58">
        <f t="shared" si="650"/>
        <v>5766.9</v>
      </c>
      <c r="AH462" s="58">
        <f t="shared" si="651"/>
        <v>5766.9</v>
      </c>
      <c r="AI462" s="11">
        <f>AI463+AI465</f>
        <v>0</v>
      </c>
      <c r="AJ462" s="21"/>
      <c r="AK462" s="21"/>
    </row>
    <row r="463" spans="1:37" ht="31.2" x14ac:dyDescent="0.3">
      <c r="A463" s="47" t="s">
        <v>342</v>
      </c>
      <c r="B463" s="48" t="s">
        <v>59</v>
      </c>
      <c r="C463" s="47"/>
      <c r="D463" s="47"/>
      <c r="E463" s="49" t="s">
        <v>60</v>
      </c>
      <c r="F463" s="11">
        <f t="shared" ref="F463:K463" si="684">F464</f>
        <v>40506.400000000001</v>
      </c>
      <c r="G463" s="11">
        <f t="shared" si="684"/>
        <v>4506.3999999999996</v>
      </c>
      <c r="H463" s="11">
        <f t="shared" si="684"/>
        <v>4506.3999999999996</v>
      </c>
      <c r="I463" s="11">
        <f t="shared" si="684"/>
        <v>0</v>
      </c>
      <c r="J463" s="11">
        <f t="shared" si="684"/>
        <v>0</v>
      </c>
      <c r="K463" s="11">
        <f t="shared" si="684"/>
        <v>0</v>
      </c>
      <c r="L463" s="11">
        <f t="shared" si="598"/>
        <v>40506.400000000001</v>
      </c>
      <c r="M463" s="11">
        <f t="shared" si="599"/>
        <v>4506.3999999999996</v>
      </c>
      <c r="N463" s="11">
        <f t="shared" si="600"/>
        <v>4506.3999999999996</v>
      </c>
      <c r="O463" s="11">
        <f>O464</f>
        <v>925</v>
      </c>
      <c r="P463" s="11">
        <f>P464</f>
        <v>0</v>
      </c>
      <c r="Q463" s="11">
        <f>Q464</f>
        <v>0</v>
      </c>
      <c r="R463" s="11">
        <f t="shared" si="643"/>
        <v>41431.4</v>
      </c>
      <c r="S463" s="11">
        <f t="shared" si="644"/>
        <v>4506.3999999999996</v>
      </c>
      <c r="T463" s="11">
        <f t="shared" si="645"/>
        <v>4506.3999999999996</v>
      </c>
      <c r="U463" s="11">
        <f>U464</f>
        <v>0</v>
      </c>
      <c r="V463" s="11">
        <f>V464</f>
        <v>0</v>
      </c>
      <c r="W463" s="11">
        <f>W464</f>
        <v>0</v>
      </c>
      <c r="X463" s="11">
        <f t="shared" si="646"/>
        <v>41431.4</v>
      </c>
      <c r="Y463" s="11">
        <f t="shared" si="647"/>
        <v>4506.3999999999996</v>
      </c>
      <c r="Z463" s="11">
        <f t="shared" si="648"/>
        <v>4506.3999999999996</v>
      </c>
      <c r="AA463" s="11">
        <f>AA464</f>
        <v>0</v>
      </c>
      <c r="AB463" s="11">
        <f>AB464</f>
        <v>0</v>
      </c>
      <c r="AC463" s="11">
        <f>AC464</f>
        <v>0</v>
      </c>
      <c r="AD463" s="11">
        <f t="shared" si="649"/>
        <v>41431.4</v>
      </c>
      <c r="AE463" s="11">
        <f>AE464</f>
        <v>0</v>
      </c>
      <c r="AF463" s="57">
        <f t="shared" si="638"/>
        <v>41431.4</v>
      </c>
      <c r="AG463" s="58">
        <f t="shared" si="650"/>
        <v>4506.3999999999996</v>
      </c>
      <c r="AH463" s="58">
        <f t="shared" si="651"/>
        <v>4506.3999999999996</v>
      </c>
      <c r="AI463" s="11">
        <f>AI464</f>
        <v>0</v>
      </c>
      <c r="AJ463" s="21"/>
      <c r="AK463" s="21"/>
    </row>
    <row r="464" spans="1:37" x14ac:dyDescent="0.3">
      <c r="A464" s="47" t="s">
        <v>342</v>
      </c>
      <c r="B464" s="48">
        <v>200</v>
      </c>
      <c r="C464" s="47" t="s">
        <v>100</v>
      </c>
      <c r="D464" s="47" t="s">
        <v>328</v>
      </c>
      <c r="E464" s="49" t="s">
        <v>329</v>
      </c>
      <c r="F464" s="11">
        <v>40506.400000000001</v>
      </c>
      <c r="G464" s="11">
        <v>4506.3999999999996</v>
      </c>
      <c r="H464" s="11">
        <v>4506.3999999999996</v>
      </c>
      <c r="I464" s="11"/>
      <c r="J464" s="11"/>
      <c r="K464" s="11"/>
      <c r="L464" s="11">
        <f t="shared" ref="L464:L527" si="685">F464+I464</f>
        <v>40506.400000000001</v>
      </c>
      <c r="M464" s="11">
        <f t="shared" ref="M464:M527" si="686">G464+J464</f>
        <v>4506.3999999999996</v>
      </c>
      <c r="N464" s="11">
        <f t="shared" ref="N464:N527" si="687">H464+K464</f>
        <v>4506.3999999999996</v>
      </c>
      <c r="O464" s="11">
        <v>925</v>
      </c>
      <c r="P464" s="11"/>
      <c r="Q464" s="11"/>
      <c r="R464" s="11">
        <f t="shared" si="643"/>
        <v>41431.4</v>
      </c>
      <c r="S464" s="11">
        <f t="shared" si="644"/>
        <v>4506.3999999999996</v>
      </c>
      <c r="T464" s="11">
        <f t="shared" si="645"/>
        <v>4506.3999999999996</v>
      </c>
      <c r="U464" s="11"/>
      <c r="V464" s="11"/>
      <c r="W464" s="11"/>
      <c r="X464" s="11">
        <f t="shared" si="646"/>
        <v>41431.4</v>
      </c>
      <c r="Y464" s="11">
        <f t="shared" si="647"/>
        <v>4506.3999999999996</v>
      </c>
      <c r="Z464" s="11">
        <f t="shared" si="648"/>
        <v>4506.3999999999996</v>
      </c>
      <c r="AA464" s="11"/>
      <c r="AB464" s="11"/>
      <c r="AC464" s="11"/>
      <c r="AD464" s="11">
        <f t="shared" si="649"/>
        <v>41431.4</v>
      </c>
      <c r="AE464" s="11"/>
      <c r="AF464" s="57">
        <f t="shared" si="638"/>
        <v>41431.4</v>
      </c>
      <c r="AG464" s="58">
        <f t="shared" si="650"/>
        <v>4506.3999999999996</v>
      </c>
      <c r="AH464" s="58">
        <f t="shared" si="651"/>
        <v>4506.3999999999996</v>
      </c>
      <c r="AI464" s="11"/>
      <c r="AJ464" s="21"/>
      <c r="AK464" s="21"/>
    </row>
    <row r="465" spans="1:37" ht="46.8" x14ac:dyDescent="0.3">
      <c r="A465" s="47" t="s">
        <v>342</v>
      </c>
      <c r="B465" s="48" t="s">
        <v>51</v>
      </c>
      <c r="C465" s="47"/>
      <c r="D465" s="47"/>
      <c r="E465" s="49" t="s">
        <v>52</v>
      </c>
      <c r="F465" s="11">
        <f t="shared" ref="F465:K465" si="688">F466</f>
        <v>1260.5</v>
      </c>
      <c r="G465" s="11">
        <f t="shared" si="688"/>
        <v>1260.5</v>
      </c>
      <c r="H465" s="11">
        <f t="shared" si="688"/>
        <v>1260.5</v>
      </c>
      <c r="I465" s="11">
        <f t="shared" si="688"/>
        <v>0</v>
      </c>
      <c r="J465" s="11">
        <f t="shared" si="688"/>
        <v>0</v>
      </c>
      <c r="K465" s="11">
        <f t="shared" si="688"/>
        <v>0</v>
      </c>
      <c r="L465" s="11">
        <f t="shared" si="685"/>
        <v>1260.5</v>
      </c>
      <c r="M465" s="11">
        <f t="shared" si="686"/>
        <v>1260.5</v>
      </c>
      <c r="N465" s="11">
        <f t="shared" si="687"/>
        <v>1260.5</v>
      </c>
      <c r="O465" s="11">
        <f>O466</f>
        <v>0</v>
      </c>
      <c r="P465" s="11">
        <f>P466</f>
        <v>0</v>
      </c>
      <c r="Q465" s="11">
        <f>Q466</f>
        <v>0</v>
      </c>
      <c r="R465" s="11">
        <f t="shared" si="643"/>
        <v>1260.5</v>
      </c>
      <c r="S465" s="11">
        <f t="shared" si="644"/>
        <v>1260.5</v>
      </c>
      <c r="T465" s="11">
        <f t="shared" si="645"/>
        <v>1260.5</v>
      </c>
      <c r="U465" s="11">
        <f>U466</f>
        <v>0</v>
      </c>
      <c r="V465" s="11">
        <f>V466</f>
        <v>0</v>
      </c>
      <c r="W465" s="11">
        <f>W466</f>
        <v>0</v>
      </c>
      <c r="X465" s="11">
        <f t="shared" si="646"/>
        <v>1260.5</v>
      </c>
      <c r="Y465" s="11">
        <f t="shared" si="647"/>
        <v>1260.5</v>
      </c>
      <c r="Z465" s="11">
        <f t="shared" si="648"/>
        <v>1260.5</v>
      </c>
      <c r="AA465" s="11">
        <f>AA466</f>
        <v>0</v>
      </c>
      <c r="AB465" s="11">
        <f>AB466</f>
        <v>0</v>
      </c>
      <c r="AC465" s="11">
        <f>AC466</f>
        <v>0</v>
      </c>
      <c r="AD465" s="11">
        <f t="shared" si="649"/>
        <v>1260.5</v>
      </c>
      <c r="AE465" s="11">
        <f>AE466</f>
        <v>0</v>
      </c>
      <c r="AF465" s="57">
        <f t="shared" si="638"/>
        <v>1260.5</v>
      </c>
      <c r="AG465" s="58">
        <f t="shared" si="650"/>
        <v>1260.5</v>
      </c>
      <c r="AH465" s="58">
        <f t="shared" si="651"/>
        <v>1260.5</v>
      </c>
      <c r="AI465" s="11">
        <f>AI466</f>
        <v>0</v>
      </c>
      <c r="AJ465" s="21"/>
      <c r="AK465" s="21"/>
    </row>
    <row r="466" spans="1:37" x14ac:dyDescent="0.3">
      <c r="A466" s="47" t="s">
        <v>342</v>
      </c>
      <c r="B466" s="48" t="s">
        <v>51</v>
      </c>
      <c r="C466" s="47" t="s">
        <v>63</v>
      </c>
      <c r="D466" s="47" t="s">
        <v>30</v>
      </c>
      <c r="E466" s="49" t="s">
        <v>64</v>
      </c>
      <c r="F466" s="11">
        <v>1260.5</v>
      </c>
      <c r="G466" s="11">
        <v>1260.5</v>
      </c>
      <c r="H466" s="11">
        <v>1260.5</v>
      </c>
      <c r="I466" s="11"/>
      <c r="J466" s="11"/>
      <c r="K466" s="11"/>
      <c r="L466" s="11">
        <f t="shared" si="685"/>
        <v>1260.5</v>
      </c>
      <c r="M466" s="11">
        <f t="shared" si="686"/>
        <v>1260.5</v>
      </c>
      <c r="N466" s="11">
        <f t="shared" si="687"/>
        <v>1260.5</v>
      </c>
      <c r="O466" s="11"/>
      <c r="P466" s="11"/>
      <c r="Q466" s="11"/>
      <c r="R466" s="11">
        <f t="shared" si="643"/>
        <v>1260.5</v>
      </c>
      <c r="S466" s="11">
        <f t="shared" si="644"/>
        <v>1260.5</v>
      </c>
      <c r="T466" s="11">
        <f t="shared" si="645"/>
        <v>1260.5</v>
      </c>
      <c r="U466" s="11"/>
      <c r="V466" s="11"/>
      <c r="W466" s="11"/>
      <c r="X466" s="11">
        <f t="shared" si="646"/>
        <v>1260.5</v>
      </c>
      <c r="Y466" s="11">
        <f t="shared" si="647"/>
        <v>1260.5</v>
      </c>
      <c r="Z466" s="11">
        <f t="shared" si="648"/>
        <v>1260.5</v>
      </c>
      <c r="AA466" s="11"/>
      <c r="AB466" s="11"/>
      <c r="AC466" s="11"/>
      <c r="AD466" s="11">
        <f t="shared" si="649"/>
        <v>1260.5</v>
      </c>
      <c r="AE466" s="11"/>
      <c r="AF466" s="57">
        <f t="shared" si="638"/>
        <v>1260.5</v>
      </c>
      <c r="AG466" s="58">
        <f t="shared" si="650"/>
        <v>1260.5</v>
      </c>
      <c r="AH466" s="58">
        <f t="shared" si="651"/>
        <v>1260.5</v>
      </c>
      <c r="AI466" s="11"/>
      <c r="AJ466" s="21"/>
      <c r="AK466" s="21"/>
    </row>
    <row r="467" spans="1:37" ht="31.2" x14ac:dyDescent="0.3">
      <c r="A467" s="47" t="s">
        <v>344</v>
      </c>
      <c r="B467" s="48"/>
      <c r="C467" s="47"/>
      <c r="D467" s="47"/>
      <c r="E467" s="49" t="s">
        <v>345</v>
      </c>
      <c r="F467" s="11">
        <f t="shared" ref="F467:K467" si="689">F468+F471</f>
        <v>4194.3999999999996</v>
      </c>
      <c r="G467" s="11">
        <f t="shared" si="689"/>
        <v>4194.3999999999996</v>
      </c>
      <c r="H467" s="11">
        <f t="shared" si="689"/>
        <v>4194.3999999999996</v>
      </c>
      <c r="I467" s="11">
        <f t="shared" si="689"/>
        <v>0</v>
      </c>
      <c r="J467" s="11">
        <f t="shared" si="689"/>
        <v>0</v>
      </c>
      <c r="K467" s="11">
        <f t="shared" si="689"/>
        <v>0</v>
      </c>
      <c r="L467" s="11">
        <f t="shared" si="685"/>
        <v>4194.3999999999996</v>
      </c>
      <c r="M467" s="11">
        <f t="shared" si="686"/>
        <v>4194.3999999999996</v>
      </c>
      <c r="N467" s="11">
        <f t="shared" si="687"/>
        <v>4194.3999999999996</v>
      </c>
      <c r="O467" s="11">
        <f>O468+O471</f>
        <v>0</v>
      </c>
      <c r="P467" s="11">
        <f>P468+P471</f>
        <v>0</v>
      </c>
      <c r="Q467" s="11">
        <f>Q468+Q471</f>
        <v>0</v>
      </c>
      <c r="R467" s="11">
        <f t="shared" si="643"/>
        <v>4194.3999999999996</v>
      </c>
      <c r="S467" s="11">
        <f t="shared" si="644"/>
        <v>4194.3999999999996</v>
      </c>
      <c r="T467" s="11">
        <f t="shared" si="645"/>
        <v>4194.3999999999996</v>
      </c>
      <c r="U467" s="11">
        <f>U468+U471</f>
        <v>0</v>
      </c>
      <c r="V467" s="11">
        <f>V468+V471</f>
        <v>0</v>
      </c>
      <c r="W467" s="11">
        <f>W468+W471</f>
        <v>0</v>
      </c>
      <c r="X467" s="11">
        <f t="shared" si="646"/>
        <v>4194.3999999999996</v>
      </c>
      <c r="Y467" s="11">
        <f t="shared" si="647"/>
        <v>4194.3999999999996</v>
      </c>
      <c r="Z467" s="11">
        <f t="shared" si="648"/>
        <v>4194.3999999999996</v>
      </c>
      <c r="AA467" s="11">
        <f>AA468+AA471</f>
        <v>0</v>
      </c>
      <c r="AB467" s="11">
        <f>AB468+AB471</f>
        <v>0</v>
      </c>
      <c r="AC467" s="11">
        <f>AC468+AC471</f>
        <v>0</v>
      </c>
      <c r="AD467" s="11">
        <f t="shared" si="649"/>
        <v>4194.3999999999996</v>
      </c>
      <c r="AE467" s="11">
        <f>AE468+AE471</f>
        <v>0</v>
      </c>
      <c r="AF467" s="57">
        <f t="shared" si="638"/>
        <v>4194.3999999999996</v>
      </c>
      <c r="AG467" s="58">
        <f t="shared" si="650"/>
        <v>4194.3999999999996</v>
      </c>
      <c r="AH467" s="58">
        <f t="shared" si="651"/>
        <v>4194.3999999999996</v>
      </c>
      <c r="AI467" s="11">
        <f>AI468+AI471</f>
        <v>0</v>
      </c>
      <c r="AJ467" s="21"/>
      <c r="AK467" s="21"/>
    </row>
    <row r="468" spans="1:37" ht="31.2" x14ac:dyDescent="0.3">
      <c r="A468" s="47" t="s">
        <v>344</v>
      </c>
      <c r="B468" s="48" t="s">
        <v>59</v>
      </c>
      <c r="C468" s="47"/>
      <c r="D468" s="47"/>
      <c r="E468" s="49" t="s">
        <v>60</v>
      </c>
      <c r="F468" s="11">
        <f t="shared" ref="F468:K468" si="690">F469+F470</f>
        <v>755</v>
      </c>
      <c r="G468" s="11">
        <f t="shared" si="690"/>
        <v>755</v>
      </c>
      <c r="H468" s="11">
        <f t="shared" si="690"/>
        <v>755</v>
      </c>
      <c r="I468" s="11">
        <f t="shared" si="690"/>
        <v>0</v>
      </c>
      <c r="J468" s="11">
        <f t="shared" si="690"/>
        <v>0</v>
      </c>
      <c r="K468" s="11">
        <f t="shared" si="690"/>
        <v>0</v>
      </c>
      <c r="L468" s="11">
        <f t="shared" si="685"/>
        <v>755</v>
      </c>
      <c r="M468" s="11">
        <f t="shared" si="686"/>
        <v>755</v>
      </c>
      <c r="N468" s="11">
        <f t="shared" si="687"/>
        <v>755</v>
      </c>
      <c r="O468" s="11">
        <f>O469+O470</f>
        <v>0</v>
      </c>
      <c r="P468" s="11">
        <f>P469+P470</f>
        <v>0</v>
      </c>
      <c r="Q468" s="11">
        <f>Q469+Q470</f>
        <v>0</v>
      </c>
      <c r="R468" s="11">
        <f t="shared" si="643"/>
        <v>755</v>
      </c>
      <c r="S468" s="11">
        <f t="shared" si="644"/>
        <v>755</v>
      </c>
      <c r="T468" s="11">
        <f t="shared" si="645"/>
        <v>755</v>
      </c>
      <c r="U468" s="11">
        <f>U469+U470</f>
        <v>0</v>
      </c>
      <c r="V468" s="11">
        <f>V469+V470</f>
        <v>0</v>
      </c>
      <c r="W468" s="11">
        <f>W469+W470</f>
        <v>0</v>
      </c>
      <c r="X468" s="11">
        <f t="shared" si="646"/>
        <v>755</v>
      </c>
      <c r="Y468" s="11">
        <f t="shared" si="647"/>
        <v>755</v>
      </c>
      <c r="Z468" s="11">
        <f t="shared" si="648"/>
        <v>755</v>
      </c>
      <c r="AA468" s="11">
        <f>AA469+AA470</f>
        <v>0</v>
      </c>
      <c r="AB468" s="11">
        <f>AB469+AB470</f>
        <v>0</v>
      </c>
      <c r="AC468" s="11">
        <f>AC469+AC470</f>
        <v>0</v>
      </c>
      <c r="AD468" s="11">
        <f t="shared" si="649"/>
        <v>755</v>
      </c>
      <c r="AE468" s="11">
        <f>AE469+AE470</f>
        <v>0</v>
      </c>
      <c r="AF468" s="57">
        <f t="shared" si="638"/>
        <v>755</v>
      </c>
      <c r="AG468" s="58">
        <f t="shared" si="650"/>
        <v>755</v>
      </c>
      <c r="AH468" s="58">
        <f t="shared" si="651"/>
        <v>755</v>
      </c>
      <c r="AI468" s="11">
        <f>AI469+AI470</f>
        <v>0</v>
      </c>
      <c r="AJ468" s="21"/>
      <c r="AK468" s="21"/>
    </row>
    <row r="469" spans="1:37" x14ac:dyDescent="0.3">
      <c r="A469" s="47" t="s">
        <v>344</v>
      </c>
      <c r="B469" s="48">
        <v>200</v>
      </c>
      <c r="C469" s="47" t="s">
        <v>100</v>
      </c>
      <c r="D469" s="47" t="s">
        <v>328</v>
      </c>
      <c r="E469" s="49" t="s">
        <v>329</v>
      </c>
      <c r="F469" s="11">
        <v>142.5</v>
      </c>
      <c r="G469" s="11">
        <v>142.5</v>
      </c>
      <c r="H469" s="11">
        <v>142.5</v>
      </c>
      <c r="I469" s="11"/>
      <c r="J469" s="11"/>
      <c r="K469" s="11"/>
      <c r="L469" s="11">
        <f t="shared" si="685"/>
        <v>142.5</v>
      </c>
      <c r="M469" s="11">
        <f t="shared" si="686"/>
        <v>142.5</v>
      </c>
      <c r="N469" s="11">
        <f t="shared" si="687"/>
        <v>142.5</v>
      </c>
      <c r="O469" s="11"/>
      <c r="P469" s="11"/>
      <c r="Q469" s="11"/>
      <c r="R469" s="11">
        <f t="shared" si="643"/>
        <v>142.5</v>
      </c>
      <c r="S469" s="11">
        <f t="shared" si="644"/>
        <v>142.5</v>
      </c>
      <c r="T469" s="11">
        <f t="shared" si="645"/>
        <v>142.5</v>
      </c>
      <c r="U469" s="11"/>
      <c r="V469" s="11"/>
      <c r="W469" s="11"/>
      <c r="X469" s="11">
        <f t="shared" si="646"/>
        <v>142.5</v>
      </c>
      <c r="Y469" s="11">
        <f t="shared" si="647"/>
        <v>142.5</v>
      </c>
      <c r="Z469" s="11">
        <f t="shared" si="648"/>
        <v>142.5</v>
      </c>
      <c r="AA469" s="11"/>
      <c r="AB469" s="11"/>
      <c r="AC469" s="11"/>
      <c r="AD469" s="11">
        <f t="shared" si="649"/>
        <v>142.5</v>
      </c>
      <c r="AE469" s="11"/>
      <c r="AF469" s="57">
        <f t="shared" si="638"/>
        <v>142.5</v>
      </c>
      <c r="AG469" s="58">
        <f t="shared" si="650"/>
        <v>142.5</v>
      </c>
      <c r="AH469" s="58">
        <f t="shared" si="651"/>
        <v>142.5</v>
      </c>
      <c r="AI469" s="11"/>
      <c r="AJ469" s="21"/>
      <c r="AK469" s="21"/>
    </row>
    <row r="470" spans="1:37" x14ac:dyDescent="0.3">
      <c r="A470" s="47" t="s">
        <v>344</v>
      </c>
      <c r="B470" s="48">
        <v>200</v>
      </c>
      <c r="C470" s="47" t="s">
        <v>261</v>
      </c>
      <c r="D470" s="47" t="s">
        <v>296</v>
      </c>
      <c r="E470" s="49" t="s">
        <v>297</v>
      </c>
      <c r="F470" s="11">
        <v>612.5</v>
      </c>
      <c r="G470" s="11">
        <v>612.5</v>
      </c>
      <c r="H470" s="11">
        <v>612.5</v>
      </c>
      <c r="I470" s="11"/>
      <c r="J470" s="11"/>
      <c r="K470" s="11"/>
      <c r="L470" s="11">
        <f t="shared" si="685"/>
        <v>612.5</v>
      </c>
      <c r="M470" s="11">
        <f t="shared" si="686"/>
        <v>612.5</v>
      </c>
      <c r="N470" s="11">
        <f t="shared" si="687"/>
        <v>612.5</v>
      </c>
      <c r="O470" s="11"/>
      <c r="P470" s="11"/>
      <c r="Q470" s="11"/>
      <c r="R470" s="11">
        <f t="shared" si="643"/>
        <v>612.5</v>
      </c>
      <c r="S470" s="11">
        <f t="shared" si="644"/>
        <v>612.5</v>
      </c>
      <c r="T470" s="11">
        <f t="shared" si="645"/>
        <v>612.5</v>
      </c>
      <c r="U470" s="11"/>
      <c r="V470" s="11"/>
      <c r="W470" s="11"/>
      <c r="X470" s="11">
        <f t="shared" si="646"/>
        <v>612.5</v>
      </c>
      <c r="Y470" s="11">
        <f t="shared" si="647"/>
        <v>612.5</v>
      </c>
      <c r="Z470" s="11">
        <f t="shared" si="648"/>
        <v>612.5</v>
      </c>
      <c r="AA470" s="11"/>
      <c r="AB470" s="11"/>
      <c r="AC470" s="11"/>
      <c r="AD470" s="11">
        <f t="shared" si="649"/>
        <v>612.5</v>
      </c>
      <c r="AE470" s="11"/>
      <c r="AF470" s="57">
        <f t="shared" si="638"/>
        <v>612.5</v>
      </c>
      <c r="AG470" s="58">
        <f t="shared" si="650"/>
        <v>612.5</v>
      </c>
      <c r="AH470" s="58">
        <f t="shared" si="651"/>
        <v>612.5</v>
      </c>
      <c r="AI470" s="11"/>
      <c r="AJ470" s="21"/>
      <c r="AK470" s="21"/>
    </row>
    <row r="471" spans="1:37" ht="46.8" x14ac:dyDescent="0.3">
      <c r="A471" s="47" t="s">
        <v>344</v>
      </c>
      <c r="B471" s="48" t="s">
        <v>51</v>
      </c>
      <c r="C471" s="47"/>
      <c r="D471" s="47"/>
      <c r="E471" s="49" t="s">
        <v>52</v>
      </c>
      <c r="F471" s="11">
        <f t="shared" ref="F471:K471" si="691">F472+F473+F474</f>
        <v>3439.4</v>
      </c>
      <c r="G471" s="11">
        <f t="shared" si="691"/>
        <v>3439.4</v>
      </c>
      <c r="H471" s="11">
        <f t="shared" si="691"/>
        <v>3439.4</v>
      </c>
      <c r="I471" s="11">
        <f t="shared" si="691"/>
        <v>0</v>
      </c>
      <c r="J471" s="11">
        <f t="shared" si="691"/>
        <v>0</v>
      </c>
      <c r="K471" s="11">
        <f t="shared" si="691"/>
        <v>0</v>
      </c>
      <c r="L471" s="11">
        <f t="shared" si="685"/>
        <v>3439.4</v>
      </c>
      <c r="M471" s="11">
        <f t="shared" si="686"/>
        <v>3439.4</v>
      </c>
      <c r="N471" s="11">
        <f t="shared" si="687"/>
        <v>3439.4</v>
      </c>
      <c r="O471" s="11">
        <f>O472+O473+O474</f>
        <v>0</v>
      </c>
      <c r="P471" s="11">
        <f>P472+P473+P474</f>
        <v>0</v>
      </c>
      <c r="Q471" s="11">
        <f>Q472+Q473+Q474</f>
        <v>0</v>
      </c>
      <c r="R471" s="11">
        <f t="shared" si="643"/>
        <v>3439.4</v>
      </c>
      <c r="S471" s="11">
        <f t="shared" si="644"/>
        <v>3439.4</v>
      </c>
      <c r="T471" s="11">
        <f t="shared" si="645"/>
        <v>3439.4</v>
      </c>
      <c r="U471" s="11">
        <f>U472+U473+U474</f>
        <v>0</v>
      </c>
      <c r="V471" s="11">
        <f>V472+V473+V474</f>
        <v>0</v>
      </c>
      <c r="W471" s="11">
        <f>W472+W473+W474</f>
        <v>0</v>
      </c>
      <c r="X471" s="11">
        <f t="shared" si="646"/>
        <v>3439.4</v>
      </c>
      <c r="Y471" s="11">
        <f t="shared" si="647"/>
        <v>3439.4</v>
      </c>
      <c r="Z471" s="11">
        <f t="shared" si="648"/>
        <v>3439.4</v>
      </c>
      <c r="AA471" s="11">
        <f>AA472+AA473+AA474</f>
        <v>0</v>
      </c>
      <c r="AB471" s="11">
        <f>AB472+AB473+AB474</f>
        <v>0</v>
      </c>
      <c r="AC471" s="11">
        <f>AC472+AC473+AC474</f>
        <v>0</v>
      </c>
      <c r="AD471" s="11">
        <f t="shared" si="649"/>
        <v>3439.4</v>
      </c>
      <c r="AE471" s="11">
        <f>AE472+AE473+AE474</f>
        <v>0</v>
      </c>
      <c r="AF471" s="57">
        <f t="shared" si="638"/>
        <v>3439.4</v>
      </c>
      <c r="AG471" s="58">
        <f t="shared" si="650"/>
        <v>3439.4</v>
      </c>
      <c r="AH471" s="58">
        <f t="shared" si="651"/>
        <v>3439.4</v>
      </c>
      <c r="AI471" s="11">
        <f>AI472+AI473+AI474</f>
        <v>0</v>
      </c>
      <c r="AJ471" s="21"/>
      <c r="AK471" s="21"/>
    </row>
    <row r="472" spans="1:37" x14ac:dyDescent="0.3">
      <c r="A472" s="47" t="s">
        <v>344</v>
      </c>
      <c r="B472" s="48" t="s">
        <v>51</v>
      </c>
      <c r="C472" s="47" t="s">
        <v>65</v>
      </c>
      <c r="D472" s="47" t="s">
        <v>65</v>
      </c>
      <c r="E472" s="49" t="s">
        <v>66</v>
      </c>
      <c r="F472" s="11">
        <v>2500</v>
      </c>
      <c r="G472" s="11">
        <v>2500</v>
      </c>
      <c r="H472" s="11">
        <v>2500</v>
      </c>
      <c r="I472" s="11"/>
      <c r="J472" s="11"/>
      <c r="K472" s="11"/>
      <c r="L472" s="11">
        <f t="shared" si="685"/>
        <v>2500</v>
      </c>
      <c r="M472" s="11">
        <f t="shared" si="686"/>
        <v>2500</v>
      </c>
      <c r="N472" s="11">
        <f t="shared" si="687"/>
        <v>2500</v>
      </c>
      <c r="O472" s="11"/>
      <c r="P472" s="11"/>
      <c r="Q472" s="11"/>
      <c r="R472" s="11">
        <f t="shared" si="643"/>
        <v>2500</v>
      </c>
      <c r="S472" s="11">
        <f t="shared" si="644"/>
        <v>2500</v>
      </c>
      <c r="T472" s="11">
        <f t="shared" si="645"/>
        <v>2500</v>
      </c>
      <c r="U472" s="11"/>
      <c r="V472" s="11"/>
      <c r="W472" s="11"/>
      <c r="X472" s="11">
        <f t="shared" si="646"/>
        <v>2500</v>
      </c>
      <c r="Y472" s="11">
        <f t="shared" si="647"/>
        <v>2500</v>
      </c>
      <c r="Z472" s="11">
        <f t="shared" si="648"/>
        <v>2500</v>
      </c>
      <c r="AA472" s="11"/>
      <c r="AB472" s="11"/>
      <c r="AC472" s="11"/>
      <c r="AD472" s="11">
        <f t="shared" si="649"/>
        <v>2500</v>
      </c>
      <c r="AE472" s="11"/>
      <c r="AF472" s="57">
        <f t="shared" si="638"/>
        <v>2500</v>
      </c>
      <c r="AG472" s="58">
        <f t="shared" si="650"/>
        <v>2500</v>
      </c>
      <c r="AH472" s="58">
        <f t="shared" si="651"/>
        <v>2500</v>
      </c>
      <c r="AI472" s="11"/>
      <c r="AJ472" s="21"/>
      <c r="AK472" s="21"/>
    </row>
    <row r="473" spans="1:37" x14ac:dyDescent="0.3">
      <c r="A473" s="47" t="s">
        <v>344</v>
      </c>
      <c r="B473" s="48" t="s">
        <v>51</v>
      </c>
      <c r="C473" s="47" t="s">
        <v>65</v>
      </c>
      <c r="D473" s="47" t="s">
        <v>67</v>
      </c>
      <c r="E473" s="49" t="s">
        <v>68</v>
      </c>
      <c r="F473" s="11">
        <v>489.4</v>
      </c>
      <c r="G473" s="11">
        <v>489.4</v>
      </c>
      <c r="H473" s="11">
        <v>489.4</v>
      </c>
      <c r="I473" s="11"/>
      <c r="J473" s="11"/>
      <c r="K473" s="11"/>
      <c r="L473" s="11">
        <f t="shared" si="685"/>
        <v>489.4</v>
      </c>
      <c r="M473" s="11">
        <f t="shared" si="686"/>
        <v>489.4</v>
      </c>
      <c r="N473" s="11">
        <f t="shared" si="687"/>
        <v>489.4</v>
      </c>
      <c r="O473" s="11"/>
      <c r="P473" s="11"/>
      <c r="Q473" s="11"/>
      <c r="R473" s="11">
        <f t="shared" si="643"/>
        <v>489.4</v>
      </c>
      <c r="S473" s="11">
        <f t="shared" si="644"/>
        <v>489.4</v>
      </c>
      <c r="T473" s="11">
        <f t="shared" si="645"/>
        <v>489.4</v>
      </c>
      <c r="U473" s="11"/>
      <c r="V473" s="11"/>
      <c r="W473" s="11"/>
      <c r="X473" s="11">
        <f t="shared" si="646"/>
        <v>489.4</v>
      </c>
      <c r="Y473" s="11">
        <f t="shared" si="647"/>
        <v>489.4</v>
      </c>
      <c r="Z473" s="11">
        <f t="shared" si="648"/>
        <v>489.4</v>
      </c>
      <c r="AA473" s="11"/>
      <c r="AB473" s="11"/>
      <c r="AC473" s="11"/>
      <c r="AD473" s="11">
        <f t="shared" si="649"/>
        <v>489.4</v>
      </c>
      <c r="AE473" s="11"/>
      <c r="AF473" s="57">
        <f t="shared" si="638"/>
        <v>489.4</v>
      </c>
      <c r="AG473" s="58">
        <f t="shared" si="650"/>
        <v>489.4</v>
      </c>
      <c r="AH473" s="58">
        <f t="shared" si="651"/>
        <v>489.4</v>
      </c>
      <c r="AI473" s="11"/>
      <c r="AJ473" s="21"/>
      <c r="AK473" s="21"/>
    </row>
    <row r="474" spans="1:37" x14ac:dyDescent="0.3">
      <c r="A474" s="47" t="s">
        <v>344</v>
      </c>
      <c r="B474" s="48" t="s">
        <v>51</v>
      </c>
      <c r="C474" s="47" t="s">
        <v>100</v>
      </c>
      <c r="D474" s="47" t="s">
        <v>328</v>
      </c>
      <c r="E474" s="49" t="s">
        <v>329</v>
      </c>
      <c r="F474" s="11">
        <v>450</v>
      </c>
      <c r="G474" s="11">
        <v>450</v>
      </c>
      <c r="H474" s="11">
        <v>450</v>
      </c>
      <c r="I474" s="11"/>
      <c r="J474" s="11"/>
      <c r="K474" s="11"/>
      <c r="L474" s="11">
        <f t="shared" si="685"/>
        <v>450</v>
      </c>
      <c r="M474" s="11">
        <f t="shared" si="686"/>
        <v>450</v>
      </c>
      <c r="N474" s="11">
        <f t="shared" si="687"/>
        <v>450</v>
      </c>
      <c r="O474" s="11"/>
      <c r="P474" s="11"/>
      <c r="Q474" s="11"/>
      <c r="R474" s="11">
        <f t="shared" si="643"/>
        <v>450</v>
      </c>
      <c r="S474" s="11">
        <f t="shared" si="644"/>
        <v>450</v>
      </c>
      <c r="T474" s="11">
        <f t="shared" si="645"/>
        <v>450</v>
      </c>
      <c r="U474" s="11"/>
      <c r="V474" s="11"/>
      <c r="W474" s="11"/>
      <c r="X474" s="11">
        <f t="shared" si="646"/>
        <v>450</v>
      </c>
      <c r="Y474" s="11">
        <f t="shared" si="647"/>
        <v>450</v>
      </c>
      <c r="Z474" s="11">
        <f t="shared" si="648"/>
        <v>450</v>
      </c>
      <c r="AA474" s="11"/>
      <c r="AB474" s="11"/>
      <c r="AC474" s="11"/>
      <c r="AD474" s="11">
        <f t="shared" si="649"/>
        <v>450</v>
      </c>
      <c r="AE474" s="11"/>
      <c r="AF474" s="57">
        <f t="shared" si="638"/>
        <v>450</v>
      </c>
      <c r="AG474" s="58">
        <f t="shared" si="650"/>
        <v>450</v>
      </c>
      <c r="AH474" s="58">
        <f t="shared" si="651"/>
        <v>450</v>
      </c>
      <c r="AI474" s="11"/>
      <c r="AJ474" s="21"/>
      <c r="AK474" s="21"/>
    </row>
    <row r="475" spans="1:37" ht="46.8" x14ac:dyDescent="0.3">
      <c r="A475" s="47" t="s">
        <v>346</v>
      </c>
      <c r="B475" s="48"/>
      <c r="C475" s="47"/>
      <c r="D475" s="47"/>
      <c r="E475" s="49" t="s">
        <v>347</v>
      </c>
      <c r="F475" s="11">
        <f t="shared" ref="F475:K475" si="692">F476+F478</f>
        <v>22601.899999999998</v>
      </c>
      <c r="G475" s="11">
        <f t="shared" si="692"/>
        <v>21102.7</v>
      </c>
      <c r="H475" s="11">
        <f t="shared" si="692"/>
        <v>21102.7</v>
      </c>
      <c r="I475" s="11">
        <f t="shared" si="692"/>
        <v>0</v>
      </c>
      <c r="J475" s="11">
        <f t="shared" si="692"/>
        <v>0</v>
      </c>
      <c r="K475" s="11">
        <f t="shared" si="692"/>
        <v>0</v>
      </c>
      <c r="L475" s="11">
        <f t="shared" si="685"/>
        <v>22601.899999999998</v>
      </c>
      <c r="M475" s="11">
        <f t="shared" si="686"/>
        <v>21102.7</v>
      </c>
      <c r="N475" s="11">
        <f t="shared" si="687"/>
        <v>21102.7</v>
      </c>
      <c r="O475" s="11">
        <f>O476+O478</f>
        <v>0</v>
      </c>
      <c r="P475" s="11">
        <f>P476+P478</f>
        <v>0</v>
      </c>
      <c r="Q475" s="11">
        <f>Q476+Q478</f>
        <v>0</v>
      </c>
      <c r="R475" s="11">
        <f t="shared" si="643"/>
        <v>22601.899999999998</v>
      </c>
      <c r="S475" s="11">
        <f t="shared" si="644"/>
        <v>21102.7</v>
      </c>
      <c r="T475" s="11">
        <f t="shared" si="645"/>
        <v>21102.7</v>
      </c>
      <c r="U475" s="11">
        <f>U476+U478</f>
        <v>0</v>
      </c>
      <c r="V475" s="11">
        <f>V476+V478</f>
        <v>0</v>
      </c>
      <c r="W475" s="11">
        <f>W476+W478</f>
        <v>0</v>
      </c>
      <c r="X475" s="11">
        <f t="shared" si="646"/>
        <v>22601.899999999998</v>
      </c>
      <c r="Y475" s="11">
        <f t="shared" si="647"/>
        <v>21102.7</v>
      </c>
      <c r="Z475" s="11">
        <f t="shared" si="648"/>
        <v>21102.7</v>
      </c>
      <c r="AA475" s="11">
        <f>AA476+AA478</f>
        <v>0</v>
      </c>
      <c r="AB475" s="11">
        <f>AB476+AB478</f>
        <v>0</v>
      </c>
      <c r="AC475" s="11">
        <f>AC476+AC478</f>
        <v>0</v>
      </c>
      <c r="AD475" s="11">
        <f t="shared" si="649"/>
        <v>22601.899999999998</v>
      </c>
      <c r="AE475" s="11">
        <f>AE476+AE478</f>
        <v>0</v>
      </c>
      <c r="AF475" s="57">
        <f t="shared" si="638"/>
        <v>22601.899999999998</v>
      </c>
      <c r="AG475" s="58">
        <f t="shared" si="650"/>
        <v>21102.7</v>
      </c>
      <c r="AH475" s="58">
        <f t="shared" si="651"/>
        <v>21102.7</v>
      </c>
      <c r="AI475" s="11">
        <f>AI476+AI478</f>
        <v>0</v>
      </c>
      <c r="AJ475" s="21"/>
      <c r="AK475" s="21"/>
    </row>
    <row r="476" spans="1:37" ht="31.2" x14ac:dyDescent="0.3">
      <c r="A476" s="47" t="s">
        <v>346</v>
      </c>
      <c r="B476" s="48" t="s">
        <v>59</v>
      </c>
      <c r="C476" s="47"/>
      <c r="D476" s="47"/>
      <c r="E476" s="49" t="s">
        <v>60</v>
      </c>
      <c r="F476" s="11">
        <f t="shared" ref="F476:K476" si="693">F477</f>
        <v>1500</v>
      </c>
      <c r="G476" s="11">
        <f t="shared" si="693"/>
        <v>0</v>
      </c>
      <c r="H476" s="11">
        <f t="shared" si="693"/>
        <v>0</v>
      </c>
      <c r="I476" s="11">
        <f t="shared" si="693"/>
        <v>0</v>
      </c>
      <c r="J476" s="11">
        <f t="shared" si="693"/>
        <v>0</v>
      </c>
      <c r="K476" s="11">
        <f t="shared" si="693"/>
        <v>0</v>
      </c>
      <c r="L476" s="11">
        <f t="shared" si="685"/>
        <v>1500</v>
      </c>
      <c r="M476" s="11">
        <f t="shared" si="686"/>
        <v>0</v>
      </c>
      <c r="N476" s="11">
        <f t="shared" si="687"/>
        <v>0</v>
      </c>
      <c r="O476" s="11">
        <f>O477</f>
        <v>0</v>
      </c>
      <c r="P476" s="11">
        <f>P477</f>
        <v>0</v>
      </c>
      <c r="Q476" s="11">
        <f>Q477</f>
        <v>0</v>
      </c>
      <c r="R476" s="11">
        <f t="shared" si="643"/>
        <v>1500</v>
      </c>
      <c r="S476" s="11">
        <f t="shared" si="644"/>
        <v>0</v>
      </c>
      <c r="T476" s="11">
        <f t="shared" si="645"/>
        <v>0</v>
      </c>
      <c r="U476" s="11">
        <f>U477</f>
        <v>0</v>
      </c>
      <c r="V476" s="11">
        <f>V477</f>
        <v>0</v>
      </c>
      <c r="W476" s="11">
        <f>W477</f>
        <v>0</v>
      </c>
      <c r="X476" s="11">
        <f t="shared" si="646"/>
        <v>1500</v>
      </c>
      <c r="Y476" s="11">
        <f t="shared" si="647"/>
        <v>0</v>
      </c>
      <c r="Z476" s="11">
        <f t="shared" si="648"/>
        <v>0</v>
      </c>
      <c r="AA476" s="11">
        <f>AA477</f>
        <v>0</v>
      </c>
      <c r="AB476" s="11">
        <f>AB477</f>
        <v>0</v>
      </c>
      <c r="AC476" s="11">
        <f>AC477</f>
        <v>0</v>
      </c>
      <c r="AD476" s="11">
        <f t="shared" si="649"/>
        <v>1500</v>
      </c>
      <c r="AE476" s="11">
        <f>AE477</f>
        <v>0</v>
      </c>
      <c r="AF476" s="57">
        <f t="shared" si="638"/>
        <v>1500</v>
      </c>
      <c r="AG476" s="58">
        <f t="shared" si="650"/>
        <v>0</v>
      </c>
      <c r="AH476" s="58">
        <f t="shared" si="651"/>
        <v>0</v>
      </c>
      <c r="AI476" s="11">
        <f>AI477</f>
        <v>0</v>
      </c>
      <c r="AJ476" s="21"/>
      <c r="AK476" s="21"/>
    </row>
    <row r="477" spans="1:37" x14ac:dyDescent="0.3">
      <c r="A477" s="47" t="s">
        <v>346</v>
      </c>
      <c r="B477" s="48">
        <v>200</v>
      </c>
      <c r="C477" s="47" t="s">
        <v>100</v>
      </c>
      <c r="D477" s="47" t="s">
        <v>328</v>
      </c>
      <c r="E477" s="49" t="s">
        <v>329</v>
      </c>
      <c r="F477" s="11">
        <v>1500</v>
      </c>
      <c r="G477" s="11">
        <v>0</v>
      </c>
      <c r="H477" s="11">
        <v>0</v>
      </c>
      <c r="I477" s="11"/>
      <c r="J477" s="11"/>
      <c r="K477" s="11"/>
      <c r="L477" s="11">
        <f t="shared" si="685"/>
        <v>1500</v>
      </c>
      <c r="M477" s="11">
        <f t="shared" si="686"/>
        <v>0</v>
      </c>
      <c r="N477" s="11">
        <f t="shared" si="687"/>
        <v>0</v>
      </c>
      <c r="O477" s="11"/>
      <c r="P477" s="11"/>
      <c r="Q477" s="11"/>
      <c r="R477" s="11">
        <f t="shared" si="643"/>
        <v>1500</v>
      </c>
      <c r="S477" s="11">
        <f t="shared" si="644"/>
        <v>0</v>
      </c>
      <c r="T477" s="11">
        <f t="shared" si="645"/>
        <v>0</v>
      </c>
      <c r="U477" s="11"/>
      <c r="V477" s="11"/>
      <c r="W477" s="11"/>
      <c r="X477" s="11">
        <f t="shared" si="646"/>
        <v>1500</v>
      </c>
      <c r="Y477" s="11">
        <f t="shared" si="647"/>
        <v>0</v>
      </c>
      <c r="Z477" s="11">
        <f t="shared" si="648"/>
        <v>0</v>
      </c>
      <c r="AA477" s="11"/>
      <c r="AB477" s="11"/>
      <c r="AC477" s="11"/>
      <c r="AD477" s="11">
        <f t="shared" si="649"/>
        <v>1500</v>
      </c>
      <c r="AE477" s="11"/>
      <c r="AF477" s="57">
        <f t="shared" si="638"/>
        <v>1500</v>
      </c>
      <c r="AG477" s="58">
        <f t="shared" si="650"/>
        <v>0</v>
      </c>
      <c r="AH477" s="58">
        <f t="shared" si="651"/>
        <v>0</v>
      </c>
      <c r="AI477" s="11"/>
      <c r="AJ477" s="21"/>
      <c r="AK477" s="21"/>
    </row>
    <row r="478" spans="1:37" ht="46.8" x14ac:dyDescent="0.3">
      <c r="A478" s="47" t="s">
        <v>346</v>
      </c>
      <c r="B478" s="48" t="s">
        <v>51</v>
      </c>
      <c r="C478" s="47"/>
      <c r="D478" s="47"/>
      <c r="E478" s="49" t="s">
        <v>52</v>
      </c>
      <c r="F478" s="11">
        <f t="shared" ref="F478:K478" si="694">F479+F480+F481</f>
        <v>21101.899999999998</v>
      </c>
      <c r="G478" s="11">
        <f t="shared" si="694"/>
        <v>21102.7</v>
      </c>
      <c r="H478" s="11">
        <f t="shared" si="694"/>
        <v>21102.7</v>
      </c>
      <c r="I478" s="11">
        <f t="shared" si="694"/>
        <v>0</v>
      </c>
      <c r="J478" s="11">
        <f t="shared" si="694"/>
        <v>0</v>
      </c>
      <c r="K478" s="11">
        <f t="shared" si="694"/>
        <v>0</v>
      </c>
      <c r="L478" s="11">
        <f t="shared" si="685"/>
        <v>21101.899999999998</v>
      </c>
      <c r="M478" s="11">
        <f t="shared" si="686"/>
        <v>21102.7</v>
      </c>
      <c r="N478" s="11">
        <f t="shared" si="687"/>
        <v>21102.7</v>
      </c>
      <c r="O478" s="11">
        <f>O479+O480+O481</f>
        <v>0</v>
      </c>
      <c r="P478" s="11">
        <f>P479+P480+P481</f>
        <v>0</v>
      </c>
      <c r="Q478" s="11">
        <f>Q479+Q480+Q481</f>
        <v>0</v>
      </c>
      <c r="R478" s="11">
        <f t="shared" si="643"/>
        <v>21101.899999999998</v>
      </c>
      <c r="S478" s="11">
        <f t="shared" si="644"/>
        <v>21102.7</v>
      </c>
      <c r="T478" s="11">
        <f t="shared" si="645"/>
        <v>21102.7</v>
      </c>
      <c r="U478" s="11">
        <f>U479+U480+U481</f>
        <v>0</v>
      </c>
      <c r="V478" s="11">
        <f>V479+V480+V481</f>
        <v>0</v>
      </c>
      <c r="W478" s="11">
        <f>W479+W480+W481</f>
        <v>0</v>
      </c>
      <c r="X478" s="11">
        <f t="shared" si="646"/>
        <v>21101.899999999998</v>
      </c>
      <c r="Y478" s="11">
        <f t="shared" si="647"/>
        <v>21102.7</v>
      </c>
      <c r="Z478" s="11">
        <f t="shared" si="648"/>
        <v>21102.7</v>
      </c>
      <c r="AA478" s="11">
        <f>AA479+AA480+AA481</f>
        <v>0</v>
      </c>
      <c r="AB478" s="11">
        <f>AB479+AB480+AB481</f>
        <v>0</v>
      </c>
      <c r="AC478" s="11">
        <f>AC479+AC480+AC481</f>
        <v>0</v>
      </c>
      <c r="AD478" s="11">
        <f t="shared" si="649"/>
        <v>21101.899999999998</v>
      </c>
      <c r="AE478" s="11">
        <f>AE479+AE480+AE481</f>
        <v>0</v>
      </c>
      <c r="AF478" s="57">
        <f t="shared" si="638"/>
        <v>21101.899999999998</v>
      </c>
      <c r="AG478" s="58">
        <f t="shared" si="650"/>
        <v>21102.7</v>
      </c>
      <c r="AH478" s="58">
        <f t="shared" si="651"/>
        <v>21102.7</v>
      </c>
      <c r="AI478" s="11">
        <f>AI479+AI480+AI481</f>
        <v>0</v>
      </c>
      <c r="AJ478" s="21"/>
      <c r="AK478" s="21"/>
    </row>
    <row r="479" spans="1:37" x14ac:dyDescent="0.3">
      <c r="A479" s="47" t="s">
        <v>346</v>
      </c>
      <c r="B479" s="48" t="s">
        <v>51</v>
      </c>
      <c r="C479" s="47" t="s">
        <v>65</v>
      </c>
      <c r="D479" s="47" t="s">
        <v>296</v>
      </c>
      <c r="E479" s="49" t="s">
        <v>348</v>
      </c>
      <c r="F479" s="11">
        <v>15359.8</v>
      </c>
      <c r="G479" s="11">
        <v>20575</v>
      </c>
      <c r="H479" s="11">
        <v>19554.5</v>
      </c>
      <c r="I479" s="11"/>
      <c r="J479" s="11"/>
      <c r="K479" s="11"/>
      <c r="L479" s="11">
        <f t="shared" si="685"/>
        <v>15359.8</v>
      </c>
      <c r="M479" s="11">
        <f t="shared" si="686"/>
        <v>20575</v>
      </c>
      <c r="N479" s="11">
        <f t="shared" si="687"/>
        <v>19554.5</v>
      </c>
      <c r="O479" s="11"/>
      <c r="P479" s="11"/>
      <c r="Q479" s="11"/>
      <c r="R479" s="11">
        <f t="shared" si="643"/>
        <v>15359.8</v>
      </c>
      <c r="S479" s="11">
        <f t="shared" si="644"/>
        <v>20575</v>
      </c>
      <c r="T479" s="11">
        <f t="shared" si="645"/>
        <v>19554.5</v>
      </c>
      <c r="U479" s="11"/>
      <c r="V479" s="11"/>
      <c r="W479" s="11"/>
      <c r="X479" s="11">
        <f t="shared" si="646"/>
        <v>15359.8</v>
      </c>
      <c r="Y479" s="11">
        <f t="shared" si="647"/>
        <v>20575</v>
      </c>
      <c r="Z479" s="11">
        <f t="shared" si="648"/>
        <v>19554.5</v>
      </c>
      <c r="AA479" s="11"/>
      <c r="AB479" s="11"/>
      <c r="AC479" s="11"/>
      <c r="AD479" s="11">
        <f t="shared" si="649"/>
        <v>15359.8</v>
      </c>
      <c r="AE479" s="11"/>
      <c r="AF479" s="57">
        <f t="shared" si="638"/>
        <v>15359.8</v>
      </c>
      <c r="AG479" s="58">
        <f t="shared" si="650"/>
        <v>20575</v>
      </c>
      <c r="AH479" s="58">
        <f t="shared" si="651"/>
        <v>19554.5</v>
      </c>
      <c r="AI479" s="11"/>
      <c r="AJ479" s="21"/>
      <c r="AK479" s="21"/>
    </row>
    <row r="480" spans="1:37" x14ac:dyDescent="0.3">
      <c r="A480" s="47" t="s">
        <v>346</v>
      </c>
      <c r="B480" s="48" t="s">
        <v>51</v>
      </c>
      <c r="C480" s="47" t="s">
        <v>65</v>
      </c>
      <c r="D480" s="47" t="s">
        <v>99</v>
      </c>
      <c r="E480" s="49" t="s">
        <v>206</v>
      </c>
      <c r="F480" s="11">
        <v>3438.1</v>
      </c>
      <c r="G480" s="11">
        <v>0</v>
      </c>
      <c r="H480" s="11">
        <v>0</v>
      </c>
      <c r="I480" s="11"/>
      <c r="J480" s="11"/>
      <c r="K480" s="11"/>
      <c r="L480" s="11">
        <f t="shared" si="685"/>
        <v>3438.1</v>
      </c>
      <c r="M480" s="11">
        <f t="shared" si="686"/>
        <v>0</v>
      </c>
      <c r="N480" s="11">
        <f t="shared" si="687"/>
        <v>0</v>
      </c>
      <c r="O480" s="11"/>
      <c r="P480" s="11"/>
      <c r="Q480" s="11"/>
      <c r="R480" s="11">
        <f t="shared" si="643"/>
        <v>3438.1</v>
      </c>
      <c r="S480" s="11">
        <f t="shared" si="644"/>
        <v>0</v>
      </c>
      <c r="T480" s="11">
        <f t="shared" si="645"/>
        <v>0</v>
      </c>
      <c r="U480" s="11"/>
      <c r="V480" s="11"/>
      <c r="W480" s="11"/>
      <c r="X480" s="11">
        <f t="shared" si="646"/>
        <v>3438.1</v>
      </c>
      <c r="Y480" s="11">
        <f t="shared" si="647"/>
        <v>0</v>
      </c>
      <c r="Z480" s="11">
        <f t="shared" si="648"/>
        <v>0</v>
      </c>
      <c r="AA480" s="11"/>
      <c r="AB480" s="11"/>
      <c r="AC480" s="11"/>
      <c r="AD480" s="11">
        <f t="shared" si="649"/>
        <v>3438.1</v>
      </c>
      <c r="AE480" s="11"/>
      <c r="AF480" s="57">
        <f t="shared" si="638"/>
        <v>3438.1</v>
      </c>
      <c r="AG480" s="58">
        <f t="shared" si="650"/>
        <v>0</v>
      </c>
      <c r="AH480" s="58">
        <f t="shared" si="651"/>
        <v>0</v>
      </c>
      <c r="AI480" s="11"/>
      <c r="AJ480" s="21"/>
      <c r="AK480" s="21"/>
    </row>
    <row r="481" spans="1:37" x14ac:dyDescent="0.3">
      <c r="A481" s="47" t="s">
        <v>346</v>
      </c>
      <c r="B481" s="48" t="s">
        <v>51</v>
      </c>
      <c r="C481" s="47" t="s">
        <v>63</v>
      </c>
      <c r="D481" s="47" t="s">
        <v>30</v>
      </c>
      <c r="E481" s="49" t="s">
        <v>64</v>
      </c>
      <c r="F481" s="11">
        <v>2304</v>
      </c>
      <c r="G481" s="11">
        <v>527.70000000000005</v>
      </c>
      <c r="H481" s="11">
        <v>1548.2</v>
      </c>
      <c r="I481" s="11"/>
      <c r="J481" s="11"/>
      <c r="K481" s="11"/>
      <c r="L481" s="11">
        <f t="shared" si="685"/>
        <v>2304</v>
      </c>
      <c r="M481" s="11">
        <f t="shared" si="686"/>
        <v>527.70000000000005</v>
      </c>
      <c r="N481" s="11">
        <f t="shared" si="687"/>
        <v>1548.2</v>
      </c>
      <c r="O481" s="11"/>
      <c r="P481" s="11"/>
      <c r="Q481" s="11"/>
      <c r="R481" s="11">
        <f t="shared" si="643"/>
        <v>2304</v>
      </c>
      <c r="S481" s="11">
        <f t="shared" si="644"/>
        <v>527.70000000000005</v>
      </c>
      <c r="T481" s="11">
        <f t="shared" si="645"/>
        <v>1548.2</v>
      </c>
      <c r="U481" s="11"/>
      <c r="V481" s="11"/>
      <c r="W481" s="11"/>
      <c r="X481" s="11">
        <f t="shared" si="646"/>
        <v>2304</v>
      </c>
      <c r="Y481" s="11">
        <f t="shared" si="647"/>
        <v>527.70000000000005</v>
      </c>
      <c r="Z481" s="11">
        <f t="shared" si="648"/>
        <v>1548.2</v>
      </c>
      <c r="AA481" s="11"/>
      <c r="AB481" s="11"/>
      <c r="AC481" s="11"/>
      <c r="AD481" s="11">
        <f t="shared" si="649"/>
        <v>2304</v>
      </c>
      <c r="AE481" s="11"/>
      <c r="AF481" s="57">
        <f t="shared" si="638"/>
        <v>2304</v>
      </c>
      <c r="AG481" s="58">
        <f t="shared" si="650"/>
        <v>527.70000000000005</v>
      </c>
      <c r="AH481" s="58">
        <f t="shared" si="651"/>
        <v>1548.2</v>
      </c>
      <c r="AI481" s="11"/>
      <c r="AJ481" s="21"/>
      <c r="AK481" s="21"/>
    </row>
    <row r="482" spans="1:37" ht="46.8" x14ac:dyDescent="0.3">
      <c r="A482" s="47" t="s">
        <v>349</v>
      </c>
      <c r="B482" s="48"/>
      <c r="C482" s="47"/>
      <c r="D482" s="47"/>
      <c r="E482" s="49" t="s">
        <v>350</v>
      </c>
      <c r="F482" s="11">
        <f t="shared" ref="F482:K482" si="695">F483+F486+F489+F492+F495+F506+F511</f>
        <v>373717.8</v>
      </c>
      <c r="G482" s="11">
        <f t="shared" si="695"/>
        <v>374448.4</v>
      </c>
      <c r="H482" s="11">
        <f t="shared" si="695"/>
        <v>374448.4</v>
      </c>
      <c r="I482" s="11">
        <f t="shared" si="695"/>
        <v>0</v>
      </c>
      <c r="J482" s="11">
        <f t="shared" si="695"/>
        <v>0</v>
      </c>
      <c r="K482" s="11">
        <f t="shared" si="695"/>
        <v>0</v>
      </c>
      <c r="L482" s="11">
        <f t="shared" si="685"/>
        <v>373717.8</v>
      </c>
      <c r="M482" s="11">
        <f t="shared" si="686"/>
        <v>374448.4</v>
      </c>
      <c r="N482" s="11">
        <f t="shared" si="687"/>
        <v>374448.4</v>
      </c>
      <c r="O482" s="11">
        <f>O483+O486+O489+O492+O495+O506+O511</f>
        <v>971.19999999999993</v>
      </c>
      <c r="P482" s="11">
        <f>P483+P486+P489+P492+P495+P506+P511</f>
        <v>0</v>
      </c>
      <c r="Q482" s="11">
        <f>Q483+Q486+Q489+Q492+Q495+Q506+Q511</f>
        <v>0</v>
      </c>
      <c r="R482" s="11">
        <f t="shared" si="643"/>
        <v>374689</v>
      </c>
      <c r="S482" s="11">
        <f t="shared" si="644"/>
        <v>374448.4</v>
      </c>
      <c r="T482" s="11">
        <f t="shared" si="645"/>
        <v>374448.4</v>
      </c>
      <c r="U482" s="11">
        <f>U483+U486+U489+U492+U495+U506+U511</f>
        <v>0</v>
      </c>
      <c r="V482" s="11">
        <f>V483+V486+V489+V492+V495+V506+V511</f>
        <v>0</v>
      </c>
      <c r="W482" s="11">
        <f>W483+W486+W489+W492+W495+W506+W511</f>
        <v>0</v>
      </c>
      <c r="X482" s="11">
        <f t="shared" si="646"/>
        <v>374689</v>
      </c>
      <c r="Y482" s="11">
        <f t="shared" si="647"/>
        <v>374448.4</v>
      </c>
      <c r="Z482" s="11">
        <f t="shared" si="648"/>
        <v>374448.4</v>
      </c>
      <c r="AA482" s="11">
        <f>AA483+AA486+AA489+AA492+AA495+AA506+AA511</f>
        <v>-4.5474735088646412E-13</v>
      </c>
      <c r="AB482" s="11">
        <f>AB483+AB486+AB489+AB492+AB495+AB506+AB511</f>
        <v>0</v>
      </c>
      <c r="AC482" s="11">
        <f>AC483+AC486+AC489+AC492+AC495+AC506+AC511</f>
        <v>0</v>
      </c>
      <c r="AD482" s="11">
        <f t="shared" si="649"/>
        <v>374689</v>
      </c>
      <c r="AE482" s="11">
        <f>AE483+AE486+AE489+AE492+AE495+AE506+AE511</f>
        <v>0</v>
      </c>
      <c r="AF482" s="57">
        <f t="shared" si="638"/>
        <v>374689</v>
      </c>
      <c r="AG482" s="58">
        <f t="shared" si="650"/>
        <v>374448.4</v>
      </c>
      <c r="AH482" s="58">
        <f t="shared" si="651"/>
        <v>374448.4</v>
      </c>
      <c r="AI482" s="11">
        <f>AI483+AI486+AI489+AI492+AI495+AI506+AI511</f>
        <v>0</v>
      </c>
      <c r="AJ482" s="21"/>
      <c r="AK482" s="21"/>
    </row>
    <row r="483" spans="1:37" ht="46.8" x14ac:dyDescent="0.3">
      <c r="A483" s="47" t="s">
        <v>351</v>
      </c>
      <c r="B483" s="48"/>
      <c r="C483" s="47"/>
      <c r="D483" s="47"/>
      <c r="E483" s="49" t="s">
        <v>140</v>
      </c>
      <c r="F483" s="11">
        <f t="shared" ref="F483:F493" si="696">F484</f>
        <v>57155</v>
      </c>
      <c r="G483" s="11">
        <f t="shared" ref="G483:G493" si="697">G484</f>
        <v>58154</v>
      </c>
      <c r="H483" s="11">
        <f t="shared" ref="H483:H493" si="698">H484</f>
        <v>58154</v>
      </c>
      <c r="I483" s="11">
        <f t="shared" ref="I483:I493" si="699">I484</f>
        <v>0</v>
      </c>
      <c r="J483" s="11">
        <f t="shared" ref="J483:J493" si="700">J484</f>
        <v>0</v>
      </c>
      <c r="K483" s="11">
        <f t="shared" ref="K483:K493" si="701">K484</f>
        <v>0</v>
      </c>
      <c r="L483" s="11">
        <f t="shared" si="685"/>
        <v>57155</v>
      </c>
      <c r="M483" s="11">
        <f t="shared" si="686"/>
        <v>58154</v>
      </c>
      <c r="N483" s="11">
        <f t="shared" si="687"/>
        <v>58154</v>
      </c>
      <c r="O483" s="11">
        <f t="shared" ref="O483:O493" si="702">O484</f>
        <v>0</v>
      </c>
      <c r="P483" s="11">
        <f t="shared" ref="P483:P493" si="703">P484</f>
        <v>0</v>
      </c>
      <c r="Q483" s="11">
        <f t="shared" ref="Q483:Q493" si="704">Q484</f>
        <v>0</v>
      </c>
      <c r="R483" s="11">
        <f t="shared" si="643"/>
        <v>57155</v>
      </c>
      <c r="S483" s="11">
        <f t="shared" si="644"/>
        <v>58154</v>
      </c>
      <c r="T483" s="11">
        <f t="shared" si="645"/>
        <v>58154</v>
      </c>
      <c r="U483" s="11">
        <f t="shared" ref="U483:U493" si="705">U484</f>
        <v>0</v>
      </c>
      <c r="V483" s="11">
        <f t="shared" ref="V483:V493" si="706">V484</f>
        <v>0</v>
      </c>
      <c r="W483" s="11">
        <f t="shared" ref="W483:W493" si="707">W484</f>
        <v>0</v>
      </c>
      <c r="X483" s="11">
        <f t="shared" si="646"/>
        <v>57155</v>
      </c>
      <c r="Y483" s="11">
        <f t="shared" si="647"/>
        <v>58154</v>
      </c>
      <c r="Z483" s="11">
        <f t="shared" si="648"/>
        <v>58154</v>
      </c>
      <c r="AA483" s="11">
        <f t="shared" ref="AA483:AA493" si="708">AA484</f>
        <v>2293.6</v>
      </c>
      <c r="AB483" s="11">
        <f t="shared" ref="AB483:AB493" si="709">AB484</f>
        <v>0</v>
      </c>
      <c r="AC483" s="11">
        <f t="shared" ref="AC483:AC493" si="710">AC484</f>
        <v>0</v>
      </c>
      <c r="AD483" s="11">
        <f t="shared" si="649"/>
        <v>59448.6</v>
      </c>
      <c r="AE483" s="11">
        <f t="shared" ref="AE483:AE493" si="711">AE484</f>
        <v>0</v>
      </c>
      <c r="AF483" s="57">
        <f t="shared" ref="AF483:AF546" si="712">AD483+AE483</f>
        <v>59448.6</v>
      </c>
      <c r="AG483" s="58">
        <f t="shared" si="650"/>
        <v>58154</v>
      </c>
      <c r="AH483" s="58">
        <f t="shared" si="651"/>
        <v>58154</v>
      </c>
      <c r="AI483" s="11">
        <f t="shared" ref="AI483:AI493" si="713">AI484</f>
        <v>0</v>
      </c>
      <c r="AJ483" s="21"/>
      <c r="AK483" s="21"/>
    </row>
    <row r="484" spans="1:37" ht="46.8" x14ac:dyDescent="0.3">
      <c r="A484" s="47" t="s">
        <v>351</v>
      </c>
      <c r="B484" s="48" t="s">
        <v>51</v>
      </c>
      <c r="C484" s="47"/>
      <c r="D484" s="47"/>
      <c r="E484" s="49" t="s">
        <v>52</v>
      </c>
      <c r="F484" s="11">
        <f t="shared" si="696"/>
        <v>57155</v>
      </c>
      <c r="G484" s="11">
        <f t="shared" si="697"/>
        <v>58154</v>
      </c>
      <c r="H484" s="11">
        <f t="shared" si="698"/>
        <v>58154</v>
      </c>
      <c r="I484" s="11">
        <f t="shared" si="699"/>
        <v>0</v>
      </c>
      <c r="J484" s="11">
        <f t="shared" si="700"/>
        <v>0</v>
      </c>
      <c r="K484" s="11">
        <f t="shared" si="701"/>
        <v>0</v>
      </c>
      <c r="L484" s="11">
        <f t="shared" si="685"/>
        <v>57155</v>
      </c>
      <c r="M484" s="11">
        <f t="shared" si="686"/>
        <v>58154</v>
      </c>
      <c r="N484" s="11">
        <f t="shared" si="687"/>
        <v>58154</v>
      </c>
      <c r="O484" s="11">
        <f t="shared" si="702"/>
        <v>0</v>
      </c>
      <c r="P484" s="11">
        <f t="shared" si="703"/>
        <v>0</v>
      </c>
      <c r="Q484" s="11">
        <f t="shared" si="704"/>
        <v>0</v>
      </c>
      <c r="R484" s="11">
        <f t="shared" si="643"/>
        <v>57155</v>
      </c>
      <c r="S484" s="11">
        <f t="shared" si="644"/>
        <v>58154</v>
      </c>
      <c r="T484" s="11">
        <f t="shared" si="645"/>
        <v>58154</v>
      </c>
      <c r="U484" s="11">
        <f t="shared" si="705"/>
        <v>0</v>
      </c>
      <c r="V484" s="11">
        <f t="shared" si="706"/>
        <v>0</v>
      </c>
      <c r="W484" s="11">
        <f t="shared" si="707"/>
        <v>0</v>
      </c>
      <c r="X484" s="11">
        <f t="shared" si="646"/>
        <v>57155</v>
      </c>
      <c r="Y484" s="11">
        <f t="shared" si="647"/>
        <v>58154</v>
      </c>
      <c r="Z484" s="11">
        <f t="shared" si="648"/>
        <v>58154</v>
      </c>
      <c r="AA484" s="11">
        <f t="shared" si="708"/>
        <v>2293.6</v>
      </c>
      <c r="AB484" s="11">
        <f t="shared" si="709"/>
        <v>0</v>
      </c>
      <c r="AC484" s="11">
        <f t="shared" si="710"/>
        <v>0</v>
      </c>
      <c r="AD484" s="11">
        <f t="shared" si="649"/>
        <v>59448.6</v>
      </c>
      <c r="AE484" s="11">
        <f t="shared" si="711"/>
        <v>0</v>
      </c>
      <c r="AF484" s="57">
        <f t="shared" si="712"/>
        <v>59448.6</v>
      </c>
      <c r="AG484" s="58">
        <f t="shared" si="650"/>
        <v>58154</v>
      </c>
      <c r="AH484" s="58">
        <f t="shared" si="651"/>
        <v>58154</v>
      </c>
      <c r="AI484" s="11">
        <f t="shared" si="713"/>
        <v>0</v>
      </c>
      <c r="AJ484" s="21"/>
      <c r="AK484" s="21"/>
    </row>
    <row r="485" spans="1:37" x14ac:dyDescent="0.3">
      <c r="A485" s="47" t="s">
        <v>351</v>
      </c>
      <c r="B485" s="48" t="s">
        <v>51</v>
      </c>
      <c r="C485" s="47" t="s">
        <v>65</v>
      </c>
      <c r="D485" s="47" t="s">
        <v>67</v>
      </c>
      <c r="E485" s="49" t="s">
        <v>68</v>
      </c>
      <c r="F485" s="11">
        <v>57155</v>
      </c>
      <c r="G485" s="11">
        <v>58154</v>
      </c>
      <c r="H485" s="11">
        <v>58154</v>
      </c>
      <c r="I485" s="11"/>
      <c r="J485" s="11"/>
      <c r="K485" s="11"/>
      <c r="L485" s="11">
        <f t="shared" si="685"/>
        <v>57155</v>
      </c>
      <c r="M485" s="11">
        <f t="shared" si="686"/>
        <v>58154</v>
      </c>
      <c r="N485" s="11">
        <f t="shared" si="687"/>
        <v>58154</v>
      </c>
      <c r="O485" s="11"/>
      <c r="P485" s="11"/>
      <c r="Q485" s="11"/>
      <c r="R485" s="11">
        <f t="shared" si="643"/>
        <v>57155</v>
      </c>
      <c r="S485" s="11">
        <f t="shared" si="644"/>
        <v>58154</v>
      </c>
      <c r="T485" s="11">
        <f t="shared" si="645"/>
        <v>58154</v>
      </c>
      <c r="U485" s="11"/>
      <c r="V485" s="11"/>
      <c r="W485" s="11"/>
      <c r="X485" s="11">
        <f t="shared" si="646"/>
        <v>57155</v>
      </c>
      <c r="Y485" s="11">
        <f t="shared" si="647"/>
        <v>58154</v>
      </c>
      <c r="Z485" s="11">
        <f t="shared" si="648"/>
        <v>58154</v>
      </c>
      <c r="AA485" s="11">
        <v>2293.6</v>
      </c>
      <c r="AB485" s="11"/>
      <c r="AC485" s="11"/>
      <c r="AD485" s="11">
        <f t="shared" si="649"/>
        <v>59448.6</v>
      </c>
      <c r="AE485" s="11"/>
      <c r="AF485" s="57">
        <f t="shared" si="712"/>
        <v>59448.6</v>
      </c>
      <c r="AG485" s="58">
        <f t="shared" si="650"/>
        <v>58154</v>
      </c>
      <c r="AH485" s="58">
        <f t="shared" si="651"/>
        <v>58154</v>
      </c>
      <c r="AI485" s="11"/>
      <c r="AJ485" s="21"/>
      <c r="AK485" s="21"/>
    </row>
    <row r="486" spans="1:37" x14ac:dyDescent="0.3">
      <c r="A486" s="47" t="s">
        <v>352</v>
      </c>
      <c r="B486" s="48"/>
      <c r="C486" s="47"/>
      <c r="D486" s="47"/>
      <c r="E486" s="49" t="s">
        <v>195</v>
      </c>
      <c r="F486" s="11">
        <f t="shared" si="696"/>
        <v>292.39999999999998</v>
      </c>
      <c r="G486" s="11">
        <f t="shared" si="697"/>
        <v>0</v>
      </c>
      <c r="H486" s="11">
        <f t="shared" si="698"/>
        <v>0</v>
      </c>
      <c r="I486" s="11">
        <f t="shared" si="699"/>
        <v>0</v>
      </c>
      <c r="J486" s="11">
        <f t="shared" si="700"/>
        <v>0</v>
      </c>
      <c r="K486" s="11">
        <f t="shared" si="701"/>
        <v>0</v>
      </c>
      <c r="L486" s="11">
        <f t="shared" si="685"/>
        <v>292.39999999999998</v>
      </c>
      <c r="M486" s="11">
        <f t="shared" si="686"/>
        <v>0</v>
      </c>
      <c r="N486" s="11">
        <f t="shared" si="687"/>
        <v>0</v>
      </c>
      <c r="O486" s="11">
        <f t="shared" si="702"/>
        <v>971.19999999999993</v>
      </c>
      <c r="P486" s="11">
        <f t="shared" si="703"/>
        <v>0</v>
      </c>
      <c r="Q486" s="11">
        <f t="shared" si="704"/>
        <v>0</v>
      </c>
      <c r="R486" s="11">
        <f t="shared" si="643"/>
        <v>1263.5999999999999</v>
      </c>
      <c r="S486" s="11">
        <f t="shared" si="644"/>
        <v>0</v>
      </c>
      <c r="T486" s="11">
        <f t="shared" si="645"/>
        <v>0</v>
      </c>
      <c r="U486" s="11">
        <f t="shared" si="705"/>
        <v>0</v>
      </c>
      <c r="V486" s="11">
        <f t="shared" si="706"/>
        <v>0</v>
      </c>
      <c r="W486" s="11">
        <f t="shared" si="707"/>
        <v>0</v>
      </c>
      <c r="X486" s="11">
        <f t="shared" si="646"/>
        <v>1263.5999999999999</v>
      </c>
      <c r="Y486" s="11">
        <f t="shared" si="647"/>
        <v>0</v>
      </c>
      <c r="Z486" s="11">
        <f t="shared" si="648"/>
        <v>0</v>
      </c>
      <c r="AA486" s="11">
        <f t="shared" si="708"/>
        <v>48.7</v>
      </c>
      <c r="AB486" s="11">
        <f t="shared" si="709"/>
        <v>0</v>
      </c>
      <c r="AC486" s="11">
        <f t="shared" si="710"/>
        <v>0</v>
      </c>
      <c r="AD486" s="11">
        <f t="shared" si="649"/>
        <v>1312.3</v>
      </c>
      <c r="AE486" s="11">
        <f t="shared" si="711"/>
        <v>0</v>
      </c>
      <c r="AF486" s="57">
        <f t="shared" si="712"/>
        <v>1312.3</v>
      </c>
      <c r="AG486" s="58">
        <f t="shared" si="650"/>
        <v>0</v>
      </c>
      <c r="AH486" s="58">
        <f t="shared" si="651"/>
        <v>0</v>
      </c>
      <c r="AI486" s="11">
        <f t="shared" si="713"/>
        <v>0</v>
      </c>
      <c r="AJ486" s="21"/>
      <c r="AK486" s="21"/>
    </row>
    <row r="487" spans="1:37" ht="46.8" x14ac:dyDescent="0.3">
      <c r="A487" s="47" t="s">
        <v>352</v>
      </c>
      <c r="B487" s="48" t="s">
        <v>51</v>
      </c>
      <c r="C487" s="47"/>
      <c r="D487" s="47"/>
      <c r="E487" s="49" t="s">
        <v>52</v>
      </c>
      <c r="F487" s="11">
        <f t="shared" si="696"/>
        <v>292.39999999999998</v>
      </c>
      <c r="G487" s="11">
        <f t="shared" si="697"/>
        <v>0</v>
      </c>
      <c r="H487" s="11">
        <f t="shared" si="698"/>
        <v>0</v>
      </c>
      <c r="I487" s="11">
        <f t="shared" si="699"/>
        <v>0</v>
      </c>
      <c r="J487" s="11">
        <f t="shared" si="700"/>
        <v>0</v>
      </c>
      <c r="K487" s="11">
        <f t="shared" si="701"/>
        <v>0</v>
      </c>
      <c r="L487" s="11">
        <f t="shared" si="685"/>
        <v>292.39999999999998</v>
      </c>
      <c r="M487" s="11">
        <f t="shared" si="686"/>
        <v>0</v>
      </c>
      <c r="N487" s="11">
        <f t="shared" si="687"/>
        <v>0</v>
      </c>
      <c r="O487" s="11">
        <f t="shared" si="702"/>
        <v>971.19999999999993</v>
      </c>
      <c r="P487" s="11">
        <f t="shared" si="703"/>
        <v>0</v>
      </c>
      <c r="Q487" s="11">
        <f t="shared" si="704"/>
        <v>0</v>
      </c>
      <c r="R487" s="11">
        <f t="shared" si="643"/>
        <v>1263.5999999999999</v>
      </c>
      <c r="S487" s="11">
        <f t="shared" si="644"/>
        <v>0</v>
      </c>
      <c r="T487" s="11">
        <f t="shared" si="645"/>
        <v>0</v>
      </c>
      <c r="U487" s="11">
        <f t="shared" si="705"/>
        <v>0</v>
      </c>
      <c r="V487" s="11">
        <f t="shared" si="706"/>
        <v>0</v>
      </c>
      <c r="W487" s="11">
        <f t="shared" si="707"/>
        <v>0</v>
      </c>
      <c r="X487" s="11">
        <f t="shared" si="646"/>
        <v>1263.5999999999999</v>
      </c>
      <c r="Y487" s="11">
        <f t="shared" si="647"/>
        <v>0</v>
      </c>
      <c r="Z487" s="11">
        <f t="shared" si="648"/>
        <v>0</v>
      </c>
      <c r="AA487" s="11">
        <f t="shared" si="708"/>
        <v>48.7</v>
      </c>
      <c r="AB487" s="11">
        <f t="shared" si="709"/>
        <v>0</v>
      </c>
      <c r="AC487" s="11">
        <f t="shared" si="710"/>
        <v>0</v>
      </c>
      <c r="AD487" s="11">
        <f t="shared" si="649"/>
        <v>1312.3</v>
      </c>
      <c r="AE487" s="11">
        <f t="shared" si="711"/>
        <v>0</v>
      </c>
      <c r="AF487" s="57">
        <f t="shared" si="712"/>
        <v>1312.3</v>
      </c>
      <c r="AG487" s="58">
        <f t="shared" si="650"/>
        <v>0</v>
      </c>
      <c r="AH487" s="58">
        <f t="shared" si="651"/>
        <v>0</v>
      </c>
      <c r="AI487" s="11">
        <f t="shared" si="713"/>
        <v>0</v>
      </c>
      <c r="AJ487" s="21"/>
      <c r="AK487" s="21"/>
    </row>
    <row r="488" spans="1:37" x14ac:dyDescent="0.3">
      <c r="A488" s="47" t="s">
        <v>352</v>
      </c>
      <c r="B488" s="48" t="s">
        <v>51</v>
      </c>
      <c r="C488" s="47" t="s">
        <v>65</v>
      </c>
      <c r="D488" s="47" t="s">
        <v>67</v>
      </c>
      <c r="E488" s="49" t="s">
        <v>68</v>
      </c>
      <c r="F488" s="11">
        <v>292.39999999999998</v>
      </c>
      <c r="G488" s="11">
        <v>0</v>
      </c>
      <c r="H488" s="11">
        <v>0</v>
      </c>
      <c r="I488" s="11"/>
      <c r="J488" s="11"/>
      <c r="K488" s="11"/>
      <c r="L488" s="11">
        <f t="shared" si="685"/>
        <v>292.39999999999998</v>
      </c>
      <c r="M488" s="11">
        <f t="shared" si="686"/>
        <v>0</v>
      </c>
      <c r="N488" s="11">
        <f t="shared" si="687"/>
        <v>0</v>
      </c>
      <c r="O488" s="11">
        <f>21.9+894+55.3</f>
        <v>971.19999999999993</v>
      </c>
      <c r="P488" s="11"/>
      <c r="Q488" s="11"/>
      <c r="R488" s="11">
        <f t="shared" si="643"/>
        <v>1263.5999999999999</v>
      </c>
      <c r="S488" s="11">
        <f t="shared" si="644"/>
        <v>0</v>
      </c>
      <c r="T488" s="11">
        <f t="shared" si="645"/>
        <v>0</v>
      </c>
      <c r="U488" s="11"/>
      <c r="V488" s="11"/>
      <c r="W488" s="11"/>
      <c r="X488" s="11">
        <f t="shared" si="646"/>
        <v>1263.5999999999999</v>
      </c>
      <c r="Y488" s="11">
        <f t="shared" si="647"/>
        <v>0</v>
      </c>
      <c r="Z488" s="11">
        <f t="shared" si="648"/>
        <v>0</v>
      </c>
      <c r="AA488" s="11">
        <v>48.7</v>
      </c>
      <c r="AB488" s="11"/>
      <c r="AC488" s="11"/>
      <c r="AD488" s="11">
        <f t="shared" si="649"/>
        <v>1312.3</v>
      </c>
      <c r="AE488" s="11"/>
      <c r="AF488" s="57">
        <f t="shared" si="712"/>
        <v>1312.3</v>
      </c>
      <c r="AG488" s="58">
        <f t="shared" si="650"/>
        <v>0</v>
      </c>
      <c r="AH488" s="58">
        <f t="shared" si="651"/>
        <v>0</v>
      </c>
      <c r="AI488" s="11"/>
      <c r="AJ488" s="21"/>
      <c r="AK488" s="21"/>
    </row>
    <row r="489" spans="1:37" ht="46.8" x14ac:dyDescent="0.3">
      <c r="A489" s="47" t="s">
        <v>353</v>
      </c>
      <c r="B489" s="48"/>
      <c r="C489" s="47"/>
      <c r="D489" s="47"/>
      <c r="E489" s="49" t="s">
        <v>354</v>
      </c>
      <c r="F489" s="11">
        <f t="shared" si="696"/>
        <v>3500</v>
      </c>
      <c r="G489" s="11">
        <f t="shared" si="697"/>
        <v>3500</v>
      </c>
      <c r="H489" s="11">
        <f t="shared" si="698"/>
        <v>3500</v>
      </c>
      <c r="I489" s="11">
        <f t="shared" si="699"/>
        <v>0</v>
      </c>
      <c r="J489" s="11">
        <f t="shared" si="700"/>
        <v>0</v>
      </c>
      <c r="K489" s="11">
        <f t="shared" si="701"/>
        <v>0</v>
      </c>
      <c r="L489" s="11">
        <f t="shared" si="685"/>
        <v>3500</v>
      </c>
      <c r="M489" s="11">
        <f t="shared" si="686"/>
        <v>3500</v>
      </c>
      <c r="N489" s="11">
        <f t="shared" si="687"/>
        <v>3500</v>
      </c>
      <c r="O489" s="11">
        <f t="shared" si="702"/>
        <v>0</v>
      </c>
      <c r="P489" s="11">
        <f t="shared" si="703"/>
        <v>0</v>
      </c>
      <c r="Q489" s="11">
        <f t="shared" si="704"/>
        <v>0</v>
      </c>
      <c r="R489" s="11">
        <f t="shared" si="643"/>
        <v>3500</v>
      </c>
      <c r="S489" s="11">
        <f t="shared" si="644"/>
        <v>3500</v>
      </c>
      <c r="T489" s="11">
        <f t="shared" si="645"/>
        <v>3500</v>
      </c>
      <c r="U489" s="11">
        <f t="shared" si="705"/>
        <v>0</v>
      </c>
      <c r="V489" s="11">
        <f t="shared" si="706"/>
        <v>0</v>
      </c>
      <c r="W489" s="11">
        <f t="shared" si="707"/>
        <v>0</v>
      </c>
      <c r="X489" s="11">
        <f t="shared" si="646"/>
        <v>3500</v>
      </c>
      <c r="Y489" s="11">
        <f t="shared" si="647"/>
        <v>3500</v>
      </c>
      <c r="Z489" s="11">
        <f t="shared" si="648"/>
        <v>3500</v>
      </c>
      <c r="AA489" s="11">
        <f t="shared" si="708"/>
        <v>0</v>
      </c>
      <c r="AB489" s="11">
        <f t="shared" si="709"/>
        <v>0</v>
      </c>
      <c r="AC489" s="11">
        <f t="shared" si="710"/>
        <v>0</v>
      </c>
      <c r="AD489" s="11">
        <f t="shared" si="649"/>
        <v>3500</v>
      </c>
      <c r="AE489" s="11">
        <f t="shared" si="711"/>
        <v>0</v>
      </c>
      <c r="AF489" s="57">
        <f t="shared" si="712"/>
        <v>3500</v>
      </c>
      <c r="AG489" s="58">
        <f t="shared" si="650"/>
        <v>3500</v>
      </c>
      <c r="AH489" s="58">
        <f t="shared" si="651"/>
        <v>3500</v>
      </c>
      <c r="AI489" s="11">
        <f t="shared" si="713"/>
        <v>0</v>
      </c>
      <c r="AJ489" s="21"/>
      <c r="AK489" s="21"/>
    </row>
    <row r="490" spans="1:37" ht="31.2" x14ac:dyDescent="0.3">
      <c r="A490" s="47" t="s">
        <v>353</v>
      </c>
      <c r="B490" s="48" t="s">
        <v>59</v>
      </c>
      <c r="C490" s="47"/>
      <c r="D490" s="47"/>
      <c r="E490" s="49" t="s">
        <v>60</v>
      </c>
      <c r="F490" s="11">
        <f t="shared" si="696"/>
        <v>3500</v>
      </c>
      <c r="G490" s="11">
        <f t="shared" si="697"/>
        <v>3500</v>
      </c>
      <c r="H490" s="11">
        <f t="shared" si="698"/>
        <v>3500</v>
      </c>
      <c r="I490" s="11">
        <f t="shared" si="699"/>
        <v>0</v>
      </c>
      <c r="J490" s="11">
        <f t="shared" si="700"/>
        <v>0</v>
      </c>
      <c r="K490" s="11">
        <f t="shared" si="701"/>
        <v>0</v>
      </c>
      <c r="L490" s="11">
        <f t="shared" si="685"/>
        <v>3500</v>
      </c>
      <c r="M490" s="11">
        <f t="shared" si="686"/>
        <v>3500</v>
      </c>
      <c r="N490" s="11">
        <f t="shared" si="687"/>
        <v>3500</v>
      </c>
      <c r="O490" s="11">
        <f t="shared" si="702"/>
        <v>0</v>
      </c>
      <c r="P490" s="11">
        <f t="shared" si="703"/>
        <v>0</v>
      </c>
      <c r="Q490" s="11">
        <f t="shared" si="704"/>
        <v>0</v>
      </c>
      <c r="R490" s="11">
        <f t="shared" si="643"/>
        <v>3500</v>
      </c>
      <c r="S490" s="11">
        <f t="shared" si="644"/>
        <v>3500</v>
      </c>
      <c r="T490" s="11">
        <f t="shared" si="645"/>
        <v>3500</v>
      </c>
      <c r="U490" s="11">
        <f t="shared" si="705"/>
        <v>0</v>
      </c>
      <c r="V490" s="11">
        <f t="shared" si="706"/>
        <v>0</v>
      </c>
      <c r="W490" s="11">
        <f t="shared" si="707"/>
        <v>0</v>
      </c>
      <c r="X490" s="11">
        <f t="shared" si="646"/>
        <v>3500</v>
      </c>
      <c r="Y490" s="11">
        <f t="shared" si="647"/>
        <v>3500</v>
      </c>
      <c r="Z490" s="11">
        <f t="shared" si="648"/>
        <v>3500</v>
      </c>
      <c r="AA490" s="11">
        <f t="shared" si="708"/>
        <v>0</v>
      </c>
      <c r="AB490" s="11">
        <f t="shared" si="709"/>
        <v>0</v>
      </c>
      <c r="AC490" s="11">
        <f t="shared" si="710"/>
        <v>0</v>
      </c>
      <c r="AD490" s="11">
        <f t="shared" si="649"/>
        <v>3500</v>
      </c>
      <c r="AE490" s="11">
        <f t="shared" si="711"/>
        <v>0</v>
      </c>
      <c r="AF490" s="57">
        <f t="shared" si="712"/>
        <v>3500</v>
      </c>
      <c r="AG490" s="58">
        <f t="shared" si="650"/>
        <v>3500</v>
      </c>
      <c r="AH490" s="58">
        <f t="shared" si="651"/>
        <v>3500</v>
      </c>
      <c r="AI490" s="11">
        <f t="shared" si="713"/>
        <v>0</v>
      </c>
      <c r="AJ490" s="21"/>
      <c r="AK490" s="21"/>
    </row>
    <row r="491" spans="1:37" x14ac:dyDescent="0.3">
      <c r="A491" s="47" t="s">
        <v>353</v>
      </c>
      <c r="B491" s="48">
        <v>200</v>
      </c>
      <c r="C491" s="47" t="s">
        <v>65</v>
      </c>
      <c r="D491" s="47" t="s">
        <v>65</v>
      </c>
      <c r="E491" s="49" t="s">
        <v>66</v>
      </c>
      <c r="F491" s="11">
        <v>3500</v>
      </c>
      <c r="G491" s="11">
        <v>3500</v>
      </c>
      <c r="H491" s="11">
        <v>3500</v>
      </c>
      <c r="I491" s="11"/>
      <c r="J491" s="11"/>
      <c r="K491" s="11"/>
      <c r="L491" s="11">
        <f t="shared" si="685"/>
        <v>3500</v>
      </c>
      <c r="M491" s="11">
        <f t="shared" si="686"/>
        <v>3500</v>
      </c>
      <c r="N491" s="11">
        <f t="shared" si="687"/>
        <v>3500</v>
      </c>
      <c r="O491" s="11"/>
      <c r="P491" s="11"/>
      <c r="Q491" s="11"/>
      <c r="R491" s="11">
        <f t="shared" ref="R491:R554" si="714">L491+O491</f>
        <v>3500</v>
      </c>
      <c r="S491" s="11">
        <f t="shared" ref="S491:S554" si="715">M491+P491</f>
        <v>3500</v>
      </c>
      <c r="T491" s="11">
        <f t="shared" ref="T491:T554" si="716">N491+Q491</f>
        <v>3500</v>
      </c>
      <c r="U491" s="11"/>
      <c r="V491" s="11"/>
      <c r="W491" s="11"/>
      <c r="X491" s="11">
        <f t="shared" ref="X491:X554" si="717">R491+U491</f>
        <v>3500</v>
      </c>
      <c r="Y491" s="11">
        <f t="shared" ref="Y491:Y554" si="718">S491+V491</f>
        <v>3500</v>
      </c>
      <c r="Z491" s="11">
        <f t="shared" ref="Z491:Z554" si="719">T491+W491</f>
        <v>3500</v>
      </c>
      <c r="AA491" s="11"/>
      <c r="AB491" s="11"/>
      <c r="AC491" s="11"/>
      <c r="AD491" s="11">
        <f t="shared" ref="AD491:AD554" si="720">X491+AA491</f>
        <v>3500</v>
      </c>
      <c r="AE491" s="11"/>
      <c r="AF491" s="57">
        <f t="shared" si="712"/>
        <v>3500</v>
      </c>
      <c r="AG491" s="58">
        <f t="shared" ref="AG491:AG554" si="721">Y491+AB491</f>
        <v>3500</v>
      </c>
      <c r="AH491" s="58">
        <f t="shared" ref="AH491:AH554" si="722">Z491+AC491</f>
        <v>3500</v>
      </c>
      <c r="AI491" s="11"/>
      <c r="AJ491" s="21"/>
      <c r="AK491" s="21"/>
    </row>
    <row r="492" spans="1:37" ht="31.2" x14ac:dyDescent="0.3">
      <c r="A492" s="47" t="s">
        <v>355</v>
      </c>
      <c r="B492" s="48"/>
      <c r="C492" s="47"/>
      <c r="D492" s="47"/>
      <c r="E492" s="49" t="s">
        <v>356</v>
      </c>
      <c r="F492" s="11">
        <f t="shared" si="696"/>
        <v>89.9</v>
      </c>
      <c r="G492" s="11">
        <f t="shared" si="697"/>
        <v>89.9</v>
      </c>
      <c r="H492" s="11">
        <f t="shared" si="698"/>
        <v>89.9</v>
      </c>
      <c r="I492" s="11">
        <f t="shared" si="699"/>
        <v>0</v>
      </c>
      <c r="J492" s="11">
        <f t="shared" si="700"/>
        <v>0</v>
      </c>
      <c r="K492" s="11">
        <f t="shared" si="701"/>
        <v>0</v>
      </c>
      <c r="L492" s="11">
        <f t="shared" si="685"/>
        <v>89.9</v>
      </c>
      <c r="M492" s="11">
        <f t="shared" si="686"/>
        <v>89.9</v>
      </c>
      <c r="N492" s="11">
        <f t="shared" si="687"/>
        <v>89.9</v>
      </c>
      <c r="O492" s="11">
        <f t="shared" si="702"/>
        <v>0</v>
      </c>
      <c r="P492" s="11">
        <f t="shared" si="703"/>
        <v>0</v>
      </c>
      <c r="Q492" s="11">
        <f t="shared" si="704"/>
        <v>0</v>
      </c>
      <c r="R492" s="11">
        <f t="shared" si="714"/>
        <v>89.9</v>
      </c>
      <c r="S492" s="11">
        <f t="shared" si="715"/>
        <v>89.9</v>
      </c>
      <c r="T492" s="11">
        <f t="shared" si="716"/>
        <v>89.9</v>
      </c>
      <c r="U492" s="11">
        <f t="shared" si="705"/>
        <v>0</v>
      </c>
      <c r="V492" s="11">
        <f t="shared" si="706"/>
        <v>0</v>
      </c>
      <c r="W492" s="11">
        <f t="shared" si="707"/>
        <v>0</v>
      </c>
      <c r="X492" s="11">
        <f t="shared" si="717"/>
        <v>89.9</v>
      </c>
      <c r="Y492" s="11">
        <f t="shared" si="718"/>
        <v>89.9</v>
      </c>
      <c r="Z492" s="11">
        <f t="shared" si="719"/>
        <v>89.9</v>
      </c>
      <c r="AA492" s="11">
        <f t="shared" si="708"/>
        <v>0</v>
      </c>
      <c r="AB492" s="11">
        <f t="shared" si="709"/>
        <v>0</v>
      </c>
      <c r="AC492" s="11">
        <f t="shared" si="710"/>
        <v>0</v>
      </c>
      <c r="AD492" s="11">
        <f t="shared" si="720"/>
        <v>89.9</v>
      </c>
      <c r="AE492" s="11">
        <f t="shared" si="711"/>
        <v>0</v>
      </c>
      <c r="AF492" s="57">
        <f t="shared" si="712"/>
        <v>89.9</v>
      </c>
      <c r="AG492" s="58">
        <f t="shared" si="721"/>
        <v>89.9</v>
      </c>
      <c r="AH492" s="58">
        <f t="shared" si="722"/>
        <v>89.9</v>
      </c>
      <c r="AI492" s="11">
        <f t="shared" si="713"/>
        <v>0</v>
      </c>
      <c r="AJ492" s="21"/>
      <c r="AK492" s="21"/>
    </row>
    <row r="493" spans="1:37" ht="31.2" x14ac:dyDescent="0.3">
      <c r="A493" s="47" t="s">
        <v>355</v>
      </c>
      <c r="B493" s="48" t="s">
        <v>59</v>
      </c>
      <c r="C493" s="47"/>
      <c r="D493" s="47"/>
      <c r="E493" s="49" t="s">
        <v>60</v>
      </c>
      <c r="F493" s="11">
        <f t="shared" si="696"/>
        <v>89.9</v>
      </c>
      <c r="G493" s="11">
        <f t="shared" si="697"/>
        <v>89.9</v>
      </c>
      <c r="H493" s="11">
        <f t="shared" si="698"/>
        <v>89.9</v>
      </c>
      <c r="I493" s="11">
        <f t="shared" si="699"/>
        <v>0</v>
      </c>
      <c r="J493" s="11">
        <f t="shared" si="700"/>
        <v>0</v>
      </c>
      <c r="K493" s="11">
        <f t="shared" si="701"/>
        <v>0</v>
      </c>
      <c r="L493" s="11">
        <f t="shared" si="685"/>
        <v>89.9</v>
      </c>
      <c r="M493" s="11">
        <f t="shared" si="686"/>
        <v>89.9</v>
      </c>
      <c r="N493" s="11">
        <f t="shared" si="687"/>
        <v>89.9</v>
      </c>
      <c r="O493" s="11">
        <f t="shared" si="702"/>
        <v>0</v>
      </c>
      <c r="P493" s="11">
        <f t="shared" si="703"/>
        <v>0</v>
      </c>
      <c r="Q493" s="11">
        <f t="shared" si="704"/>
        <v>0</v>
      </c>
      <c r="R493" s="11">
        <f t="shared" si="714"/>
        <v>89.9</v>
      </c>
      <c r="S493" s="11">
        <f t="shared" si="715"/>
        <v>89.9</v>
      </c>
      <c r="T493" s="11">
        <f t="shared" si="716"/>
        <v>89.9</v>
      </c>
      <c r="U493" s="11">
        <f t="shared" si="705"/>
        <v>0</v>
      </c>
      <c r="V493" s="11">
        <f t="shared" si="706"/>
        <v>0</v>
      </c>
      <c r="W493" s="11">
        <f t="shared" si="707"/>
        <v>0</v>
      </c>
      <c r="X493" s="11">
        <f t="shared" si="717"/>
        <v>89.9</v>
      </c>
      <c r="Y493" s="11">
        <f t="shared" si="718"/>
        <v>89.9</v>
      </c>
      <c r="Z493" s="11">
        <f t="shared" si="719"/>
        <v>89.9</v>
      </c>
      <c r="AA493" s="11">
        <f t="shared" si="708"/>
        <v>0</v>
      </c>
      <c r="AB493" s="11">
        <f t="shared" si="709"/>
        <v>0</v>
      </c>
      <c r="AC493" s="11">
        <f t="shared" si="710"/>
        <v>0</v>
      </c>
      <c r="AD493" s="11">
        <f t="shared" si="720"/>
        <v>89.9</v>
      </c>
      <c r="AE493" s="11">
        <f t="shared" si="711"/>
        <v>0</v>
      </c>
      <c r="AF493" s="57">
        <f t="shared" si="712"/>
        <v>89.9</v>
      </c>
      <c r="AG493" s="58">
        <f t="shared" si="721"/>
        <v>89.9</v>
      </c>
      <c r="AH493" s="58">
        <f t="shared" si="722"/>
        <v>89.9</v>
      </c>
      <c r="AI493" s="11">
        <f t="shared" si="713"/>
        <v>0</v>
      </c>
      <c r="AJ493" s="21"/>
      <c r="AK493" s="21"/>
    </row>
    <row r="494" spans="1:37" x14ac:dyDescent="0.3">
      <c r="A494" s="47" t="s">
        <v>355</v>
      </c>
      <c r="B494" s="48">
        <v>200</v>
      </c>
      <c r="C494" s="47" t="s">
        <v>65</v>
      </c>
      <c r="D494" s="47" t="s">
        <v>67</v>
      </c>
      <c r="E494" s="49" t="s">
        <v>68</v>
      </c>
      <c r="F494" s="11">
        <v>89.9</v>
      </c>
      <c r="G494" s="11">
        <v>89.9</v>
      </c>
      <c r="H494" s="11">
        <v>89.9</v>
      </c>
      <c r="I494" s="11"/>
      <c r="J494" s="11"/>
      <c r="K494" s="11"/>
      <c r="L494" s="11">
        <f t="shared" si="685"/>
        <v>89.9</v>
      </c>
      <c r="M494" s="11">
        <f t="shared" si="686"/>
        <v>89.9</v>
      </c>
      <c r="N494" s="11">
        <f t="shared" si="687"/>
        <v>89.9</v>
      </c>
      <c r="O494" s="11"/>
      <c r="P494" s="11"/>
      <c r="Q494" s="11"/>
      <c r="R494" s="11">
        <f t="shared" si="714"/>
        <v>89.9</v>
      </c>
      <c r="S494" s="11">
        <f t="shared" si="715"/>
        <v>89.9</v>
      </c>
      <c r="T494" s="11">
        <f t="shared" si="716"/>
        <v>89.9</v>
      </c>
      <c r="U494" s="11"/>
      <c r="V494" s="11"/>
      <c r="W494" s="11"/>
      <c r="X494" s="11">
        <f t="shared" si="717"/>
        <v>89.9</v>
      </c>
      <c r="Y494" s="11">
        <f t="shared" si="718"/>
        <v>89.9</v>
      </c>
      <c r="Z494" s="11">
        <f t="shared" si="719"/>
        <v>89.9</v>
      </c>
      <c r="AA494" s="11"/>
      <c r="AB494" s="11"/>
      <c r="AC494" s="11"/>
      <c r="AD494" s="11">
        <f t="shared" si="720"/>
        <v>89.9</v>
      </c>
      <c r="AE494" s="11"/>
      <c r="AF494" s="57">
        <f t="shared" si="712"/>
        <v>89.9</v>
      </c>
      <c r="AG494" s="58">
        <f t="shared" si="721"/>
        <v>89.9</v>
      </c>
      <c r="AH494" s="58">
        <f t="shared" si="722"/>
        <v>89.9</v>
      </c>
      <c r="AI494" s="11"/>
      <c r="AJ494" s="21"/>
      <c r="AK494" s="21"/>
    </row>
    <row r="495" spans="1:37" x14ac:dyDescent="0.3">
      <c r="A495" s="47" t="s">
        <v>357</v>
      </c>
      <c r="B495" s="48"/>
      <c r="C495" s="47"/>
      <c r="D495" s="47"/>
      <c r="E495" s="49" t="s">
        <v>358</v>
      </c>
      <c r="F495" s="11">
        <f t="shared" ref="F495:K495" si="723">F496+F498+F500+F502+F504</f>
        <v>298916.3</v>
      </c>
      <c r="G495" s="11">
        <f t="shared" si="723"/>
        <v>298916.3</v>
      </c>
      <c r="H495" s="11">
        <f t="shared" si="723"/>
        <v>298916.3</v>
      </c>
      <c r="I495" s="11">
        <f t="shared" si="723"/>
        <v>0</v>
      </c>
      <c r="J495" s="11">
        <f t="shared" si="723"/>
        <v>0</v>
      </c>
      <c r="K495" s="11">
        <f t="shared" si="723"/>
        <v>0</v>
      </c>
      <c r="L495" s="11">
        <f t="shared" si="685"/>
        <v>298916.3</v>
      </c>
      <c r="M495" s="11">
        <f t="shared" si="686"/>
        <v>298916.3</v>
      </c>
      <c r="N495" s="11">
        <f t="shared" si="687"/>
        <v>298916.3</v>
      </c>
      <c r="O495" s="11">
        <f>O496+O498+O500+O502+O504</f>
        <v>0</v>
      </c>
      <c r="P495" s="11">
        <f>P496+P498+P500+P502+P504</f>
        <v>0</v>
      </c>
      <c r="Q495" s="11">
        <f>Q496+Q498+Q500+Q502+Q504</f>
        <v>0</v>
      </c>
      <c r="R495" s="11">
        <f t="shared" si="714"/>
        <v>298916.3</v>
      </c>
      <c r="S495" s="11">
        <f t="shared" si="715"/>
        <v>298916.3</v>
      </c>
      <c r="T495" s="11">
        <f t="shared" si="716"/>
        <v>298916.3</v>
      </c>
      <c r="U495" s="11">
        <f>U496+U498+U500+U502+U504</f>
        <v>0</v>
      </c>
      <c r="V495" s="11">
        <f>V496+V498+V500+V502+V504</f>
        <v>0</v>
      </c>
      <c r="W495" s="11">
        <f>W496+W498+W500+W502+W504</f>
        <v>0</v>
      </c>
      <c r="X495" s="11">
        <f t="shared" si="717"/>
        <v>298916.3</v>
      </c>
      <c r="Y495" s="11">
        <f t="shared" si="718"/>
        <v>298916.3</v>
      </c>
      <c r="Z495" s="11">
        <f t="shared" si="719"/>
        <v>298916.3</v>
      </c>
      <c r="AA495" s="11">
        <f>AA496+AA498+AA500+AA502+AA504</f>
        <v>0</v>
      </c>
      <c r="AB495" s="11">
        <f>AB496+AB498+AB500+AB502+AB504</f>
        <v>0</v>
      </c>
      <c r="AC495" s="11">
        <f>AC496+AC498+AC500+AC502+AC504</f>
        <v>0</v>
      </c>
      <c r="AD495" s="11">
        <f t="shared" si="720"/>
        <v>298916.3</v>
      </c>
      <c r="AE495" s="11">
        <f>AE496+AE498+AE500+AE502+AE504</f>
        <v>0</v>
      </c>
      <c r="AF495" s="57">
        <f t="shared" si="712"/>
        <v>298916.3</v>
      </c>
      <c r="AG495" s="58">
        <f t="shared" si="721"/>
        <v>298916.3</v>
      </c>
      <c r="AH495" s="58">
        <f t="shared" si="722"/>
        <v>298916.3</v>
      </c>
      <c r="AI495" s="11">
        <f>AI496+AI498+AI500+AI502+AI504</f>
        <v>0</v>
      </c>
      <c r="AJ495" s="21"/>
      <c r="AK495" s="21"/>
    </row>
    <row r="496" spans="1:37" ht="78" x14ac:dyDescent="0.3">
      <c r="A496" s="47" t="s">
        <v>357</v>
      </c>
      <c r="B496" s="48" t="s">
        <v>141</v>
      </c>
      <c r="C496" s="47"/>
      <c r="D496" s="47"/>
      <c r="E496" s="49" t="s">
        <v>142</v>
      </c>
      <c r="F496" s="11">
        <f t="shared" ref="F496:K496" si="724">F497</f>
        <v>4972</v>
      </c>
      <c r="G496" s="11">
        <f t="shared" si="724"/>
        <v>5124.8999999999996</v>
      </c>
      <c r="H496" s="11">
        <f t="shared" si="724"/>
        <v>5124.8999999999996</v>
      </c>
      <c r="I496" s="11">
        <f t="shared" si="724"/>
        <v>0</v>
      </c>
      <c r="J496" s="11">
        <f t="shared" si="724"/>
        <v>0</v>
      </c>
      <c r="K496" s="11">
        <f t="shared" si="724"/>
        <v>0</v>
      </c>
      <c r="L496" s="11">
        <f t="shared" si="685"/>
        <v>4972</v>
      </c>
      <c r="M496" s="11">
        <f t="shared" si="686"/>
        <v>5124.8999999999996</v>
      </c>
      <c r="N496" s="11">
        <f t="shared" si="687"/>
        <v>5124.8999999999996</v>
      </c>
      <c r="O496" s="11">
        <f>O497</f>
        <v>0</v>
      </c>
      <c r="P496" s="11">
        <f>P497</f>
        <v>0</v>
      </c>
      <c r="Q496" s="11">
        <f>Q497</f>
        <v>0</v>
      </c>
      <c r="R496" s="11">
        <f t="shared" si="714"/>
        <v>4972</v>
      </c>
      <c r="S496" s="11">
        <f t="shared" si="715"/>
        <v>5124.8999999999996</v>
      </c>
      <c r="T496" s="11">
        <f t="shared" si="716"/>
        <v>5124.8999999999996</v>
      </c>
      <c r="U496" s="11">
        <f>U497</f>
        <v>0</v>
      </c>
      <c r="V496" s="11">
        <f>V497</f>
        <v>0</v>
      </c>
      <c r="W496" s="11">
        <f>W497</f>
        <v>0</v>
      </c>
      <c r="X496" s="11">
        <f t="shared" si="717"/>
        <v>4972</v>
      </c>
      <c r="Y496" s="11">
        <f t="shared" si="718"/>
        <v>5124.8999999999996</v>
      </c>
      <c r="Z496" s="11">
        <f t="shared" si="719"/>
        <v>5124.8999999999996</v>
      </c>
      <c r="AA496" s="11">
        <f>AA497</f>
        <v>0</v>
      </c>
      <c r="AB496" s="11">
        <f>AB497</f>
        <v>0</v>
      </c>
      <c r="AC496" s="11">
        <f>AC497</f>
        <v>0</v>
      </c>
      <c r="AD496" s="11">
        <f t="shared" si="720"/>
        <v>4972</v>
      </c>
      <c r="AE496" s="11">
        <f>AE497</f>
        <v>0</v>
      </c>
      <c r="AF496" s="57">
        <f t="shared" si="712"/>
        <v>4972</v>
      </c>
      <c r="AG496" s="58">
        <f t="shared" si="721"/>
        <v>5124.8999999999996</v>
      </c>
      <c r="AH496" s="58">
        <f t="shared" si="722"/>
        <v>5124.8999999999996</v>
      </c>
      <c r="AI496" s="11">
        <f>AI497</f>
        <v>0</v>
      </c>
      <c r="AJ496" s="21"/>
      <c r="AK496" s="21"/>
    </row>
    <row r="497" spans="1:37" x14ac:dyDescent="0.3">
      <c r="A497" s="47" t="s">
        <v>357</v>
      </c>
      <c r="B497" s="48" t="s">
        <v>141</v>
      </c>
      <c r="C497" s="47" t="s">
        <v>100</v>
      </c>
      <c r="D497" s="47" t="s">
        <v>328</v>
      </c>
      <c r="E497" s="49" t="s">
        <v>329</v>
      </c>
      <c r="F497" s="11">
        <v>4972</v>
      </c>
      <c r="G497" s="11">
        <v>5124.8999999999996</v>
      </c>
      <c r="H497" s="11">
        <v>5124.8999999999996</v>
      </c>
      <c r="I497" s="11"/>
      <c r="J497" s="11"/>
      <c r="K497" s="11"/>
      <c r="L497" s="11">
        <f t="shared" si="685"/>
        <v>4972</v>
      </c>
      <c r="M497" s="11">
        <f t="shared" si="686"/>
        <v>5124.8999999999996</v>
      </c>
      <c r="N497" s="11">
        <f t="shared" si="687"/>
        <v>5124.8999999999996</v>
      </c>
      <c r="O497" s="11"/>
      <c r="P497" s="11"/>
      <c r="Q497" s="11"/>
      <c r="R497" s="11">
        <f t="shared" si="714"/>
        <v>4972</v>
      </c>
      <c r="S497" s="11">
        <f t="shared" si="715"/>
        <v>5124.8999999999996</v>
      </c>
      <c r="T497" s="11">
        <f t="shared" si="716"/>
        <v>5124.8999999999996</v>
      </c>
      <c r="U497" s="11"/>
      <c r="V497" s="11"/>
      <c r="W497" s="11"/>
      <c r="X497" s="11">
        <f t="shared" si="717"/>
        <v>4972</v>
      </c>
      <c r="Y497" s="11">
        <f t="shared" si="718"/>
        <v>5124.8999999999996</v>
      </c>
      <c r="Z497" s="11">
        <f t="shared" si="719"/>
        <v>5124.8999999999996</v>
      </c>
      <c r="AA497" s="11"/>
      <c r="AB497" s="11"/>
      <c r="AC497" s="11"/>
      <c r="AD497" s="11">
        <f t="shared" si="720"/>
        <v>4972</v>
      </c>
      <c r="AE497" s="11"/>
      <c r="AF497" s="57">
        <f t="shared" si="712"/>
        <v>4972</v>
      </c>
      <c r="AG497" s="58">
        <f t="shared" si="721"/>
        <v>5124.8999999999996</v>
      </c>
      <c r="AH497" s="58">
        <f t="shared" si="722"/>
        <v>5124.8999999999996</v>
      </c>
      <c r="AI497" s="11"/>
      <c r="AJ497" s="21"/>
      <c r="AK497" s="21"/>
    </row>
    <row r="498" spans="1:37" ht="31.2" x14ac:dyDescent="0.3">
      <c r="A498" s="47" t="s">
        <v>357</v>
      </c>
      <c r="B498" s="48" t="s">
        <v>59</v>
      </c>
      <c r="C498" s="47"/>
      <c r="D498" s="47"/>
      <c r="E498" s="49" t="s">
        <v>60</v>
      </c>
      <c r="F498" s="11">
        <f t="shared" ref="F498:K498" si="725">F499</f>
        <v>1285.2</v>
      </c>
      <c r="G498" s="11">
        <f t="shared" si="725"/>
        <v>1132.3</v>
      </c>
      <c r="H498" s="11">
        <f t="shared" si="725"/>
        <v>1132.3</v>
      </c>
      <c r="I498" s="11">
        <f t="shared" si="725"/>
        <v>0</v>
      </c>
      <c r="J498" s="11">
        <f t="shared" si="725"/>
        <v>0</v>
      </c>
      <c r="K498" s="11">
        <f t="shared" si="725"/>
        <v>0</v>
      </c>
      <c r="L498" s="11">
        <f t="shared" si="685"/>
        <v>1285.2</v>
      </c>
      <c r="M498" s="11">
        <f t="shared" si="686"/>
        <v>1132.3</v>
      </c>
      <c r="N498" s="11">
        <f t="shared" si="687"/>
        <v>1132.3</v>
      </c>
      <c r="O498" s="11">
        <f>O499</f>
        <v>0</v>
      </c>
      <c r="P498" s="11">
        <f>P499</f>
        <v>0</v>
      </c>
      <c r="Q498" s="11">
        <f>Q499</f>
        <v>0</v>
      </c>
      <c r="R498" s="11">
        <f t="shared" si="714"/>
        <v>1285.2</v>
      </c>
      <c r="S498" s="11">
        <f t="shared" si="715"/>
        <v>1132.3</v>
      </c>
      <c r="T498" s="11">
        <f t="shared" si="716"/>
        <v>1132.3</v>
      </c>
      <c r="U498" s="11">
        <f>U499</f>
        <v>0</v>
      </c>
      <c r="V498" s="11">
        <f>V499</f>
        <v>0</v>
      </c>
      <c r="W498" s="11">
        <f>W499</f>
        <v>0</v>
      </c>
      <c r="X498" s="11">
        <f t="shared" si="717"/>
        <v>1285.2</v>
      </c>
      <c r="Y498" s="11">
        <f t="shared" si="718"/>
        <v>1132.3</v>
      </c>
      <c r="Z498" s="11">
        <f t="shared" si="719"/>
        <v>1132.3</v>
      </c>
      <c r="AA498" s="11">
        <f>AA499</f>
        <v>0</v>
      </c>
      <c r="AB498" s="11">
        <f>AB499</f>
        <v>0</v>
      </c>
      <c r="AC498" s="11">
        <f>AC499</f>
        <v>0</v>
      </c>
      <c r="AD498" s="11">
        <f t="shared" si="720"/>
        <v>1285.2</v>
      </c>
      <c r="AE498" s="11">
        <f>AE499</f>
        <v>0</v>
      </c>
      <c r="AF498" s="57">
        <f t="shared" si="712"/>
        <v>1285.2</v>
      </c>
      <c r="AG498" s="58">
        <f t="shared" si="721"/>
        <v>1132.3</v>
      </c>
      <c r="AH498" s="58">
        <f t="shared" si="722"/>
        <v>1132.3</v>
      </c>
      <c r="AI498" s="11">
        <f>AI499</f>
        <v>0</v>
      </c>
      <c r="AJ498" s="21"/>
      <c r="AK498" s="21"/>
    </row>
    <row r="499" spans="1:37" x14ac:dyDescent="0.3">
      <c r="A499" s="47" t="s">
        <v>357</v>
      </c>
      <c r="B499" s="48" t="s">
        <v>59</v>
      </c>
      <c r="C499" s="47" t="s">
        <v>100</v>
      </c>
      <c r="D499" s="47" t="s">
        <v>328</v>
      </c>
      <c r="E499" s="49" t="s">
        <v>329</v>
      </c>
      <c r="F499" s="11">
        <v>1285.2</v>
      </c>
      <c r="G499" s="11">
        <v>1132.3</v>
      </c>
      <c r="H499" s="11">
        <v>1132.3</v>
      </c>
      <c r="I499" s="11"/>
      <c r="J499" s="11"/>
      <c r="K499" s="11"/>
      <c r="L499" s="11">
        <f t="shared" si="685"/>
        <v>1285.2</v>
      </c>
      <c r="M499" s="11">
        <f t="shared" si="686"/>
        <v>1132.3</v>
      </c>
      <c r="N499" s="11">
        <f t="shared" si="687"/>
        <v>1132.3</v>
      </c>
      <c r="O499" s="11"/>
      <c r="P499" s="11"/>
      <c r="Q499" s="11"/>
      <c r="R499" s="11">
        <f t="shared" si="714"/>
        <v>1285.2</v>
      </c>
      <c r="S499" s="11">
        <f t="shared" si="715"/>
        <v>1132.3</v>
      </c>
      <c r="T499" s="11">
        <f t="shared" si="716"/>
        <v>1132.3</v>
      </c>
      <c r="U499" s="11"/>
      <c r="V499" s="11"/>
      <c r="W499" s="11"/>
      <c r="X499" s="11">
        <f t="shared" si="717"/>
        <v>1285.2</v>
      </c>
      <c r="Y499" s="11">
        <f t="shared" si="718"/>
        <v>1132.3</v>
      </c>
      <c r="Z499" s="11">
        <f t="shared" si="719"/>
        <v>1132.3</v>
      </c>
      <c r="AA499" s="11"/>
      <c r="AB499" s="11"/>
      <c r="AC499" s="11"/>
      <c r="AD499" s="11">
        <f t="shared" si="720"/>
        <v>1285.2</v>
      </c>
      <c r="AE499" s="11"/>
      <c r="AF499" s="57">
        <f t="shared" si="712"/>
        <v>1285.2</v>
      </c>
      <c r="AG499" s="58">
        <f t="shared" si="721"/>
        <v>1132.3</v>
      </c>
      <c r="AH499" s="58">
        <f t="shared" si="722"/>
        <v>1132.3</v>
      </c>
      <c r="AI499" s="11"/>
      <c r="AJ499" s="21"/>
      <c r="AK499" s="21"/>
    </row>
    <row r="500" spans="1:37" ht="31.2" x14ac:dyDescent="0.3">
      <c r="A500" s="47" t="s">
        <v>357</v>
      </c>
      <c r="B500" s="48" t="s">
        <v>185</v>
      </c>
      <c r="C500" s="47"/>
      <c r="D500" s="47"/>
      <c r="E500" s="49" t="s">
        <v>186</v>
      </c>
      <c r="F500" s="11">
        <f t="shared" ref="F500:K500" si="726">F501</f>
        <v>14696.7</v>
      </c>
      <c r="G500" s="11">
        <f t="shared" si="726"/>
        <v>14696.7</v>
      </c>
      <c r="H500" s="11">
        <f t="shared" si="726"/>
        <v>14696.7</v>
      </c>
      <c r="I500" s="11">
        <f t="shared" si="726"/>
        <v>0</v>
      </c>
      <c r="J500" s="11">
        <f t="shared" si="726"/>
        <v>0</v>
      </c>
      <c r="K500" s="11">
        <f t="shared" si="726"/>
        <v>0</v>
      </c>
      <c r="L500" s="11">
        <f t="shared" si="685"/>
        <v>14696.7</v>
      </c>
      <c r="M500" s="11">
        <f t="shared" si="686"/>
        <v>14696.7</v>
      </c>
      <c r="N500" s="11">
        <f t="shared" si="687"/>
        <v>14696.7</v>
      </c>
      <c r="O500" s="11">
        <f>O501</f>
        <v>0</v>
      </c>
      <c r="P500" s="11">
        <f>P501</f>
        <v>0</v>
      </c>
      <c r="Q500" s="11">
        <f>Q501</f>
        <v>0</v>
      </c>
      <c r="R500" s="11">
        <f t="shared" si="714"/>
        <v>14696.7</v>
      </c>
      <c r="S500" s="11">
        <f t="shared" si="715"/>
        <v>14696.7</v>
      </c>
      <c r="T500" s="11">
        <f t="shared" si="716"/>
        <v>14696.7</v>
      </c>
      <c r="U500" s="11">
        <f>U501</f>
        <v>0</v>
      </c>
      <c r="V500" s="11">
        <f>V501</f>
        <v>0</v>
      </c>
      <c r="W500" s="11">
        <f>W501</f>
        <v>0</v>
      </c>
      <c r="X500" s="11">
        <f t="shared" si="717"/>
        <v>14696.7</v>
      </c>
      <c r="Y500" s="11">
        <f t="shared" si="718"/>
        <v>14696.7</v>
      </c>
      <c r="Z500" s="11">
        <f t="shared" si="719"/>
        <v>14696.7</v>
      </c>
      <c r="AA500" s="11">
        <f>AA501</f>
        <v>0</v>
      </c>
      <c r="AB500" s="11">
        <f>AB501</f>
        <v>0</v>
      </c>
      <c r="AC500" s="11">
        <f>AC501</f>
        <v>0</v>
      </c>
      <c r="AD500" s="11">
        <f t="shared" si="720"/>
        <v>14696.7</v>
      </c>
      <c r="AE500" s="11">
        <f>AE501</f>
        <v>0</v>
      </c>
      <c r="AF500" s="57">
        <f t="shared" si="712"/>
        <v>14696.7</v>
      </c>
      <c r="AG500" s="58">
        <f t="shared" si="721"/>
        <v>14696.7</v>
      </c>
      <c r="AH500" s="58">
        <f t="shared" si="722"/>
        <v>14696.7</v>
      </c>
      <c r="AI500" s="11">
        <f>AI501</f>
        <v>0</v>
      </c>
      <c r="AJ500" s="21"/>
      <c r="AK500" s="21"/>
    </row>
    <row r="501" spans="1:37" x14ac:dyDescent="0.3">
      <c r="A501" s="47" t="s">
        <v>357</v>
      </c>
      <c r="B501" s="48" t="s">
        <v>185</v>
      </c>
      <c r="C501" s="47" t="s">
        <v>65</v>
      </c>
      <c r="D501" s="47" t="s">
        <v>67</v>
      </c>
      <c r="E501" s="49" t="s">
        <v>68</v>
      </c>
      <c r="F501" s="11">
        <v>14696.7</v>
      </c>
      <c r="G501" s="26">
        <v>14696.7</v>
      </c>
      <c r="H501" s="26">
        <v>14696.7</v>
      </c>
      <c r="I501" s="11"/>
      <c r="J501" s="11"/>
      <c r="K501" s="11"/>
      <c r="L501" s="11">
        <f t="shared" si="685"/>
        <v>14696.7</v>
      </c>
      <c r="M501" s="11">
        <f t="shared" si="686"/>
        <v>14696.7</v>
      </c>
      <c r="N501" s="11">
        <f t="shared" si="687"/>
        <v>14696.7</v>
      </c>
      <c r="O501" s="11"/>
      <c r="P501" s="11"/>
      <c r="Q501" s="11"/>
      <c r="R501" s="11">
        <f t="shared" si="714"/>
        <v>14696.7</v>
      </c>
      <c r="S501" s="11">
        <f t="shared" si="715"/>
        <v>14696.7</v>
      </c>
      <c r="T501" s="11">
        <f t="shared" si="716"/>
        <v>14696.7</v>
      </c>
      <c r="U501" s="11"/>
      <c r="V501" s="11"/>
      <c r="W501" s="11"/>
      <c r="X501" s="11">
        <f t="shared" si="717"/>
        <v>14696.7</v>
      </c>
      <c r="Y501" s="11">
        <f t="shared" si="718"/>
        <v>14696.7</v>
      </c>
      <c r="Z501" s="11">
        <f t="shared" si="719"/>
        <v>14696.7</v>
      </c>
      <c r="AA501" s="11"/>
      <c r="AB501" s="11"/>
      <c r="AC501" s="11"/>
      <c r="AD501" s="11">
        <f t="shared" si="720"/>
        <v>14696.7</v>
      </c>
      <c r="AE501" s="11"/>
      <c r="AF501" s="57">
        <f t="shared" si="712"/>
        <v>14696.7</v>
      </c>
      <c r="AG501" s="58">
        <f t="shared" si="721"/>
        <v>14696.7</v>
      </c>
      <c r="AH501" s="58">
        <f t="shared" si="722"/>
        <v>14696.7</v>
      </c>
      <c r="AI501" s="11"/>
      <c r="AJ501" s="21"/>
      <c r="AK501" s="21"/>
    </row>
    <row r="502" spans="1:37" ht="46.8" x14ac:dyDescent="0.3">
      <c r="A502" s="47" t="s">
        <v>357</v>
      </c>
      <c r="B502" s="48" t="s">
        <v>51</v>
      </c>
      <c r="C502" s="47"/>
      <c r="D502" s="47"/>
      <c r="E502" s="49" t="s">
        <v>52</v>
      </c>
      <c r="F502" s="11">
        <f t="shared" ref="F502:K502" si="727">F503</f>
        <v>16871.5</v>
      </c>
      <c r="G502" s="11">
        <f t="shared" si="727"/>
        <v>16871.5</v>
      </c>
      <c r="H502" s="11">
        <f t="shared" si="727"/>
        <v>16871.5</v>
      </c>
      <c r="I502" s="11">
        <f t="shared" si="727"/>
        <v>0</v>
      </c>
      <c r="J502" s="11">
        <f t="shared" si="727"/>
        <v>0</v>
      </c>
      <c r="K502" s="11">
        <f t="shared" si="727"/>
        <v>0</v>
      </c>
      <c r="L502" s="11">
        <f t="shared" si="685"/>
        <v>16871.5</v>
      </c>
      <c r="M502" s="11">
        <f t="shared" si="686"/>
        <v>16871.5</v>
      </c>
      <c r="N502" s="11">
        <f t="shared" si="687"/>
        <v>16871.5</v>
      </c>
      <c r="O502" s="11">
        <f>O503</f>
        <v>0</v>
      </c>
      <c r="P502" s="11">
        <f>P503</f>
        <v>0</v>
      </c>
      <c r="Q502" s="11">
        <f>Q503</f>
        <v>0</v>
      </c>
      <c r="R502" s="11">
        <f t="shared" si="714"/>
        <v>16871.5</v>
      </c>
      <c r="S502" s="11">
        <f t="shared" si="715"/>
        <v>16871.5</v>
      </c>
      <c r="T502" s="11">
        <f t="shared" si="716"/>
        <v>16871.5</v>
      </c>
      <c r="U502" s="11">
        <f>U503</f>
        <v>0</v>
      </c>
      <c r="V502" s="11">
        <f>V503</f>
        <v>0</v>
      </c>
      <c r="W502" s="11">
        <f>W503</f>
        <v>0</v>
      </c>
      <c r="X502" s="11">
        <f t="shared" si="717"/>
        <v>16871.5</v>
      </c>
      <c r="Y502" s="11">
        <f t="shared" si="718"/>
        <v>16871.5</v>
      </c>
      <c r="Z502" s="11">
        <f t="shared" si="719"/>
        <v>16871.5</v>
      </c>
      <c r="AA502" s="11">
        <f>AA503</f>
        <v>0</v>
      </c>
      <c r="AB502" s="11">
        <f>AB503</f>
        <v>0</v>
      </c>
      <c r="AC502" s="11">
        <f>AC503</f>
        <v>0</v>
      </c>
      <c r="AD502" s="11">
        <f t="shared" si="720"/>
        <v>16871.5</v>
      </c>
      <c r="AE502" s="11">
        <f>AE503</f>
        <v>0</v>
      </c>
      <c r="AF502" s="57">
        <f t="shared" si="712"/>
        <v>16871.5</v>
      </c>
      <c r="AG502" s="58">
        <f t="shared" si="721"/>
        <v>16871.5</v>
      </c>
      <c r="AH502" s="58">
        <f t="shared" si="722"/>
        <v>16871.5</v>
      </c>
      <c r="AI502" s="11">
        <f>AI503</f>
        <v>0</v>
      </c>
      <c r="AJ502" s="21"/>
      <c r="AK502" s="21"/>
    </row>
    <row r="503" spans="1:37" x14ac:dyDescent="0.3">
      <c r="A503" s="47" t="s">
        <v>357</v>
      </c>
      <c r="B503" s="48" t="s">
        <v>51</v>
      </c>
      <c r="C503" s="47" t="s">
        <v>65</v>
      </c>
      <c r="D503" s="47" t="s">
        <v>67</v>
      </c>
      <c r="E503" s="49" t="s">
        <v>68</v>
      </c>
      <c r="F503" s="11">
        <v>16871.5</v>
      </c>
      <c r="G503" s="11">
        <f>10734.3+6137.2</f>
        <v>16871.5</v>
      </c>
      <c r="H503" s="11">
        <f>10734.3+6137.2</f>
        <v>16871.5</v>
      </c>
      <c r="I503" s="11"/>
      <c r="J503" s="11"/>
      <c r="K503" s="11"/>
      <c r="L503" s="11">
        <f t="shared" si="685"/>
        <v>16871.5</v>
      </c>
      <c r="M503" s="11">
        <f t="shared" si="686"/>
        <v>16871.5</v>
      </c>
      <c r="N503" s="11">
        <f t="shared" si="687"/>
        <v>16871.5</v>
      </c>
      <c r="O503" s="11"/>
      <c r="P503" s="11"/>
      <c r="Q503" s="11"/>
      <c r="R503" s="11">
        <f t="shared" si="714"/>
        <v>16871.5</v>
      </c>
      <c r="S503" s="11">
        <f t="shared" si="715"/>
        <v>16871.5</v>
      </c>
      <c r="T503" s="11">
        <f t="shared" si="716"/>
        <v>16871.5</v>
      </c>
      <c r="U503" s="11"/>
      <c r="V503" s="11"/>
      <c r="W503" s="11"/>
      <c r="X503" s="11">
        <f t="shared" si="717"/>
        <v>16871.5</v>
      </c>
      <c r="Y503" s="11">
        <f t="shared" si="718"/>
        <v>16871.5</v>
      </c>
      <c r="Z503" s="11">
        <f t="shared" si="719"/>
        <v>16871.5</v>
      </c>
      <c r="AA503" s="11"/>
      <c r="AB503" s="11"/>
      <c r="AC503" s="11"/>
      <c r="AD503" s="11">
        <f t="shared" si="720"/>
        <v>16871.5</v>
      </c>
      <c r="AE503" s="11"/>
      <c r="AF503" s="57">
        <f t="shared" si="712"/>
        <v>16871.5</v>
      </c>
      <c r="AG503" s="58">
        <f t="shared" si="721"/>
        <v>16871.5</v>
      </c>
      <c r="AH503" s="58">
        <f t="shared" si="722"/>
        <v>16871.5</v>
      </c>
      <c r="AI503" s="11"/>
      <c r="AJ503" s="21"/>
      <c r="AK503" s="21"/>
    </row>
    <row r="504" spans="1:37" x14ac:dyDescent="0.3">
      <c r="A504" s="47" t="s">
        <v>357</v>
      </c>
      <c r="B504" s="48" t="s">
        <v>45</v>
      </c>
      <c r="C504" s="47"/>
      <c r="D504" s="47"/>
      <c r="E504" s="49" t="s">
        <v>46</v>
      </c>
      <c r="F504" s="11">
        <f t="shared" ref="F504:K504" si="728">F505</f>
        <v>261090.9</v>
      </c>
      <c r="G504" s="11">
        <f t="shared" si="728"/>
        <v>261090.9</v>
      </c>
      <c r="H504" s="11">
        <f t="shared" si="728"/>
        <v>261090.9</v>
      </c>
      <c r="I504" s="11">
        <f t="shared" si="728"/>
        <v>0</v>
      </c>
      <c r="J504" s="11">
        <f t="shared" si="728"/>
        <v>0</v>
      </c>
      <c r="K504" s="11">
        <f t="shared" si="728"/>
        <v>0</v>
      </c>
      <c r="L504" s="11">
        <f t="shared" si="685"/>
        <v>261090.9</v>
      </c>
      <c r="M504" s="11">
        <f t="shared" si="686"/>
        <v>261090.9</v>
      </c>
      <c r="N504" s="11">
        <f t="shared" si="687"/>
        <v>261090.9</v>
      </c>
      <c r="O504" s="11">
        <f>O505</f>
        <v>0</v>
      </c>
      <c r="P504" s="11">
        <f>P505</f>
        <v>0</v>
      </c>
      <c r="Q504" s="11">
        <f>Q505</f>
        <v>0</v>
      </c>
      <c r="R504" s="11">
        <f t="shared" si="714"/>
        <v>261090.9</v>
      </c>
      <c r="S504" s="11">
        <f t="shared" si="715"/>
        <v>261090.9</v>
      </c>
      <c r="T504" s="11">
        <f t="shared" si="716"/>
        <v>261090.9</v>
      </c>
      <c r="U504" s="11">
        <f>U505</f>
        <v>0</v>
      </c>
      <c r="V504" s="11">
        <f>V505</f>
        <v>0</v>
      </c>
      <c r="W504" s="11">
        <f>W505</f>
        <v>0</v>
      </c>
      <c r="X504" s="11">
        <f t="shared" si="717"/>
        <v>261090.9</v>
      </c>
      <c r="Y504" s="11">
        <f t="shared" si="718"/>
        <v>261090.9</v>
      </c>
      <c r="Z504" s="11">
        <f t="shared" si="719"/>
        <v>261090.9</v>
      </c>
      <c r="AA504" s="11">
        <f>AA505</f>
        <v>0</v>
      </c>
      <c r="AB504" s="11">
        <f>AB505</f>
        <v>0</v>
      </c>
      <c r="AC504" s="11">
        <f>AC505</f>
        <v>0</v>
      </c>
      <c r="AD504" s="11">
        <f t="shared" si="720"/>
        <v>261090.9</v>
      </c>
      <c r="AE504" s="11">
        <f>AE505</f>
        <v>0</v>
      </c>
      <c r="AF504" s="57">
        <f t="shared" si="712"/>
        <v>261090.9</v>
      </c>
      <c r="AG504" s="58">
        <f t="shared" si="721"/>
        <v>261090.9</v>
      </c>
      <c r="AH504" s="58">
        <f t="shared" si="722"/>
        <v>261090.9</v>
      </c>
      <c r="AI504" s="11">
        <f>AI505</f>
        <v>0</v>
      </c>
      <c r="AJ504" s="21"/>
      <c r="AK504" s="21"/>
    </row>
    <row r="505" spans="1:37" x14ac:dyDescent="0.3">
      <c r="A505" s="47" t="s">
        <v>357</v>
      </c>
      <c r="B505" s="48" t="s">
        <v>45</v>
      </c>
      <c r="C505" s="47" t="s">
        <v>65</v>
      </c>
      <c r="D505" s="47" t="s">
        <v>67</v>
      </c>
      <c r="E505" s="49" t="s">
        <v>68</v>
      </c>
      <c r="F505" s="11">
        <v>261090.9</v>
      </c>
      <c r="G505" s="26">
        <v>261090.9</v>
      </c>
      <c r="H505" s="26">
        <v>261090.9</v>
      </c>
      <c r="I505" s="11"/>
      <c r="J505" s="11"/>
      <c r="K505" s="11"/>
      <c r="L505" s="11">
        <f t="shared" si="685"/>
        <v>261090.9</v>
      </c>
      <c r="M505" s="11">
        <f t="shared" si="686"/>
        <v>261090.9</v>
      </c>
      <c r="N505" s="11">
        <f t="shared" si="687"/>
        <v>261090.9</v>
      </c>
      <c r="O505" s="11"/>
      <c r="P505" s="11"/>
      <c r="Q505" s="11"/>
      <c r="R505" s="11">
        <f t="shared" si="714"/>
        <v>261090.9</v>
      </c>
      <c r="S505" s="11">
        <f t="shared" si="715"/>
        <v>261090.9</v>
      </c>
      <c r="T505" s="11">
        <f t="shared" si="716"/>
        <v>261090.9</v>
      </c>
      <c r="U505" s="11"/>
      <c r="V505" s="11"/>
      <c r="W505" s="11"/>
      <c r="X505" s="11">
        <f t="shared" si="717"/>
        <v>261090.9</v>
      </c>
      <c r="Y505" s="11">
        <f t="shared" si="718"/>
        <v>261090.9</v>
      </c>
      <c r="Z505" s="11">
        <f t="shared" si="719"/>
        <v>261090.9</v>
      </c>
      <c r="AA505" s="11"/>
      <c r="AB505" s="11"/>
      <c r="AC505" s="11"/>
      <c r="AD505" s="11">
        <f t="shared" si="720"/>
        <v>261090.9</v>
      </c>
      <c r="AE505" s="11"/>
      <c r="AF505" s="57">
        <f t="shared" si="712"/>
        <v>261090.9</v>
      </c>
      <c r="AG505" s="58">
        <f t="shared" si="721"/>
        <v>261090.9</v>
      </c>
      <c r="AH505" s="58">
        <f t="shared" si="722"/>
        <v>261090.9</v>
      </c>
      <c r="AI505" s="11"/>
      <c r="AJ505" s="21"/>
      <c r="AK505" s="21"/>
    </row>
    <row r="506" spans="1:37" ht="62.4" x14ac:dyDescent="0.3">
      <c r="A506" s="47" t="s">
        <v>359</v>
      </c>
      <c r="B506" s="48"/>
      <c r="C506" s="47"/>
      <c r="D506" s="47"/>
      <c r="E506" s="49" t="s">
        <v>360</v>
      </c>
      <c r="F506" s="11">
        <f t="shared" ref="F506:K506" si="729">F507+F509</f>
        <v>2915.7</v>
      </c>
      <c r="G506" s="11">
        <f t="shared" si="729"/>
        <v>2939.7</v>
      </c>
      <c r="H506" s="11">
        <f t="shared" si="729"/>
        <v>2939.7</v>
      </c>
      <c r="I506" s="11">
        <f t="shared" si="729"/>
        <v>0</v>
      </c>
      <c r="J506" s="11">
        <f t="shared" si="729"/>
        <v>0</v>
      </c>
      <c r="K506" s="11">
        <f t="shared" si="729"/>
        <v>0</v>
      </c>
      <c r="L506" s="11">
        <f t="shared" si="685"/>
        <v>2915.7</v>
      </c>
      <c r="M506" s="11">
        <f t="shared" si="686"/>
        <v>2939.7</v>
      </c>
      <c r="N506" s="11">
        <f t="shared" si="687"/>
        <v>2939.7</v>
      </c>
      <c r="O506" s="11">
        <f>O507+O509</f>
        <v>0</v>
      </c>
      <c r="P506" s="11">
        <f>P507+P509</f>
        <v>0</v>
      </c>
      <c r="Q506" s="11">
        <f>Q507+Q509</f>
        <v>0</v>
      </c>
      <c r="R506" s="11">
        <f t="shared" si="714"/>
        <v>2915.7</v>
      </c>
      <c r="S506" s="11">
        <f t="shared" si="715"/>
        <v>2939.7</v>
      </c>
      <c r="T506" s="11">
        <f t="shared" si="716"/>
        <v>2939.7</v>
      </c>
      <c r="U506" s="11">
        <f>U507+U509</f>
        <v>0</v>
      </c>
      <c r="V506" s="11">
        <f>V507+V509</f>
        <v>0</v>
      </c>
      <c r="W506" s="11">
        <f>W507+W509</f>
        <v>0</v>
      </c>
      <c r="X506" s="11">
        <f t="shared" si="717"/>
        <v>2915.7</v>
      </c>
      <c r="Y506" s="11">
        <f t="shared" si="718"/>
        <v>2939.7</v>
      </c>
      <c r="Z506" s="11">
        <f t="shared" si="719"/>
        <v>2939.7</v>
      </c>
      <c r="AA506" s="11">
        <f>AA507+AA509</f>
        <v>-2342.3000000000002</v>
      </c>
      <c r="AB506" s="11">
        <f>AB507+AB509</f>
        <v>0</v>
      </c>
      <c r="AC506" s="11">
        <f>AC507+AC509</f>
        <v>0</v>
      </c>
      <c r="AD506" s="11">
        <f t="shared" si="720"/>
        <v>573.39999999999964</v>
      </c>
      <c r="AE506" s="11">
        <f>AE507+AE509</f>
        <v>0</v>
      </c>
      <c r="AF506" s="57">
        <f t="shared" si="712"/>
        <v>573.39999999999964</v>
      </c>
      <c r="AG506" s="58">
        <f t="shared" si="721"/>
        <v>2939.7</v>
      </c>
      <c r="AH506" s="58">
        <f t="shared" si="722"/>
        <v>2939.7</v>
      </c>
      <c r="AI506" s="11">
        <f>AI507+AI509</f>
        <v>0</v>
      </c>
      <c r="AJ506" s="21"/>
      <c r="AK506" s="21"/>
    </row>
    <row r="507" spans="1:37" ht="46.8" x14ac:dyDescent="0.3">
      <c r="A507" s="47" t="s">
        <v>359</v>
      </c>
      <c r="B507" s="48" t="s">
        <v>51</v>
      </c>
      <c r="C507" s="47"/>
      <c r="D507" s="47"/>
      <c r="E507" s="49" t="s">
        <v>52</v>
      </c>
      <c r="F507" s="11">
        <f t="shared" ref="F507:K507" si="730">F508</f>
        <v>1093.7</v>
      </c>
      <c r="G507" s="11">
        <f t="shared" si="730"/>
        <v>1104</v>
      </c>
      <c r="H507" s="11">
        <f t="shared" si="730"/>
        <v>1104</v>
      </c>
      <c r="I507" s="11">
        <f t="shared" si="730"/>
        <v>0</v>
      </c>
      <c r="J507" s="11">
        <f t="shared" si="730"/>
        <v>0</v>
      </c>
      <c r="K507" s="11">
        <f t="shared" si="730"/>
        <v>0</v>
      </c>
      <c r="L507" s="11">
        <f t="shared" si="685"/>
        <v>1093.7</v>
      </c>
      <c r="M507" s="11">
        <f t="shared" si="686"/>
        <v>1104</v>
      </c>
      <c r="N507" s="11">
        <f t="shared" si="687"/>
        <v>1104</v>
      </c>
      <c r="O507" s="11">
        <f>O508</f>
        <v>0</v>
      </c>
      <c r="P507" s="11">
        <f>P508</f>
        <v>0</v>
      </c>
      <c r="Q507" s="11">
        <f>Q508</f>
        <v>0</v>
      </c>
      <c r="R507" s="11">
        <f t="shared" si="714"/>
        <v>1093.7</v>
      </c>
      <c r="S507" s="11">
        <f t="shared" si="715"/>
        <v>1104</v>
      </c>
      <c r="T507" s="11">
        <f t="shared" si="716"/>
        <v>1104</v>
      </c>
      <c r="U507" s="11">
        <f>U508</f>
        <v>0</v>
      </c>
      <c r="V507" s="11">
        <f>V508</f>
        <v>0</v>
      </c>
      <c r="W507" s="11">
        <f>W508</f>
        <v>0</v>
      </c>
      <c r="X507" s="11">
        <f t="shared" si="717"/>
        <v>1093.7</v>
      </c>
      <c r="Y507" s="11">
        <f t="shared" si="718"/>
        <v>1104</v>
      </c>
      <c r="Z507" s="11">
        <f t="shared" si="719"/>
        <v>1104</v>
      </c>
      <c r="AA507" s="11">
        <f>AA508</f>
        <v>-520.29999999999995</v>
      </c>
      <c r="AB507" s="11">
        <f>AB508</f>
        <v>0</v>
      </c>
      <c r="AC507" s="11">
        <f>AC508</f>
        <v>0</v>
      </c>
      <c r="AD507" s="11">
        <f t="shared" si="720"/>
        <v>573.40000000000009</v>
      </c>
      <c r="AE507" s="11">
        <f>AE508</f>
        <v>0</v>
      </c>
      <c r="AF507" s="57">
        <f t="shared" si="712"/>
        <v>573.40000000000009</v>
      </c>
      <c r="AG507" s="58">
        <f t="shared" si="721"/>
        <v>1104</v>
      </c>
      <c r="AH507" s="58">
        <f t="shared" si="722"/>
        <v>1104</v>
      </c>
      <c r="AI507" s="11">
        <f>AI508</f>
        <v>0</v>
      </c>
      <c r="AJ507" s="21"/>
      <c r="AK507" s="21"/>
    </row>
    <row r="508" spans="1:37" x14ac:dyDescent="0.3">
      <c r="A508" s="47" t="s">
        <v>359</v>
      </c>
      <c r="B508" s="48" t="s">
        <v>51</v>
      </c>
      <c r="C508" s="47" t="s">
        <v>65</v>
      </c>
      <c r="D508" s="47" t="s">
        <v>67</v>
      </c>
      <c r="E508" s="49" t="s">
        <v>68</v>
      </c>
      <c r="F508" s="11">
        <v>1093.7</v>
      </c>
      <c r="G508" s="11">
        <v>1104</v>
      </c>
      <c r="H508" s="11">
        <v>1104</v>
      </c>
      <c r="I508" s="11"/>
      <c r="J508" s="11"/>
      <c r="K508" s="11"/>
      <c r="L508" s="11">
        <f t="shared" si="685"/>
        <v>1093.7</v>
      </c>
      <c r="M508" s="11">
        <f t="shared" si="686"/>
        <v>1104</v>
      </c>
      <c r="N508" s="11">
        <f t="shared" si="687"/>
        <v>1104</v>
      </c>
      <c r="O508" s="11"/>
      <c r="P508" s="11"/>
      <c r="Q508" s="11"/>
      <c r="R508" s="11">
        <f t="shared" si="714"/>
        <v>1093.7</v>
      </c>
      <c r="S508" s="11">
        <f t="shared" si="715"/>
        <v>1104</v>
      </c>
      <c r="T508" s="11">
        <f t="shared" si="716"/>
        <v>1104</v>
      </c>
      <c r="U508" s="11"/>
      <c r="V508" s="11"/>
      <c r="W508" s="11"/>
      <c r="X508" s="11">
        <f t="shared" si="717"/>
        <v>1093.7</v>
      </c>
      <c r="Y508" s="11">
        <f t="shared" si="718"/>
        <v>1104</v>
      </c>
      <c r="Z508" s="11">
        <f t="shared" si="719"/>
        <v>1104</v>
      </c>
      <c r="AA508" s="11">
        <v>-520.29999999999995</v>
      </c>
      <c r="AB508" s="11"/>
      <c r="AC508" s="11"/>
      <c r="AD508" s="11">
        <f t="shared" si="720"/>
        <v>573.40000000000009</v>
      </c>
      <c r="AE508" s="11"/>
      <c r="AF508" s="57">
        <f t="shared" si="712"/>
        <v>573.40000000000009</v>
      </c>
      <c r="AG508" s="58">
        <f t="shared" si="721"/>
        <v>1104</v>
      </c>
      <c r="AH508" s="58">
        <f t="shared" si="722"/>
        <v>1104</v>
      </c>
      <c r="AI508" s="11"/>
      <c r="AJ508" s="21"/>
      <c r="AK508" s="21"/>
    </row>
    <row r="509" spans="1:37" x14ac:dyDescent="0.3">
      <c r="A509" s="47" t="s">
        <v>359</v>
      </c>
      <c r="B509" s="48" t="s">
        <v>45</v>
      </c>
      <c r="C509" s="47"/>
      <c r="D509" s="47"/>
      <c r="E509" s="49" t="s">
        <v>46</v>
      </c>
      <c r="F509" s="11">
        <f t="shared" ref="F509:K509" si="731">F510</f>
        <v>1822</v>
      </c>
      <c r="G509" s="11">
        <f t="shared" si="731"/>
        <v>1835.7</v>
      </c>
      <c r="H509" s="11">
        <f t="shared" si="731"/>
        <v>1835.7</v>
      </c>
      <c r="I509" s="11">
        <f t="shared" si="731"/>
        <v>0</v>
      </c>
      <c r="J509" s="11">
        <f t="shared" si="731"/>
        <v>0</v>
      </c>
      <c r="K509" s="11">
        <f t="shared" si="731"/>
        <v>0</v>
      </c>
      <c r="L509" s="11">
        <f t="shared" si="685"/>
        <v>1822</v>
      </c>
      <c r="M509" s="11">
        <f t="shared" si="686"/>
        <v>1835.7</v>
      </c>
      <c r="N509" s="11">
        <f t="shared" si="687"/>
        <v>1835.7</v>
      </c>
      <c r="O509" s="11">
        <f>O510</f>
        <v>0</v>
      </c>
      <c r="P509" s="11">
        <f>P510</f>
        <v>0</v>
      </c>
      <c r="Q509" s="11">
        <f>Q510</f>
        <v>0</v>
      </c>
      <c r="R509" s="11">
        <f t="shared" si="714"/>
        <v>1822</v>
      </c>
      <c r="S509" s="11">
        <f t="shared" si="715"/>
        <v>1835.7</v>
      </c>
      <c r="T509" s="11">
        <f t="shared" si="716"/>
        <v>1835.7</v>
      </c>
      <c r="U509" s="11">
        <f>U510</f>
        <v>0</v>
      </c>
      <c r="V509" s="11">
        <f>V510</f>
        <v>0</v>
      </c>
      <c r="W509" s="11">
        <f>W510</f>
        <v>0</v>
      </c>
      <c r="X509" s="11">
        <f t="shared" si="717"/>
        <v>1822</v>
      </c>
      <c r="Y509" s="11">
        <f t="shared" si="718"/>
        <v>1835.7</v>
      </c>
      <c r="Z509" s="11">
        <f t="shared" si="719"/>
        <v>1835.7</v>
      </c>
      <c r="AA509" s="11">
        <f>AA510</f>
        <v>-1822</v>
      </c>
      <c r="AB509" s="11">
        <f>AB510</f>
        <v>0</v>
      </c>
      <c r="AC509" s="11">
        <f>AC510</f>
        <v>0</v>
      </c>
      <c r="AD509" s="11">
        <f t="shared" si="720"/>
        <v>0</v>
      </c>
      <c r="AE509" s="11">
        <f>AE510</f>
        <v>0</v>
      </c>
      <c r="AF509" s="57">
        <f t="shared" si="712"/>
        <v>0</v>
      </c>
      <c r="AG509" s="58">
        <f t="shared" si="721"/>
        <v>1835.7</v>
      </c>
      <c r="AH509" s="58">
        <f t="shared" si="722"/>
        <v>1835.7</v>
      </c>
      <c r="AI509" s="11">
        <f>AI510</f>
        <v>0</v>
      </c>
      <c r="AJ509" s="21"/>
      <c r="AK509" s="21"/>
    </row>
    <row r="510" spans="1:37" x14ac:dyDescent="0.3">
      <c r="A510" s="47" t="s">
        <v>359</v>
      </c>
      <c r="B510" s="48" t="s">
        <v>45</v>
      </c>
      <c r="C510" s="47" t="s">
        <v>65</v>
      </c>
      <c r="D510" s="47" t="s">
        <v>67</v>
      </c>
      <c r="E510" s="49" t="s">
        <v>68</v>
      </c>
      <c r="F510" s="11">
        <v>1822</v>
      </c>
      <c r="G510" s="11">
        <v>1835.7</v>
      </c>
      <c r="H510" s="11">
        <v>1835.7</v>
      </c>
      <c r="I510" s="11"/>
      <c r="J510" s="11"/>
      <c r="K510" s="11"/>
      <c r="L510" s="11">
        <f t="shared" si="685"/>
        <v>1822</v>
      </c>
      <c r="M510" s="11">
        <f t="shared" si="686"/>
        <v>1835.7</v>
      </c>
      <c r="N510" s="11">
        <f t="shared" si="687"/>
        <v>1835.7</v>
      </c>
      <c r="O510" s="11"/>
      <c r="P510" s="11"/>
      <c r="Q510" s="11"/>
      <c r="R510" s="11">
        <f t="shared" si="714"/>
        <v>1822</v>
      </c>
      <c r="S510" s="11">
        <f t="shared" si="715"/>
        <v>1835.7</v>
      </c>
      <c r="T510" s="11">
        <f t="shared" si="716"/>
        <v>1835.7</v>
      </c>
      <c r="U510" s="11"/>
      <c r="V510" s="11"/>
      <c r="W510" s="11"/>
      <c r="X510" s="11">
        <f t="shared" si="717"/>
        <v>1822</v>
      </c>
      <c r="Y510" s="11">
        <f t="shared" si="718"/>
        <v>1835.7</v>
      </c>
      <c r="Z510" s="11">
        <f t="shared" si="719"/>
        <v>1835.7</v>
      </c>
      <c r="AA510" s="11">
        <v>-1822</v>
      </c>
      <c r="AB510" s="11"/>
      <c r="AC510" s="11"/>
      <c r="AD510" s="11">
        <f t="shared" si="720"/>
        <v>0</v>
      </c>
      <c r="AE510" s="11"/>
      <c r="AF510" s="57">
        <f t="shared" si="712"/>
        <v>0</v>
      </c>
      <c r="AG510" s="58">
        <f t="shared" si="721"/>
        <v>1835.7</v>
      </c>
      <c r="AH510" s="58">
        <f t="shared" si="722"/>
        <v>1835.7</v>
      </c>
      <c r="AI510" s="11"/>
      <c r="AJ510" s="21"/>
      <c r="AK510" s="21"/>
    </row>
    <row r="511" spans="1:37" ht="62.4" x14ac:dyDescent="0.3">
      <c r="A511" s="47" t="s">
        <v>361</v>
      </c>
      <c r="B511" s="48"/>
      <c r="C511" s="47"/>
      <c r="D511" s="47"/>
      <c r="E511" s="49" t="s">
        <v>362</v>
      </c>
      <c r="F511" s="11">
        <f t="shared" ref="F511:K511" si="732">F512+F514</f>
        <v>10848.5</v>
      </c>
      <c r="G511" s="11">
        <f t="shared" si="732"/>
        <v>10848.5</v>
      </c>
      <c r="H511" s="11">
        <f t="shared" si="732"/>
        <v>10848.5</v>
      </c>
      <c r="I511" s="11">
        <f t="shared" si="732"/>
        <v>0</v>
      </c>
      <c r="J511" s="11">
        <f t="shared" si="732"/>
        <v>0</v>
      </c>
      <c r="K511" s="11">
        <f t="shared" si="732"/>
        <v>0</v>
      </c>
      <c r="L511" s="11">
        <f t="shared" si="685"/>
        <v>10848.5</v>
      </c>
      <c r="M511" s="11">
        <f t="shared" si="686"/>
        <v>10848.5</v>
      </c>
      <c r="N511" s="11">
        <f t="shared" si="687"/>
        <v>10848.5</v>
      </c>
      <c r="O511" s="11">
        <f>O512+O514</f>
        <v>0</v>
      </c>
      <c r="P511" s="11">
        <f>P512+P514</f>
        <v>0</v>
      </c>
      <c r="Q511" s="11">
        <f>Q512+Q514</f>
        <v>0</v>
      </c>
      <c r="R511" s="11">
        <f t="shared" si="714"/>
        <v>10848.5</v>
      </c>
      <c r="S511" s="11">
        <f t="shared" si="715"/>
        <v>10848.5</v>
      </c>
      <c r="T511" s="11">
        <f t="shared" si="716"/>
        <v>10848.5</v>
      </c>
      <c r="U511" s="11">
        <f>U512+U514</f>
        <v>0</v>
      </c>
      <c r="V511" s="11">
        <f>V512+V514</f>
        <v>0</v>
      </c>
      <c r="W511" s="11">
        <f>W512+W514</f>
        <v>0</v>
      </c>
      <c r="X511" s="11">
        <f t="shared" si="717"/>
        <v>10848.5</v>
      </c>
      <c r="Y511" s="11">
        <f t="shared" si="718"/>
        <v>10848.5</v>
      </c>
      <c r="Z511" s="11">
        <f t="shared" si="719"/>
        <v>10848.5</v>
      </c>
      <c r="AA511" s="11">
        <f>AA512+AA514</f>
        <v>0</v>
      </c>
      <c r="AB511" s="11">
        <f>AB512+AB514</f>
        <v>0</v>
      </c>
      <c r="AC511" s="11">
        <f>AC512+AC514</f>
        <v>0</v>
      </c>
      <c r="AD511" s="11">
        <f t="shared" si="720"/>
        <v>10848.5</v>
      </c>
      <c r="AE511" s="11">
        <f>AE512+AE514</f>
        <v>0</v>
      </c>
      <c r="AF511" s="57">
        <f t="shared" si="712"/>
        <v>10848.5</v>
      </c>
      <c r="AG511" s="58">
        <f t="shared" si="721"/>
        <v>10848.5</v>
      </c>
      <c r="AH511" s="58">
        <f t="shared" si="722"/>
        <v>10848.5</v>
      </c>
      <c r="AI511" s="11">
        <f>AI512+AI514</f>
        <v>0</v>
      </c>
      <c r="AJ511" s="21"/>
      <c r="AK511" s="21"/>
    </row>
    <row r="512" spans="1:37" ht="46.8" x14ac:dyDescent="0.3">
      <c r="A512" s="47" t="s">
        <v>361</v>
      </c>
      <c r="B512" s="48" t="s">
        <v>51</v>
      </c>
      <c r="C512" s="47"/>
      <c r="D512" s="47"/>
      <c r="E512" s="49" t="s">
        <v>52</v>
      </c>
      <c r="F512" s="11">
        <f t="shared" ref="F512:K512" si="733">F513</f>
        <v>684.4</v>
      </c>
      <c r="G512" s="11">
        <f t="shared" si="733"/>
        <v>684.4</v>
      </c>
      <c r="H512" s="11">
        <f t="shared" si="733"/>
        <v>684.4</v>
      </c>
      <c r="I512" s="11">
        <f t="shared" si="733"/>
        <v>0</v>
      </c>
      <c r="J512" s="11">
        <f t="shared" si="733"/>
        <v>0</v>
      </c>
      <c r="K512" s="11">
        <f t="shared" si="733"/>
        <v>0</v>
      </c>
      <c r="L512" s="11">
        <f t="shared" si="685"/>
        <v>684.4</v>
      </c>
      <c r="M512" s="11">
        <f t="shared" si="686"/>
        <v>684.4</v>
      </c>
      <c r="N512" s="11">
        <f t="shared" si="687"/>
        <v>684.4</v>
      </c>
      <c r="O512" s="11">
        <f>O513</f>
        <v>0</v>
      </c>
      <c r="P512" s="11">
        <f>P513</f>
        <v>0</v>
      </c>
      <c r="Q512" s="11">
        <f>Q513</f>
        <v>0</v>
      </c>
      <c r="R512" s="11">
        <f t="shared" si="714"/>
        <v>684.4</v>
      </c>
      <c r="S512" s="11">
        <f t="shared" si="715"/>
        <v>684.4</v>
      </c>
      <c r="T512" s="11">
        <f t="shared" si="716"/>
        <v>684.4</v>
      </c>
      <c r="U512" s="11">
        <f>U513</f>
        <v>0</v>
      </c>
      <c r="V512" s="11">
        <f>V513</f>
        <v>0</v>
      </c>
      <c r="W512" s="11">
        <f>W513</f>
        <v>0</v>
      </c>
      <c r="X512" s="11">
        <f t="shared" si="717"/>
        <v>684.4</v>
      </c>
      <c r="Y512" s="11">
        <f t="shared" si="718"/>
        <v>684.4</v>
      </c>
      <c r="Z512" s="11">
        <f t="shared" si="719"/>
        <v>684.4</v>
      </c>
      <c r="AA512" s="11">
        <f>AA513</f>
        <v>0</v>
      </c>
      <c r="AB512" s="11">
        <f>AB513</f>
        <v>0</v>
      </c>
      <c r="AC512" s="11">
        <f>AC513</f>
        <v>0</v>
      </c>
      <c r="AD512" s="11">
        <f t="shared" si="720"/>
        <v>684.4</v>
      </c>
      <c r="AE512" s="11">
        <f>AE513</f>
        <v>0</v>
      </c>
      <c r="AF512" s="57">
        <f t="shared" si="712"/>
        <v>684.4</v>
      </c>
      <c r="AG512" s="58">
        <f t="shared" si="721"/>
        <v>684.4</v>
      </c>
      <c r="AH512" s="58">
        <f t="shared" si="722"/>
        <v>684.4</v>
      </c>
      <c r="AI512" s="11">
        <f>AI513</f>
        <v>0</v>
      </c>
      <c r="AJ512" s="21"/>
      <c r="AK512" s="21"/>
    </row>
    <row r="513" spans="1:42" x14ac:dyDescent="0.3">
      <c r="A513" s="47" t="s">
        <v>361</v>
      </c>
      <c r="B513" s="48" t="s">
        <v>51</v>
      </c>
      <c r="C513" s="47" t="s">
        <v>65</v>
      </c>
      <c r="D513" s="47" t="s">
        <v>67</v>
      </c>
      <c r="E513" s="49" t="s">
        <v>68</v>
      </c>
      <c r="F513" s="11">
        <v>684.4</v>
      </c>
      <c r="G513" s="11">
        <v>684.4</v>
      </c>
      <c r="H513" s="11">
        <v>684.4</v>
      </c>
      <c r="I513" s="11"/>
      <c r="J513" s="11"/>
      <c r="K513" s="11"/>
      <c r="L513" s="11">
        <f t="shared" si="685"/>
        <v>684.4</v>
      </c>
      <c r="M513" s="11">
        <f t="shared" si="686"/>
        <v>684.4</v>
      </c>
      <c r="N513" s="11">
        <f t="shared" si="687"/>
        <v>684.4</v>
      </c>
      <c r="O513" s="11"/>
      <c r="P513" s="11"/>
      <c r="Q513" s="11"/>
      <c r="R513" s="11">
        <f t="shared" si="714"/>
        <v>684.4</v>
      </c>
      <c r="S513" s="11">
        <f t="shared" si="715"/>
        <v>684.4</v>
      </c>
      <c r="T513" s="11">
        <f t="shared" si="716"/>
        <v>684.4</v>
      </c>
      <c r="U513" s="11"/>
      <c r="V513" s="11"/>
      <c r="W513" s="11"/>
      <c r="X513" s="11">
        <f t="shared" si="717"/>
        <v>684.4</v>
      </c>
      <c r="Y513" s="11">
        <f t="shared" si="718"/>
        <v>684.4</v>
      </c>
      <c r="Z513" s="11">
        <f t="shared" si="719"/>
        <v>684.4</v>
      </c>
      <c r="AA513" s="11"/>
      <c r="AB513" s="11"/>
      <c r="AC513" s="11"/>
      <c r="AD513" s="11">
        <f t="shared" si="720"/>
        <v>684.4</v>
      </c>
      <c r="AE513" s="11"/>
      <c r="AF513" s="57">
        <f t="shared" si="712"/>
        <v>684.4</v>
      </c>
      <c r="AG513" s="58">
        <f t="shared" si="721"/>
        <v>684.4</v>
      </c>
      <c r="AH513" s="58">
        <f t="shared" si="722"/>
        <v>684.4</v>
      </c>
      <c r="AI513" s="11"/>
      <c r="AJ513" s="21"/>
      <c r="AK513" s="21"/>
    </row>
    <row r="514" spans="1:42" x14ac:dyDescent="0.3">
      <c r="A514" s="47" t="s">
        <v>361</v>
      </c>
      <c r="B514" s="48" t="s">
        <v>45</v>
      </c>
      <c r="C514" s="47"/>
      <c r="D514" s="47"/>
      <c r="E514" s="49" t="s">
        <v>46</v>
      </c>
      <c r="F514" s="11">
        <f t="shared" ref="F514:K514" si="734">F515</f>
        <v>10164.1</v>
      </c>
      <c r="G514" s="11">
        <f t="shared" si="734"/>
        <v>10164.1</v>
      </c>
      <c r="H514" s="11">
        <f t="shared" si="734"/>
        <v>10164.1</v>
      </c>
      <c r="I514" s="11">
        <f t="shared" si="734"/>
        <v>0</v>
      </c>
      <c r="J514" s="11">
        <f t="shared" si="734"/>
        <v>0</v>
      </c>
      <c r="K514" s="11">
        <f t="shared" si="734"/>
        <v>0</v>
      </c>
      <c r="L514" s="11">
        <f t="shared" si="685"/>
        <v>10164.1</v>
      </c>
      <c r="M514" s="11">
        <f t="shared" si="686"/>
        <v>10164.1</v>
      </c>
      <c r="N514" s="11">
        <f t="shared" si="687"/>
        <v>10164.1</v>
      </c>
      <c r="O514" s="11">
        <f>O515</f>
        <v>0</v>
      </c>
      <c r="P514" s="11">
        <f>P515</f>
        <v>0</v>
      </c>
      <c r="Q514" s="11">
        <f>Q515</f>
        <v>0</v>
      </c>
      <c r="R514" s="11">
        <f t="shared" si="714"/>
        <v>10164.1</v>
      </c>
      <c r="S514" s="11">
        <f t="shared" si="715"/>
        <v>10164.1</v>
      </c>
      <c r="T514" s="11">
        <f t="shared" si="716"/>
        <v>10164.1</v>
      </c>
      <c r="U514" s="11">
        <f>U515</f>
        <v>0</v>
      </c>
      <c r="V514" s="11">
        <f>V515</f>
        <v>0</v>
      </c>
      <c r="W514" s="11">
        <f>W515</f>
        <v>0</v>
      </c>
      <c r="X514" s="11">
        <f t="shared" si="717"/>
        <v>10164.1</v>
      </c>
      <c r="Y514" s="11">
        <f t="shared" si="718"/>
        <v>10164.1</v>
      </c>
      <c r="Z514" s="11">
        <f t="shared" si="719"/>
        <v>10164.1</v>
      </c>
      <c r="AA514" s="11">
        <f>AA515</f>
        <v>0</v>
      </c>
      <c r="AB514" s="11">
        <f>AB515</f>
        <v>0</v>
      </c>
      <c r="AC514" s="11">
        <f>AC515</f>
        <v>0</v>
      </c>
      <c r="AD514" s="11">
        <f t="shared" si="720"/>
        <v>10164.1</v>
      </c>
      <c r="AE514" s="11">
        <f>AE515</f>
        <v>0</v>
      </c>
      <c r="AF514" s="57">
        <f t="shared" si="712"/>
        <v>10164.1</v>
      </c>
      <c r="AG514" s="58">
        <f t="shared" si="721"/>
        <v>10164.1</v>
      </c>
      <c r="AH514" s="58">
        <f t="shared" si="722"/>
        <v>10164.1</v>
      </c>
      <c r="AI514" s="11">
        <f>AI515</f>
        <v>0</v>
      </c>
      <c r="AJ514" s="21"/>
      <c r="AK514" s="21"/>
    </row>
    <row r="515" spans="1:42" x14ac:dyDescent="0.3">
      <c r="A515" s="47" t="s">
        <v>361</v>
      </c>
      <c r="B515" s="48" t="s">
        <v>45</v>
      </c>
      <c r="C515" s="47" t="s">
        <v>65</v>
      </c>
      <c r="D515" s="47" t="s">
        <v>67</v>
      </c>
      <c r="E515" s="49" t="s">
        <v>68</v>
      </c>
      <c r="F515" s="11">
        <v>10164.1</v>
      </c>
      <c r="G515" s="11">
        <v>10164.1</v>
      </c>
      <c r="H515" s="11">
        <v>10164.1</v>
      </c>
      <c r="I515" s="11"/>
      <c r="J515" s="11"/>
      <c r="K515" s="11"/>
      <c r="L515" s="11">
        <f t="shared" si="685"/>
        <v>10164.1</v>
      </c>
      <c r="M515" s="11">
        <f t="shared" si="686"/>
        <v>10164.1</v>
      </c>
      <c r="N515" s="11">
        <f t="shared" si="687"/>
        <v>10164.1</v>
      </c>
      <c r="O515" s="11"/>
      <c r="P515" s="11"/>
      <c r="Q515" s="11"/>
      <c r="R515" s="11">
        <f t="shared" si="714"/>
        <v>10164.1</v>
      </c>
      <c r="S515" s="11">
        <f t="shared" si="715"/>
        <v>10164.1</v>
      </c>
      <c r="T515" s="11">
        <f t="shared" si="716"/>
        <v>10164.1</v>
      </c>
      <c r="U515" s="11"/>
      <c r="V515" s="11"/>
      <c r="W515" s="11"/>
      <c r="X515" s="11">
        <f t="shared" si="717"/>
        <v>10164.1</v>
      </c>
      <c r="Y515" s="11">
        <f t="shared" si="718"/>
        <v>10164.1</v>
      </c>
      <c r="Z515" s="11">
        <f t="shared" si="719"/>
        <v>10164.1</v>
      </c>
      <c r="AA515" s="11"/>
      <c r="AB515" s="11"/>
      <c r="AC515" s="11"/>
      <c r="AD515" s="11">
        <f t="shared" si="720"/>
        <v>10164.1</v>
      </c>
      <c r="AE515" s="11"/>
      <c r="AF515" s="57">
        <f t="shared" si="712"/>
        <v>10164.1</v>
      </c>
      <c r="AG515" s="58">
        <f t="shared" si="721"/>
        <v>10164.1</v>
      </c>
      <c r="AH515" s="58">
        <f t="shared" si="722"/>
        <v>10164.1</v>
      </c>
      <c r="AI515" s="11"/>
      <c r="AJ515" s="21"/>
      <c r="AK515" s="21"/>
    </row>
    <row r="516" spans="1:42" ht="78" x14ac:dyDescent="0.3">
      <c r="A516" s="47" t="s">
        <v>363</v>
      </c>
      <c r="B516" s="48"/>
      <c r="C516" s="47"/>
      <c r="D516" s="47"/>
      <c r="E516" s="49" t="s">
        <v>364</v>
      </c>
      <c r="F516" s="11">
        <f t="shared" ref="F516:K516" si="735">F517+F522</f>
        <v>112295</v>
      </c>
      <c r="G516" s="11">
        <f t="shared" si="735"/>
        <v>115603.6</v>
      </c>
      <c r="H516" s="11">
        <f t="shared" si="735"/>
        <v>115603.6</v>
      </c>
      <c r="I516" s="11">
        <f t="shared" si="735"/>
        <v>0</v>
      </c>
      <c r="J516" s="11">
        <f t="shared" si="735"/>
        <v>0</v>
      </c>
      <c r="K516" s="11">
        <f t="shared" si="735"/>
        <v>0</v>
      </c>
      <c r="L516" s="11">
        <f t="shared" si="685"/>
        <v>112295</v>
      </c>
      <c r="M516" s="11">
        <f t="shared" si="686"/>
        <v>115603.6</v>
      </c>
      <c r="N516" s="11">
        <f t="shared" si="687"/>
        <v>115603.6</v>
      </c>
      <c r="O516" s="11">
        <f>O517+O522</f>
        <v>5895.7</v>
      </c>
      <c r="P516" s="11">
        <f>P517+P522</f>
        <v>7183</v>
      </c>
      <c r="Q516" s="11">
        <f>Q517+Q522</f>
        <v>7183</v>
      </c>
      <c r="R516" s="11">
        <f t="shared" si="714"/>
        <v>118190.7</v>
      </c>
      <c r="S516" s="11">
        <f t="shared" si="715"/>
        <v>122786.6</v>
      </c>
      <c r="T516" s="11">
        <f t="shared" si="716"/>
        <v>122786.6</v>
      </c>
      <c r="U516" s="11">
        <f>U517+U522</f>
        <v>0</v>
      </c>
      <c r="V516" s="11">
        <f>V517+V522</f>
        <v>0</v>
      </c>
      <c r="W516" s="11">
        <f>W517+W522</f>
        <v>0</v>
      </c>
      <c r="X516" s="11">
        <f t="shared" si="717"/>
        <v>118190.7</v>
      </c>
      <c r="Y516" s="11">
        <f t="shared" si="718"/>
        <v>122786.6</v>
      </c>
      <c r="Z516" s="11">
        <f t="shared" si="719"/>
        <v>122786.6</v>
      </c>
      <c r="AA516" s="11">
        <f>AA517+AA522</f>
        <v>0</v>
      </c>
      <c r="AB516" s="11">
        <f>AB517+AB522</f>
        <v>0</v>
      </c>
      <c r="AC516" s="11">
        <f>AC517+AC522</f>
        <v>0</v>
      </c>
      <c r="AD516" s="11">
        <f t="shared" si="720"/>
        <v>118190.7</v>
      </c>
      <c r="AE516" s="11">
        <f>AE517+AE522</f>
        <v>0</v>
      </c>
      <c r="AF516" s="57">
        <f t="shared" si="712"/>
        <v>118190.7</v>
      </c>
      <c r="AG516" s="58">
        <f t="shared" si="721"/>
        <v>122786.6</v>
      </c>
      <c r="AH516" s="58">
        <f t="shared" si="722"/>
        <v>122786.6</v>
      </c>
      <c r="AI516" s="11">
        <f>AI517+AI522</f>
        <v>0</v>
      </c>
      <c r="AJ516" s="21"/>
      <c r="AK516" s="21"/>
    </row>
    <row r="517" spans="1:42" ht="31.2" x14ac:dyDescent="0.3">
      <c r="A517" s="47" t="s">
        <v>365</v>
      </c>
      <c r="B517" s="48"/>
      <c r="C517" s="47"/>
      <c r="D517" s="47"/>
      <c r="E517" s="49" t="s">
        <v>169</v>
      </c>
      <c r="F517" s="11">
        <f t="shared" ref="F517:K517" si="736">F518+F520</f>
        <v>42022.1</v>
      </c>
      <c r="G517" s="11">
        <f t="shared" si="736"/>
        <v>43249.600000000006</v>
      </c>
      <c r="H517" s="11">
        <f t="shared" si="736"/>
        <v>43249.600000000006</v>
      </c>
      <c r="I517" s="11">
        <f t="shared" si="736"/>
        <v>0</v>
      </c>
      <c r="J517" s="11">
        <f t="shared" si="736"/>
        <v>0</v>
      </c>
      <c r="K517" s="11">
        <f t="shared" si="736"/>
        <v>0</v>
      </c>
      <c r="L517" s="11">
        <f t="shared" si="685"/>
        <v>42022.1</v>
      </c>
      <c r="M517" s="11">
        <f t="shared" si="686"/>
        <v>43249.600000000006</v>
      </c>
      <c r="N517" s="11">
        <f t="shared" si="687"/>
        <v>43249.600000000006</v>
      </c>
      <c r="O517" s="11">
        <f>O518+O520</f>
        <v>5895.7</v>
      </c>
      <c r="P517" s="11">
        <f>P518+P520</f>
        <v>7183</v>
      </c>
      <c r="Q517" s="11">
        <f>Q518+Q520</f>
        <v>7183</v>
      </c>
      <c r="R517" s="11">
        <f t="shared" si="714"/>
        <v>47917.799999999996</v>
      </c>
      <c r="S517" s="11">
        <f t="shared" si="715"/>
        <v>50432.600000000006</v>
      </c>
      <c r="T517" s="11">
        <f t="shared" si="716"/>
        <v>50432.600000000006</v>
      </c>
      <c r="U517" s="11">
        <f>U518+U520</f>
        <v>0</v>
      </c>
      <c r="V517" s="11">
        <f>V518+V520</f>
        <v>0</v>
      </c>
      <c r="W517" s="11">
        <f>W518+W520</f>
        <v>0</v>
      </c>
      <c r="X517" s="11">
        <f t="shared" si="717"/>
        <v>47917.799999999996</v>
      </c>
      <c r="Y517" s="11">
        <f t="shared" si="718"/>
        <v>50432.600000000006</v>
      </c>
      <c r="Z517" s="11">
        <f t="shared" si="719"/>
        <v>50432.600000000006</v>
      </c>
      <c r="AA517" s="11">
        <f>AA518+AA520</f>
        <v>0</v>
      </c>
      <c r="AB517" s="11">
        <f>AB518+AB520</f>
        <v>0</v>
      </c>
      <c r="AC517" s="11">
        <f>AC518+AC520</f>
        <v>0</v>
      </c>
      <c r="AD517" s="11">
        <f t="shared" si="720"/>
        <v>47917.799999999996</v>
      </c>
      <c r="AE517" s="11">
        <f>AE518+AE520</f>
        <v>0</v>
      </c>
      <c r="AF517" s="57">
        <f t="shared" si="712"/>
        <v>47917.799999999996</v>
      </c>
      <c r="AG517" s="58">
        <f t="shared" si="721"/>
        <v>50432.600000000006</v>
      </c>
      <c r="AH517" s="58">
        <f t="shared" si="722"/>
        <v>50432.600000000006</v>
      </c>
      <c r="AI517" s="11">
        <f>AI518+AI520</f>
        <v>0</v>
      </c>
      <c r="AJ517" s="21"/>
      <c r="AK517" s="21"/>
    </row>
    <row r="518" spans="1:42" ht="78" x14ac:dyDescent="0.3">
      <c r="A518" s="47" t="s">
        <v>365</v>
      </c>
      <c r="B518" s="48" t="s">
        <v>141</v>
      </c>
      <c r="C518" s="47"/>
      <c r="D518" s="47"/>
      <c r="E518" s="49" t="s">
        <v>142</v>
      </c>
      <c r="F518" s="11">
        <f t="shared" ref="F518:K518" si="737">F519</f>
        <v>39909.1</v>
      </c>
      <c r="G518" s="11">
        <f t="shared" si="737"/>
        <v>41136.600000000006</v>
      </c>
      <c r="H518" s="11">
        <f t="shared" si="737"/>
        <v>41136.600000000006</v>
      </c>
      <c r="I518" s="11">
        <f t="shared" si="737"/>
        <v>0</v>
      </c>
      <c r="J518" s="11">
        <f t="shared" si="737"/>
        <v>0</v>
      </c>
      <c r="K518" s="11">
        <f t="shared" si="737"/>
        <v>0</v>
      </c>
      <c r="L518" s="11">
        <f t="shared" si="685"/>
        <v>39909.1</v>
      </c>
      <c r="M518" s="11">
        <f t="shared" si="686"/>
        <v>41136.600000000006</v>
      </c>
      <c r="N518" s="11">
        <f t="shared" si="687"/>
        <v>41136.600000000006</v>
      </c>
      <c r="O518" s="11">
        <f>O519</f>
        <v>5895.7</v>
      </c>
      <c r="P518" s="11">
        <f>P519</f>
        <v>7183</v>
      </c>
      <c r="Q518" s="11">
        <f>Q519</f>
        <v>7183</v>
      </c>
      <c r="R518" s="11">
        <f t="shared" si="714"/>
        <v>45804.799999999996</v>
      </c>
      <c r="S518" s="11">
        <f t="shared" si="715"/>
        <v>48319.600000000006</v>
      </c>
      <c r="T518" s="11">
        <f t="shared" si="716"/>
        <v>48319.600000000006</v>
      </c>
      <c r="U518" s="11">
        <f>U519</f>
        <v>0</v>
      </c>
      <c r="V518" s="11">
        <f>V519</f>
        <v>0</v>
      </c>
      <c r="W518" s="11">
        <f>W519</f>
        <v>0</v>
      </c>
      <c r="X518" s="11">
        <f t="shared" si="717"/>
        <v>45804.799999999996</v>
      </c>
      <c r="Y518" s="11">
        <f t="shared" si="718"/>
        <v>48319.600000000006</v>
      </c>
      <c r="Z518" s="11">
        <f t="shared" si="719"/>
        <v>48319.600000000006</v>
      </c>
      <c r="AA518" s="11">
        <f>AA519</f>
        <v>0</v>
      </c>
      <c r="AB518" s="11">
        <f>AB519</f>
        <v>0</v>
      </c>
      <c r="AC518" s="11">
        <f>AC519</f>
        <v>0</v>
      </c>
      <c r="AD518" s="11">
        <f t="shared" si="720"/>
        <v>45804.799999999996</v>
      </c>
      <c r="AE518" s="11">
        <f>AE519</f>
        <v>0</v>
      </c>
      <c r="AF518" s="57">
        <f t="shared" si="712"/>
        <v>45804.799999999996</v>
      </c>
      <c r="AG518" s="58">
        <f t="shared" si="721"/>
        <v>48319.600000000006</v>
      </c>
      <c r="AH518" s="58">
        <f t="shared" si="722"/>
        <v>48319.600000000006</v>
      </c>
      <c r="AI518" s="11">
        <f>AI519</f>
        <v>0</v>
      </c>
      <c r="AJ518" s="21"/>
      <c r="AK518" s="21"/>
    </row>
    <row r="519" spans="1:42" x14ac:dyDescent="0.3">
      <c r="A519" s="47" t="s">
        <v>365</v>
      </c>
      <c r="B519" s="48">
        <v>100</v>
      </c>
      <c r="C519" s="47" t="s">
        <v>100</v>
      </c>
      <c r="D519" s="47" t="s">
        <v>328</v>
      </c>
      <c r="E519" s="49" t="s">
        <v>329</v>
      </c>
      <c r="F519" s="11">
        <v>39909.1</v>
      </c>
      <c r="G519" s="11">
        <v>41136.600000000006</v>
      </c>
      <c r="H519" s="11">
        <v>41136.600000000006</v>
      </c>
      <c r="I519" s="11"/>
      <c r="J519" s="11"/>
      <c r="K519" s="11"/>
      <c r="L519" s="11">
        <f t="shared" si="685"/>
        <v>39909.1</v>
      </c>
      <c r="M519" s="11">
        <f t="shared" si="686"/>
        <v>41136.600000000006</v>
      </c>
      <c r="N519" s="11">
        <f t="shared" si="687"/>
        <v>41136.600000000006</v>
      </c>
      <c r="O519" s="11">
        <v>5895.7</v>
      </c>
      <c r="P519" s="11">
        <v>7183</v>
      </c>
      <c r="Q519" s="11">
        <v>7183</v>
      </c>
      <c r="R519" s="11">
        <f t="shared" si="714"/>
        <v>45804.799999999996</v>
      </c>
      <c r="S519" s="11">
        <f t="shared" si="715"/>
        <v>48319.600000000006</v>
      </c>
      <c r="T519" s="11">
        <f t="shared" si="716"/>
        <v>48319.600000000006</v>
      </c>
      <c r="U519" s="11"/>
      <c r="V519" s="11"/>
      <c r="W519" s="11"/>
      <c r="X519" s="11">
        <f t="shared" si="717"/>
        <v>45804.799999999996</v>
      </c>
      <c r="Y519" s="11">
        <f t="shared" si="718"/>
        <v>48319.600000000006</v>
      </c>
      <c r="Z519" s="11">
        <f t="shared" si="719"/>
        <v>48319.600000000006</v>
      </c>
      <c r="AA519" s="11"/>
      <c r="AB519" s="11"/>
      <c r="AC519" s="11"/>
      <c r="AD519" s="11">
        <f t="shared" si="720"/>
        <v>45804.799999999996</v>
      </c>
      <c r="AE519" s="11"/>
      <c r="AF519" s="57">
        <f t="shared" si="712"/>
        <v>45804.799999999996</v>
      </c>
      <c r="AG519" s="58">
        <f t="shared" si="721"/>
        <v>48319.600000000006</v>
      </c>
      <c r="AH519" s="58">
        <f t="shared" si="722"/>
        <v>48319.600000000006</v>
      </c>
      <c r="AI519" s="11"/>
      <c r="AJ519" s="21"/>
      <c r="AK519" s="21"/>
    </row>
    <row r="520" spans="1:42" ht="31.2" x14ac:dyDescent="0.3">
      <c r="A520" s="47" t="s">
        <v>365</v>
      </c>
      <c r="B520" s="48" t="s">
        <v>59</v>
      </c>
      <c r="C520" s="47"/>
      <c r="D520" s="47"/>
      <c r="E520" s="49" t="s">
        <v>60</v>
      </c>
      <c r="F520" s="11">
        <f t="shared" ref="F520:K520" si="738">F521</f>
        <v>2113</v>
      </c>
      <c r="G520" s="11">
        <f t="shared" si="738"/>
        <v>2113</v>
      </c>
      <c r="H520" s="11">
        <f t="shared" si="738"/>
        <v>2113</v>
      </c>
      <c r="I520" s="11">
        <f t="shared" si="738"/>
        <v>0</v>
      </c>
      <c r="J520" s="11">
        <f t="shared" si="738"/>
        <v>0</v>
      </c>
      <c r="K520" s="11">
        <f t="shared" si="738"/>
        <v>0</v>
      </c>
      <c r="L520" s="11">
        <f t="shared" si="685"/>
        <v>2113</v>
      </c>
      <c r="M520" s="11">
        <f t="shared" si="686"/>
        <v>2113</v>
      </c>
      <c r="N520" s="11">
        <f t="shared" si="687"/>
        <v>2113</v>
      </c>
      <c r="O520" s="11">
        <f>O521</f>
        <v>0</v>
      </c>
      <c r="P520" s="11">
        <f>P521</f>
        <v>0</v>
      </c>
      <c r="Q520" s="11">
        <f>Q521</f>
        <v>0</v>
      </c>
      <c r="R520" s="11">
        <f t="shared" si="714"/>
        <v>2113</v>
      </c>
      <c r="S520" s="11">
        <f t="shared" si="715"/>
        <v>2113</v>
      </c>
      <c r="T520" s="11">
        <f t="shared" si="716"/>
        <v>2113</v>
      </c>
      <c r="U520" s="11">
        <f>U521</f>
        <v>0</v>
      </c>
      <c r="V520" s="11">
        <f>V521</f>
        <v>0</v>
      </c>
      <c r="W520" s="11">
        <f>W521</f>
        <v>0</v>
      </c>
      <c r="X520" s="11">
        <f t="shared" si="717"/>
        <v>2113</v>
      </c>
      <c r="Y520" s="11">
        <f t="shared" si="718"/>
        <v>2113</v>
      </c>
      <c r="Z520" s="11">
        <f t="shared" si="719"/>
        <v>2113</v>
      </c>
      <c r="AA520" s="11">
        <f>AA521</f>
        <v>0</v>
      </c>
      <c r="AB520" s="11">
        <f>AB521</f>
        <v>0</v>
      </c>
      <c r="AC520" s="11">
        <f>AC521</f>
        <v>0</v>
      </c>
      <c r="AD520" s="11">
        <f t="shared" si="720"/>
        <v>2113</v>
      </c>
      <c r="AE520" s="11">
        <f>AE521</f>
        <v>0</v>
      </c>
      <c r="AF520" s="57">
        <f t="shared" si="712"/>
        <v>2113</v>
      </c>
      <c r="AG520" s="58">
        <f t="shared" si="721"/>
        <v>2113</v>
      </c>
      <c r="AH520" s="58">
        <f t="shared" si="722"/>
        <v>2113</v>
      </c>
      <c r="AI520" s="11">
        <f>AI521</f>
        <v>0</v>
      </c>
      <c r="AJ520" s="21"/>
      <c r="AK520" s="21"/>
    </row>
    <row r="521" spans="1:42" x14ac:dyDescent="0.3">
      <c r="A521" s="47" t="s">
        <v>365</v>
      </c>
      <c r="B521" s="48">
        <v>200</v>
      </c>
      <c r="C521" s="47" t="s">
        <v>100</v>
      </c>
      <c r="D521" s="47" t="s">
        <v>328</v>
      </c>
      <c r="E521" s="49" t="s">
        <v>329</v>
      </c>
      <c r="F521" s="11">
        <v>2113</v>
      </c>
      <c r="G521" s="11">
        <v>2113</v>
      </c>
      <c r="H521" s="11">
        <v>2113</v>
      </c>
      <c r="I521" s="11"/>
      <c r="J521" s="11"/>
      <c r="K521" s="11"/>
      <c r="L521" s="11">
        <f t="shared" si="685"/>
        <v>2113</v>
      </c>
      <c r="M521" s="11">
        <f t="shared" si="686"/>
        <v>2113</v>
      </c>
      <c r="N521" s="11">
        <f t="shared" si="687"/>
        <v>2113</v>
      </c>
      <c r="O521" s="11"/>
      <c r="P521" s="11"/>
      <c r="Q521" s="11"/>
      <c r="R521" s="11">
        <f t="shared" si="714"/>
        <v>2113</v>
      </c>
      <c r="S521" s="11">
        <f t="shared" si="715"/>
        <v>2113</v>
      </c>
      <c r="T521" s="11">
        <f t="shared" si="716"/>
        <v>2113</v>
      </c>
      <c r="U521" s="11"/>
      <c r="V521" s="11"/>
      <c r="W521" s="11"/>
      <c r="X521" s="11">
        <f t="shared" si="717"/>
        <v>2113</v>
      </c>
      <c r="Y521" s="11">
        <f t="shared" si="718"/>
        <v>2113</v>
      </c>
      <c r="Z521" s="11">
        <f t="shared" si="719"/>
        <v>2113</v>
      </c>
      <c r="AA521" s="11"/>
      <c r="AB521" s="11"/>
      <c r="AC521" s="11"/>
      <c r="AD521" s="11">
        <f t="shared" si="720"/>
        <v>2113</v>
      </c>
      <c r="AE521" s="11"/>
      <c r="AF521" s="57">
        <f t="shared" si="712"/>
        <v>2113</v>
      </c>
      <c r="AG521" s="58">
        <f t="shared" si="721"/>
        <v>2113</v>
      </c>
      <c r="AH521" s="58">
        <f t="shared" si="722"/>
        <v>2113</v>
      </c>
      <c r="AI521" s="11"/>
      <c r="AJ521" s="21"/>
      <c r="AK521" s="21"/>
    </row>
    <row r="522" spans="1:42" ht="46.8" x14ac:dyDescent="0.3">
      <c r="A522" s="47" t="s">
        <v>366</v>
      </c>
      <c r="B522" s="48"/>
      <c r="C522" s="47"/>
      <c r="D522" s="47"/>
      <c r="E522" s="49" t="s">
        <v>367</v>
      </c>
      <c r="F522" s="11">
        <f t="shared" ref="F522:K522" si="739">F523+F525</f>
        <v>70272.900000000009</v>
      </c>
      <c r="G522" s="11">
        <f t="shared" si="739"/>
        <v>72354</v>
      </c>
      <c r="H522" s="11">
        <f t="shared" si="739"/>
        <v>72354</v>
      </c>
      <c r="I522" s="11">
        <f t="shared" si="739"/>
        <v>0</v>
      </c>
      <c r="J522" s="11">
        <f t="shared" si="739"/>
        <v>0</v>
      </c>
      <c r="K522" s="11">
        <f t="shared" si="739"/>
        <v>0</v>
      </c>
      <c r="L522" s="11">
        <f t="shared" si="685"/>
        <v>70272.900000000009</v>
      </c>
      <c r="M522" s="11">
        <f t="shared" si="686"/>
        <v>72354</v>
      </c>
      <c r="N522" s="11">
        <f t="shared" si="687"/>
        <v>72354</v>
      </c>
      <c r="O522" s="11">
        <f>O523+O525</f>
        <v>0</v>
      </c>
      <c r="P522" s="11">
        <f>P523+P525</f>
        <v>0</v>
      </c>
      <c r="Q522" s="11">
        <f>Q523+Q525</f>
        <v>0</v>
      </c>
      <c r="R522" s="11">
        <f t="shared" si="714"/>
        <v>70272.900000000009</v>
      </c>
      <c r="S522" s="11">
        <f t="shared" si="715"/>
        <v>72354</v>
      </c>
      <c r="T522" s="11">
        <f t="shared" si="716"/>
        <v>72354</v>
      </c>
      <c r="U522" s="11">
        <f>U523+U525</f>
        <v>0</v>
      </c>
      <c r="V522" s="11">
        <f>V523+V525</f>
        <v>0</v>
      </c>
      <c r="W522" s="11">
        <f>W523+W525</f>
        <v>0</v>
      </c>
      <c r="X522" s="11">
        <f t="shared" si="717"/>
        <v>70272.900000000009</v>
      </c>
      <c r="Y522" s="11">
        <f t="shared" si="718"/>
        <v>72354</v>
      </c>
      <c r="Z522" s="11">
        <f t="shared" si="719"/>
        <v>72354</v>
      </c>
      <c r="AA522" s="11">
        <f>AA523+AA525</f>
        <v>0</v>
      </c>
      <c r="AB522" s="11">
        <f>AB523+AB525</f>
        <v>0</v>
      </c>
      <c r="AC522" s="11">
        <f>AC523+AC525</f>
        <v>0</v>
      </c>
      <c r="AD522" s="11">
        <f t="shared" si="720"/>
        <v>70272.900000000009</v>
      </c>
      <c r="AE522" s="11">
        <f>AE523+AE525</f>
        <v>0</v>
      </c>
      <c r="AF522" s="57">
        <f t="shared" si="712"/>
        <v>70272.900000000009</v>
      </c>
      <c r="AG522" s="58">
        <f t="shared" si="721"/>
        <v>72354</v>
      </c>
      <c r="AH522" s="58">
        <f t="shared" si="722"/>
        <v>72354</v>
      </c>
      <c r="AI522" s="11">
        <f>AI523+AI525</f>
        <v>0</v>
      </c>
      <c r="AJ522" s="21"/>
      <c r="AK522" s="21"/>
    </row>
    <row r="523" spans="1:42" ht="78" x14ac:dyDescent="0.3">
      <c r="A523" s="47" t="s">
        <v>366</v>
      </c>
      <c r="B523" s="48" t="s">
        <v>141</v>
      </c>
      <c r="C523" s="47"/>
      <c r="D523" s="47"/>
      <c r="E523" s="49" t="s">
        <v>142</v>
      </c>
      <c r="F523" s="11">
        <f t="shared" ref="F523:K523" si="740">F524</f>
        <v>67681.8</v>
      </c>
      <c r="G523" s="11">
        <f t="shared" si="740"/>
        <v>69763</v>
      </c>
      <c r="H523" s="11">
        <f t="shared" si="740"/>
        <v>69763</v>
      </c>
      <c r="I523" s="11">
        <f t="shared" si="740"/>
        <v>0</v>
      </c>
      <c r="J523" s="11">
        <f t="shared" si="740"/>
        <v>0</v>
      </c>
      <c r="K523" s="11">
        <f t="shared" si="740"/>
        <v>0</v>
      </c>
      <c r="L523" s="11">
        <f t="shared" si="685"/>
        <v>67681.8</v>
      </c>
      <c r="M523" s="11">
        <f t="shared" si="686"/>
        <v>69763</v>
      </c>
      <c r="N523" s="11">
        <f t="shared" si="687"/>
        <v>69763</v>
      </c>
      <c r="O523" s="11">
        <f>O524</f>
        <v>0</v>
      </c>
      <c r="P523" s="11">
        <f>P524</f>
        <v>0</v>
      </c>
      <c r="Q523" s="11">
        <f>Q524</f>
        <v>0</v>
      </c>
      <c r="R523" s="11">
        <f t="shared" si="714"/>
        <v>67681.8</v>
      </c>
      <c r="S523" s="11">
        <f t="shared" si="715"/>
        <v>69763</v>
      </c>
      <c r="T523" s="11">
        <f t="shared" si="716"/>
        <v>69763</v>
      </c>
      <c r="U523" s="11">
        <f>U524</f>
        <v>0</v>
      </c>
      <c r="V523" s="11">
        <f>V524</f>
        <v>0</v>
      </c>
      <c r="W523" s="11">
        <f>W524</f>
        <v>0</v>
      </c>
      <c r="X523" s="11">
        <f t="shared" si="717"/>
        <v>67681.8</v>
      </c>
      <c r="Y523" s="11">
        <f t="shared" si="718"/>
        <v>69763</v>
      </c>
      <c r="Z523" s="11">
        <f t="shared" si="719"/>
        <v>69763</v>
      </c>
      <c r="AA523" s="11">
        <f>AA524</f>
        <v>0</v>
      </c>
      <c r="AB523" s="11">
        <f>AB524</f>
        <v>0</v>
      </c>
      <c r="AC523" s="11">
        <f>AC524</f>
        <v>0</v>
      </c>
      <c r="AD523" s="11">
        <f t="shared" si="720"/>
        <v>67681.8</v>
      </c>
      <c r="AE523" s="11">
        <f>AE524</f>
        <v>0</v>
      </c>
      <c r="AF523" s="57">
        <f t="shared" si="712"/>
        <v>67681.8</v>
      </c>
      <c r="AG523" s="58">
        <f t="shared" si="721"/>
        <v>69763</v>
      </c>
      <c r="AH523" s="58">
        <f t="shared" si="722"/>
        <v>69763</v>
      </c>
      <c r="AI523" s="11">
        <f>AI524</f>
        <v>0</v>
      </c>
      <c r="AJ523" s="21"/>
      <c r="AK523" s="21"/>
    </row>
    <row r="524" spans="1:42" ht="62.4" x14ac:dyDescent="0.3">
      <c r="A524" s="47" t="s">
        <v>366</v>
      </c>
      <c r="B524" s="48" t="s">
        <v>141</v>
      </c>
      <c r="C524" s="47" t="s">
        <v>30</v>
      </c>
      <c r="D524" s="47" t="s">
        <v>235</v>
      </c>
      <c r="E524" s="49" t="s">
        <v>368</v>
      </c>
      <c r="F524" s="11">
        <v>67681.8</v>
      </c>
      <c r="G524" s="11">
        <f>69762.9+0.1</f>
        <v>69763</v>
      </c>
      <c r="H524" s="11">
        <f>69762.9+0.1</f>
        <v>69763</v>
      </c>
      <c r="I524" s="11"/>
      <c r="J524" s="11"/>
      <c r="K524" s="11"/>
      <c r="L524" s="11">
        <f t="shared" si="685"/>
        <v>67681.8</v>
      </c>
      <c r="M524" s="11">
        <f t="shared" si="686"/>
        <v>69763</v>
      </c>
      <c r="N524" s="11">
        <f t="shared" si="687"/>
        <v>69763</v>
      </c>
      <c r="O524" s="11"/>
      <c r="P524" s="11"/>
      <c r="Q524" s="11"/>
      <c r="R524" s="11">
        <f t="shared" si="714"/>
        <v>67681.8</v>
      </c>
      <c r="S524" s="11">
        <f t="shared" si="715"/>
        <v>69763</v>
      </c>
      <c r="T524" s="11">
        <f t="shared" si="716"/>
        <v>69763</v>
      </c>
      <c r="U524" s="11"/>
      <c r="V524" s="11"/>
      <c r="W524" s="11"/>
      <c r="X524" s="11">
        <f t="shared" si="717"/>
        <v>67681.8</v>
      </c>
      <c r="Y524" s="11">
        <f t="shared" si="718"/>
        <v>69763</v>
      </c>
      <c r="Z524" s="11">
        <f t="shared" si="719"/>
        <v>69763</v>
      </c>
      <c r="AA524" s="11"/>
      <c r="AB524" s="11"/>
      <c r="AC524" s="11"/>
      <c r="AD524" s="11">
        <f t="shared" si="720"/>
        <v>67681.8</v>
      </c>
      <c r="AE524" s="11"/>
      <c r="AF524" s="57">
        <f t="shared" si="712"/>
        <v>67681.8</v>
      </c>
      <c r="AG524" s="58">
        <f t="shared" si="721"/>
        <v>69763</v>
      </c>
      <c r="AH524" s="58">
        <f t="shared" si="722"/>
        <v>69763</v>
      </c>
      <c r="AI524" s="11"/>
      <c r="AJ524" s="21"/>
      <c r="AK524" s="21"/>
    </row>
    <row r="525" spans="1:42" ht="31.2" x14ac:dyDescent="0.3">
      <c r="A525" s="47" t="s">
        <v>366</v>
      </c>
      <c r="B525" s="48" t="s">
        <v>59</v>
      </c>
      <c r="C525" s="47"/>
      <c r="D525" s="47"/>
      <c r="E525" s="49" t="s">
        <v>60</v>
      </c>
      <c r="F525" s="11">
        <f t="shared" ref="F525:K525" si="741">F526</f>
        <v>2591.1</v>
      </c>
      <c r="G525" s="11">
        <f t="shared" si="741"/>
        <v>2591</v>
      </c>
      <c r="H525" s="11">
        <f t="shared" si="741"/>
        <v>2591</v>
      </c>
      <c r="I525" s="11">
        <f t="shared" si="741"/>
        <v>0</v>
      </c>
      <c r="J525" s="11">
        <f t="shared" si="741"/>
        <v>0</v>
      </c>
      <c r="K525" s="11">
        <f t="shared" si="741"/>
        <v>0</v>
      </c>
      <c r="L525" s="11">
        <f t="shared" si="685"/>
        <v>2591.1</v>
      </c>
      <c r="M525" s="11">
        <f t="shared" si="686"/>
        <v>2591</v>
      </c>
      <c r="N525" s="11">
        <f t="shared" si="687"/>
        <v>2591</v>
      </c>
      <c r="O525" s="11">
        <f>O526</f>
        <v>0</v>
      </c>
      <c r="P525" s="11">
        <f>P526</f>
        <v>0</v>
      </c>
      <c r="Q525" s="11">
        <f>Q526</f>
        <v>0</v>
      </c>
      <c r="R525" s="11">
        <f t="shared" si="714"/>
        <v>2591.1</v>
      </c>
      <c r="S525" s="11">
        <f t="shared" si="715"/>
        <v>2591</v>
      </c>
      <c r="T525" s="11">
        <f t="shared" si="716"/>
        <v>2591</v>
      </c>
      <c r="U525" s="11">
        <f>U526</f>
        <v>0</v>
      </c>
      <c r="V525" s="11">
        <f>V526</f>
        <v>0</v>
      </c>
      <c r="W525" s="11">
        <f>W526</f>
        <v>0</v>
      </c>
      <c r="X525" s="11">
        <f t="shared" si="717"/>
        <v>2591.1</v>
      </c>
      <c r="Y525" s="11">
        <f t="shared" si="718"/>
        <v>2591</v>
      </c>
      <c r="Z525" s="11">
        <f t="shared" si="719"/>
        <v>2591</v>
      </c>
      <c r="AA525" s="11">
        <f>AA526</f>
        <v>0</v>
      </c>
      <c r="AB525" s="11">
        <f>AB526</f>
        <v>0</v>
      </c>
      <c r="AC525" s="11">
        <f>AC526</f>
        <v>0</v>
      </c>
      <c r="AD525" s="11">
        <f t="shared" si="720"/>
        <v>2591.1</v>
      </c>
      <c r="AE525" s="11">
        <f>AE526</f>
        <v>0</v>
      </c>
      <c r="AF525" s="57">
        <f t="shared" si="712"/>
        <v>2591.1</v>
      </c>
      <c r="AG525" s="58">
        <f t="shared" si="721"/>
        <v>2591</v>
      </c>
      <c r="AH525" s="58">
        <f t="shared" si="722"/>
        <v>2591</v>
      </c>
      <c r="AI525" s="11">
        <f>AI526</f>
        <v>0</v>
      </c>
      <c r="AJ525" s="21"/>
      <c r="AK525" s="21"/>
    </row>
    <row r="526" spans="1:42" ht="62.4" x14ac:dyDescent="0.3">
      <c r="A526" s="47" t="s">
        <v>366</v>
      </c>
      <c r="B526" s="48" t="s">
        <v>59</v>
      </c>
      <c r="C526" s="47" t="s">
        <v>30</v>
      </c>
      <c r="D526" s="47" t="s">
        <v>235</v>
      </c>
      <c r="E526" s="49" t="s">
        <v>368</v>
      </c>
      <c r="F526" s="11">
        <v>2591.1</v>
      </c>
      <c r="G526" s="11">
        <v>2591</v>
      </c>
      <c r="H526" s="11">
        <v>2591</v>
      </c>
      <c r="I526" s="11"/>
      <c r="J526" s="11"/>
      <c r="K526" s="11"/>
      <c r="L526" s="11">
        <f t="shared" si="685"/>
        <v>2591.1</v>
      </c>
      <c r="M526" s="11">
        <f t="shared" si="686"/>
        <v>2591</v>
      </c>
      <c r="N526" s="11">
        <f t="shared" si="687"/>
        <v>2591</v>
      </c>
      <c r="O526" s="11"/>
      <c r="P526" s="11"/>
      <c r="Q526" s="11"/>
      <c r="R526" s="11">
        <f t="shared" si="714"/>
        <v>2591.1</v>
      </c>
      <c r="S526" s="11">
        <f t="shared" si="715"/>
        <v>2591</v>
      </c>
      <c r="T526" s="11">
        <f t="shared" si="716"/>
        <v>2591</v>
      </c>
      <c r="U526" s="11"/>
      <c r="V526" s="11"/>
      <c r="W526" s="11"/>
      <c r="X526" s="11">
        <f t="shared" si="717"/>
        <v>2591.1</v>
      </c>
      <c r="Y526" s="11">
        <f t="shared" si="718"/>
        <v>2591</v>
      </c>
      <c r="Z526" s="11">
        <f t="shared" si="719"/>
        <v>2591</v>
      </c>
      <c r="AA526" s="11"/>
      <c r="AB526" s="11"/>
      <c r="AC526" s="11"/>
      <c r="AD526" s="11">
        <f t="shared" si="720"/>
        <v>2591.1</v>
      </c>
      <c r="AE526" s="11"/>
      <c r="AF526" s="57">
        <f t="shared" si="712"/>
        <v>2591.1</v>
      </c>
      <c r="AG526" s="58">
        <f t="shared" si="721"/>
        <v>2591</v>
      </c>
      <c r="AH526" s="58">
        <f t="shared" si="722"/>
        <v>2591</v>
      </c>
      <c r="AI526" s="11"/>
      <c r="AJ526" s="21"/>
      <c r="AK526" s="21"/>
    </row>
    <row r="527" spans="1:42" s="59" customFormat="1" ht="31.2" x14ac:dyDescent="0.3">
      <c r="A527" s="41" t="s">
        <v>369</v>
      </c>
      <c r="B527" s="42"/>
      <c r="C527" s="41"/>
      <c r="D527" s="41"/>
      <c r="E527" s="43" t="s">
        <v>370</v>
      </c>
      <c r="F527" s="15">
        <f t="shared" ref="F527:K527" si="742">F540+F560+F574+F528</f>
        <v>24107677.600000001</v>
      </c>
      <c r="G527" s="15">
        <f t="shared" si="742"/>
        <v>27039805.300000004</v>
      </c>
      <c r="H527" s="15">
        <f t="shared" si="742"/>
        <v>23962898.800000001</v>
      </c>
      <c r="I527" s="15">
        <f t="shared" si="742"/>
        <v>-62881.499999999993</v>
      </c>
      <c r="J527" s="15">
        <f t="shared" si="742"/>
        <v>-63216.6</v>
      </c>
      <c r="K527" s="15">
        <f t="shared" si="742"/>
        <v>-63216.6</v>
      </c>
      <c r="L527" s="15">
        <f t="shared" si="685"/>
        <v>24044796.100000001</v>
      </c>
      <c r="M527" s="15">
        <f t="shared" si="686"/>
        <v>26976588.700000003</v>
      </c>
      <c r="N527" s="15">
        <f t="shared" si="687"/>
        <v>23899682.199999999</v>
      </c>
      <c r="O527" s="15">
        <f>O540+O560+O574+O528</f>
        <v>836133.68261999998</v>
      </c>
      <c r="P527" s="15">
        <f>P540+P560+P574+P528</f>
        <v>-186768.25200000004</v>
      </c>
      <c r="Q527" s="15">
        <f>Q540+Q560+Q574+Q528</f>
        <v>21096.7</v>
      </c>
      <c r="R527" s="15">
        <f t="shared" si="714"/>
        <v>24880929.782620002</v>
      </c>
      <c r="S527" s="15">
        <f t="shared" si="715"/>
        <v>26789820.448000003</v>
      </c>
      <c r="T527" s="15">
        <f t="shared" si="716"/>
        <v>23920778.899999999</v>
      </c>
      <c r="U527" s="15">
        <f>U540+U560+U574+U528</f>
        <v>0</v>
      </c>
      <c r="V527" s="15">
        <f>V540+V560+V574+V528</f>
        <v>0</v>
      </c>
      <c r="W527" s="15">
        <f>W540+W560+W574+W528</f>
        <v>0</v>
      </c>
      <c r="X527" s="15">
        <f t="shared" si="717"/>
        <v>24880929.782620002</v>
      </c>
      <c r="Y527" s="15">
        <f t="shared" si="718"/>
        <v>26789820.448000003</v>
      </c>
      <c r="Z527" s="15">
        <f t="shared" si="719"/>
        <v>23920778.899999999</v>
      </c>
      <c r="AA527" s="15">
        <f>AA540+AA560+AA574+AA528</f>
        <v>654473.68099999998</v>
      </c>
      <c r="AB527" s="15">
        <f>AB540+AB560+AB574+AB528</f>
        <v>-99188.26800000004</v>
      </c>
      <c r="AC527" s="15">
        <f>AC540+AC560+AC574+AC528</f>
        <v>442526.96499999997</v>
      </c>
      <c r="AD527" s="15">
        <f t="shared" si="720"/>
        <v>25535403.463620003</v>
      </c>
      <c r="AE527" s="15">
        <f>AE540+AE560+AE574+AE528</f>
        <v>0</v>
      </c>
      <c r="AF527" s="53">
        <f t="shared" si="712"/>
        <v>25535403.463620003</v>
      </c>
      <c r="AG527" s="54">
        <f t="shared" si="721"/>
        <v>26690632.180000003</v>
      </c>
      <c r="AH527" s="54">
        <f t="shared" si="722"/>
        <v>24363305.864999998</v>
      </c>
      <c r="AI527" s="15">
        <f>AI540+AI560+AI574+AI528</f>
        <v>0</v>
      </c>
      <c r="AJ527" s="16"/>
      <c r="AK527" s="16"/>
      <c r="AL527" s="12"/>
      <c r="AM527" s="12"/>
      <c r="AN527" s="12"/>
      <c r="AO527" s="12"/>
      <c r="AP527" s="12"/>
    </row>
    <row r="528" spans="1:42" s="60" customFormat="1" ht="31.2" x14ac:dyDescent="0.3">
      <c r="A528" s="44" t="s">
        <v>371</v>
      </c>
      <c r="B528" s="45"/>
      <c r="C528" s="44"/>
      <c r="D528" s="44"/>
      <c r="E528" s="46" t="s">
        <v>372</v>
      </c>
      <c r="F528" s="18">
        <f t="shared" ref="F528:F540" si="743">F529</f>
        <v>36729.1</v>
      </c>
      <c r="G528" s="18">
        <f t="shared" ref="G528:G540" si="744">G529</f>
        <v>44406.6</v>
      </c>
      <c r="H528" s="18">
        <f t="shared" ref="H528:H540" si="745">H529</f>
        <v>44406.6</v>
      </c>
      <c r="I528" s="18">
        <f t="shared" ref="I528:I540" si="746">I529</f>
        <v>0</v>
      </c>
      <c r="J528" s="18">
        <f t="shared" ref="J528:J540" si="747">J529</f>
        <v>0</v>
      </c>
      <c r="K528" s="18">
        <f t="shared" ref="K528:K540" si="748">K529</f>
        <v>0</v>
      </c>
      <c r="L528" s="18">
        <f t="shared" ref="L528:L591" si="749">F528+I528</f>
        <v>36729.1</v>
      </c>
      <c r="M528" s="18">
        <f t="shared" ref="M528:M591" si="750">G528+J528</f>
        <v>44406.6</v>
      </c>
      <c r="N528" s="18">
        <f t="shared" ref="N528:N591" si="751">H528+K528</f>
        <v>44406.6</v>
      </c>
      <c r="O528" s="18">
        <f t="shared" ref="O528:O540" si="752">O529</f>
        <v>0</v>
      </c>
      <c r="P528" s="18">
        <f t="shared" ref="P528:P540" si="753">P529</f>
        <v>0</v>
      </c>
      <c r="Q528" s="18">
        <f t="shared" ref="Q528:Q540" si="754">Q529</f>
        <v>0</v>
      </c>
      <c r="R528" s="18">
        <f t="shared" si="714"/>
        <v>36729.1</v>
      </c>
      <c r="S528" s="18">
        <f t="shared" si="715"/>
        <v>44406.6</v>
      </c>
      <c r="T528" s="18">
        <f t="shared" si="716"/>
        <v>44406.6</v>
      </c>
      <c r="U528" s="18">
        <f t="shared" ref="U528:U540" si="755">U529</f>
        <v>0</v>
      </c>
      <c r="V528" s="18">
        <f t="shared" ref="V528:V540" si="756">V529</f>
        <v>0</v>
      </c>
      <c r="W528" s="18">
        <f t="shared" ref="W528:W540" si="757">W529</f>
        <v>0</v>
      </c>
      <c r="X528" s="18">
        <f t="shared" si="717"/>
        <v>36729.1</v>
      </c>
      <c r="Y528" s="18">
        <f t="shared" si="718"/>
        <v>44406.6</v>
      </c>
      <c r="Z528" s="18">
        <f t="shared" si="719"/>
        <v>44406.6</v>
      </c>
      <c r="AA528" s="18">
        <f>AA529+AA533</f>
        <v>519666.37600000005</v>
      </c>
      <c r="AB528" s="18">
        <f>AB529+AB533</f>
        <v>700210.73199999996</v>
      </c>
      <c r="AC528" s="18">
        <f>AC529+AC533</f>
        <v>643526.96499999997</v>
      </c>
      <c r="AD528" s="18">
        <f t="shared" si="720"/>
        <v>556395.47600000002</v>
      </c>
      <c r="AE528" s="18">
        <f>AE529+AE533</f>
        <v>0</v>
      </c>
      <c r="AF528" s="55">
        <f t="shared" si="712"/>
        <v>556395.47600000002</v>
      </c>
      <c r="AG528" s="56">
        <f t="shared" si="721"/>
        <v>744617.33199999994</v>
      </c>
      <c r="AH528" s="56">
        <f t="shared" si="722"/>
        <v>687933.56499999994</v>
      </c>
      <c r="AI528" s="18">
        <f>AI529+AI533</f>
        <v>0</v>
      </c>
      <c r="AJ528" s="19"/>
      <c r="AK528" s="19"/>
      <c r="AL528" s="17"/>
      <c r="AM528" s="17"/>
      <c r="AN528" s="17"/>
      <c r="AO528" s="17"/>
      <c r="AP528" s="17"/>
    </row>
    <row r="529" spans="1:42" ht="31.2" x14ac:dyDescent="0.3">
      <c r="A529" s="47" t="s">
        <v>373</v>
      </c>
      <c r="B529" s="48"/>
      <c r="C529" s="47"/>
      <c r="D529" s="47"/>
      <c r="E529" s="49" t="s">
        <v>374</v>
      </c>
      <c r="F529" s="11">
        <f t="shared" si="743"/>
        <v>36729.1</v>
      </c>
      <c r="G529" s="11">
        <f t="shared" si="744"/>
        <v>44406.6</v>
      </c>
      <c r="H529" s="11">
        <f t="shared" si="745"/>
        <v>44406.6</v>
      </c>
      <c r="I529" s="11">
        <f t="shared" si="746"/>
        <v>0</v>
      </c>
      <c r="J529" s="11">
        <f t="shared" si="747"/>
        <v>0</v>
      </c>
      <c r="K529" s="11">
        <f t="shared" si="748"/>
        <v>0</v>
      </c>
      <c r="L529" s="11">
        <f t="shared" si="749"/>
        <v>36729.1</v>
      </c>
      <c r="M529" s="11">
        <f t="shared" si="750"/>
        <v>44406.6</v>
      </c>
      <c r="N529" s="11">
        <f t="shared" si="751"/>
        <v>44406.6</v>
      </c>
      <c r="O529" s="11">
        <f t="shared" si="752"/>
        <v>0</v>
      </c>
      <c r="P529" s="11">
        <f t="shared" si="753"/>
        <v>0</v>
      </c>
      <c r="Q529" s="11">
        <f t="shared" si="754"/>
        <v>0</v>
      </c>
      <c r="R529" s="11">
        <f t="shared" si="714"/>
        <v>36729.1</v>
      </c>
      <c r="S529" s="11">
        <f t="shared" si="715"/>
        <v>44406.6</v>
      </c>
      <c r="T529" s="11">
        <f t="shared" si="716"/>
        <v>44406.6</v>
      </c>
      <c r="U529" s="11">
        <f t="shared" si="755"/>
        <v>0</v>
      </c>
      <c r="V529" s="11">
        <f t="shared" si="756"/>
        <v>0</v>
      </c>
      <c r="W529" s="11">
        <f t="shared" si="757"/>
        <v>0</v>
      </c>
      <c r="X529" s="11">
        <f t="shared" si="717"/>
        <v>36729.1</v>
      </c>
      <c r="Y529" s="11">
        <f t="shared" si="718"/>
        <v>44406.6</v>
      </c>
      <c r="Z529" s="11">
        <f t="shared" si="719"/>
        <v>44406.6</v>
      </c>
      <c r="AA529" s="11">
        <f t="shared" ref="AA529:AA540" si="758">AA530</f>
        <v>0</v>
      </c>
      <c r="AB529" s="11">
        <f t="shared" ref="AB529:AB540" si="759">AB530</f>
        <v>0</v>
      </c>
      <c r="AC529" s="11">
        <f t="shared" ref="AC529:AC540" si="760">AC530</f>
        <v>0</v>
      </c>
      <c r="AD529" s="11">
        <f t="shared" si="720"/>
        <v>36729.1</v>
      </c>
      <c r="AE529" s="11">
        <f t="shared" ref="AE529:AE540" si="761">AE530</f>
        <v>0</v>
      </c>
      <c r="AF529" s="57">
        <f t="shared" si="712"/>
        <v>36729.1</v>
      </c>
      <c r="AG529" s="58">
        <f t="shared" si="721"/>
        <v>44406.6</v>
      </c>
      <c r="AH529" s="58">
        <f t="shared" si="722"/>
        <v>44406.6</v>
      </c>
      <c r="AI529" s="11">
        <f t="shared" ref="AI529:AI540" si="762">AI530</f>
        <v>0</v>
      </c>
      <c r="AJ529" s="21"/>
      <c r="AK529" s="21"/>
    </row>
    <row r="530" spans="1:42" ht="78" x14ac:dyDescent="0.3">
      <c r="A530" s="47" t="s">
        <v>375</v>
      </c>
      <c r="B530" s="48"/>
      <c r="C530" s="47"/>
      <c r="D530" s="47"/>
      <c r="E530" s="49" t="s">
        <v>376</v>
      </c>
      <c r="F530" s="11">
        <f t="shared" si="743"/>
        <v>36729.1</v>
      </c>
      <c r="G530" s="11">
        <f t="shared" si="744"/>
        <v>44406.6</v>
      </c>
      <c r="H530" s="11">
        <f t="shared" si="745"/>
        <v>44406.6</v>
      </c>
      <c r="I530" s="11">
        <f t="shared" si="746"/>
        <v>0</v>
      </c>
      <c r="J530" s="11">
        <f t="shared" si="747"/>
        <v>0</v>
      </c>
      <c r="K530" s="11">
        <f t="shared" si="748"/>
        <v>0</v>
      </c>
      <c r="L530" s="11">
        <f t="shared" si="749"/>
        <v>36729.1</v>
      </c>
      <c r="M530" s="11">
        <f t="shared" si="750"/>
        <v>44406.6</v>
      </c>
      <c r="N530" s="11">
        <f t="shared" si="751"/>
        <v>44406.6</v>
      </c>
      <c r="O530" s="11">
        <f t="shared" si="752"/>
        <v>0</v>
      </c>
      <c r="P530" s="11">
        <f t="shared" si="753"/>
        <v>0</v>
      </c>
      <c r="Q530" s="11">
        <f t="shared" si="754"/>
        <v>0</v>
      </c>
      <c r="R530" s="11">
        <f t="shared" si="714"/>
        <v>36729.1</v>
      </c>
      <c r="S530" s="11">
        <f t="shared" si="715"/>
        <v>44406.6</v>
      </c>
      <c r="T530" s="11">
        <f t="shared" si="716"/>
        <v>44406.6</v>
      </c>
      <c r="U530" s="11">
        <f t="shared" si="755"/>
        <v>0</v>
      </c>
      <c r="V530" s="11">
        <f t="shared" si="756"/>
        <v>0</v>
      </c>
      <c r="W530" s="11">
        <f t="shared" si="757"/>
        <v>0</v>
      </c>
      <c r="X530" s="11">
        <f t="shared" si="717"/>
        <v>36729.1</v>
      </c>
      <c r="Y530" s="11">
        <f t="shared" si="718"/>
        <v>44406.6</v>
      </c>
      <c r="Z530" s="11">
        <f t="shared" si="719"/>
        <v>44406.6</v>
      </c>
      <c r="AA530" s="11">
        <f t="shared" si="758"/>
        <v>0</v>
      </c>
      <c r="AB530" s="11">
        <f t="shared" si="759"/>
        <v>0</v>
      </c>
      <c r="AC530" s="11">
        <f t="shared" si="760"/>
        <v>0</v>
      </c>
      <c r="AD530" s="11">
        <f t="shared" si="720"/>
        <v>36729.1</v>
      </c>
      <c r="AE530" s="11">
        <f t="shared" si="761"/>
        <v>0</v>
      </c>
      <c r="AF530" s="57">
        <f t="shared" si="712"/>
        <v>36729.1</v>
      </c>
      <c r="AG530" s="58">
        <f t="shared" si="721"/>
        <v>44406.6</v>
      </c>
      <c r="AH530" s="58">
        <f t="shared" si="722"/>
        <v>44406.6</v>
      </c>
      <c r="AI530" s="11">
        <f t="shared" si="762"/>
        <v>0</v>
      </c>
      <c r="AJ530" s="21"/>
      <c r="AK530" s="21"/>
    </row>
    <row r="531" spans="1:42" ht="46.8" x14ac:dyDescent="0.3">
      <c r="A531" s="47" t="s">
        <v>375</v>
      </c>
      <c r="B531" s="48" t="s">
        <v>51</v>
      </c>
      <c r="C531" s="47"/>
      <c r="D531" s="47"/>
      <c r="E531" s="49" t="s">
        <v>52</v>
      </c>
      <c r="F531" s="11">
        <f t="shared" si="743"/>
        <v>36729.1</v>
      </c>
      <c r="G531" s="11">
        <f t="shared" si="744"/>
        <v>44406.6</v>
      </c>
      <c r="H531" s="11">
        <f t="shared" si="745"/>
        <v>44406.6</v>
      </c>
      <c r="I531" s="11">
        <f t="shared" si="746"/>
        <v>0</v>
      </c>
      <c r="J531" s="11">
        <f t="shared" si="747"/>
        <v>0</v>
      </c>
      <c r="K531" s="11">
        <f t="shared" si="748"/>
        <v>0</v>
      </c>
      <c r="L531" s="11">
        <f t="shared" si="749"/>
        <v>36729.1</v>
      </c>
      <c r="M531" s="11">
        <f t="shared" si="750"/>
        <v>44406.6</v>
      </c>
      <c r="N531" s="11">
        <f t="shared" si="751"/>
        <v>44406.6</v>
      </c>
      <c r="O531" s="11">
        <f t="shared" si="752"/>
        <v>0</v>
      </c>
      <c r="P531" s="11">
        <f t="shared" si="753"/>
        <v>0</v>
      </c>
      <c r="Q531" s="11">
        <f t="shared" si="754"/>
        <v>0</v>
      </c>
      <c r="R531" s="11">
        <f t="shared" si="714"/>
        <v>36729.1</v>
      </c>
      <c r="S531" s="11">
        <f t="shared" si="715"/>
        <v>44406.6</v>
      </c>
      <c r="T531" s="11">
        <f t="shared" si="716"/>
        <v>44406.6</v>
      </c>
      <c r="U531" s="11">
        <f t="shared" si="755"/>
        <v>0</v>
      </c>
      <c r="V531" s="11">
        <f t="shared" si="756"/>
        <v>0</v>
      </c>
      <c r="W531" s="11">
        <f t="shared" si="757"/>
        <v>0</v>
      </c>
      <c r="X531" s="11">
        <f t="shared" si="717"/>
        <v>36729.1</v>
      </c>
      <c r="Y531" s="11">
        <f t="shared" si="718"/>
        <v>44406.6</v>
      </c>
      <c r="Z531" s="11">
        <f t="shared" si="719"/>
        <v>44406.6</v>
      </c>
      <c r="AA531" s="11">
        <f t="shared" si="758"/>
        <v>0</v>
      </c>
      <c r="AB531" s="11">
        <f t="shared" si="759"/>
        <v>0</v>
      </c>
      <c r="AC531" s="11">
        <f t="shared" si="760"/>
        <v>0</v>
      </c>
      <c r="AD531" s="11">
        <f t="shared" si="720"/>
        <v>36729.1</v>
      </c>
      <c r="AE531" s="11">
        <f t="shared" si="761"/>
        <v>0</v>
      </c>
      <c r="AF531" s="57">
        <f t="shared" si="712"/>
        <v>36729.1</v>
      </c>
      <c r="AG531" s="58">
        <f t="shared" si="721"/>
        <v>44406.6</v>
      </c>
      <c r="AH531" s="58">
        <f t="shared" si="722"/>
        <v>44406.6</v>
      </c>
      <c r="AI531" s="11">
        <f t="shared" si="762"/>
        <v>0</v>
      </c>
      <c r="AJ531" s="21"/>
      <c r="AK531" s="21"/>
    </row>
    <row r="532" spans="1:42" x14ac:dyDescent="0.3">
      <c r="A532" s="47" t="s">
        <v>375</v>
      </c>
      <c r="B532" s="48" t="s">
        <v>51</v>
      </c>
      <c r="C532" s="47" t="s">
        <v>65</v>
      </c>
      <c r="D532" s="47" t="s">
        <v>296</v>
      </c>
      <c r="E532" s="49" t="s">
        <v>348</v>
      </c>
      <c r="F532" s="11">
        <v>36729.1</v>
      </c>
      <c r="G532" s="11">
        <v>44406.6</v>
      </c>
      <c r="H532" s="11">
        <v>44406.6</v>
      </c>
      <c r="I532" s="11"/>
      <c r="J532" s="11"/>
      <c r="K532" s="11"/>
      <c r="L532" s="11">
        <f t="shared" si="749"/>
        <v>36729.1</v>
      </c>
      <c r="M532" s="11">
        <f t="shared" si="750"/>
        <v>44406.6</v>
      </c>
      <c r="N532" s="11">
        <f t="shared" si="751"/>
        <v>44406.6</v>
      </c>
      <c r="O532" s="11"/>
      <c r="P532" s="11"/>
      <c r="Q532" s="11"/>
      <c r="R532" s="11">
        <f t="shared" si="714"/>
        <v>36729.1</v>
      </c>
      <c r="S532" s="11">
        <f t="shared" si="715"/>
        <v>44406.6</v>
      </c>
      <c r="T532" s="11">
        <f t="shared" si="716"/>
        <v>44406.6</v>
      </c>
      <c r="U532" s="11"/>
      <c r="V532" s="11"/>
      <c r="W532" s="11"/>
      <c r="X532" s="11">
        <f t="shared" si="717"/>
        <v>36729.1</v>
      </c>
      <c r="Y532" s="11">
        <f t="shared" si="718"/>
        <v>44406.6</v>
      </c>
      <c r="Z532" s="11">
        <f t="shared" si="719"/>
        <v>44406.6</v>
      </c>
      <c r="AA532" s="11"/>
      <c r="AB532" s="11"/>
      <c r="AC532" s="11"/>
      <c r="AD532" s="11">
        <f t="shared" si="720"/>
        <v>36729.1</v>
      </c>
      <c r="AE532" s="11"/>
      <c r="AF532" s="57">
        <f t="shared" si="712"/>
        <v>36729.1</v>
      </c>
      <c r="AG532" s="58">
        <f t="shared" si="721"/>
        <v>44406.6</v>
      </c>
      <c r="AH532" s="58">
        <f t="shared" si="722"/>
        <v>44406.6</v>
      </c>
      <c r="AI532" s="11"/>
      <c r="AJ532" s="21"/>
      <c r="AK532" s="21"/>
    </row>
    <row r="533" spans="1:42" x14ac:dyDescent="0.3">
      <c r="A533" s="47" t="s">
        <v>377</v>
      </c>
      <c r="B533" s="48"/>
      <c r="C533" s="47"/>
      <c r="D533" s="47"/>
      <c r="E533" s="50" t="s">
        <v>378</v>
      </c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>
        <f>AA534+AA537</f>
        <v>519666.37600000005</v>
      </c>
      <c r="AB533" s="11">
        <f>AB534+AB537</f>
        <v>700210.73199999996</v>
      </c>
      <c r="AC533" s="11">
        <f>AC534+AC537</f>
        <v>643526.96499999997</v>
      </c>
      <c r="AD533" s="11">
        <f t="shared" si="720"/>
        <v>519666.37600000005</v>
      </c>
      <c r="AE533" s="11">
        <f>AE534+AE537</f>
        <v>0</v>
      </c>
      <c r="AF533" s="57">
        <f t="shared" si="712"/>
        <v>519666.37600000005</v>
      </c>
      <c r="AG533" s="58">
        <f t="shared" si="721"/>
        <v>700210.73199999996</v>
      </c>
      <c r="AH533" s="58">
        <f t="shared" si="722"/>
        <v>643526.96499999997</v>
      </c>
      <c r="AI533" s="11">
        <f>AI534+AI537</f>
        <v>0</v>
      </c>
      <c r="AJ533" s="21"/>
      <c r="AK533" s="21"/>
    </row>
    <row r="534" spans="1:42" ht="46.8" x14ac:dyDescent="0.3">
      <c r="A534" s="47" t="s">
        <v>379</v>
      </c>
      <c r="B534" s="48"/>
      <c r="C534" s="47"/>
      <c r="D534" s="47"/>
      <c r="E534" s="50" t="s">
        <v>380</v>
      </c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>
        <f t="shared" ref="AA534:AA535" si="763">AA535</f>
        <v>227028.53</v>
      </c>
      <c r="AB534" s="11">
        <f t="shared" ref="AB534:AB538" si="764">AB535</f>
        <v>0</v>
      </c>
      <c r="AC534" s="11">
        <f t="shared" ref="AC534:AC538" si="765">AC535</f>
        <v>0</v>
      </c>
      <c r="AD534" s="11">
        <f t="shared" si="720"/>
        <v>227028.53</v>
      </c>
      <c r="AE534" s="11">
        <f t="shared" ref="AE534:AE538" si="766">AE535</f>
        <v>0</v>
      </c>
      <c r="AF534" s="57">
        <f t="shared" si="712"/>
        <v>227028.53</v>
      </c>
      <c r="AG534" s="58">
        <f t="shared" si="721"/>
        <v>0</v>
      </c>
      <c r="AH534" s="58">
        <f t="shared" si="722"/>
        <v>0</v>
      </c>
      <c r="AI534" s="11">
        <f t="shared" ref="AI534:AI538" si="767">AI535</f>
        <v>0</v>
      </c>
      <c r="AJ534" s="21"/>
      <c r="AK534" s="21"/>
    </row>
    <row r="535" spans="1:42" ht="46.8" x14ac:dyDescent="0.3">
      <c r="A535" s="47" t="s">
        <v>379</v>
      </c>
      <c r="B535" s="48" t="s">
        <v>28</v>
      </c>
      <c r="C535" s="47"/>
      <c r="D535" s="47"/>
      <c r="E535" s="49" t="s">
        <v>29</v>
      </c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>
        <f t="shared" si="763"/>
        <v>227028.53</v>
      </c>
      <c r="AB535" s="11">
        <f t="shared" si="764"/>
        <v>0</v>
      </c>
      <c r="AC535" s="11">
        <f t="shared" si="765"/>
        <v>0</v>
      </c>
      <c r="AD535" s="11">
        <f t="shared" si="720"/>
        <v>227028.53</v>
      </c>
      <c r="AE535" s="11">
        <f t="shared" si="766"/>
        <v>0</v>
      </c>
      <c r="AF535" s="57">
        <f t="shared" si="712"/>
        <v>227028.53</v>
      </c>
      <c r="AG535" s="58">
        <f t="shared" si="721"/>
        <v>0</v>
      </c>
      <c r="AH535" s="58">
        <f t="shared" si="722"/>
        <v>0</v>
      </c>
      <c r="AI535" s="11">
        <f t="shared" si="767"/>
        <v>0</v>
      </c>
      <c r="AJ535" s="21"/>
      <c r="AK535" s="21"/>
    </row>
    <row r="536" spans="1:42" x14ac:dyDescent="0.3">
      <c r="A536" s="47" t="s">
        <v>379</v>
      </c>
      <c r="B536" s="48">
        <v>400</v>
      </c>
      <c r="C536" s="47" t="s">
        <v>65</v>
      </c>
      <c r="D536" s="47" t="s">
        <v>296</v>
      </c>
      <c r="E536" s="49" t="s">
        <v>348</v>
      </c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>
        <f>211682.759+15345.771</f>
        <v>227028.53</v>
      </c>
      <c r="AB536" s="11"/>
      <c r="AC536" s="11"/>
      <c r="AD536" s="11">
        <f t="shared" si="720"/>
        <v>227028.53</v>
      </c>
      <c r="AE536" s="11"/>
      <c r="AF536" s="57">
        <f t="shared" si="712"/>
        <v>227028.53</v>
      </c>
      <c r="AG536" s="58">
        <f t="shared" si="721"/>
        <v>0</v>
      </c>
      <c r="AH536" s="58">
        <f t="shared" si="722"/>
        <v>0</v>
      </c>
      <c r="AI536" s="11"/>
      <c r="AJ536" s="21"/>
      <c r="AK536" s="21"/>
    </row>
    <row r="537" spans="1:42" ht="46.8" x14ac:dyDescent="0.3">
      <c r="A537" s="47" t="s">
        <v>381</v>
      </c>
      <c r="B537" s="48"/>
      <c r="C537" s="47"/>
      <c r="D537" s="47"/>
      <c r="E537" s="50" t="s">
        <v>382</v>
      </c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>
        <f t="shared" ref="AA537:AA538" si="768">AA538</f>
        <v>292637.84600000002</v>
      </c>
      <c r="AB537" s="11">
        <f t="shared" si="764"/>
        <v>700210.73199999996</v>
      </c>
      <c r="AC537" s="11">
        <f t="shared" si="765"/>
        <v>643526.96499999997</v>
      </c>
      <c r="AD537" s="11">
        <f t="shared" si="720"/>
        <v>292637.84600000002</v>
      </c>
      <c r="AE537" s="11">
        <f t="shared" si="766"/>
        <v>0</v>
      </c>
      <c r="AF537" s="57">
        <f t="shared" si="712"/>
        <v>292637.84600000002</v>
      </c>
      <c r="AG537" s="58">
        <f t="shared" si="721"/>
        <v>700210.73199999996</v>
      </c>
      <c r="AH537" s="58">
        <f t="shared" si="722"/>
        <v>643526.96499999997</v>
      </c>
      <c r="AI537" s="11">
        <f t="shared" si="767"/>
        <v>0</v>
      </c>
      <c r="AJ537" s="21"/>
      <c r="AK537" s="21"/>
    </row>
    <row r="538" spans="1:42" ht="46.8" x14ac:dyDescent="0.3">
      <c r="A538" s="47" t="s">
        <v>381</v>
      </c>
      <c r="B538" s="48" t="s">
        <v>28</v>
      </c>
      <c r="C538" s="47"/>
      <c r="D538" s="47"/>
      <c r="E538" s="49" t="s">
        <v>29</v>
      </c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>
        <f t="shared" si="768"/>
        <v>292637.84600000002</v>
      </c>
      <c r="AB538" s="11">
        <f t="shared" si="764"/>
        <v>700210.73199999996</v>
      </c>
      <c r="AC538" s="11">
        <f t="shared" si="765"/>
        <v>643526.96499999997</v>
      </c>
      <c r="AD538" s="11">
        <f t="shared" si="720"/>
        <v>292637.84600000002</v>
      </c>
      <c r="AE538" s="11">
        <f t="shared" si="766"/>
        <v>0</v>
      </c>
      <c r="AF538" s="57">
        <f t="shared" si="712"/>
        <v>292637.84600000002</v>
      </c>
      <c r="AG538" s="58">
        <f t="shared" si="721"/>
        <v>700210.73199999996</v>
      </c>
      <c r="AH538" s="58">
        <f t="shared" si="722"/>
        <v>643526.96499999997</v>
      </c>
      <c r="AI538" s="11">
        <f t="shared" si="767"/>
        <v>0</v>
      </c>
      <c r="AJ538" s="21"/>
      <c r="AK538" s="21"/>
    </row>
    <row r="539" spans="1:42" x14ac:dyDescent="0.3">
      <c r="A539" s="47" t="s">
        <v>381</v>
      </c>
      <c r="B539" s="48">
        <v>400</v>
      </c>
      <c r="C539" s="47" t="s">
        <v>65</v>
      </c>
      <c r="D539" s="47" t="s">
        <v>296</v>
      </c>
      <c r="E539" s="49" t="s">
        <v>348</v>
      </c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>
        <f>11693.808+280651.4+292.638</f>
        <v>292637.84600000002</v>
      </c>
      <c r="AB539" s="11">
        <f>2184.828+52435.872+25795.593+619094.228+700.211</f>
        <v>700210.73199999996</v>
      </c>
      <c r="AC539" s="11">
        <f>25715.338+617168.1+643.527</f>
        <v>643526.96499999997</v>
      </c>
      <c r="AD539" s="11">
        <f t="shared" si="720"/>
        <v>292637.84600000002</v>
      </c>
      <c r="AE539" s="11"/>
      <c r="AF539" s="57">
        <f t="shared" si="712"/>
        <v>292637.84600000002</v>
      </c>
      <c r="AG539" s="58">
        <f t="shared" si="721"/>
        <v>700210.73199999996</v>
      </c>
      <c r="AH539" s="58">
        <f t="shared" si="722"/>
        <v>643526.96499999997</v>
      </c>
      <c r="AI539" s="11"/>
      <c r="AJ539" s="21"/>
      <c r="AK539" s="21"/>
    </row>
    <row r="540" spans="1:42" s="60" customFormat="1" ht="31.2" x14ac:dyDescent="0.3">
      <c r="A540" s="44" t="s">
        <v>383</v>
      </c>
      <c r="B540" s="45"/>
      <c r="C540" s="44"/>
      <c r="D540" s="44"/>
      <c r="E540" s="46" t="s">
        <v>256</v>
      </c>
      <c r="F540" s="18">
        <f t="shared" si="743"/>
        <v>1364542.2999999998</v>
      </c>
      <c r="G540" s="18">
        <f t="shared" si="744"/>
        <v>1989896.9999999998</v>
      </c>
      <c r="H540" s="18">
        <f t="shared" si="745"/>
        <v>1477335.5</v>
      </c>
      <c r="I540" s="18">
        <f t="shared" si="746"/>
        <v>0</v>
      </c>
      <c r="J540" s="18">
        <f t="shared" si="747"/>
        <v>0</v>
      </c>
      <c r="K540" s="18">
        <f t="shared" si="748"/>
        <v>0</v>
      </c>
      <c r="L540" s="18">
        <f t="shared" si="749"/>
        <v>1364542.2999999998</v>
      </c>
      <c r="M540" s="18">
        <f t="shared" si="750"/>
        <v>1989896.9999999998</v>
      </c>
      <c r="N540" s="18">
        <f t="shared" si="751"/>
        <v>1477335.5</v>
      </c>
      <c r="O540" s="18">
        <f t="shared" si="752"/>
        <v>257060.86805000002</v>
      </c>
      <c r="P540" s="18">
        <f t="shared" si="753"/>
        <v>0</v>
      </c>
      <c r="Q540" s="18">
        <f t="shared" si="754"/>
        <v>3.5999999999999997E-2</v>
      </c>
      <c r="R540" s="18">
        <f t="shared" si="714"/>
        <v>1621603.1680499997</v>
      </c>
      <c r="S540" s="18">
        <f t="shared" si="715"/>
        <v>1989896.9999999998</v>
      </c>
      <c r="T540" s="18">
        <f t="shared" si="716"/>
        <v>1477335.5360000001</v>
      </c>
      <c r="U540" s="18">
        <f t="shared" si="755"/>
        <v>0</v>
      </c>
      <c r="V540" s="18">
        <f t="shared" si="756"/>
        <v>0</v>
      </c>
      <c r="W540" s="18">
        <f t="shared" si="757"/>
        <v>0</v>
      </c>
      <c r="X540" s="18">
        <f t="shared" si="717"/>
        <v>1621603.1680499997</v>
      </c>
      <c r="Y540" s="18">
        <f t="shared" si="718"/>
        <v>1989896.9999999998</v>
      </c>
      <c r="Z540" s="18">
        <f t="shared" si="719"/>
        <v>1477335.5360000001</v>
      </c>
      <c r="AA540" s="18">
        <f t="shared" si="758"/>
        <v>-495358.54200000002</v>
      </c>
      <c r="AB540" s="18">
        <f t="shared" si="759"/>
        <v>-798399</v>
      </c>
      <c r="AC540" s="18">
        <f t="shared" si="760"/>
        <v>-200000</v>
      </c>
      <c r="AD540" s="18">
        <f t="shared" si="720"/>
        <v>1126244.6260499996</v>
      </c>
      <c r="AE540" s="18">
        <f t="shared" si="761"/>
        <v>0</v>
      </c>
      <c r="AF540" s="55">
        <f t="shared" si="712"/>
        <v>1126244.6260499996</v>
      </c>
      <c r="AG540" s="56">
        <f t="shared" si="721"/>
        <v>1191497.9999999998</v>
      </c>
      <c r="AH540" s="56">
        <f t="shared" si="722"/>
        <v>1277335.5360000001</v>
      </c>
      <c r="AI540" s="18">
        <f t="shared" si="762"/>
        <v>0</v>
      </c>
      <c r="AJ540" s="19"/>
      <c r="AK540" s="19"/>
      <c r="AL540" s="17"/>
      <c r="AM540" s="17"/>
      <c r="AN540" s="17"/>
      <c r="AO540" s="17"/>
      <c r="AP540" s="17"/>
    </row>
    <row r="541" spans="1:42" ht="31.2" x14ac:dyDescent="0.3">
      <c r="A541" s="47" t="s">
        <v>384</v>
      </c>
      <c r="B541" s="48"/>
      <c r="C541" s="47"/>
      <c r="D541" s="47"/>
      <c r="E541" s="49" t="s">
        <v>385</v>
      </c>
      <c r="F541" s="11">
        <f t="shared" ref="F541:K541" si="769">F545+F548+F551+F554+F557</f>
        <v>1364542.2999999998</v>
      </c>
      <c r="G541" s="11">
        <f t="shared" si="769"/>
        <v>1989896.9999999998</v>
      </c>
      <c r="H541" s="11">
        <f t="shared" si="769"/>
        <v>1477335.5</v>
      </c>
      <c r="I541" s="11">
        <f t="shared" si="769"/>
        <v>0</v>
      </c>
      <c r="J541" s="11">
        <f t="shared" si="769"/>
        <v>0</v>
      </c>
      <c r="K541" s="11">
        <f t="shared" si="769"/>
        <v>0</v>
      </c>
      <c r="L541" s="11">
        <f t="shared" si="749"/>
        <v>1364542.2999999998</v>
      </c>
      <c r="M541" s="11">
        <f t="shared" si="750"/>
        <v>1989896.9999999998</v>
      </c>
      <c r="N541" s="11">
        <f t="shared" si="751"/>
        <v>1477335.5</v>
      </c>
      <c r="O541" s="11">
        <f>O545+O548+O551+O554+O557+O542</f>
        <v>257060.86805000002</v>
      </c>
      <c r="P541" s="11">
        <f>P545+P548+P551+P554+P557+P542</f>
        <v>0</v>
      </c>
      <c r="Q541" s="11">
        <f>Q545+Q548+Q551+Q554+Q557+Q542</f>
        <v>3.5999999999999997E-2</v>
      </c>
      <c r="R541" s="11">
        <f t="shared" si="714"/>
        <v>1621603.1680499997</v>
      </c>
      <c r="S541" s="11">
        <f t="shared" si="715"/>
        <v>1989896.9999999998</v>
      </c>
      <c r="T541" s="11">
        <f t="shared" si="716"/>
        <v>1477335.5360000001</v>
      </c>
      <c r="U541" s="11">
        <f>U545+U548+U551+U554+U557+U542</f>
        <v>0</v>
      </c>
      <c r="V541" s="11">
        <f>V545+V548+V551+V554+V557+V542</f>
        <v>0</v>
      </c>
      <c r="W541" s="11">
        <f>W545+W548+W551+W554+W557+W542</f>
        <v>0</v>
      </c>
      <c r="X541" s="11">
        <f t="shared" si="717"/>
        <v>1621603.1680499997</v>
      </c>
      <c r="Y541" s="11">
        <f t="shared" si="718"/>
        <v>1989896.9999999998</v>
      </c>
      <c r="Z541" s="11">
        <f t="shared" si="719"/>
        <v>1477335.5360000001</v>
      </c>
      <c r="AA541" s="11">
        <f>AA545+AA548+AA551+AA554+AA557+AA542</f>
        <v>-495358.54200000002</v>
      </c>
      <c r="AB541" s="11">
        <f>AB545+AB548+AB551+AB554+AB557+AB542</f>
        <v>-798399</v>
      </c>
      <c r="AC541" s="11">
        <f>AC545+AC548+AC551+AC554+AC557+AC542</f>
        <v>-200000</v>
      </c>
      <c r="AD541" s="11">
        <f t="shared" si="720"/>
        <v>1126244.6260499996</v>
      </c>
      <c r="AE541" s="11">
        <f>AE545+AE548+AE551+AE554+AE557+AE542</f>
        <v>0</v>
      </c>
      <c r="AF541" s="57">
        <f t="shared" si="712"/>
        <v>1126244.6260499996</v>
      </c>
      <c r="AG541" s="58">
        <f t="shared" si="721"/>
        <v>1191497.9999999998</v>
      </c>
      <c r="AH541" s="58">
        <f t="shared" si="722"/>
        <v>1277335.5360000001</v>
      </c>
      <c r="AI541" s="11">
        <f>AI545+AI548+AI551+AI554+AI557+AI542</f>
        <v>0</v>
      </c>
      <c r="AJ541" s="21"/>
      <c r="AK541" s="21"/>
    </row>
    <row r="542" spans="1:42" ht="31.2" x14ac:dyDescent="0.3">
      <c r="A542" s="47" t="s">
        <v>386</v>
      </c>
      <c r="B542" s="48"/>
      <c r="C542" s="47"/>
      <c r="D542" s="47"/>
      <c r="E542" s="50" t="s">
        <v>387</v>
      </c>
      <c r="F542" s="11"/>
      <c r="G542" s="11"/>
      <c r="H542" s="11"/>
      <c r="I542" s="11"/>
      <c r="J542" s="11"/>
      <c r="K542" s="11"/>
      <c r="L542" s="11"/>
      <c r="M542" s="11"/>
      <c r="N542" s="11"/>
      <c r="O542" s="11">
        <f t="shared" ref="O542:O560" si="770">O543</f>
        <v>8404.7960500000008</v>
      </c>
      <c r="P542" s="11">
        <f t="shared" ref="P542:P560" si="771">P543</f>
        <v>0</v>
      </c>
      <c r="Q542" s="11">
        <f t="shared" ref="Q542:Q560" si="772">Q543</f>
        <v>0</v>
      </c>
      <c r="R542" s="11">
        <f t="shared" si="714"/>
        <v>8404.7960500000008</v>
      </c>
      <c r="S542" s="11">
        <f t="shared" si="715"/>
        <v>0</v>
      </c>
      <c r="T542" s="11">
        <f t="shared" si="716"/>
        <v>0</v>
      </c>
      <c r="U542" s="11">
        <f t="shared" ref="U542:U560" si="773">U543</f>
        <v>0</v>
      </c>
      <c r="V542" s="11">
        <f t="shared" ref="V542:V560" si="774">V543</f>
        <v>0</v>
      </c>
      <c r="W542" s="11">
        <f t="shared" ref="W542:W560" si="775">W543</f>
        <v>0</v>
      </c>
      <c r="X542" s="11">
        <f t="shared" si="717"/>
        <v>8404.7960500000008</v>
      </c>
      <c r="Y542" s="11">
        <f t="shared" si="718"/>
        <v>0</v>
      </c>
      <c r="Z542" s="11">
        <f t="shared" si="719"/>
        <v>0</v>
      </c>
      <c r="AA542" s="11">
        <f t="shared" ref="AA542:AA560" si="776">AA543</f>
        <v>0</v>
      </c>
      <c r="AB542" s="11">
        <f t="shared" ref="AB542:AB560" si="777">AB543</f>
        <v>0</v>
      </c>
      <c r="AC542" s="11">
        <f t="shared" ref="AC542:AC560" si="778">AC543</f>
        <v>0</v>
      </c>
      <c r="AD542" s="11">
        <f t="shared" si="720"/>
        <v>8404.7960500000008</v>
      </c>
      <c r="AE542" s="11">
        <f t="shared" ref="AE542:AE560" si="779">AE543</f>
        <v>0</v>
      </c>
      <c r="AF542" s="57">
        <f t="shared" si="712"/>
        <v>8404.7960500000008</v>
      </c>
      <c r="AG542" s="58">
        <f t="shared" si="721"/>
        <v>0</v>
      </c>
      <c r="AH542" s="58">
        <f t="shared" si="722"/>
        <v>0</v>
      </c>
      <c r="AI542" s="11">
        <f t="shared" ref="AI542:AI560" si="780">AI543</f>
        <v>0</v>
      </c>
      <c r="AJ542" s="21"/>
      <c r="AK542" s="21"/>
    </row>
    <row r="543" spans="1:42" ht="46.8" x14ac:dyDescent="0.3">
      <c r="A543" s="47" t="s">
        <v>386</v>
      </c>
      <c r="B543" s="48" t="s">
        <v>28</v>
      </c>
      <c r="C543" s="47"/>
      <c r="D543" s="47"/>
      <c r="E543" s="49" t="s">
        <v>29</v>
      </c>
      <c r="F543" s="11"/>
      <c r="G543" s="11"/>
      <c r="H543" s="11"/>
      <c r="I543" s="11"/>
      <c r="J543" s="11"/>
      <c r="K543" s="11"/>
      <c r="L543" s="11"/>
      <c r="M543" s="11"/>
      <c r="N543" s="11"/>
      <c r="O543" s="11">
        <f t="shared" si="770"/>
        <v>8404.7960500000008</v>
      </c>
      <c r="P543" s="11">
        <f t="shared" si="771"/>
        <v>0</v>
      </c>
      <c r="Q543" s="11">
        <f t="shared" si="772"/>
        <v>0</v>
      </c>
      <c r="R543" s="11">
        <f t="shared" si="714"/>
        <v>8404.7960500000008</v>
      </c>
      <c r="S543" s="11">
        <f t="shared" si="715"/>
        <v>0</v>
      </c>
      <c r="T543" s="11">
        <f t="shared" si="716"/>
        <v>0</v>
      </c>
      <c r="U543" s="11">
        <f t="shared" si="773"/>
        <v>0</v>
      </c>
      <c r="V543" s="11">
        <f t="shared" si="774"/>
        <v>0</v>
      </c>
      <c r="W543" s="11">
        <f t="shared" si="775"/>
        <v>0</v>
      </c>
      <c r="X543" s="11">
        <f t="shared" si="717"/>
        <v>8404.7960500000008</v>
      </c>
      <c r="Y543" s="11">
        <f t="shared" si="718"/>
        <v>0</v>
      </c>
      <c r="Z543" s="11">
        <f t="shared" si="719"/>
        <v>0</v>
      </c>
      <c r="AA543" s="11">
        <f t="shared" si="776"/>
        <v>0</v>
      </c>
      <c r="AB543" s="11">
        <f t="shared" si="777"/>
        <v>0</v>
      </c>
      <c r="AC543" s="11">
        <f t="shared" si="778"/>
        <v>0</v>
      </c>
      <c r="AD543" s="11">
        <f t="shared" si="720"/>
        <v>8404.7960500000008</v>
      </c>
      <c r="AE543" s="11">
        <f t="shared" si="779"/>
        <v>0</v>
      </c>
      <c r="AF543" s="57">
        <f t="shared" si="712"/>
        <v>8404.7960500000008</v>
      </c>
      <c r="AG543" s="58">
        <f t="shared" si="721"/>
        <v>0</v>
      </c>
      <c r="AH543" s="58">
        <f t="shared" si="722"/>
        <v>0</v>
      </c>
      <c r="AI543" s="11">
        <f t="shared" si="780"/>
        <v>0</v>
      </c>
      <c r="AJ543" s="21"/>
      <c r="AK543" s="21"/>
    </row>
    <row r="544" spans="1:42" x14ac:dyDescent="0.3">
      <c r="A544" s="47" t="s">
        <v>386</v>
      </c>
      <c r="B544" s="48">
        <v>400</v>
      </c>
      <c r="C544" s="47" t="s">
        <v>65</v>
      </c>
      <c r="D544" s="47" t="s">
        <v>296</v>
      </c>
      <c r="E544" s="49" t="s">
        <v>348</v>
      </c>
      <c r="F544" s="11"/>
      <c r="G544" s="11"/>
      <c r="H544" s="11"/>
      <c r="I544" s="11"/>
      <c r="J544" s="11"/>
      <c r="K544" s="11"/>
      <c r="L544" s="11"/>
      <c r="M544" s="11"/>
      <c r="N544" s="11"/>
      <c r="O544" s="11">
        <v>8404.7960500000008</v>
      </c>
      <c r="P544" s="11"/>
      <c r="Q544" s="11"/>
      <c r="R544" s="11">
        <f t="shared" si="714"/>
        <v>8404.7960500000008</v>
      </c>
      <c r="S544" s="11">
        <f t="shared" si="715"/>
        <v>0</v>
      </c>
      <c r="T544" s="11">
        <f t="shared" si="716"/>
        <v>0</v>
      </c>
      <c r="U544" s="11"/>
      <c r="V544" s="11"/>
      <c r="W544" s="11"/>
      <c r="X544" s="11">
        <f t="shared" si="717"/>
        <v>8404.7960500000008</v>
      </c>
      <c r="Y544" s="11">
        <f t="shared" si="718"/>
        <v>0</v>
      </c>
      <c r="Z544" s="11">
        <f t="shared" si="719"/>
        <v>0</v>
      </c>
      <c r="AA544" s="11"/>
      <c r="AB544" s="11"/>
      <c r="AC544" s="11"/>
      <c r="AD544" s="11">
        <f t="shared" si="720"/>
        <v>8404.7960500000008</v>
      </c>
      <c r="AE544" s="11"/>
      <c r="AF544" s="57">
        <f t="shared" si="712"/>
        <v>8404.7960500000008</v>
      </c>
      <c r="AG544" s="58">
        <f t="shared" si="721"/>
        <v>0</v>
      </c>
      <c r="AH544" s="58">
        <f t="shared" si="722"/>
        <v>0</v>
      </c>
      <c r="AI544" s="11"/>
      <c r="AJ544" s="21"/>
      <c r="AK544" s="21"/>
    </row>
    <row r="545" spans="1:42" ht="46.8" x14ac:dyDescent="0.3">
      <c r="A545" s="47" t="s">
        <v>388</v>
      </c>
      <c r="B545" s="48"/>
      <c r="C545" s="47"/>
      <c r="D545" s="47"/>
      <c r="E545" s="49" t="s">
        <v>389</v>
      </c>
      <c r="F545" s="11">
        <f t="shared" ref="F545:F560" si="781">F546</f>
        <v>453</v>
      </c>
      <c r="G545" s="11">
        <f t="shared" ref="G545:G560" si="782">G546</f>
        <v>651.5</v>
      </c>
      <c r="H545" s="11">
        <f t="shared" ref="H545:H560" si="783">H546</f>
        <v>200</v>
      </c>
      <c r="I545" s="11">
        <f t="shared" ref="I545:I560" si="784">I546</f>
        <v>0</v>
      </c>
      <c r="J545" s="11">
        <f t="shared" ref="J545:J560" si="785">J546</f>
        <v>0</v>
      </c>
      <c r="K545" s="11">
        <f t="shared" ref="K545:K560" si="786">K546</f>
        <v>0</v>
      </c>
      <c r="L545" s="11">
        <f t="shared" si="749"/>
        <v>453</v>
      </c>
      <c r="M545" s="11">
        <f t="shared" si="750"/>
        <v>651.5</v>
      </c>
      <c r="N545" s="11">
        <f t="shared" si="751"/>
        <v>200</v>
      </c>
      <c r="O545" s="11">
        <f t="shared" si="770"/>
        <v>17979.14402</v>
      </c>
      <c r="P545" s="11">
        <f t="shared" si="771"/>
        <v>0</v>
      </c>
      <c r="Q545" s="11">
        <f t="shared" si="772"/>
        <v>0</v>
      </c>
      <c r="R545" s="11">
        <f t="shared" si="714"/>
        <v>18432.14402</v>
      </c>
      <c r="S545" s="11">
        <f t="shared" si="715"/>
        <v>651.5</v>
      </c>
      <c r="T545" s="11">
        <f t="shared" si="716"/>
        <v>200</v>
      </c>
      <c r="U545" s="11">
        <f t="shared" si="773"/>
        <v>0</v>
      </c>
      <c r="V545" s="11">
        <f t="shared" si="774"/>
        <v>0</v>
      </c>
      <c r="W545" s="11">
        <f t="shared" si="775"/>
        <v>0</v>
      </c>
      <c r="X545" s="11">
        <f t="shared" si="717"/>
        <v>18432.14402</v>
      </c>
      <c r="Y545" s="11">
        <f t="shared" si="718"/>
        <v>651.5</v>
      </c>
      <c r="Z545" s="11">
        <f t="shared" si="719"/>
        <v>200</v>
      </c>
      <c r="AA545" s="11">
        <f t="shared" si="776"/>
        <v>0</v>
      </c>
      <c r="AB545" s="11">
        <f t="shared" si="777"/>
        <v>0</v>
      </c>
      <c r="AC545" s="11">
        <f t="shared" si="778"/>
        <v>0</v>
      </c>
      <c r="AD545" s="11">
        <f t="shared" si="720"/>
        <v>18432.14402</v>
      </c>
      <c r="AE545" s="11">
        <f t="shared" si="779"/>
        <v>0</v>
      </c>
      <c r="AF545" s="57">
        <f t="shared" si="712"/>
        <v>18432.14402</v>
      </c>
      <c r="AG545" s="58">
        <f t="shared" si="721"/>
        <v>651.5</v>
      </c>
      <c r="AH545" s="58">
        <f t="shared" si="722"/>
        <v>200</v>
      </c>
      <c r="AI545" s="11">
        <f t="shared" si="780"/>
        <v>0</v>
      </c>
      <c r="AJ545" s="21"/>
      <c r="AK545" s="21"/>
    </row>
    <row r="546" spans="1:42" ht="46.8" x14ac:dyDescent="0.3">
      <c r="A546" s="47" t="s">
        <v>388</v>
      </c>
      <c r="B546" s="48" t="s">
        <v>28</v>
      </c>
      <c r="C546" s="47"/>
      <c r="D546" s="47"/>
      <c r="E546" s="49" t="s">
        <v>29</v>
      </c>
      <c r="F546" s="11">
        <f t="shared" si="781"/>
        <v>453</v>
      </c>
      <c r="G546" s="11">
        <f t="shared" si="782"/>
        <v>651.5</v>
      </c>
      <c r="H546" s="11">
        <f t="shared" si="783"/>
        <v>200</v>
      </c>
      <c r="I546" s="11">
        <f t="shared" si="784"/>
        <v>0</v>
      </c>
      <c r="J546" s="11">
        <f t="shared" si="785"/>
        <v>0</v>
      </c>
      <c r="K546" s="11">
        <f t="shared" si="786"/>
        <v>0</v>
      </c>
      <c r="L546" s="11">
        <f t="shared" si="749"/>
        <v>453</v>
      </c>
      <c r="M546" s="11">
        <f t="shared" si="750"/>
        <v>651.5</v>
      </c>
      <c r="N546" s="11">
        <f t="shared" si="751"/>
        <v>200</v>
      </c>
      <c r="O546" s="11">
        <f t="shared" si="770"/>
        <v>17979.14402</v>
      </c>
      <c r="P546" s="11">
        <f t="shared" si="771"/>
        <v>0</v>
      </c>
      <c r="Q546" s="11">
        <f t="shared" si="772"/>
        <v>0</v>
      </c>
      <c r="R546" s="11">
        <f t="shared" si="714"/>
        <v>18432.14402</v>
      </c>
      <c r="S546" s="11">
        <f t="shared" si="715"/>
        <v>651.5</v>
      </c>
      <c r="T546" s="11">
        <f t="shared" si="716"/>
        <v>200</v>
      </c>
      <c r="U546" s="11">
        <f t="shared" si="773"/>
        <v>0</v>
      </c>
      <c r="V546" s="11">
        <f t="shared" si="774"/>
        <v>0</v>
      </c>
      <c r="W546" s="11">
        <f t="shared" si="775"/>
        <v>0</v>
      </c>
      <c r="X546" s="11">
        <f t="shared" si="717"/>
        <v>18432.14402</v>
      </c>
      <c r="Y546" s="11">
        <f t="shared" si="718"/>
        <v>651.5</v>
      </c>
      <c r="Z546" s="11">
        <f t="shared" si="719"/>
        <v>200</v>
      </c>
      <c r="AA546" s="11">
        <f t="shared" si="776"/>
        <v>0</v>
      </c>
      <c r="AB546" s="11">
        <f t="shared" si="777"/>
        <v>0</v>
      </c>
      <c r="AC546" s="11">
        <f t="shared" si="778"/>
        <v>0</v>
      </c>
      <c r="AD546" s="11">
        <f t="shared" si="720"/>
        <v>18432.14402</v>
      </c>
      <c r="AE546" s="11">
        <f t="shared" si="779"/>
        <v>0</v>
      </c>
      <c r="AF546" s="57">
        <f t="shared" si="712"/>
        <v>18432.14402</v>
      </c>
      <c r="AG546" s="58">
        <f t="shared" si="721"/>
        <v>651.5</v>
      </c>
      <c r="AH546" s="58">
        <f t="shared" si="722"/>
        <v>200</v>
      </c>
      <c r="AI546" s="11">
        <f t="shared" si="780"/>
        <v>0</v>
      </c>
      <c r="AJ546" s="21"/>
      <c r="AK546" s="21"/>
    </row>
    <row r="547" spans="1:42" x14ac:dyDescent="0.3">
      <c r="A547" s="47" t="s">
        <v>388</v>
      </c>
      <c r="B547" s="48">
        <v>400</v>
      </c>
      <c r="C547" s="47" t="s">
        <v>65</v>
      </c>
      <c r="D547" s="47" t="s">
        <v>296</v>
      </c>
      <c r="E547" s="49" t="s">
        <v>348</v>
      </c>
      <c r="F547" s="11">
        <v>453</v>
      </c>
      <c r="G547" s="11">
        <v>651.5</v>
      </c>
      <c r="H547" s="11">
        <v>200</v>
      </c>
      <c r="I547" s="11"/>
      <c r="J547" s="11"/>
      <c r="K547" s="11"/>
      <c r="L547" s="11">
        <f t="shared" si="749"/>
        <v>453</v>
      </c>
      <c r="M547" s="11">
        <f t="shared" si="750"/>
        <v>651.5</v>
      </c>
      <c r="N547" s="11">
        <f t="shared" si="751"/>
        <v>200</v>
      </c>
      <c r="O547" s="11">
        <v>17979.14402</v>
      </c>
      <c r="P547" s="11"/>
      <c r="Q547" s="11"/>
      <c r="R547" s="11">
        <f t="shared" si="714"/>
        <v>18432.14402</v>
      </c>
      <c r="S547" s="11">
        <f t="shared" si="715"/>
        <v>651.5</v>
      </c>
      <c r="T547" s="11">
        <f t="shared" si="716"/>
        <v>200</v>
      </c>
      <c r="U547" s="11"/>
      <c r="V547" s="11"/>
      <c r="W547" s="11"/>
      <c r="X547" s="11">
        <f t="shared" si="717"/>
        <v>18432.14402</v>
      </c>
      <c r="Y547" s="11">
        <f t="shared" si="718"/>
        <v>651.5</v>
      </c>
      <c r="Z547" s="11">
        <f t="shared" si="719"/>
        <v>200</v>
      </c>
      <c r="AA547" s="11"/>
      <c r="AB547" s="11"/>
      <c r="AC547" s="11"/>
      <c r="AD547" s="11">
        <f t="shared" si="720"/>
        <v>18432.14402</v>
      </c>
      <c r="AE547" s="11"/>
      <c r="AF547" s="57">
        <f t="shared" ref="AF547:AF550" si="787">AD547+AE547</f>
        <v>18432.14402</v>
      </c>
      <c r="AG547" s="58">
        <f t="shared" si="721"/>
        <v>651.5</v>
      </c>
      <c r="AH547" s="58">
        <f t="shared" si="722"/>
        <v>200</v>
      </c>
      <c r="AI547" s="11"/>
      <c r="AJ547" s="21"/>
      <c r="AK547" s="21"/>
    </row>
    <row r="548" spans="1:42" ht="31.2" x14ac:dyDescent="0.3">
      <c r="A548" s="47" t="s">
        <v>390</v>
      </c>
      <c r="B548" s="48"/>
      <c r="C548" s="47"/>
      <c r="D548" s="47"/>
      <c r="E548" s="49" t="s">
        <v>391</v>
      </c>
      <c r="F548" s="11">
        <f t="shared" si="781"/>
        <v>35</v>
      </c>
      <c r="G548" s="11">
        <f t="shared" si="782"/>
        <v>540</v>
      </c>
      <c r="H548" s="11">
        <f t="shared" si="783"/>
        <v>1077.3</v>
      </c>
      <c r="I548" s="11">
        <f t="shared" si="784"/>
        <v>0</v>
      </c>
      <c r="J548" s="11">
        <f t="shared" si="785"/>
        <v>0</v>
      </c>
      <c r="K548" s="11">
        <f t="shared" si="786"/>
        <v>0</v>
      </c>
      <c r="L548" s="11">
        <f t="shared" si="749"/>
        <v>35</v>
      </c>
      <c r="M548" s="11">
        <f t="shared" si="750"/>
        <v>540</v>
      </c>
      <c r="N548" s="11">
        <f t="shared" si="751"/>
        <v>1077.3</v>
      </c>
      <c r="O548" s="11">
        <f t="shared" si="770"/>
        <v>0</v>
      </c>
      <c r="P548" s="11">
        <f t="shared" si="771"/>
        <v>0</v>
      </c>
      <c r="Q548" s="11">
        <f t="shared" si="772"/>
        <v>3.5999999999999997E-2</v>
      </c>
      <c r="R548" s="11">
        <f t="shared" si="714"/>
        <v>35</v>
      </c>
      <c r="S548" s="11">
        <f t="shared" si="715"/>
        <v>540</v>
      </c>
      <c r="T548" s="11">
        <f t="shared" si="716"/>
        <v>1077.336</v>
      </c>
      <c r="U548" s="11">
        <f t="shared" si="773"/>
        <v>0</v>
      </c>
      <c r="V548" s="11">
        <f t="shared" si="774"/>
        <v>0</v>
      </c>
      <c r="W548" s="11">
        <f t="shared" si="775"/>
        <v>0</v>
      </c>
      <c r="X548" s="11">
        <f t="shared" si="717"/>
        <v>35</v>
      </c>
      <c r="Y548" s="11">
        <f t="shared" si="718"/>
        <v>540</v>
      </c>
      <c r="Z548" s="11">
        <f t="shared" si="719"/>
        <v>1077.336</v>
      </c>
      <c r="AA548" s="11">
        <f t="shared" si="776"/>
        <v>0</v>
      </c>
      <c r="AB548" s="11">
        <f t="shared" si="777"/>
        <v>0</v>
      </c>
      <c r="AC548" s="11">
        <f t="shared" si="778"/>
        <v>0</v>
      </c>
      <c r="AD548" s="11">
        <f t="shared" si="720"/>
        <v>35</v>
      </c>
      <c r="AE548" s="11">
        <f t="shared" si="779"/>
        <v>0</v>
      </c>
      <c r="AF548" s="57">
        <f t="shared" si="787"/>
        <v>35</v>
      </c>
      <c r="AG548" s="58">
        <f t="shared" si="721"/>
        <v>540</v>
      </c>
      <c r="AH548" s="58">
        <f t="shared" si="722"/>
        <v>1077.336</v>
      </c>
      <c r="AI548" s="11">
        <f t="shared" si="780"/>
        <v>0</v>
      </c>
      <c r="AJ548" s="21"/>
      <c r="AK548" s="21"/>
    </row>
    <row r="549" spans="1:42" ht="46.8" x14ac:dyDescent="0.3">
      <c r="A549" s="47" t="s">
        <v>390</v>
      </c>
      <c r="B549" s="48" t="s">
        <v>28</v>
      </c>
      <c r="C549" s="47"/>
      <c r="D549" s="47"/>
      <c r="E549" s="49" t="s">
        <v>29</v>
      </c>
      <c r="F549" s="11">
        <f t="shared" si="781"/>
        <v>35</v>
      </c>
      <c r="G549" s="11">
        <f t="shared" si="782"/>
        <v>540</v>
      </c>
      <c r="H549" s="11">
        <f t="shared" si="783"/>
        <v>1077.3</v>
      </c>
      <c r="I549" s="11">
        <f t="shared" si="784"/>
        <v>0</v>
      </c>
      <c r="J549" s="11">
        <f t="shared" si="785"/>
        <v>0</v>
      </c>
      <c r="K549" s="11">
        <f t="shared" si="786"/>
        <v>0</v>
      </c>
      <c r="L549" s="11">
        <f t="shared" si="749"/>
        <v>35</v>
      </c>
      <c r="M549" s="11">
        <f t="shared" si="750"/>
        <v>540</v>
      </c>
      <c r="N549" s="11">
        <f t="shared" si="751"/>
        <v>1077.3</v>
      </c>
      <c r="O549" s="11">
        <f t="shared" si="770"/>
        <v>0</v>
      </c>
      <c r="P549" s="11">
        <f t="shared" si="771"/>
        <v>0</v>
      </c>
      <c r="Q549" s="11">
        <f t="shared" si="772"/>
        <v>3.5999999999999997E-2</v>
      </c>
      <c r="R549" s="11">
        <f t="shared" si="714"/>
        <v>35</v>
      </c>
      <c r="S549" s="11">
        <f t="shared" si="715"/>
        <v>540</v>
      </c>
      <c r="T549" s="11">
        <f t="shared" si="716"/>
        <v>1077.336</v>
      </c>
      <c r="U549" s="11">
        <f t="shared" si="773"/>
        <v>0</v>
      </c>
      <c r="V549" s="11">
        <f t="shared" si="774"/>
        <v>0</v>
      </c>
      <c r="W549" s="11">
        <f t="shared" si="775"/>
        <v>0</v>
      </c>
      <c r="X549" s="11">
        <f t="shared" si="717"/>
        <v>35</v>
      </c>
      <c r="Y549" s="11">
        <f t="shared" si="718"/>
        <v>540</v>
      </c>
      <c r="Z549" s="11">
        <f t="shared" si="719"/>
        <v>1077.336</v>
      </c>
      <c r="AA549" s="11">
        <f t="shared" si="776"/>
        <v>0</v>
      </c>
      <c r="AB549" s="11">
        <f t="shared" si="777"/>
        <v>0</v>
      </c>
      <c r="AC549" s="11">
        <f t="shared" si="778"/>
        <v>0</v>
      </c>
      <c r="AD549" s="11">
        <f t="shared" si="720"/>
        <v>35</v>
      </c>
      <c r="AE549" s="11">
        <f t="shared" si="779"/>
        <v>0</v>
      </c>
      <c r="AF549" s="57">
        <f t="shared" si="787"/>
        <v>35</v>
      </c>
      <c r="AG549" s="58">
        <f t="shared" si="721"/>
        <v>540</v>
      </c>
      <c r="AH549" s="58">
        <f t="shared" si="722"/>
        <v>1077.336</v>
      </c>
      <c r="AI549" s="11">
        <f t="shared" si="780"/>
        <v>0</v>
      </c>
      <c r="AJ549" s="21"/>
      <c r="AK549" s="21"/>
    </row>
    <row r="550" spans="1:42" x14ac:dyDescent="0.3">
      <c r="A550" s="47" t="s">
        <v>390</v>
      </c>
      <c r="B550" s="48">
        <v>400</v>
      </c>
      <c r="C550" s="47" t="s">
        <v>65</v>
      </c>
      <c r="D550" s="47" t="s">
        <v>296</v>
      </c>
      <c r="E550" s="49" t="s">
        <v>348</v>
      </c>
      <c r="F550" s="11">
        <v>35</v>
      </c>
      <c r="G550" s="11">
        <v>540</v>
      </c>
      <c r="H550" s="11">
        <v>1077.3</v>
      </c>
      <c r="I550" s="11"/>
      <c r="J550" s="11"/>
      <c r="K550" s="11"/>
      <c r="L550" s="11">
        <f t="shared" si="749"/>
        <v>35</v>
      </c>
      <c r="M550" s="11">
        <f t="shared" si="750"/>
        <v>540</v>
      </c>
      <c r="N550" s="11">
        <f t="shared" si="751"/>
        <v>1077.3</v>
      </c>
      <c r="O550" s="11"/>
      <c r="P550" s="11"/>
      <c r="Q550" s="11">
        <v>3.5999999999999997E-2</v>
      </c>
      <c r="R550" s="11">
        <f t="shared" si="714"/>
        <v>35</v>
      </c>
      <c r="S550" s="11">
        <f t="shared" si="715"/>
        <v>540</v>
      </c>
      <c r="T550" s="11">
        <f t="shared" si="716"/>
        <v>1077.336</v>
      </c>
      <c r="U550" s="11"/>
      <c r="V550" s="11"/>
      <c r="W550" s="11"/>
      <c r="X550" s="11">
        <f t="shared" si="717"/>
        <v>35</v>
      </c>
      <c r="Y550" s="11">
        <f t="shared" si="718"/>
        <v>540</v>
      </c>
      <c r="Z550" s="11">
        <f t="shared" si="719"/>
        <v>1077.336</v>
      </c>
      <c r="AA550" s="11"/>
      <c r="AB550" s="11"/>
      <c r="AC550" s="11"/>
      <c r="AD550" s="11">
        <f t="shared" si="720"/>
        <v>35</v>
      </c>
      <c r="AE550" s="11"/>
      <c r="AF550" s="57">
        <f t="shared" si="787"/>
        <v>35</v>
      </c>
      <c r="AG550" s="58">
        <f t="shared" si="721"/>
        <v>540</v>
      </c>
      <c r="AH550" s="58">
        <f t="shared" si="722"/>
        <v>1077.336</v>
      </c>
      <c r="AI550" s="11"/>
      <c r="AJ550" s="21"/>
      <c r="AK550" s="21"/>
    </row>
    <row r="551" spans="1:42" s="1" customFormat="1" ht="46.8" hidden="1" x14ac:dyDescent="0.3">
      <c r="A551" s="8" t="s">
        <v>392</v>
      </c>
      <c r="B551" s="9"/>
      <c r="C551" s="8"/>
      <c r="D551" s="8"/>
      <c r="E551" s="20" t="s">
        <v>380</v>
      </c>
      <c r="F551" s="11">
        <f t="shared" si="781"/>
        <v>558.4</v>
      </c>
      <c r="G551" s="11">
        <f t="shared" si="782"/>
        <v>798.4</v>
      </c>
      <c r="H551" s="11">
        <f t="shared" si="783"/>
        <v>200</v>
      </c>
      <c r="I551" s="11">
        <f t="shared" si="784"/>
        <v>0</v>
      </c>
      <c r="J551" s="11">
        <f t="shared" si="785"/>
        <v>0</v>
      </c>
      <c r="K551" s="11">
        <f t="shared" si="786"/>
        <v>0</v>
      </c>
      <c r="L551" s="11">
        <f t="shared" si="749"/>
        <v>558.4</v>
      </c>
      <c r="M551" s="11">
        <f t="shared" si="750"/>
        <v>798.4</v>
      </c>
      <c r="N551" s="11">
        <f t="shared" si="751"/>
        <v>200</v>
      </c>
      <c r="O551" s="11">
        <f t="shared" si="770"/>
        <v>15345.7713</v>
      </c>
      <c r="P551" s="11">
        <f t="shared" si="771"/>
        <v>0</v>
      </c>
      <c r="Q551" s="11">
        <f t="shared" si="772"/>
        <v>0</v>
      </c>
      <c r="R551" s="11">
        <f t="shared" si="714"/>
        <v>15904.1713</v>
      </c>
      <c r="S551" s="11">
        <f t="shared" si="715"/>
        <v>798.4</v>
      </c>
      <c r="T551" s="11">
        <f t="shared" si="716"/>
        <v>200</v>
      </c>
      <c r="U551" s="11">
        <f t="shared" si="773"/>
        <v>0</v>
      </c>
      <c r="V551" s="11">
        <f t="shared" si="774"/>
        <v>0</v>
      </c>
      <c r="W551" s="11">
        <f t="shared" si="775"/>
        <v>0</v>
      </c>
      <c r="X551" s="11">
        <f t="shared" si="717"/>
        <v>15904.1713</v>
      </c>
      <c r="Y551" s="11">
        <f t="shared" si="718"/>
        <v>798.4</v>
      </c>
      <c r="Z551" s="11">
        <f t="shared" si="719"/>
        <v>200</v>
      </c>
      <c r="AA551" s="11">
        <f t="shared" si="776"/>
        <v>-15904.171</v>
      </c>
      <c r="AB551" s="11">
        <f t="shared" si="777"/>
        <v>-798.4</v>
      </c>
      <c r="AC551" s="11">
        <f t="shared" si="778"/>
        <v>-200</v>
      </c>
      <c r="AD551" s="11">
        <f t="shared" si="720"/>
        <v>2.9999999969732016E-4</v>
      </c>
      <c r="AE551" s="11">
        <f t="shared" si="779"/>
        <v>0</v>
      </c>
      <c r="AF551" s="11"/>
      <c r="AG551" s="11">
        <f t="shared" si="721"/>
        <v>0</v>
      </c>
      <c r="AH551" s="11">
        <f t="shared" si="722"/>
        <v>0</v>
      </c>
      <c r="AI551" s="11">
        <f t="shared" si="780"/>
        <v>0</v>
      </c>
      <c r="AJ551" s="21">
        <v>0</v>
      </c>
      <c r="AK551" s="21"/>
    </row>
    <row r="552" spans="1:42" s="1" customFormat="1" ht="46.8" hidden="1" x14ac:dyDescent="0.3">
      <c r="A552" s="8" t="s">
        <v>392</v>
      </c>
      <c r="B552" s="9" t="s">
        <v>28</v>
      </c>
      <c r="C552" s="8"/>
      <c r="D552" s="8"/>
      <c r="E552" s="20" t="s">
        <v>29</v>
      </c>
      <c r="F552" s="11">
        <f t="shared" si="781"/>
        <v>558.4</v>
      </c>
      <c r="G552" s="11">
        <f t="shared" si="782"/>
        <v>798.4</v>
      </c>
      <c r="H552" s="11">
        <f t="shared" si="783"/>
        <v>200</v>
      </c>
      <c r="I552" s="11">
        <f t="shared" si="784"/>
        <v>0</v>
      </c>
      <c r="J552" s="11">
        <f t="shared" si="785"/>
        <v>0</v>
      </c>
      <c r="K552" s="11">
        <f t="shared" si="786"/>
        <v>0</v>
      </c>
      <c r="L552" s="11">
        <f t="shared" si="749"/>
        <v>558.4</v>
      </c>
      <c r="M552" s="11">
        <f t="shared" si="750"/>
        <v>798.4</v>
      </c>
      <c r="N552" s="11">
        <f t="shared" si="751"/>
        <v>200</v>
      </c>
      <c r="O552" s="11">
        <f t="shared" si="770"/>
        <v>15345.7713</v>
      </c>
      <c r="P552" s="11">
        <f t="shared" si="771"/>
        <v>0</v>
      </c>
      <c r="Q552" s="11">
        <f t="shared" si="772"/>
        <v>0</v>
      </c>
      <c r="R552" s="11">
        <f t="shared" si="714"/>
        <v>15904.1713</v>
      </c>
      <c r="S552" s="11">
        <f t="shared" si="715"/>
        <v>798.4</v>
      </c>
      <c r="T552" s="11">
        <f t="shared" si="716"/>
        <v>200</v>
      </c>
      <c r="U552" s="11">
        <f t="shared" si="773"/>
        <v>0</v>
      </c>
      <c r="V552" s="11">
        <f t="shared" si="774"/>
        <v>0</v>
      </c>
      <c r="W552" s="11">
        <f t="shared" si="775"/>
        <v>0</v>
      </c>
      <c r="X552" s="11">
        <f t="shared" si="717"/>
        <v>15904.1713</v>
      </c>
      <c r="Y552" s="11">
        <f t="shared" si="718"/>
        <v>798.4</v>
      </c>
      <c r="Z552" s="11">
        <f t="shared" si="719"/>
        <v>200</v>
      </c>
      <c r="AA552" s="11">
        <f t="shared" si="776"/>
        <v>-15904.171</v>
      </c>
      <c r="AB552" s="11">
        <f t="shared" si="777"/>
        <v>-798.4</v>
      </c>
      <c r="AC552" s="11">
        <f t="shared" si="778"/>
        <v>-200</v>
      </c>
      <c r="AD552" s="11">
        <f t="shared" si="720"/>
        <v>2.9999999969732016E-4</v>
      </c>
      <c r="AE552" s="11">
        <f t="shared" si="779"/>
        <v>0</v>
      </c>
      <c r="AF552" s="11"/>
      <c r="AG552" s="11">
        <f t="shared" si="721"/>
        <v>0</v>
      </c>
      <c r="AH552" s="11">
        <f t="shared" si="722"/>
        <v>0</v>
      </c>
      <c r="AI552" s="11">
        <f t="shared" si="780"/>
        <v>0</v>
      </c>
      <c r="AJ552" s="21">
        <v>0</v>
      </c>
      <c r="AK552" s="21"/>
    </row>
    <row r="553" spans="1:42" s="1" customFormat="1" hidden="1" x14ac:dyDescent="0.3">
      <c r="A553" s="8" t="s">
        <v>392</v>
      </c>
      <c r="B553" s="9">
        <v>400</v>
      </c>
      <c r="C553" s="8" t="s">
        <v>65</v>
      </c>
      <c r="D553" s="8" t="s">
        <v>296</v>
      </c>
      <c r="E553" s="20" t="s">
        <v>348</v>
      </c>
      <c r="F553" s="11">
        <v>558.4</v>
      </c>
      <c r="G553" s="11">
        <v>798.4</v>
      </c>
      <c r="H553" s="11">
        <v>200</v>
      </c>
      <c r="I553" s="11"/>
      <c r="J553" s="11"/>
      <c r="K553" s="11"/>
      <c r="L553" s="11">
        <f t="shared" si="749"/>
        <v>558.4</v>
      </c>
      <c r="M553" s="11">
        <f t="shared" si="750"/>
        <v>798.4</v>
      </c>
      <c r="N553" s="11">
        <f t="shared" si="751"/>
        <v>200</v>
      </c>
      <c r="O553" s="11">
        <v>15345.7713</v>
      </c>
      <c r="P553" s="11"/>
      <c r="Q553" s="11"/>
      <c r="R553" s="11">
        <f t="shared" si="714"/>
        <v>15904.1713</v>
      </c>
      <c r="S553" s="11">
        <f t="shared" si="715"/>
        <v>798.4</v>
      </c>
      <c r="T553" s="11">
        <f t="shared" si="716"/>
        <v>200</v>
      </c>
      <c r="U553" s="11"/>
      <c r="V553" s="11"/>
      <c r="W553" s="11"/>
      <c r="X553" s="11">
        <f t="shared" si="717"/>
        <v>15904.1713</v>
      </c>
      <c r="Y553" s="11">
        <f t="shared" si="718"/>
        <v>798.4</v>
      </c>
      <c r="Z553" s="11">
        <f t="shared" si="719"/>
        <v>200</v>
      </c>
      <c r="AA553" s="11">
        <v>-15904.171</v>
      </c>
      <c r="AB553" s="11">
        <v>-798.4</v>
      </c>
      <c r="AC553" s="11">
        <v>-200</v>
      </c>
      <c r="AD553" s="11">
        <f t="shared" si="720"/>
        <v>2.9999999969732016E-4</v>
      </c>
      <c r="AE553" s="11"/>
      <c r="AF553" s="11"/>
      <c r="AG553" s="11">
        <f t="shared" si="721"/>
        <v>0</v>
      </c>
      <c r="AH553" s="11">
        <f t="shared" si="722"/>
        <v>0</v>
      </c>
      <c r="AI553" s="11"/>
      <c r="AJ553" s="21">
        <v>0</v>
      </c>
      <c r="AK553" s="21"/>
    </row>
    <row r="554" spans="1:42" ht="46.8" x14ac:dyDescent="0.3">
      <c r="A554" s="47" t="s">
        <v>393</v>
      </c>
      <c r="B554" s="48"/>
      <c r="C554" s="47"/>
      <c r="D554" s="47"/>
      <c r="E554" s="49" t="s">
        <v>394</v>
      </c>
      <c r="F554" s="11">
        <f t="shared" si="781"/>
        <v>318.10000000000002</v>
      </c>
      <c r="G554" s="11">
        <f t="shared" si="782"/>
        <v>0</v>
      </c>
      <c r="H554" s="11">
        <f t="shared" si="783"/>
        <v>0</v>
      </c>
      <c r="I554" s="11">
        <f t="shared" si="784"/>
        <v>0</v>
      </c>
      <c r="J554" s="11">
        <f t="shared" si="785"/>
        <v>0</v>
      </c>
      <c r="K554" s="11">
        <f t="shared" si="786"/>
        <v>0</v>
      </c>
      <c r="L554" s="11">
        <f t="shared" si="749"/>
        <v>318.10000000000002</v>
      </c>
      <c r="M554" s="11">
        <f t="shared" si="750"/>
        <v>0</v>
      </c>
      <c r="N554" s="11">
        <f t="shared" si="751"/>
        <v>0</v>
      </c>
      <c r="O554" s="11">
        <f t="shared" si="770"/>
        <v>215331.15668000001</v>
      </c>
      <c r="P554" s="11">
        <f t="shared" si="771"/>
        <v>0</v>
      </c>
      <c r="Q554" s="11">
        <f t="shared" si="772"/>
        <v>0</v>
      </c>
      <c r="R554" s="11">
        <f t="shared" si="714"/>
        <v>215649.25668000002</v>
      </c>
      <c r="S554" s="11">
        <f t="shared" si="715"/>
        <v>0</v>
      </c>
      <c r="T554" s="11">
        <f t="shared" si="716"/>
        <v>0</v>
      </c>
      <c r="U554" s="11">
        <f t="shared" si="773"/>
        <v>0</v>
      </c>
      <c r="V554" s="11">
        <f t="shared" si="774"/>
        <v>0</v>
      </c>
      <c r="W554" s="11">
        <f t="shared" si="775"/>
        <v>0</v>
      </c>
      <c r="X554" s="11">
        <f t="shared" si="717"/>
        <v>215649.25668000002</v>
      </c>
      <c r="Y554" s="11">
        <f t="shared" si="718"/>
        <v>0</v>
      </c>
      <c r="Z554" s="11">
        <f t="shared" si="719"/>
        <v>0</v>
      </c>
      <c r="AA554" s="11">
        <f t="shared" si="776"/>
        <v>78425.629000000001</v>
      </c>
      <c r="AB554" s="11">
        <f t="shared" si="777"/>
        <v>0</v>
      </c>
      <c r="AC554" s="11">
        <f t="shared" si="778"/>
        <v>0</v>
      </c>
      <c r="AD554" s="11">
        <f t="shared" si="720"/>
        <v>294074.88568000001</v>
      </c>
      <c r="AE554" s="11">
        <f t="shared" si="779"/>
        <v>0</v>
      </c>
      <c r="AF554" s="57">
        <f t="shared" ref="AF554:AF617" si="788">AD554+AE554</f>
        <v>294074.88568000001</v>
      </c>
      <c r="AG554" s="58">
        <f t="shared" si="721"/>
        <v>0</v>
      </c>
      <c r="AH554" s="58">
        <f t="shared" si="722"/>
        <v>0</v>
      </c>
      <c r="AI554" s="11">
        <f t="shared" si="780"/>
        <v>0</v>
      </c>
      <c r="AJ554" s="21"/>
      <c r="AK554" s="21"/>
    </row>
    <row r="555" spans="1:42" ht="46.8" x14ac:dyDescent="0.3">
      <c r="A555" s="47" t="s">
        <v>393</v>
      </c>
      <c r="B555" s="48" t="s">
        <v>28</v>
      </c>
      <c r="C555" s="47"/>
      <c r="D555" s="47"/>
      <c r="E555" s="49" t="s">
        <v>29</v>
      </c>
      <c r="F555" s="11">
        <f t="shared" si="781"/>
        <v>318.10000000000002</v>
      </c>
      <c r="G555" s="11">
        <f t="shared" si="782"/>
        <v>0</v>
      </c>
      <c r="H555" s="11">
        <f t="shared" si="783"/>
        <v>0</v>
      </c>
      <c r="I555" s="11">
        <f t="shared" si="784"/>
        <v>0</v>
      </c>
      <c r="J555" s="11">
        <f t="shared" si="785"/>
        <v>0</v>
      </c>
      <c r="K555" s="11">
        <f t="shared" si="786"/>
        <v>0</v>
      </c>
      <c r="L555" s="11">
        <f t="shared" si="749"/>
        <v>318.10000000000002</v>
      </c>
      <c r="M555" s="11">
        <f t="shared" si="750"/>
        <v>0</v>
      </c>
      <c r="N555" s="11">
        <f t="shared" si="751"/>
        <v>0</v>
      </c>
      <c r="O555" s="11">
        <f t="shared" si="770"/>
        <v>215331.15668000001</v>
      </c>
      <c r="P555" s="11">
        <f t="shared" si="771"/>
        <v>0</v>
      </c>
      <c r="Q555" s="11">
        <f t="shared" si="772"/>
        <v>0</v>
      </c>
      <c r="R555" s="11">
        <f t="shared" ref="R555:R618" si="789">L555+O555</f>
        <v>215649.25668000002</v>
      </c>
      <c r="S555" s="11">
        <f t="shared" ref="S555:S618" si="790">M555+P555</f>
        <v>0</v>
      </c>
      <c r="T555" s="11">
        <f t="shared" ref="T555:T618" si="791">N555+Q555</f>
        <v>0</v>
      </c>
      <c r="U555" s="11">
        <f t="shared" si="773"/>
        <v>0</v>
      </c>
      <c r="V555" s="11">
        <f t="shared" si="774"/>
        <v>0</v>
      </c>
      <c r="W555" s="11">
        <f t="shared" si="775"/>
        <v>0</v>
      </c>
      <c r="X555" s="11">
        <f t="shared" ref="X555:X618" si="792">R555+U555</f>
        <v>215649.25668000002</v>
      </c>
      <c r="Y555" s="11">
        <f t="shared" ref="Y555:Y618" si="793">S555+V555</f>
        <v>0</v>
      </c>
      <c r="Z555" s="11">
        <f t="shared" ref="Z555:Z618" si="794">T555+W555</f>
        <v>0</v>
      </c>
      <c r="AA555" s="11">
        <f t="shared" si="776"/>
        <v>78425.629000000001</v>
      </c>
      <c r="AB555" s="11">
        <f t="shared" si="777"/>
        <v>0</v>
      </c>
      <c r="AC555" s="11">
        <f t="shared" si="778"/>
        <v>0</v>
      </c>
      <c r="AD555" s="11">
        <f t="shared" ref="AD555:AD618" si="795">X555+AA555</f>
        <v>294074.88568000001</v>
      </c>
      <c r="AE555" s="11">
        <f t="shared" si="779"/>
        <v>0</v>
      </c>
      <c r="AF555" s="57">
        <f t="shared" si="788"/>
        <v>294074.88568000001</v>
      </c>
      <c r="AG555" s="58">
        <f t="shared" ref="AG555:AG618" si="796">Y555+AB555</f>
        <v>0</v>
      </c>
      <c r="AH555" s="58">
        <f t="shared" ref="AH555:AH618" si="797">Z555+AC555</f>
        <v>0</v>
      </c>
      <c r="AI555" s="11">
        <f t="shared" si="780"/>
        <v>0</v>
      </c>
      <c r="AJ555" s="21"/>
      <c r="AK555" s="21"/>
    </row>
    <row r="556" spans="1:42" x14ac:dyDescent="0.3">
      <c r="A556" s="47" t="s">
        <v>393</v>
      </c>
      <c r="B556" s="48">
        <v>400</v>
      </c>
      <c r="C556" s="47" t="s">
        <v>65</v>
      </c>
      <c r="D556" s="47" t="s">
        <v>296</v>
      </c>
      <c r="E556" s="49" t="s">
        <v>348</v>
      </c>
      <c r="F556" s="11">
        <v>318.10000000000002</v>
      </c>
      <c r="G556" s="11">
        <v>0</v>
      </c>
      <c r="H556" s="11">
        <v>0</v>
      </c>
      <c r="I556" s="11"/>
      <c r="J556" s="11"/>
      <c r="K556" s="11"/>
      <c r="L556" s="11">
        <f t="shared" si="749"/>
        <v>318.10000000000002</v>
      </c>
      <c r="M556" s="11">
        <f t="shared" si="750"/>
        <v>0</v>
      </c>
      <c r="N556" s="11">
        <f t="shared" si="751"/>
        <v>0</v>
      </c>
      <c r="O556" s="11">
        <f>99943.51315+115387.64353</f>
        <v>215331.15668000001</v>
      </c>
      <c r="P556" s="11"/>
      <c r="Q556" s="11"/>
      <c r="R556" s="11">
        <f t="shared" si="789"/>
        <v>215649.25668000002</v>
      </c>
      <c r="S556" s="11">
        <f t="shared" si="790"/>
        <v>0</v>
      </c>
      <c r="T556" s="11">
        <f t="shared" si="791"/>
        <v>0</v>
      </c>
      <c r="U556" s="11"/>
      <c r="V556" s="11"/>
      <c r="W556" s="11"/>
      <c r="X556" s="11">
        <f t="shared" si="792"/>
        <v>215649.25668000002</v>
      </c>
      <c r="Y556" s="11">
        <f t="shared" si="793"/>
        <v>0</v>
      </c>
      <c r="Z556" s="11">
        <f t="shared" si="794"/>
        <v>0</v>
      </c>
      <c r="AA556" s="11">
        <v>78425.629000000001</v>
      </c>
      <c r="AB556" s="11"/>
      <c r="AC556" s="11"/>
      <c r="AD556" s="11">
        <f t="shared" si="795"/>
        <v>294074.88568000001</v>
      </c>
      <c r="AE556" s="11"/>
      <c r="AF556" s="57">
        <f t="shared" si="788"/>
        <v>294074.88568000001</v>
      </c>
      <c r="AG556" s="58">
        <f t="shared" si="796"/>
        <v>0</v>
      </c>
      <c r="AH556" s="58">
        <f t="shared" si="797"/>
        <v>0</v>
      </c>
      <c r="AI556" s="11"/>
      <c r="AJ556" s="21"/>
      <c r="AK556" s="21"/>
    </row>
    <row r="557" spans="1:42" ht="109.2" x14ac:dyDescent="0.3">
      <c r="A557" s="47" t="s">
        <v>395</v>
      </c>
      <c r="B557" s="48"/>
      <c r="C557" s="47"/>
      <c r="D557" s="47"/>
      <c r="E557" s="49" t="s">
        <v>396</v>
      </c>
      <c r="F557" s="11">
        <f t="shared" si="781"/>
        <v>1363177.7999999998</v>
      </c>
      <c r="G557" s="11">
        <f t="shared" si="782"/>
        <v>1987907.0999999999</v>
      </c>
      <c r="H557" s="11">
        <f t="shared" si="783"/>
        <v>1475858.2</v>
      </c>
      <c r="I557" s="11">
        <f t="shared" si="784"/>
        <v>0</v>
      </c>
      <c r="J557" s="11">
        <f t="shared" si="785"/>
        <v>0</v>
      </c>
      <c r="K557" s="11">
        <f t="shared" si="786"/>
        <v>0</v>
      </c>
      <c r="L557" s="11">
        <f t="shared" si="749"/>
        <v>1363177.7999999998</v>
      </c>
      <c r="M557" s="11">
        <f t="shared" si="750"/>
        <v>1987907.0999999999</v>
      </c>
      <c r="N557" s="11">
        <f t="shared" si="751"/>
        <v>1475858.2</v>
      </c>
      <c r="O557" s="11">
        <f t="shared" si="770"/>
        <v>0</v>
      </c>
      <c r="P557" s="11">
        <f t="shared" si="771"/>
        <v>0</v>
      </c>
      <c r="Q557" s="11">
        <f t="shared" si="772"/>
        <v>0</v>
      </c>
      <c r="R557" s="11">
        <f t="shared" si="789"/>
        <v>1363177.7999999998</v>
      </c>
      <c r="S557" s="11">
        <f t="shared" si="790"/>
        <v>1987907.0999999999</v>
      </c>
      <c r="T557" s="11">
        <f t="shared" si="791"/>
        <v>1475858.2</v>
      </c>
      <c r="U557" s="11">
        <f t="shared" si="773"/>
        <v>0</v>
      </c>
      <c r="V557" s="11">
        <f t="shared" si="774"/>
        <v>0</v>
      </c>
      <c r="W557" s="11">
        <f t="shared" si="775"/>
        <v>0</v>
      </c>
      <c r="X557" s="11">
        <f t="shared" si="792"/>
        <v>1363177.7999999998</v>
      </c>
      <c r="Y557" s="11">
        <f t="shared" si="793"/>
        <v>1987907.0999999999</v>
      </c>
      <c r="Z557" s="11">
        <f t="shared" si="794"/>
        <v>1475858.2</v>
      </c>
      <c r="AA557" s="11">
        <f t="shared" si="776"/>
        <v>-557880</v>
      </c>
      <c r="AB557" s="11">
        <f t="shared" si="777"/>
        <v>-797600.6</v>
      </c>
      <c r="AC557" s="11">
        <f t="shared" si="778"/>
        <v>-199800</v>
      </c>
      <c r="AD557" s="11">
        <f t="shared" si="795"/>
        <v>805297.79999999981</v>
      </c>
      <c r="AE557" s="11">
        <f t="shared" si="779"/>
        <v>0</v>
      </c>
      <c r="AF557" s="57">
        <f t="shared" si="788"/>
        <v>805297.79999999981</v>
      </c>
      <c r="AG557" s="58">
        <f t="shared" si="796"/>
        <v>1190306.5</v>
      </c>
      <c r="AH557" s="58">
        <f t="shared" si="797"/>
        <v>1276058.2</v>
      </c>
      <c r="AI557" s="11">
        <f t="shared" si="780"/>
        <v>0</v>
      </c>
      <c r="AJ557" s="21"/>
      <c r="AK557" s="21"/>
    </row>
    <row r="558" spans="1:42" ht="46.8" x14ac:dyDescent="0.3">
      <c r="A558" s="47" t="s">
        <v>395</v>
      </c>
      <c r="B558" s="48" t="s">
        <v>28</v>
      </c>
      <c r="C558" s="47"/>
      <c r="D558" s="47"/>
      <c r="E558" s="49" t="s">
        <v>29</v>
      </c>
      <c r="F558" s="11">
        <f t="shared" si="781"/>
        <v>1363177.7999999998</v>
      </c>
      <c r="G558" s="11">
        <f t="shared" si="782"/>
        <v>1987907.0999999999</v>
      </c>
      <c r="H558" s="11">
        <f t="shared" si="783"/>
        <v>1475858.2</v>
      </c>
      <c r="I558" s="11">
        <f t="shared" si="784"/>
        <v>0</v>
      </c>
      <c r="J558" s="11">
        <f t="shared" si="785"/>
        <v>0</v>
      </c>
      <c r="K558" s="11">
        <f t="shared" si="786"/>
        <v>0</v>
      </c>
      <c r="L558" s="11">
        <f t="shared" si="749"/>
        <v>1363177.7999999998</v>
      </c>
      <c r="M558" s="11">
        <f t="shared" si="750"/>
        <v>1987907.0999999999</v>
      </c>
      <c r="N558" s="11">
        <f t="shared" si="751"/>
        <v>1475858.2</v>
      </c>
      <c r="O558" s="11">
        <f t="shared" si="770"/>
        <v>0</v>
      </c>
      <c r="P558" s="11">
        <f t="shared" si="771"/>
        <v>0</v>
      </c>
      <c r="Q558" s="11">
        <f t="shared" si="772"/>
        <v>0</v>
      </c>
      <c r="R558" s="11">
        <f t="shared" si="789"/>
        <v>1363177.7999999998</v>
      </c>
      <c r="S558" s="11">
        <f t="shared" si="790"/>
        <v>1987907.0999999999</v>
      </c>
      <c r="T558" s="11">
        <f t="shared" si="791"/>
        <v>1475858.2</v>
      </c>
      <c r="U558" s="11">
        <f t="shared" si="773"/>
        <v>0</v>
      </c>
      <c r="V558" s="11">
        <f t="shared" si="774"/>
        <v>0</v>
      </c>
      <c r="W558" s="11">
        <f t="shared" si="775"/>
        <v>0</v>
      </c>
      <c r="X558" s="11">
        <f t="shared" si="792"/>
        <v>1363177.7999999998</v>
      </c>
      <c r="Y558" s="11">
        <f t="shared" si="793"/>
        <v>1987907.0999999999</v>
      </c>
      <c r="Z558" s="11">
        <f t="shared" si="794"/>
        <v>1475858.2</v>
      </c>
      <c r="AA558" s="11">
        <f t="shared" si="776"/>
        <v>-557880</v>
      </c>
      <c r="AB558" s="11">
        <f t="shared" si="777"/>
        <v>-797600.6</v>
      </c>
      <c r="AC558" s="11">
        <f t="shared" si="778"/>
        <v>-199800</v>
      </c>
      <c r="AD558" s="11">
        <f t="shared" si="795"/>
        <v>805297.79999999981</v>
      </c>
      <c r="AE558" s="11">
        <f t="shared" si="779"/>
        <v>0</v>
      </c>
      <c r="AF558" s="57">
        <f t="shared" si="788"/>
        <v>805297.79999999981</v>
      </c>
      <c r="AG558" s="58">
        <f t="shared" si="796"/>
        <v>1190306.5</v>
      </c>
      <c r="AH558" s="58">
        <f t="shared" si="797"/>
        <v>1276058.2</v>
      </c>
      <c r="AI558" s="11">
        <f t="shared" si="780"/>
        <v>0</v>
      </c>
      <c r="AJ558" s="21"/>
      <c r="AK558" s="21"/>
    </row>
    <row r="559" spans="1:42" x14ac:dyDescent="0.3">
      <c r="A559" s="47" t="s">
        <v>395</v>
      </c>
      <c r="B559" s="48">
        <v>400</v>
      </c>
      <c r="C559" s="47" t="s">
        <v>65</v>
      </c>
      <c r="D559" s="47" t="s">
        <v>296</v>
      </c>
      <c r="E559" s="49" t="s">
        <v>348</v>
      </c>
      <c r="F559" s="11">
        <v>1363177.7999999998</v>
      </c>
      <c r="G559" s="11">
        <v>1987907.0999999999</v>
      </c>
      <c r="H559" s="11">
        <v>1475858.2</v>
      </c>
      <c r="I559" s="11"/>
      <c r="J559" s="11"/>
      <c r="K559" s="11"/>
      <c r="L559" s="11">
        <f t="shared" si="749"/>
        <v>1363177.7999999998</v>
      </c>
      <c r="M559" s="11">
        <f t="shared" si="750"/>
        <v>1987907.0999999999</v>
      </c>
      <c r="N559" s="11">
        <f t="shared" si="751"/>
        <v>1475858.2</v>
      </c>
      <c r="O559" s="11"/>
      <c r="P559" s="11"/>
      <c r="Q559" s="11"/>
      <c r="R559" s="11">
        <f t="shared" si="789"/>
        <v>1363177.7999999998</v>
      </c>
      <c r="S559" s="11">
        <f t="shared" si="790"/>
        <v>1987907.0999999999</v>
      </c>
      <c r="T559" s="11">
        <f t="shared" si="791"/>
        <v>1475858.2</v>
      </c>
      <c r="U559" s="11"/>
      <c r="V559" s="11"/>
      <c r="W559" s="11"/>
      <c r="X559" s="11">
        <f t="shared" si="792"/>
        <v>1363177.7999999998</v>
      </c>
      <c r="Y559" s="11">
        <f t="shared" si="793"/>
        <v>1987907.0999999999</v>
      </c>
      <c r="Z559" s="11">
        <f t="shared" si="794"/>
        <v>1475858.2</v>
      </c>
      <c r="AA559" s="11">
        <v>-557880</v>
      </c>
      <c r="AB559" s="11">
        <f>-54620.7-742979.9</f>
        <v>-797600.6</v>
      </c>
      <c r="AC559" s="11">
        <v>-199800</v>
      </c>
      <c r="AD559" s="11">
        <f t="shared" si="795"/>
        <v>805297.79999999981</v>
      </c>
      <c r="AE559" s="11"/>
      <c r="AF559" s="57">
        <f t="shared" si="788"/>
        <v>805297.79999999981</v>
      </c>
      <c r="AG559" s="58">
        <f t="shared" si="796"/>
        <v>1190306.5</v>
      </c>
      <c r="AH559" s="58">
        <f t="shared" si="797"/>
        <v>1276058.2</v>
      </c>
      <c r="AI559" s="11"/>
      <c r="AJ559" s="21"/>
      <c r="AK559" s="21"/>
    </row>
    <row r="560" spans="1:42" s="60" customFormat="1" x14ac:dyDescent="0.3">
      <c r="A560" s="44" t="s">
        <v>397</v>
      </c>
      <c r="B560" s="45"/>
      <c r="C560" s="44"/>
      <c r="D560" s="44"/>
      <c r="E560" s="46" t="s">
        <v>23</v>
      </c>
      <c r="F560" s="18">
        <f t="shared" si="781"/>
        <v>204652.7</v>
      </c>
      <c r="G560" s="18">
        <f t="shared" si="782"/>
        <v>0</v>
      </c>
      <c r="H560" s="18">
        <f t="shared" si="783"/>
        <v>0</v>
      </c>
      <c r="I560" s="18">
        <f t="shared" si="784"/>
        <v>0</v>
      </c>
      <c r="J560" s="18">
        <f t="shared" si="785"/>
        <v>0</v>
      </c>
      <c r="K560" s="18">
        <f t="shared" si="786"/>
        <v>0</v>
      </c>
      <c r="L560" s="18">
        <f t="shared" si="749"/>
        <v>204652.7</v>
      </c>
      <c r="M560" s="18">
        <f t="shared" si="750"/>
        <v>0</v>
      </c>
      <c r="N560" s="18">
        <f t="shared" si="751"/>
        <v>0</v>
      </c>
      <c r="O560" s="18">
        <f t="shared" si="770"/>
        <v>79258.250569999989</v>
      </c>
      <c r="P560" s="18">
        <f t="shared" si="771"/>
        <v>0</v>
      </c>
      <c r="Q560" s="18">
        <f t="shared" si="772"/>
        <v>0</v>
      </c>
      <c r="R560" s="18">
        <f t="shared" si="789"/>
        <v>283910.95056999999</v>
      </c>
      <c r="S560" s="18">
        <f t="shared" si="790"/>
        <v>0</v>
      </c>
      <c r="T560" s="18">
        <f t="shared" si="791"/>
        <v>0</v>
      </c>
      <c r="U560" s="18">
        <f t="shared" si="773"/>
        <v>0</v>
      </c>
      <c r="V560" s="18">
        <f t="shared" si="774"/>
        <v>0</v>
      </c>
      <c r="W560" s="18">
        <f t="shared" si="775"/>
        <v>0</v>
      </c>
      <c r="X560" s="18">
        <f t="shared" si="792"/>
        <v>283910.95056999999</v>
      </c>
      <c r="Y560" s="18">
        <f t="shared" si="793"/>
        <v>0</v>
      </c>
      <c r="Z560" s="18">
        <f t="shared" si="794"/>
        <v>0</v>
      </c>
      <c r="AA560" s="18">
        <f t="shared" si="776"/>
        <v>0</v>
      </c>
      <c r="AB560" s="18">
        <f t="shared" si="777"/>
        <v>0</v>
      </c>
      <c r="AC560" s="18">
        <f t="shared" si="778"/>
        <v>0</v>
      </c>
      <c r="AD560" s="18">
        <f t="shared" si="795"/>
        <v>283910.95056999999</v>
      </c>
      <c r="AE560" s="18">
        <f t="shared" si="779"/>
        <v>0</v>
      </c>
      <c r="AF560" s="55">
        <f t="shared" si="788"/>
        <v>283910.95056999999</v>
      </c>
      <c r="AG560" s="56">
        <f t="shared" si="796"/>
        <v>0</v>
      </c>
      <c r="AH560" s="56">
        <f t="shared" si="797"/>
        <v>0</v>
      </c>
      <c r="AI560" s="18">
        <f t="shared" si="780"/>
        <v>0</v>
      </c>
      <c r="AJ560" s="19"/>
      <c r="AK560" s="19"/>
      <c r="AL560" s="17"/>
      <c r="AM560" s="17"/>
      <c r="AN560" s="17"/>
      <c r="AO560" s="17"/>
      <c r="AP560" s="17"/>
    </row>
    <row r="561" spans="1:42" ht="62.4" x14ac:dyDescent="0.3">
      <c r="A561" s="47" t="s">
        <v>398</v>
      </c>
      <c r="B561" s="48"/>
      <c r="C561" s="47"/>
      <c r="D561" s="47"/>
      <c r="E561" s="49" t="s">
        <v>399</v>
      </c>
      <c r="F561" s="11">
        <f t="shared" ref="F561:K561" si="798">F565+F568</f>
        <v>204652.7</v>
      </c>
      <c r="G561" s="11">
        <f t="shared" si="798"/>
        <v>0</v>
      </c>
      <c r="H561" s="11">
        <f t="shared" si="798"/>
        <v>0</v>
      </c>
      <c r="I561" s="11">
        <f t="shared" si="798"/>
        <v>0</v>
      </c>
      <c r="J561" s="11">
        <f t="shared" si="798"/>
        <v>0</v>
      </c>
      <c r="K561" s="11">
        <f t="shared" si="798"/>
        <v>0</v>
      </c>
      <c r="L561" s="11">
        <f t="shared" si="749"/>
        <v>204652.7</v>
      </c>
      <c r="M561" s="11">
        <f t="shared" si="750"/>
        <v>0</v>
      </c>
      <c r="N561" s="11">
        <f t="shared" si="751"/>
        <v>0</v>
      </c>
      <c r="O561" s="11">
        <f>O565+O568+O562+O571</f>
        <v>79258.250569999989</v>
      </c>
      <c r="P561" s="11">
        <f>P565+P568+P562+P571</f>
        <v>0</v>
      </c>
      <c r="Q561" s="11">
        <f>Q565+Q568+Q562+Q571</f>
        <v>0</v>
      </c>
      <c r="R561" s="11">
        <f t="shared" si="789"/>
        <v>283910.95056999999</v>
      </c>
      <c r="S561" s="11">
        <f t="shared" si="790"/>
        <v>0</v>
      </c>
      <c r="T561" s="11">
        <f t="shared" si="791"/>
        <v>0</v>
      </c>
      <c r="U561" s="11">
        <f>U565+U568+U562+U571</f>
        <v>0</v>
      </c>
      <c r="V561" s="11">
        <f>V565+V568+V562+V571</f>
        <v>0</v>
      </c>
      <c r="W561" s="11">
        <f>W565+W568+W562+W571</f>
        <v>0</v>
      </c>
      <c r="X561" s="11">
        <f t="shared" si="792"/>
        <v>283910.95056999999</v>
      </c>
      <c r="Y561" s="11">
        <f t="shared" si="793"/>
        <v>0</v>
      </c>
      <c r="Z561" s="11">
        <f t="shared" si="794"/>
        <v>0</v>
      </c>
      <c r="AA561" s="11">
        <f>AA565+AA568+AA562+AA571</f>
        <v>0</v>
      </c>
      <c r="AB561" s="11">
        <f>AB565+AB568+AB562+AB571</f>
        <v>0</v>
      </c>
      <c r="AC561" s="11">
        <f>AC565+AC568+AC562+AC571</f>
        <v>0</v>
      </c>
      <c r="AD561" s="11">
        <f t="shared" si="795"/>
        <v>283910.95056999999</v>
      </c>
      <c r="AE561" s="11">
        <f>AE565+AE568+AE562+AE571</f>
        <v>0</v>
      </c>
      <c r="AF561" s="57">
        <f t="shared" si="788"/>
        <v>283910.95056999999</v>
      </c>
      <c r="AG561" s="58">
        <f t="shared" si="796"/>
        <v>0</v>
      </c>
      <c r="AH561" s="58">
        <f t="shared" si="797"/>
        <v>0</v>
      </c>
      <c r="AI561" s="11">
        <f>AI565+AI568+AI562+AI571</f>
        <v>0</v>
      </c>
      <c r="AJ561" s="21"/>
      <c r="AK561" s="21"/>
    </row>
    <row r="562" spans="1:42" ht="46.8" x14ac:dyDescent="0.3">
      <c r="A562" s="47" t="s">
        <v>400</v>
      </c>
      <c r="B562" s="48"/>
      <c r="C562" s="47"/>
      <c r="D562" s="47"/>
      <c r="E562" s="50" t="s">
        <v>401</v>
      </c>
      <c r="F562" s="11"/>
      <c r="G562" s="11"/>
      <c r="H562" s="11"/>
      <c r="I562" s="11"/>
      <c r="J562" s="11"/>
      <c r="K562" s="11"/>
      <c r="L562" s="11"/>
      <c r="M562" s="11"/>
      <c r="N562" s="11"/>
      <c r="O562" s="11">
        <f t="shared" ref="O562:O572" si="799">O563</f>
        <v>8439.1239800000003</v>
      </c>
      <c r="P562" s="11">
        <f t="shared" ref="P562:P572" si="800">P563</f>
        <v>0</v>
      </c>
      <c r="Q562" s="11">
        <f t="shared" ref="Q562:Q572" si="801">Q563</f>
        <v>0</v>
      </c>
      <c r="R562" s="11">
        <f t="shared" si="789"/>
        <v>8439.1239800000003</v>
      </c>
      <c r="S562" s="11">
        <f t="shared" si="790"/>
        <v>0</v>
      </c>
      <c r="T562" s="11">
        <f t="shared" si="791"/>
        <v>0</v>
      </c>
      <c r="U562" s="11">
        <f t="shared" ref="U562:U572" si="802">U563</f>
        <v>0</v>
      </c>
      <c r="V562" s="11">
        <f t="shared" ref="V562:V572" si="803">V563</f>
        <v>0</v>
      </c>
      <c r="W562" s="11">
        <f t="shared" ref="W562:W572" si="804">W563</f>
        <v>0</v>
      </c>
      <c r="X562" s="11">
        <f t="shared" si="792"/>
        <v>8439.1239800000003</v>
      </c>
      <c r="Y562" s="11">
        <f t="shared" si="793"/>
        <v>0</v>
      </c>
      <c r="Z562" s="11">
        <f t="shared" si="794"/>
        <v>0</v>
      </c>
      <c r="AA562" s="11">
        <f t="shared" ref="AA562:AA572" si="805">AA563</f>
        <v>0</v>
      </c>
      <c r="AB562" s="11">
        <f t="shared" ref="AB562:AB572" si="806">AB563</f>
        <v>0</v>
      </c>
      <c r="AC562" s="11">
        <f t="shared" ref="AC562:AC572" si="807">AC563</f>
        <v>0</v>
      </c>
      <c r="AD562" s="11">
        <f t="shared" si="795"/>
        <v>8439.1239800000003</v>
      </c>
      <c r="AE562" s="11">
        <f t="shared" ref="AE562:AE572" si="808">AE563</f>
        <v>0</v>
      </c>
      <c r="AF562" s="57">
        <f t="shared" si="788"/>
        <v>8439.1239800000003</v>
      </c>
      <c r="AG562" s="58">
        <f t="shared" si="796"/>
        <v>0</v>
      </c>
      <c r="AH562" s="58">
        <f t="shared" si="797"/>
        <v>0</v>
      </c>
      <c r="AI562" s="11">
        <f t="shared" ref="AI562:AI572" si="809">AI563</f>
        <v>0</v>
      </c>
      <c r="AJ562" s="21"/>
      <c r="AK562" s="21"/>
    </row>
    <row r="563" spans="1:42" ht="46.8" x14ac:dyDescent="0.3">
      <c r="A563" s="47" t="s">
        <v>400</v>
      </c>
      <c r="B563" s="48" t="s">
        <v>28</v>
      </c>
      <c r="C563" s="47"/>
      <c r="D563" s="47"/>
      <c r="E563" s="49" t="s">
        <v>29</v>
      </c>
      <c r="F563" s="11"/>
      <c r="G563" s="11"/>
      <c r="H563" s="11"/>
      <c r="I563" s="11"/>
      <c r="J563" s="11"/>
      <c r="K563" s="11"/>
      <c r="L563" s="11"/>
      <c r="M563" s="11"/>
      <c r="N563" s="11"/>
      <c r="O563" s="11">
        <f t="shared" si="799"/>
        <v>8439.1239800000003</v>
      </c>
      <c r="P563" s="11">
        <f t="shared" si="800"/>
        <v>0</v>
      </c>
      <c r="Q563" s="11">
        <f t="shared" si="801"/>
        <v>0</v>
      </c>
      <c r="R563" s="11">
        <f t="shared" si="789"/>
        <v>8439.1239800000003</v>
      </c>
      <c r="S563" s="11">
        <f t="shared" si="790"/>
        <v>0</v>
      </c>
      <c r="T563" s="11">
        <f t="shared" si="791"/>
        <v>0</v>
      </c>
      <c r="U563" s="11">
        <f t="shared" si="802"/>
        <v>0</v>
      </c>
      <c r="V563" s="11">
        <f t="shared" si="803"/>
        <v>0</v>
      </c>
      <c r="W563" s="11">
        <f t="shared" si="804"/>
        <v>0</v>
      </c>
      <c r="X563" s="11">
        <f t="shared" si="792"/>
        <v>8439.1239800000003</v>
      </c>
      <c r="Y563" s="11">
        <f t="shared" si="793"/>
        <v>0</v>
      </c>
      <c r="Z563" s="11">
        <f t="shared" si="794"/>
        <v>0</v>
      </c>
      <c r="AA563" s="11">
        <f t="shared" si="805"/>
        <v>0</v>
      </c>
      <c r="AB563" s="11">
        <f t="shared" si="806"/>
        <v>0</v>
      </c>
      <c r="AC563" s="11">
        <f t="shared" si="807"/>
        <v>0</v>
      </c>
      <c r="AD563" s="11">
        <f t="shared" si="795"/>
        <v>8439.1239800000003</v>
      </c>
      <c r="AE563" s="11">
        <f t="shared" si="808"/>
        <v>0</v>
      </c>
      <c r="AF563" s="57">
        <f t="shared" si="788"/>
        <v>8439.1239800000003</v>
      </c>
      <c r="AG563" s="58">
        <f t="shared" si="796"/>
        <v>0</v>
      </c>
      <c r="AH563" s="58">
        <f t="shared" si="797"/>
        <v>0</v>
      </c>
      <c r="AI563" s="11">
        <f t="shared" si="809"/>
        <v>0</v>
      </c>
      <c r="AJ563" s="21"/>
      <c r="AK563" s="21"/>
    </row>
    <row r="564" spans="1:42" x14ac:dyDescent="0.3">
      <c r="A564" s="47" t="s">
        <v>400</v>
      </c>
      <c r="B564" s="48">
        <v>400</v>
      </c>
      <c r="C564" s="47" t="s">
        <v>65</v>
      </c>
      <c r="D564" s="47" t="s">
        <v>296</v>
      </c>
      <c r="E564" s="49" t="s">
        <v>348</v>
      </c>
      <c r="F564" s="11"/>
      <c r="G564" s="11"/>
      <c r="H564" s="11"/>
      <c r="I564" s="11"/>
      <c r="J564" s="11"/>
      <c r="K564" s="11"/>
      <c r="L564" s="11"/>
      <c r="M564" s="11"/>
      <c r="N564" s="11"/>
      <c r="O564" s="11">
        <v>8439.1239800000003</v>
      </c>
      <c r="P564" s="11"/>
      <c r="Q564" s="11"/>
      <c r="R564" s="11">
        <f t="shared" si="789"/>
        <v>8439.1239800000003</v>
      </c>
      <c r="S564" s="11">
        <f t="shared" si="790"/>
        <v>0</v>
      </c>
      <c r="T564" s="11">
        <f t="shared" si="791"/>
        <v>0</v>
      </c>
      <c r="U564" s="11"/>
      <c r="V564" s="11"/>
      <c r="W564" s="11"/>
      <c r="X564" s="11">
        <f t="shared" si="792"/>
        <v>8439.1239800000003</v>
      </c>
      <c r="Y564" s="11">
        <f t="shared" si="793"/>
        <v>0</v>
      </c>
      <c r="Z564" s="11">
        <f t="shared" si="794"/>
        <v>0</v>
      </c>
      <c r="AA564" s="11"/>
      <c r="AB564" s="11"/>
      <c r="AC564" s="11"/>
      <c r="AD564" s="11">
        <f t="shared" si="795"/>
        <v>8439.1239800000003</v>
      </c>
      <c r="AE564" s="11"/>
      <c r="AF564" s="57">
        <f t="shared" si="788"/>
        <v>8439.1239800000003</v>
      </c>
      <c r="AG564" s="58">
        <f t="shared" si="796"/>
        <v>0</v>
      </c>
      <c r="AH564" s="58">
        <f t="shared" si="797"/>
        <v>0</v>
      </c>
      <c r="AI564" s="11"/>
      <c r="AJ564" s="21"/>
      <c r="AK564" s="21"/>
    </row>
    <row r="565" spans="1:42" ht="31.2" x14ac:dyDescent="0.3">
      <c r="A565" s="47" t="s">
        <v>402</v>
      </c>
      <c r="B565" s="48"/>
      <c r="C565" s="47"/>
      <c r="D565" s="47"/>
      <c r="E565" s="49" t="s">
        <v>403</v>
      </c>
      <c r="F565" s="11">
        <f t="shared" ref="F565:F569" si="810">F566</f>
        <v>103232.8</v>
      </c>
      <c r="G565" s="11">
        <f t="shared" ref="G565:G569" si="811">G566</f>
        <v>0</v>
      </c>
      <c r="H565" s="11">
        <f t="shared" ref="H565:H569" si="812">H566</f>
        <v>0</v>
      </c>
      <c r="I565" s="11">
        <f t="shared" ref="I565:I569" si="813">I566</f>
        <v>0</v>
      </c>
      <c r="J565" s="11">
        <f t="shared" ref="J565:J569" si="814">J566</f>
        <v>0</v>
      </c>
      <c r="K565" s="11">
        <f t="shared" ref="K565:K569" si="815">K566</f>
        <v>0</v>
      </c>
      <c r="L565" s="11">
        <f t="shared" si="749"/>
        <v>103232.8</v>
      </c>
      <c r="M565" s="11">
        <f t="shared" si="750"/>
        <v>0</v>
      </c>
      <c r="N565" s="11">
        <f t="shared" si="751"/>
        <v>0</v>
      </c>
      <c r="O565" s="11">
        <f t="shared" si="799"/>
        <v>0</v>
      </c>
      <c r="P565" s="11">
        <f t="shared" si="800"/>
        <v>0</v>
      </c>
      <c r="Q565" s="11">
        <f t="shared" si="801"/>
        <v>0</v>
      </c>
      <c r="R565" s="11">
        <f t="shared" si="789"/>
        <v>103232.8</v>
      </c>
      <c r="S565" s="11">
        <f t="shared" si="790"/>
        <v>0</v>
      </c>
      <c r="T565" s="11">
        <f t="shared" si="791"/>
        <v>0</v>
      </c>
      <c r="U565" s="11">
        <f t="shared" si="802"/>
        <v>0</v>
      </c>
      <c r="V565" s="11">
        <f t="shared" si="803"/>
        <v>0</v>
      </c>
      <c r="W565" s="11">
        <f t="shared" si="804"/>
        <v>0</v>
      </c>
      <c r="X565" s="11">
        <f t="shared" si="792"/>
        <v>103232.8</v>
      </c>
      <c r="Y565" s="11">
        <f t="shared" si="793"/>
        <v>0</v>
      </c>
      <c r="Z565" s="11">
        <f t="shared" si="794"/>
        <v>0</v>
      </c>
      <c r="AA565" s="11">
        <f t="shared" si="805"/>
        <v>0</v>
      </c>
      <c r="AB565" s="11">
        <f t="shared" si="806"/>
        <v>0</v>
      </c>
      <c r="AC565" s="11">
        <f t="shared" si="807"/>
        <v>0</v>
      </c>
      <c r="AD565" s="11">
        <f t="shared" si="795"/>
        <v>103232.8</v>
      </c>
      <c r="AE565" s="11">
        <f t="shared" si="808"/>
        <v>0</v>
      </c>
      <c r="AF565" s="57">
        <f t="shared" si="788"/>
        <v>103232.8</v>
      </c>
      <c r="AG565" s="58">
        <f t="shared" si="796"/>
        <v>0</v>
      </c>
      <c r="AH565" s="58">
        <f t="shared" si="797"/>
        <v>0</v>
      </c>
      <c r="AI565" s="11">
        <f t="shared" si="809"/>
        <v>0</v>
      </c>
      <c r="AJ565" s="21"/>
      <c r="AK565" s="21"/>
    </row>
    <row r="566" spans="1:42" ht="46.8" x14ac:dyDescent="0.3">
      <c r="A566" s="47" t="s">
        <v>402</v>
      </c>
      <c r="B566" s="48" t="s">
        <v>28</v>
      </c>
      <c r="C566" s="47"/>
      <c r="D566" s="47"/>
      <c r="E566" s="49" t="s">
        <v>29</v>
      </c>
      <c r="F566" s="11">
        <f t="shared" si="810"/>
        <v>103232.8</v>
      </c>
      <c r="G566" s="11">
        <f t="shared" si="811"/>
        <v>0</v>
      </c>
      <c r="H566" s="11">
        <f t="shared" si="812"/>
        <v>0</v>
      </c>
      <c r="I566" s="11">
        <f t="shared" si="813"/>
        <v>0</v>
      </c>
      <c r="J566" s="11">
        <f t="shared" si="814"/>
        <v>0</v>
      </c>
      <c r="K566" s="11">
        <f t="shared" si="815"/>
        <v>0</v>
      </c>
      <c r="L566" s="11">
        <f t="shared" si="749"/>
        <v>103232.8</v>
      </c>
      <c r="M566" s="11">
        <f t="shared" si="750"/>
        <v>0</v>
      </c>
      <c r="N566" s="11">
        <f t="shared" si="751"/>
        <v>0</v>
      </c>
      <c r="O566" s="11">
        <f t="shared" si="799"/>
        <v>0</v>
      </c>
      <c r="P566" s="11">
        <f t="shared" si="800"/>
        <v>0</v>
      </c>
      <c r="Q566" s="11">
        <f t="shared" si="801"/>
        <v>0</v>
      </c>
      <c r="R566" s="11">
        <f t="shared" si="789"/>
        <v>103232.8</v>
      </c>
      <c r="S566" s="11">
        <f t="shared" si="790"/>
        <v>0</v>
      </c>
      <c r="T566" s="11">
        <f t="shared" si="791"/>
        <v>0</v>
      </c>
      <c r="U566" s="11">
        <f t="shared" si="802"/>
        <v>0</v>
      </c>
      <c r="V566" s="11">
        <f t="shared" si="803"/>
        <v>0</v>
      </c>
      <c r="W566" s="11">
        <f t="shared" si="804"/>
        <v>0</v>
      </c>
      <c r="X566" s="11">
        <f t="shared" si="792"/>
        <v>103232.8</v>
      </c>
      <c r="Y566" s="11">
        <f t="shared" si="793"/>
        <v>0</v>
      </c>
      <c r="Z566" s="11">
        <f t="shared" si="794"/>
        <v>0</v>
      </c>
      <c r="AA566" s="11">
        <f t="shared" si="805"/>
        <v>0</v>
      </c>
      <c r="AB566" s="11">
        <f t="shared" si="806"/>
        <v>0</v>
      </c>
      <c r="AC566" s="11">
        <f t="shared" si="807"/>
        <v>0</v>
      </c>
      <c r="AD566" s="11">
        <f t="shared" si="795"/>
        <v>103232.8</v>
      </c>
      <c r="AE566" s="11">
        <f t="shared" si="808"/>
        <v>0</v>
      </c>
      <c r="AF566" s="57">
        <f t="shared" si="788"/>
        <v>103232.8</v>
      </c>
      <c r="AG566" s="58">
        <f t="shared" si="796"/>
        <v>0</v>
      </c>
      <c r="AH566" s="58">
        <f t="shared" si="797"/>
        <v>0</v>
      </c>
      <c r="AI566" s="11">
        <f t="shared" si="809"/>
        <v>0</v>
      </c>
      <c r="AJ566" s="21"/>
      <c r="AK566" s="21"/>
    </row>
    <row r="567" spans="1:42" x14ac:dyDescent="0.3">
      <c r="A567" s="47" t="s">
        <v>402</v>
      </c>
      <c r="B567" s="48">
        <v>400</v>
      </c>
      <c r="C567" s="47" t="s">
        <v>65</v>
      </c>
      <c r="D567" s="47" t="s">
        <v>296</v>
      </c>
      <c r="E567" s="49" t="s">
        <v>348</v>
      </c>
      <c r="F567" s="11">
        <v>103232.8</v>
      </c>
      <c r="G567" s="11">
        <v>0</v>
      </c>
      <c r="H567" s="11">
        <v>0</v>
      </c>
      <c r="I567" s="11"/>
      <c r="J567" s="11"/>
      <c r="K567" s="11"/>
      <c r="L567" s="11">
        <f t="shared" si="749"/>
        <v>103232.8</v>
      </c>
      <c r="M567" s="11">
        <f t="shared" si="750"/>
        <v>0</v>
      </c>
      <c r="N567" s="11">
        <f t="shared" si="751"/>
        <v>0</v>
      </c>
      <c r="O567" s="11"/>
      <c r="P567" s="11"/>
      <c r="Q567" s="11"/>
      <c r="R567" s="11">
        <f t="shared" si="789"/>
        <v>103232.8</v>
      </c>
      <c r="S567" s="11">
        <f t="shared" si="790"/>
        <v>0</v>
      </c>
      <c r="T567" s="11">
        <f t="shared" si="791"/>
        <v>0</v>
      </c>
      <c r="U567" s="11"/>
      <c r="V567" s="11"/>
      <c r="W567" s="11"/>
      <c r="X567" s="11">
        <f t="shared" si="792"/>
        <v>103232.8</v>
      </c>
      <c r="Y567" s="11">
        <f t="shared" si="793"/>
        <v>0</v>
      </c>
      <c r="Z567" s="11">
        <f t="shared" si="794"/>
        <v>0</v>
      </c>
      <c r="AA567" s="11"/>
      <c r="AB567" s="11"/>
      <c r="AC567" s="11"/>
      <c r="AD567" s="11">
        <f t="shared" si="795"/>
        <v>103232.8</v>
      </c>
      <c r="AE567" s="11"/>
      <c r="AF567" s="57">
        <f t="shared" si="788"/>
        <v>103232.8</v>
      </c>
      <c r="AG567" s="58">
        <f t="shared" si="796"/>
        <v>0</v>
      </c>
      <c r="AH567" s="58">
        <f t="shared" si="797"/>
        <v>0</v>
      </c>
      <c r="AI567" s="11"/>
      <c r="AJ567" s="21"/>
      <c r="AK567" s="21"/>
    </row>
    <row r="568" spans="1:42" ht="31.2" x14ac:dyDescent="0.3">
      <c r="A568" s="47" t="s">
        <v>404</v>
      </c>
      <c r="B568" s="48"/>
      <c r="C568" s="47"/>
      <c r="D568" s="47"/>
      <c r="E568" s="49" t="s">
        <v>405</v>
      </c>
      <c r="F568" s="11">
        <f t="shared" si="810"/>
        <v>101419.9</v>
      </c>
      <c r="G568" s="11">
        <f t="shared" si="811"/>
        <v>0</v>
      </c>
      <c r="H568" s="11">
        <f t="shared" si="812"/>
        <v>0</v>
      </c>
      <c r="I568" s="11">
        <f t="shared" si="813"/>
        <v>0</v>
      </c>
      <c r="J568" s="11">
        <f t="shared" si="814"/>
        <v>0</v>
      </c>
      <c r="K568" s="11">
        <f t="shared" si="815"/>
        <v>0</v>
      </c>
      <c r="L568" s="11">
        <f t="shared" si="749"/>
        <v>101419.9</v>
      </c>
      <c r="M568" s="11">
        <f t="shared" si="750"/>
        <v>0</v>
      </c>
      <c r="N568" s="11">
        <f t="shared" si="751"/>
        <v>0</v>
      </c>
      <c r="O568" s="11">
        <f t="shared" si="799"/>
        <v>435.22268000000003</v>
      </c>
      <c r="P568" s="11">
        <f t="shared" si="800"/>
        <v>0</v>
      </c>
      <c r="Q568" s="11">
        <f t="shared" si="801"/>
        <v>0</v>
      </c>
      <c r="R568" s="11">
        <f t="shared" si="789"/>
        <v>101855.12268</v>
      </c>
      <c r="S568" s="11">
        <f t="shared" si="790"/>
        <v>0</v>
      </c>
      <c r="T568" s="11">
        <f t="shared" si="791"/>
        <v>0</v>
      </c>
      <c r="U568" s="11">
        <f t="shared" si="802"/>
        <v>0</v>
      </c>
      <c r="V568" s="11">
        <f t="shared" si="803"/>
        <v>0</v>
      </c>
      <c r="W568" s="11">
        <f t="shared" si="804"/>
        <v>0</v>
      </c>
      <c r="X568" s="11">
        <f t="shared" si="792"/>
        <v>101855.12268</v>
      </c>
      <c r="Y568" s="11">
        <f t="shared" si="793"/>
        <v>0</v>
      </c>
      <c r="Z568" s="11">
        <f t="shared" si="794"/>
        <v>0</v>
      </c>
      <c r="AA568" s="11">
        <f t="shared" si="805"/>
        <v>0</v>
      </c>
      <c r="AB568" s="11">
        <f t="shared" si="806"/>
        <v>0</v>
      </c>
      <c r="AC568" s="11">
        <f t="shared" si="807"/>
        <v>0</v>
      </c>
      <c r="AD568" s="11">
        <f t="shared" si="795"/>
        <v>101855.12268</v>
      </c>
      <c r="AE568" s="11">
        <f t="shared" si="808"/>
        <v>0</v>
      </c>
      <c r="AF568" s="57">
        <f t="shared" si="788"/>
        <v>101855.12268</v>
      </c>
      <c r="AG568" s="58">
        <f t="shared" si="796"/>
        <v>0</v>
      </c>
      <c r="AH568" s="58">
        <f t="shared" si="797"/>
        <v>0</v>
      </c>
      <c r="AI568" s="11">
        <f t="shared" si="809"/>
        <v>0</v>
      </c>
      <c r="AJ568" s="21"/>
      <c r="AK568" s="21"/>
    </row>
    <row r="569" spans="1:42" ht="46.8" x14ac:dyDescent="0.3">
      <c r="A569" s="47" t="s">
        <v>404</v>
      </c>
      <c r="B569" s="48" t="s">
        <v>28</v>
      </c>
      <c r="C569" s="47"/>
      <c r="D569" s="47"/>
      <c r="E569" s="49" t="s">
        <v>29</v>
      </c>
      <c r="F569" s="11">
        <f t="shared" si="810"/>
        <v>101419.9</v>
      </c>
      <c r="G569" s="11">
        <f t="shared" si="811"/>
        <v>0</v>
      </c>
      <c r="H569" s="11">
        <f t="shared" si="812"/>
        <v>0</v>
      </c>
      <c r="I569" s="11">
        <f t="shared" si="813"/>
        <v>0</v>
      </c>
      <c r="J569" s="11">
        <f t="shared" si="814"/>
        <v>0</v>
      </c>
      <c r="K569" s="11">
        <f t="shared" si="815"/>
        <v>0</v>
      </c>
      <c r="L569" s="11">
        <f t="shared" si="749"/>
        <v>101419.9</v>
      </c>
      <c r="M569" s="11">
        <f t="shared" si="750"/>
        <v>0</v>
      </c>
      <c r="N569" s="11">
        <f t="shared" si="751"/>
        <v>0</v>
      </c>
      <c r="O569" s="11">
        <f t="shared" si="799"/>
        <v>435.22268000000003</v>
      </c>
      <c r="P569" s="11">
        <f t="shared" si="800"/>
        <v>0</v>
      </c>
      <c r="Q569" s="11">
        <f t="shared" si="801"/>
        <v>0</v>
      </c>
      <c r="R569" s="11">
        <f t="shared" si="789"/>
        <v>101855.12268</v>
      </c>
      <c r="S569" s="11">
        <f t="shared" si="790"/>
        <v>0</v>
      </c>
      <c r="T569" s="11">
        <f t="shared" si="791"/>
        <v>0</v>
      </c>
      <c r="U569" s="11">
        <f t="shared" si="802"/>
        <v>0</v>
      </c>
      <c r="V569" s="11">
        <f t="shared" si="803"/>
        <v>0</v>
      </c>
      <c r="W569" s="11">
        <f t="shared" si="804"/>
        <v>0</v>
      </c>
      <c r="X569" s="11">
        <f t="shared" si="792"/>
        <v>101855.12268</v>
      </c>
      <c r="Y569" s="11">
        <f t="shared" si="793"/>
        <v>0</v>
      </c>
      <c r="Z569" s="11">
        <f t="shared" si="794"/>
        <v>0</v>
      </c>
      <c r="AA569" s="11">
        <f t="shared" si="805"/>
        <v>0</v>
      </c>
      <c r="AB569" s="11">
        <f t="shared" si="806"/>
        <v>0</v>
      </c>
      <c r="AC569" s="11">
        <f t="shared" si="807"/>
        <v>0</v>
      </c>
      <c r="AD569" s="11">
        <f t="shared" si="795"/>
        <v>101855.12268</v>
      </c>
      <c r="AE569" s="11">
        <f t="shared" si="808"/>
        <v>0</v>
      </c>
      <c r="AF569" s="57">
        <f t="shared" si="788"/>
        <v>101855.12268</v>
      </c>
      <c r="AG569" s="58">
        <f t="shared" si="796"/>
        <v>0</v>
      </c>
      <c r="AH569" s="58">
        <f t="shared" si="797"/>
        <v>0</v>
      </c>
      <c r="AI569" s="11">
        <f t="shared" si="809"/>
        <v>0</v>
      </c>
      <c r="AJ569" s="21"/>
      <c r="AK569" s="21"/>
    </row>
    <row r="570" spans="1:42" x14ac:dyDescent="0.3">
      <c r="A570" s="47" t="s">
        <v>404</v>
      </c>
      <c r="B570" s="48">
        <v>400</v>
      </c>
      <c r="C570" s="47" t="s">
        <v>65</v>
      </c>
      <c r="D570" s="47" t="s">
        <v>296</v>
      </c>
      <c r="E570" s="49" t="s">
        <v>348</v>
      </c>
      <c r="F570" s="11">
        <v>101419.9</v>
      </c>
      <c r="G570" s="11">
        <v>0</v>
      </c>
      <c r="H570" s="11">
        <v>0</v>
      </c>
      <c r="I570" s="11"/>
      <c r="J570" s="11"/>
      <c r="K570" s="11"/>
      <c r="L570" s="11">
        <f t="shared" si="749"/>
        <v>101419.9</v>
      </c>
      <c r="M570" s="11">
        <f t="shared" si="750"/>
        <v>0</v>
      </c>
      <c r="N570" s="11">
        <f t="shared" si="751"/>
        <v>0</v>
      </c>
      <c r="O570" s="11">
        <v>435.22268000000003</v>
      </c>
      <c r="P570" s="11"/>
      <c r="Q570" s="11"/>
      <c r="R570" s="11">
        <f t="shared" si="789"/>
        <v>101855.12268</v>
      </c>
      <c r="S570" s="11">
        <f t="shared" si="790"/>
        <v>0</v>
      </c>
      <c r="T570" s="11">
        <f t="shared" si="791"/>
        <v>0</v>
      </c>
      <c r="U570" s="11"/>
      <c r="V570" s="11"/>
      <c r="W570" s="11"/>
      <c r="X570" s="11">
        <f t="shared" si="792"/>
        <v>101855.12268</v>
      </c>
      <c r="Y570" s="11">
        <f t="shared" si="793"/>
        <v>0</v>
      </c>
      <c r="Z570" s="11">
        <f t="shared" si="794"/>
        <v>0</v>
      </c>
      <c r="AA570" s="11"/>
      <c r="AB570" s="11"/>
      <c r="AC570" s="11"/>
      <c r="AD570" s="11">
        <f t="shared" si="795"/>
        <v>101855.12268</v>
      </c>
      <c r="AE570" s="11"/>
      <c r="AF570" s="57">
        <f t="shared" si="788"/>
        <v>101855.12268</v>
      </c>
      <c r="AG570" s="58">
        <f t="shared" si="796"/>
        <v>0</v>
      </c>
      <c r="AH570" s="58">
        <f t="shared" si="797"/>
        <v>0</v>
      </c>
      <c r="AI570" s="11"/>
      <c r="AJ570" s="21"/>
      <c r="AK570" s="21"/>
    </row>
    <row r="571" spans="1:42" ht="31.2" x14ac:dyDescent="0.3">
      <c r="A571" s="47" t="s">
        <v>406</v>
      </c>
      <c r="B571" s="48"/>
      <c r="C571" s="47"/>
      <c r="D571" s="47"/>
      <c r="E571" s="50" t="s">
        <v>407</v>
      </c>
      <c r="F571" s="11"/>
      <c r="G571" s="11"/>
      <c r="H571" s="11"/>
      <c r="I571" s="11"/>
      <c r="J571" s="11"/>
      <c r="K571" s="11"/>
      <c r="L571" s="11"/>
      <c r="M571" s="11"/>
      <c r="N571" s="11"/>
      <c r="O571" s="11">
        <f t="shared" si="799"/>
        <v>70383.903909999994</v>
      </c>
      <c r="P571" s="11">
        <f t="shared" si="800"/>
        <v>0</v>
      </c>
      <c r="Q571" s="11">
        <f t="shared" si="801"/>
        <v>0</v>
      </c>
      <c r="R571" s="11">
        <f t="shared" si="789"/>
        <v>70383.903909999994</v>
      </c>
      <c r="S571" s="11">
        <f t="shared" si="790"/>
        <v>0</v>
      </c>
      <c r="T571" s="11">
        <f t="shared" si="791"/>
        <v>0</v>
      </c>
      <c r="U571" s="11">
        <f t="shared" si="802"/>
        <v>0</v>
      </c>
      <c r="V571" s="11">
        <f t="shared" si="803"/>
        <v>0</v>
      </c>
      <c r="W571" s="11">
        <f t="shared" si="804"/>
        <v>0</v>
      </c>
      <c r="X571" s="11">
        <f t="shared" si="792"/>
        <v>70383.903909999994</v>
      </c>
      <c r="Y571" s="11">
        <f t="shared" si="793"/>
        <v>0</v>
      </c>
      <c r="Z571" s="11">
        <f t="shared" si="794"/>
        <v>0</v>
      </c>
      <c r="AA571" s="11">
        <f t="shared" si="805"/>
        <v>0</v>
      </c>
      <c r="AB571" s="11">
        <f t="shared" si="806"/>
        <v>0</v>
      </c>
      <c r="AC571" s="11">
        <f t="shared" si="807"/>
        <v>0</v>
      </c>
      <c r="AD571" s="11">
        <f t="shared" si="795"/>
        <v>70383.903909999994</v>
      </c>
      <c r="AE571" s="11">
        <f t="shared" si="808"/>
        <v>0</v>
      </c>
      <c r="AF571" s="57">
        <f t="shared" si="788"/>
        <v>70383.903909999994</v>
      </c>
      <c r="AG571" s="58">
        <f t="shared" si="796"/>
        <v>0</v>
      </c>
      <c r="AH571" s="58">
        <f t="shared" si="797"/>
        <v>0</v>
      </c>
      <c r="AI571" s="11">
        <f t="shared" si="809"/>
        <v>0</v>
      </c>
      <c r="AJ571" s="21"/>
      <c r="AK571" s="21"/>
    </row>
    <row r="572" spans="1:42" ht="46.8" x14ac:dyDescent="0.3">
      <c r="A572" s="47" t="s">
        <v>406</v>
      </c>
      <c r="B572" s="48" t="s">
        <v>28</v>
      </c>
      <c r="C572" s="47"/>
      <c r="D572" s="47"/>
      <c r="E572" s="49" t="s">
        <v>29</v>
      </c>
      <c r="F572" s="11"/>
      <c r="G572" s="11"/>
      <c r="H572" s="11"/>
      <c r="I572" s="11"/>
      <c r="J572" s="11"/>
      <c r="K572" s="11"/>
      <c r="L572" s="11"/>
      <c r="M572" s="11"/>
      <c r="N572" s="11"/>
      <c r="O572" s="11">
        <f t="shared" si="799"/>
        <v>70383.903909999994</v>
      </c>
      <c r="P572" s="11">
        <f t="shared" si="800"/>
        <v>0</v>
      </c>
      <c r="Q572" s="11">
        <f t="shared" si="801"/>
        <v>0</v>
      </c>
      <c r="R572" s="11">
        <f t="shared" si="789"/>
        <v>70383.903909999994</v>
      </c>
      <c r="S572" s="11">
        <f t="shared" si="790"/>
        <v>0</v>
      </c>
      <c r="T572" s="11">
        <f t="shared" si="791"/>
        <v>0</v>
      </c>
      <c r="U572" s="11">
        <f t="shared" si="802"/>
        <v>0</v>
      </c>
      <c r="V572" s="11">
        <f t="shared" si="803"/>
        <v>0</v>
      </c>
      <c r="W572" s="11">
        <f t="shared" si="804"/>
        <v>0</v>
      </c>
      <c r="X572" s="11">
        <f t="shared" si="792"/>
        <v>70383.903909999994</v>
      </c>
      <c r="Y572" s="11">
        <f t="shared" si="793"/>
        <v>0</v>
      </c>
      <c r="Z572" s="11">
        <f t="shared" si="794"/>
        <v>0</v>
      </c>
      <c r="AA572" s="11">
        <f t="shared" si="805"/>
        <v>0</v>
      </c>
      <c r="AB572" s="11">
        <f t="shared" si="806"/>
        <v>0</v>
      </c>
      <c r="AC572" s="11">
        <f t="shared" si="807"/>
        <v>0</v>
      </c>
      <c r="AD572" s="11">
        <f t="shared" si="795"/>
        <v>70383.903909999994</v>
      </c>
      <c r="AE572" s="11">
        <f t="shared" si="808"/>
        <v>0</v>
      </c>
      <c r="AF572" s="57">
        <f t="shared" si="788"/>
        <v>70383.903909999994</v>
      </c>
      <c r="AG572" s="58">
        <f t="shared" si="796"/>
        <v>0</v>
      </c>
      <c r="AH572" s="58">
        <f t="shared" si="797"/>
        <v>0</v>
      </c>
      <c r="AI572" s="11">
        <f t="shared" si="809"/>
        <v>0</v>
      </c>
      <c r="AJ572" s="21"/>
      <c r="AK572" s="21"/>
    </row>
    <row r="573" spans="1:42" x14ac:dyDescent="0.3">
      <c r="A573" s="47" t="s">
        <v>406</v>
      </c>
      <c r="B573" s="48">
        <v>400</v>
      </c>
      <c r="C573" s="47" t="s">
        <v>65</v>
      </c>
      <c r="D573" s="47" t="s">
        <v>296</v>
      </c>
      <c r="E573" s="49" t="s">
        <v>348</v>
      </c>
      <c r="F573" s="11"/>
      <c r="G573" s="11"/>
      <c r="H573" s="11"/>
      <c r="I573" s="11"/>
      <c r="J573" s="11"/>
      <c r="K573" s="11"/>
      <c r="L573" s="11"/>
      <c r="M573" s="11"/>
      <c r="N573" s="11"/>
      <c r="O573" s="11">
        <v>70383.903909999994</v>
      </c>
      <c r="P573" s="11"/>
      <c r="Q573" s="11"/>
      <c r="R573" s="11">
        <f t="shared" si="789"/>
        <v>70383.903909999994</v>
      </c>
      <c r="S573" s="11">
        <f t="shared" si="790"/>
        <v>0</v>
      </c>
      <c r="T573" s="11">
        <f t="shared" si="791"/>
        <v>0</v>
      </c>
      <c r="U573" s="11"/>
      <c r="V573" s="11"/>
      <c r="W573" s="11"/>
      <c r="X573" s="11">
        <f t="shared" si="792"/>
        <v>70383.903909999994</v>
      </c>
      <c r="Y573" s="11">
        <f t="shared" si="793"/>
        <v>0</v>
      </c>
      <c r="Z573" s="11">
        <f t="shared" si="794"/>
        <v>0</v>
      </c>
      <c r="AA573" s="11"/>
      <c r="AB573" s="11"/>
      <c r="AC573" s="11"/>
      <c r="AD573" s="11">
        <f t="shared" si="795"/>
        <v>70383.903909999994</v>
      </c>
      <c r="AE573" s="11"/>
      <c r="AF573" s="57">
        <f t="shared" si="788"/>
        <v>70383.903909999994</v>
      </c>
      <c r="AG573" s="58">
        <f t="shared" si="796"/>
        <v>0</v>
      </c>
      <c r="AH573" s="58">
        <f t="shared" si="797"/>
        <v>0</v>
      </c>
      <c r="AI573" s="11"/>
      <c r="AJ573" s="21"/>
      <c r="AK573" s="21"/>
    </row>
    <row r="574" spans="1:42" s="60" customFormat="1" x14ac:dyDescent="0.3">
      <c r="A574" s="44" t="s">
        <v>408</v>
      </c>
      <c r="B574" s="45"/>
      <c r="C574" s="44"/>
      <c r="D574" s="44"/>
      <c r="E574" s="46" t="s">
        <v>54</v>
      </c>
      <c r="F574" s="18">
        <f t="shared" ref="F574:K574" si="816">F575+F617+F642+F674+F703+F737</f>
        <v>22501753.5</v>
      </c>
      <c r="G574" s="18">
        <f t="shared" si="816"/>
        <v>25005501.700000003</v>
      </c>
      <c r="H574" s="18">
        <f t="shared" si="816"/>
        <v>22441156.699999999</v>
      </c>
      <c r="I574" s="18">
        <f t="shared" si="816"/>
        <v>-62881.499999999993</v>
      </c>
      <c r="J574" s="18">
        <f t="shared" si="816"/>
        <v>-63216.6</v>
      </c>
      <c r="K574" s="18">
        <f t="shared" si="816"/>
        <v>-63216.6</v>
      </c>
      <c r="L574" s="18">
        <f t="shared" si="749"/>
        <v>22438872</v>
      </c>
      <c r="M574" s="18">
        <f t="shared" si="750"/>
        <v>24942285.100000001</v>
      </c>
      <c r="N574" s="18">
        <f t="shared" si="751"/>
        <v>22377940.099999998</v>
      </c>
      <c r="O574" s="18">
        <f>O575+O617+O642+O674+O703+O737</f>
        <v>499814.56399999995</v>
      </c>
      <c r="P574" s="18">
        <f>P575+P617+P642+P674+P703+P737</f>
        <v>-186768.25200000004</v>
      </c>
      <c r="Q574" s="18">
        <f>Q575+Q617+Q642+Q674+Q703+Q737</f>
        <v>21096.664000000001</v>
      </c>
      <c r="R574" s="18">
        <f t="shared" si="789"/>
        <v>22938686.563999999</v>
      </c>
      <c r="S574" s="18">
        <f t="shared" si="790"/>
        <v>24755516.848000001</v>
      </c>
      <c r="T574" s="18">
        <f t="shared" si="791"/>
        <v>22399036.763999999</v>
      </c>
      <c r="U574" s="18">
        <f>U575+U617+U642+U674+U703+U737</f>
        <v>0</v>
      </c>
      <c r="V574" s="18">
        <f>V575+V617+V642+V674+V703+V737</f>
        <v>0</v>
      </c>
      <c r="W574" s="18">
        <f>W575+W617+W642+W674+W703+W737</f>
        <v>0</v>
      </c>
      <c r="X574" s="18">
        <f t="shared" si="792"/>
        <v>22938686.563999999</v>
      </c>
      <c r="Y574" s="18">
        <f t="shared" si="793"/>
        <v>24755516.848000001</v>
      </c>
      <c r="Z574" s="18">
        <f t="shared" si="794"/>
        <v>22399036.763999999</v>
      </c>
      <c r="AA574" s="18">
        <f>AA575+AA617+AA642+AA674+AA703+AA737</f>
        <v>630165.84699999995</v>
      </c>
      <c r="AB574" s="18">
        <f>AB575+AB617+AB642+AB674+AB703+AB737</f>
        <v>-1000</v>
      </c>
      <c r="AC574" s="18">
        <f>AC575+AC617+AC642+AC674+AC703+AC737</f>
        <v>-1000</v>
      </c>
      <c r="AD574" s="18">
        <f t="shared" si="795"/>
        <v>23568852.410999998</v>
      </c>
      <c r="AE574" s="18">
        <f>AE575+AE617+AE642+AE674+AE703+AE737</f>
        <v>0</v>
      </c>
      <c r="AF574" s="55">
        <f t="shared" si="788"/>
        <v>23568852.410999998</v>
      </c>
      <c r="AG574" s="56">
        <f t="shared" si="796"/>
        <v>24754516.848000001</v>
      </c>
      <c r="AH574" s="56">
        <f t="shared" si="797"/>
        <v>22398036.763999999</v>
      </c>
      <c r="AI574" s="18">
        <f>AI575+AI617+AI642+AI674+AI703+AI737</f>
        <v>0</v>
      </c>
      <c r="AJ574" s="19"/>
      <c r="AK574" s="19"/>
      <c r="AL574" s="17"/>
      <c r="AM574" s="17"/>
      <c r="AN574" s="17"/>
      <c r="AO574" s="17"/>
      <c r="AP574" s="17"/>
    </row>
    <row r="575" spans="1:42" ht="46.8" x14ac:dyDescent="0.3">
      <c r="A575" s="47" t="s">
        <v>409</v>
      </c>
      <c r="B575" s="48"/>
      <c r="C575" s="47"/>
      <c r="D575" s="47"/>
      <c r="E575" s="49" t="s">
        <v>410</v>
      </c>
      <c r="F575" s="11">
        <f t="shared" ref="F575:K575" si="817">F576+F580+F583+F586+F589+F613+F592+F602+F607+F610</f>
        <v>18658658.300000001</v>
      </c>
      <c r="G575" s="11">
        <f t="shared" si="817"/>
        <v>18747879.400000002</v>
      </c>
      <c r="H575" s="11">
        <f t="shared" si="817"/>
        <v>18643526.300000001</v>
      </c>
      <c r="I575" s="11">
        <f t="shared" si="817"/>
        <v>-10436.5</v>
      </c>
      <c r="J575" s="11">
        <f t="shared" si="817"/>
        <v>-10453.9</v>
      </c>
      <c r="K575" s="11">
        <f t="shared" si="817"/>
        <v>-10453.9</v>
      </c>
      <c r="L575" s="11">
        <f t="shared" si="749"/>
        <v>18648221.800000001</v>
      </c>
      <c r="M575" s="11">
        <f t="shared" si="750"/>
        <v>18737425.500000004</v>
      </c>
      <c r="N575" s="11">
        <f t="shared" si="751"/>
        <v>18633072.400000002</v>
      </c>
      <c r="O575" s="11">
        <f>O576+O580+O583+O586+O589+O613+O592+O602+O607+O610</f>
        <v>11304.206</v>
      </c>
      <c r="P575" s="11">
        <f>P576+P580+P583+P586+P589+P613+P592+P602+P607+P610</f>
        <v>0</v>
      </c>
      <c r="Q575" s="11">
        <f>Q576+Q580+Q583+Q586+Q589+Q613+Q592+Q602+Q607+Q610</f>
        <v>0</v>
      </c>
      <c r="R575" s="11">
        <f t="shared" si="789"/>
        <v>18659526.006000001</v>
      </c>
      <c r="S575" s="11">
        <f t="shared" si="790"/>
        <v>18737425.500000004</v>
      </c>
      <c r="T575" s="11">
        <f t="shared" si="791"/>
        <v>18633072.400000002</v>
      </c>
      <c r="U575" s="11">
        <f>U576+U580+U583+U586+U589+U613+U592+U602+U607+U610</f>
        <v>0</v>
      </c>
      <c r="V575" s="11">
        <f>V576+V580+V583+V586+V589+V613+V592+V602+V607+V610</f>
        <v>0</v>
      </c>
      <c r="W575" s="11">
        <f>W576+W580+W583+W586+W589+W613+W592+W602+W607+W610</f>
        <v>0</v>
      </c>
      <c r="X575" s="11">
        <f t="shared" si="792"/>
        <v>18659526.006000001</v>
      </c>
      <c r="Y575" s="11">
        <f t="shared" si="793"/>
        <v>18737425.500000004</v>
      </c>
      <c r="Z575" s="11">
        <f t="shared" si="794"/>
        <v>18633072.400000002</v>
      </c>
      <c r="AA575" s="11">
        <f>AA576+AA580+AA583+AA586+AA589+AA613+AA592+AA602+AA607+AA610</f>
        <v>0</v>
      </c>
      <c r="AB575" s="11">
        <f>AB576+AB580+AB583+AB586+AB589+AB613+AB592+AB602+AB607+AB610</f>
        <v>0</v>
      </c>
      <c r="AC575" s="11">
        <f>AC576+AC580+AC583+AC586+AC589+AC613+AC592+AC602+AC607+AC610</f>
        <v>0</v>
      </c>
      <c r="AD575" s="11">
        <f t="shared" si="795"/>
        <v>18659526.006000001</v>
      </c>
      <c r="AE575" s="11">
        <f>AE576+AE580+AE583+AE586+AE589+AE613+AE592+AE602+AE607+AE610</f>
        <v>0</v>
      </c>
      <c r="AF575" s="57">
        <f t="shared" si="788"/>
        <v>18659526.006000001</v>
      </c>
      <c r="AG575" s="58">
        <f t="shared" si="796"/>
        <v>18737425.500000004</v>
      </c>
      <c r="AH575" s="58">
        <f t="shared" si="797"/>
        <v>18633072.400000002</v>
      </c>
      <c r="AI575" s="11">
        <f>AI576+AI580+AI583+AI586+AI589+AI613+AI592+AI602+AI607+AI610</f>
        <v>0</v>
      </c>
      <c r="AJ575" s="21"/>
      <c r="AK575" s="21"/>
    </row>
    <row r="576" spans="1:42" ht="46.8" x14ac:dyDescent="0.3">
      <c r="A576" s="47" t="s">
        <v>411</v>
      </c>
      <c r="B576" s="48"/>
      <c r="C576" s="47"/>
      <c r="D576" s="47"/>
      <c r="E576" s="49" t="s">
        <v>140</v>
      </c>
      <c r="F576" s="11">
        <f t="shared" ref="F576:K576" si="818">F577</f>
        <v>2827661</v>
      </c>
      <c r="G576" s="11">
        <f t="shared" si="818"/>
        <v>2812893.2</v>
      </c>
      <c r="H576" s="11">
        <f t="shared" si="818"/>
        <v>2805801.9000000004</v>
      </c>
      <c r="I576" s="11">
        <f t="shared" si="818"/>
        <v>-8391.9</v>
      </c>
      <c r="J576" s="11">
        <f t="shared" si="818"/>
        <v>-8391.9</v>
      </c>
      <c r="K576" s="11">
        <f t="shared" si="818"/>
        <v>-8391.9</v>
      </c>
      <c r="L576" s="11">
        <f t="shared" si="749"/>
        <v>2819269.1</v>
      </c>
      <c r="M576" s="11">
        <f t="shared" si="750"/>
        <v>2804501.3000000003</v>
      </c>
      <c r="N576" s="11">
        <f t="shared" si="751"/>
        <v>2797410.0000000005</v>
      </c>
      <c r="O576" s="11">
        <f>O577</f>
        <v>0</v>
      </c>
      <c r="P576" s="11">
        <f>P577</f>
        <v>0</v>
      </c>
      <c r="Q576" s="11">
        <f>Q577</f>
        <v>0</v>
      </c>
      <c r="R576" s="11">
        <f t="shared" si="789"/>
        <v>2819269.1</v>
      </c>
      <c r="S576" s="11">
        <f t="shared" si="790"/>
        <v>2804501.3000000003</v>
      </c>
      <c r="T576" s="11">
        <f t="shared" si="791"/>
        <v>2797410.0000000005</v>
      </c>
      <c r="U576" s="11">
        <f>U577</f>
        <v>0</v>
      </c>
      <c r="V576" s="11">
        <f>V577</f>
        <v>0</v>
      </c>
      <c r="W576" s="11">
        <f>W577</f>
        <v>0</v>
      </c>
      <c r="X576" s="11">
        <f t="shared" si="792"/>
        <v>2819269.1</v>
      </c>
      <c r="Y576" s="11">
        <f t="shared" si="793"/>
        <v>2804501.3000000003</v>
      </c>
      <c r="Z576" s="11">
        <f t="shared" si="794"/>
        <v>2797410.0000000005</v>
      </c>
      <c r="AA576" s="11">
        <f>AA577</f>
        <v>0</v>
      </c>
      <c r="AB576" s="11">
        <f>AB577</f>
        <v>0</v>
      </c>
      <c r="AC576" s="11">
        <f>AC577</f>
        <v>0</v>
      </c>
      <c r="AD576" s="11">
        <f t="shared" si="795"/>
        <v>2819269.1</v>
      </c>
      <c r="AE576" s="11">
        <f>AE577</f>
        <v>0</v>
      </c>
      <c r="AF576" s="57">
        <f t="shared" si="788"/>
        <v>2819269.1</v>
      </c>
      <c r="AG576" s="58">
        <f t="shared" si="796"/>
        <v>2804501.3000000003</v>
      </c>
      <c r="AH576" s="58">
        <f t="shared" si="797"/>
        <v>2797410.0000000005</v>
      </c>
      <c r="AI576" s="11">
        <f>AI577</f>
        <v>0</v>
      </c>
      <c r="AJ576" s="21"/>
      <c r="AK576" s="21"/>
    </row>
    <row r="577" spans="1:37" ht="46.8" x14ac:dyDescent="0.3">
      <c r="A577" s="47" t="s">
        <v>411</v>
      </c>
      <c r="B577" s="48" t="s">
        <v>51</v>
      </c>
      <c r="C577" s="47"/>
      <c r="D577" s="47"/>
      <c r="E577" s="49" t="s">
        <v>52</v>
      </c>
      <c r="F577" s="11">
        <f t="shared" ref="F577:K577" si="819">F578+F579</f>
        <v>2827661</v>
      </c>
      <c r="G577" s="11">
        <f t="shared" si="819"/>
        <v>2812893.2</v>
      </c>
      <c r="H577" s="11">
        <f t="shared" si="819"/>
        <v>2805801.9000000004</v>
      </c>
      <c r="I577" s="11">
        <f t="shared" si="819"/>
        <v>-8391.9</v>
      </c>
      <c r="J577" s="11">
        <f t="shared" si="819"/>
        <v>-8391.9</v>
      </c>
      <c r="K577" s="11">
        <f t="shared" si="819"/>
        <v>-8391.9</v>
      </c>
      <c r="L577" s="11">
        <f t="shared" si="749"/>
        <v>2819269.1</v>
      </c>
      <c r="M577" s="11">
        <f t="shared" si="750"/>
        <v>2804501.3000000003</v>
      </c>
      <c r="N577" s="11">
        <f t="shared" si="751"/>
        <v>2797410.0000000005</v>
      </c>
      <c r="O577" s="11">
        <f>O578+O579</f>
        <v>0</v>
      </c>
      <c r="P577" s="11">
        <f>P578+P579</f>
        <v>0</v>
      </c>
      <c r="Q577" s="11">
        <f>Q578+Q579</f>
        <v>0</v>
      </c>
      <c r="R577" s="11">
        <f t="shared" si="789"/>
        <v>2819269.1</v>
      </c>
      <c r="S577" s="11">
        <f t="shared" si="790"/>
        <v>2804501.3000000003</v>
      </c>
      <c r="T577" s="11">
        <f t="shared" si="791"/>
        <v>2797410.0000000005</v>
      </c>
      <c r="U577" s="11">
        <f>U578+U579</f>
        <v>0</v>
      </c>
      <c r="V577" s="11">
        <f>V578+V579</f>
        <v>0</v>
      </c>
      <c r="W577" s="11">
        <f>W578+W579</f>
        <v>0</v>
      </c>
      <c r="X577" s="11">
        <f t="shared" si="792"/>
        <v>2819269.1</v>
      </c>
      <c r="Y577" s="11">
        <f t="shared" si="793"/>
        <v>2804501.3000000003</v>
      </c>
      <c r="Z577" s="11">
        <f t="shared" si="794"/>
        <v>2797410.0000000005</v>
      </c>
      <c r="AA577" s="11">
        <f>AA578+AA579</f>
        <v>0</v>
      </c>
      <c r="AB577" s="11">
        <f>AB578+AB579</f>
        <v>0</v>
      </c>
      <c r="AC577" s="11">
        <f>AC578+AC579</f>
        <v>0</v>
      </c>
      <c r="AD577" s="11">
        <f t="shared" si="795"/>
        <v>2819269.1</v>
      </c>
      <c r="AE577" s="11">
        <f>AE578+AE579</f>
        <v>0</v>
      </c>
      <c r="AF577" s="57">
        <f t="shared" si="788"/>
        <v>2819269.1</v>
      </c>
      <c r="AG577" s="58">
        <f t="shared" si="796"/>
        <v>2804501.3000000003</v>
      </c>
      <c r="AH577" s="58">
        <f t="shared" si="797"/>
        <v>2797410.0000000005</v>
      </c>
      <c r="AI577" s="11">
        <f>AI578+AI579</f>
        <v>0</v>
      </c>
      <c r="AJ577" s="21"/>
      <c r="AK577" s="21"/>
    </row>
    <row r="578" spans="1:37" x14ac:dyDescent="0.3">
      <c r="A578" s="47" t="s">
        <v>411</v>
      </c>
      <c r="B578" s="48">
        <v>600</v>
      </c>
      <c r="C578" s="47" t="s">
        <v>65</v>
      </c>
      <c r="D578" s="47" t="s">
        <v>30</v>
      </c>
      <c r="E578" s="49" t="s">
        <v>412</v>
      </c>
      <c r="F578" s="11">
        <v>1402869.4</v>
      </c>
      <c r="G578" s="11">
        <f>1400210.7-4399.5</f>
        <v>1395811.2</v>
      </c>
      <c r="H578" s="11">
        <f>1400210.7-4399.5</f>
        <v>1395811.2</v>
      </c>
      <c r="I578" s="11"/>
      <c r="J578" s="11"/>
      <c r="K578" s="11"/>
      <c r="L578" s="11">
        <f t="shared" si="749"/>
        <v>1402869.4</v>
      </c>
      <c r="M578" s="11">
        <f t="shared" si="750"/>
        <v>1395811.2</v>
      </c>
      <c r="N578" s="11">
        <f t="shared" si="751"/>
        <v>1395811.2</v>
      </c>
      <c r="O578" s="11"/>
      <c r="P578" s="11"/>
      <c r="Q578" s="11"/>
      <c r="R578" s="11">
        <f t="shared" si="789"/>
        <v>1402869.4</v>
      </c>
      <c r="S578" s="11">
        <f t="shared" si="790"/>
        <v>1395811.2</v>
      </c>
      <c r="T578" s="11">
        <f t="shared" si="791"/>
        <v>1395811.2</v>
      </c>
      <c r="U578" s="11"/>
      <c r="V578" s="11"/>
      <c r="W578" s="11"/>
      <c r="X578" s="11">
        <f t="shared" si="792"/>
        <v>1402869.4</v>
      </c>
      <c r="Y578" s="11">
        <f t="shared" si="793"/>
        <v>1395811.2</v>
      </c>
      <c r="Z578" s="11">
        <f t="shared" si="794"/>
        <v>1395811.2</v>
      </c>
      <c r="AA578" s="11"/>
      <c r="AB578" s="11"/>
      <c r="AC578" s="11"/>
      <c r="AD578" s="11">
        <f t="shared" si="795"/>
        <v>1402869.4</v>
      </c>
      <c r="AE578" s="11"/>
      <c r="AF578" s="57">
        <f t="shared" si="788"/>
        <v>1402869.4</v>
      </c>
      <c r="AG578" s="58">
        <f t="shared" si="796"/>
        <v>1395811.2</v>
      </c>
      <c r="AH578" s="58">
        <f t="shared" si="797"/>
        <v>1395811.2</v>
      </c>
      <c r="AI578" s="11"/>
      <c r="AJ578" s="21"/>
      <c r="AK578" s="21"/>
    </row>
    <row r="579" spans="1:37" x14ac:dyDescent="0.3">
      <c r="A579" s="47" t="s">
        <v>411</v>
      </c>
      <c r="B579" s="48">
        <v>600</v>
      </c>
      <c r="C579" s="47" t="s">
        <v>65</v>
      </c>
      <c r="D579" s="47" t="s">
        <v>296</v>
      </c>
      <c r="E579" s="49" t="s">
        <v>348</v>
      </c>
      <c r="F579" s="11">
        <v>1424791.6</v>
      </c>
      <c r="G579" s="11">
        <v>1417082.0000000002</v>
      </c>
      <c r="H579" s="11">
        <v>1409990.7000000002</v>
      </c>
      <c r="I579" s="11">
        <v>-8391.9</v>
      </c>
      <c r="J579" s="11">
        <v>-8391.9</v>
      </c>
      <c r="K579" s="11">
        <v>-8391.9</v>
      </c>
      <c r="L579" s="11">
        <f t="shared" si="749"/>
        <v>1416399.7000000002</v>
      </c>
      <c r="M579" s="11">
        <f t="shared" si="750"/>
        <v>1408690.1000000003</v>
      </c>
      <c r="N579" s="11">
        <f t="shared" si="751"/>
        <v>1401598.8000000003</v>
      </c>
      <c r="O579" s="11"/>
      <c r="P579" s="11"/>
      <c r="Q579" s="11"/>
      <c r="R579" s="11">
        <f t="shared" si="789"/>
        <v>1416399.7000000002</v>
      </c>
      <c r="S579" s="11">
        <f t="shared" si="790"/>
        <v>1408690.1000000003</v>
      </c>
      <c r="T579" s="11">
        <f t="shared" si="791"/>
        <v>1401598.8000000003</v>
      </c>
      <c r="U579" s="11"/>
      <c r="V579" s="11"/>
      <c r="W579" s="11"/>
      <c r="X579" s="11">
        <f t="shared" si="792"/>
        <v>1416399.7000000002</v>
      </c>
      <c r="Y579" s="11">
        <f t="shared" si="793"/>
        <v>1408690.1000000003</v>
      </c>
      <c r="Z579" s="11">
        <f t="shared" si="794"/>
        <v>1401598.8000000003</v>
      </c>
      <c r="AA579" s="11"/>
      <c r="AB579" s="11"/>
      <c r="AC579" s="11"/>
      <c r="AD579" s="11">
        <f t="shared" si="795"/>
        <v>1416399.7000000002</v>
      </c>
      <c r="AE579" s="11"/>
      <c r="AF579" s="57">
        <f t="shared" si="788"/>
        <v>1416399.7000000002</v>
      </c>
      <c r="AG579" s="58">
        <f t="shared" si="796"/>
        <v>1408690.1000000003</v>
      </c>
      <c r="AH579" s="58">
        <f t="shared" si="797"/>
        <v>1401598.8000000003</v>
      </c>
      <c r="AI579" s="11"/>
      <c r="AJ579" s="21"/>
      <c r="AK579" s="21">
        <v>62</v>
      </c>
    </row>
    <row r="580" spans="1:37" ht="31.2" x14ac:dyDescent="0.3">
      <c r="A580" s="47" t="s">
        <v>413</v>
      </c>
      <c r="B580" s="48"/>
      <c r="C580" s="47"/>
      <c r="D580" s="47"/>
      <c r="E580" s="49" t="s">
        <v>414</v>
      </c>
      <c r="F580" s="11">
        <f t="shared" ref="F580:F590" si="820">F581</f>
        <v>9956.2999999999993</v>
      </c>
      <c r="G580" s="11">
        <f t="shared" ref="G580:G590" si="821">G581</f>
        <v>8926.4</v>
      </c>
      <c r="H580" s="11">
        <f t="shared" ref="H580:H590" si="822">H581</f>
        <v>8926.4</v>
      </c>
      <c r="I580" s="11">
        <f t="shared" ref="I580:I590" si="823">I581</f>
        <v>0</v>
      </c>
      <c r="J580" s="11">
        <f t="shared" ref="J580:J590" si="824">J581</f>
        <v>0</v>
      </c>
      <c r="K580" s="11">
        <f t="shared" ref="K580:K590" si="825">K581</f>
        <v>0</v>
      </c>
      <c r="L580" s="11">
        <f t="shared" si="749"/>
        <v>9956.2999999999993</v>
      </c>
      <c r="M580" s="11">
        <f t="shared" si="750"/>
        <v>8926.4</v>
      </c>
      <c r="N580" s="11">
        <f t="shared" si="751"/>
        <v>8926.4</v>
      </c>
      <c r="O580" s="11">
        <f t="shared" ref="O580:O590" si="826">O581</f>
        <v>0</v>
      </c>
      <c r="P580" s="11">
        <f t="shared" ref="P580:P590" si="827">P581</f>
        <v>0</v>
      </c>
      <c r="Q580" s="11">
        <f t="shared" ref="Q580:Q590" si="828">Q581</f>
        <v>0</v>
      </c>
      <c r="R580" s="11">
        <f t="shared" si="789"/>
        <v>9956.2999999999993</v>
      </c>
      <c r="S580" s="11">
        <f t="shared" si="790"/>
        <v>8926.4</v>
      </c>
      <c r="T580" s="11">
        <f t="shared" si="791"/>
        <v>8926.4</v>
      </c>
      <c r="U580" s="11">
        <f t="shared" ref="U580:U590" si="829">U581</f>
        <v>0</v>
      </c>
      <c r="V580" s="11">
        <f t="shared" ref="V580:V590" si="830">V581</f>
        <v>0</v>
      </c>
      <c r="W580" s="11">
        <f t="shared" ref="W580:W590" si="831">W581</f>
        <v>0</v>
      </c>
      <c r="X580" s="11">
        <f t="shared" si="792"/>
        <v>9956.2999999999993</v>
      </c>
      <c r="Y580" s="11">
        <f t="shared" si="793"/>
        <v>8926.4</v>
      </c>
      <c r="Z580" s="11">
        <f t="shared" si="794"/>
        <v>8926.4</v>
      </c>
      <c r="AA580" s="11">
        <f t="shared" ref="AA580:AA590" si="832">AA581</f>
        <v>0</v>
      </c>
      <c r="AB580" s="11">
        <f t="shared" ref="AB580:AB590" si="833">AB581</f>
        <v>0</v>
      </c>
      <c r="AC580" s="11">
        <f t="shared" ref="AC580:AC590" si="834">AC581</f>
        <v>0</v>
      </c>
      <c r="AD580" s="11">
        <f t="shared" si="795"/>
        <v>9956.2999999999993</v>
      </c>
      <c r="AE580" s="11">
        <f t="shared" ref="AE580:AE590" si="835">AE581</f>
        <v>0</v>
      </c>
      <c r="AF580" s="57">
        <f t="shared" si="788"/>
        <v>9956.2999999999993</v>
      </c>
      <c r="AG580" s="58">
        <f t="shared" si="796"/>
        <v>8926.4</v>
      </c>
      <c r="AH580" s="58">
        <f t="shared" si="797"/>
        <v>8926.4</v>
      </c>
      <c r="AI580" s="11">
        <f t="shared" ref="AI580:AI590" si="836">AI581</f>
        <v>0</v>
      </c>
      <c r="AJ580" s="21"/>
      <c r="AK580" s="21"/>
    </row>
    <row r="581" spans="1:37" ht="46.8" x14ac:dyDescent="0.3">
      <c r="A581" s="47" t="s">
        <v>413</v>
      </c>
      <c r="B581" s="48" t="s">
        <v>51</v>
      </c>
      <c r="C581" s="47"/>
      <c r="D581" s="47"/>
      <c r="E581" s="49" t="s">
        <v>52</v>
      </c>
      <c r="F581" s="11">
        <f t="shared" si="820"/>
        <v>9956.2999999999993</v>
      </c>
      <c r="G581" s="11">
        <f t="shared" si="821"/>
        <v>8926.4</v>
      </c>
      <c r="H581" s="11">
        <f t="shared" si="822"/>
        <v>8926.4</v>
      </c>
      <c r="I581" s="11">
        <f t="shared" si="823"/>
        <v>0</v>
      </c>
      <c r="J581" s="11">
        <f t="shared" si="824"/>
        <v>0</v>
      </c>
      <c r="K581" s="11">
        <f t="shared" si="825"/>
        <v>0</v>
      </c>
      <c r="L581" s="11">
        <f t="shared" si="749"/>
        <v>9956.2999999999993</v>
      </c>
      <c r="M581" s="11">
        <f t="shared" si="750"/>
        <v>8926.4</v>
      </c>
      <c r="N581" s="11">
        <f t="shared" si="751"/>
        <v>8926.4</v>
      </c>
      <c r="O581" s="11">
        <f t="shared" si="826"/>
        <v>0</v>
      </c>
      <c r="P581" s="11">
        <f t="shared" si="827"/>
        <v>0</v>
      </c>
      <c r="Q581" s="11">
        <f t="shared" si="828"/>
        <v>0</v>
      </c>
      <c r="R581" s="11">
        <f t="shared" si="789"/>
        <v>9956.2999999999993</v>
      </c>
      <c r="S581" s="11">
        <f t="shared" si="790"/>
        <v>8926.4</v>
      </c>
      <c r="T581" s="11">
        <f t="shared" si="791"/>
        <v>8926.4</v>
      </c>
      <c r="U581" s="11">
        <f t="shared" si="829"/>
        <v>0</v>
      </c>
      <c r="V581" s="11">
        <f t="shared" si="830"/>
        <v>0</v>
      </c>
      <c r="W581" s="11">
        <f t="shared" si="831"/>
        <v>0</v>
      </c>
      <c r="X581" s="11">
        <f t="shared" si="792"/>
        <v>9956.2999999999993</v>
      </c>
      <c r="Y581" s="11">
        <f t="shared" si="793"/>
        <v>8926.4</v>
      </c>
      <c r="Z581" s="11">
        <f t="shared" si="794"/>
        <v>8926.4</v>
      </c>
      <c r="AA581" s="11">
        <f t="shared" si="832"/>
        <v>0</v>
      </c>
      <c r="AB581" s="11">
        <f t="shared" si="833"/>
        <v>0</v>
      </c>
      <c r="AC581" s="11">
        <f t="shared" si="834"/>
        <v>0</v>
      </c>
      <c r="AD581" s="11">
        <f t="shared" si="795"/>
        <v>9956.2999999999993</v>
      </c>
      <c r="AE581" s="11">
        <f t="shared" si="835"/>
        <v>0</v>
      </c>
      <c r="AF581" s="57">
        <f t="shared" si="788"/>
        <v>9956.2999999999993</v>
      </c>
      <c r="AG581" s="58">
        <f t="shared" si="796"/>
        <v>8926.4</v>
      </c>
      <c r="AH581" s="58">
        <f t="shared" si="797"/>
        <v>8926.4</v>
      </c>
      <c r="AI581" s="11">
        <f t="shared" si="836"/>
        <v>0</v>
      </c>
      <c r="AJ581" s="21"/>
      <c r="AK581" s="21"/>
    </row>
    <row r="582" spans="1:37" x14ac:dyDescent="0.3">
      <c r="A582" s="47" t="s">
        <v>413</v>
      </c>
      <c r="B582" s="48">
        <v>600</v>
      </c>
      <c r="C582" s="47" t="s">
        <v>65</v>
      </c>
      <c r="D582" s="47" t="s">
        <v>296</v>
      </c>
      <c r="E582" s="49" t="s">
        <v>348</v>
      </c>
      <c r="F582" s="11">
        <v>9956.2999999999993</v>
      </c>
      <c r="G582" s="11">
        <v>8926.4</v>
      </c>
      <c r="H582" s="11">
        <v>8926.4</v>
      </c>
      <c r="I582" s="11"/>
      <c r="J582" s="11"/>
      <c r="K582" s="11"/>
      <c r="L582" s="11">
        <f t="shared" si="749"/>
        <v>9956.2999999999993</v>
      </c>
      <c r="M582" s="11">
        <f t="shared" si="750"/>
        <v>8926.4</v>
      </c>
      <c r="N582" s="11">
        <f t="shared" si="751"/>
        <v>8926.4</v>
      </c>
      <c r="O582" s="11"/>
      <c r="P582" s="11"/>
      <c r="Q582" s="11"/>
      <c r="R582" s="11">
        <f t="shared" si="789"/>
        <v>9956.2999999999993</v>
      </c>
      <c r="S582" s="11">
        <f t="shared" si="790"/>
        <v>8926.4</v>
      </c>
      <c r="T582" s="11">
        <f t="shared" si="791"/>
        <v>8926.4</v>
      </c>
      <c r="U582" s="11"/>
      <c r="V582" s="11"/>
      <c r="W582" s="11"/>
      <c r="X582" s="11">
        <f t="shared" si="792"/>
        <v>9956.2999999999993</v>
      </c>
      <c r="Y582" s="11">
        <f t="shared" si="793"/>
        <v>8926.4</v>
      </c>
      <c r="Z582" s="11">
        <f t="shared" si="794"/>
        <v>8926.4</v>
      </c>
      <c r="AA582" s="11"/>
      <c r="AB582" s="11"/>
      <c r="AC582" s="11"/>
      <c r="AD582" s="11">
        <f t="shared" si="795"/>
        <v>9956.2999999999993</v>
      </c>
      <c r="AE582" s="11"/>
      <c r="AF582" s="57">
        <f t="shared" si="788"/>
        <v>9956.2999999999993</v>
      </c>
      <c r="AG582" s="58">
        <f t="shared" si="796"/>
        <v>8926.4</v>
      </c>
      <c r="AH582" s="58">
        <f t="shared" si="797"/>
        <v>8926.4</v>
      </c>
      <c r="AI582" s="11"/>
      <c r="AJ582" s="21"/>
      <c r="AK582" s="21"/>
    </row>
    <row r="583" spans="1:37" ht="31.2" x14ac:dyDescent="0.3">
      <c r="A583" s="47" t="s">
        <v>415</v>
      </c>
      <c r="B583" s="48"/>
      <c r="C583" s="47"/>
      <c r="D583" s="47"/>
      <c r="E583" s="49" t="s">
        <v>416</v>
      </c>
      <c r="F583" s="11">
        <f t="shared" si="820"/>
        <v>23589.200000000001</v>
      </c>
      <c r="G583" s="11">
        <f t="shared" si="821"/>
        <v>23731.7</v>
      </c>
      <c r="H583" s="11">
        <f t="shared" si="822"/>
        <v>23731.7</v>
      </c>
      <c r="I583" s="11">
        <f t="shared" si="823"/>
        <v>-2044.6</v>
      </c>
      <c r="J583" s="11">
        <f t="shared" si="824"/>
        <v>-2062</v>
      </c>
      <c r="K583" s="11">
        <f t="shared" si="825"/>
        <v>-2062</v>
      </c>
      <c r="L583" s="11">
        <f t="shared" si="749"/>
        <v>21544.600000000002</v>
      </c>
      <c r="M583" s="11">
        <f t="shared" si="750"/>
        <v>21669.7</v>
      </c>
      <c r="N583" s="11">
        <f t="shared" si="751"/>
        <v>21669.7</v>
      </c>
      <c r="O583" s="11">
        <f t="shared" si="826"/>
        <v>823.27599999999995</v>
      </c>
      <c r="P583" s="11">
        <f t="shared" si="827"/>
        <v>0</v>
      </c>
      <c r="Q583" s="11">
        <f t="shared" si="828"/>
        <v>0</v>
      </c>
      <c r="R583" s="11">
        <f t="shared" si="789"/>
        <v>22367.876000000004</v>
      </c>
      <c r="S583" s="11">
        <f t="shared" si="790"/>
        <v>21669.7</v>
      </c>
      <c r="T583" s="11">
        <f t="shared" si="791"/>
        <v>21669.7</v>
      </c>
      <c r="U583" s="11">
        <f t="shared" si="829"/>
        <v>0</v>
      </c>
      <c r="V583" s="11">
        <f t="shared" si="830"/>
        <v>0</v>
      </c>
      <c r="W583" s="11">
        <f t="shared" si="831"/>
        <v>0</v>
      </c>
      <c r="X583" s="11">
        <f t="shared" si="792"/>
        <v>22367.876000000004</v>
      </c>
      <c r="Y583" s="11">
        <f t="shared" si="793"/>
        <v>21669.7</v>
      </c>
      <c r="Z583" s="11">
        <f t="shared" si="794"/>
        <v>21669.7</v>
      </c>
      <c r="AA583" s="11">
        <f t="shared" si="832"/>
        <v>0</v>
      </c>
      <c r="AB583" s="11">
        <f t="shared" si="833"/>
        <v>0</v>
      </c>
      <c r="AC583" s="11">
        <f t="shared" si="834"/>
        <v>0</v>
      </c>
      <c r="AD583" s="11">
        <f t="shared" si="795"/>
        <v>22367.876000000004</v>
      </c>
      <c r="AE583" s="11">
        <f t="shared" si="835"/>
        <v>0</v>
      </c>
      <c r="AF583" s="57">
        <f t="shared" si="788"/>
        <v>22367.876000000004</v>
      </c>
      <c r="AG583" s="58">
        <f t="shared" si="796"/>
        <v>21669.7</v>
      </c>
      <c r="AH583" s="58">
        <f t="shared" si="797"/>
        <v>21669.7</v>
      </c>
      <c r="AI583" s="11">
        <f t="shared" si="836"/>
        <v>0</v>
      </c>
      <c r="AJ583" s="21"/>
      <c r="AK583" s="21"/>
    </row>
    <row r="584" spans="1:37" ht="46.8" x14ac:dyDescent="0.3">
      <c r="A584" s="47" t="s">
        <v>415</v>
      </c>
      <c r="B584" s="48" t="s">
        <v>51</v>
      </c>
      <c r="C584" s="47"/>
      <c r="D584" s="47"/>
      <c r="E584" s="49" t="s">
        <v>52</v>
      </c>
      <c r="F584" s="11">
        <f t="shared" si="820"/>
        <v>23589.200000000001</v>
      </c>
      <c r="G584" s="11">
        <f t="shared" si="821"/>
        <v>23731.7</v>
      </c>
      <c r="H584" s="11">
        <f t="shared" si="822"/>
        <v>23731.7</v>
      </c>
      <c r="I584" s="11">
        <f t="shared" si="823"/>
        <v>-2044.6</v>
      </c>
      <c r="J584" s="11">
        <f t="shared" si="824"/>
        <v>-2062</v>
      </c>
      <c r="K584" s="11">
        <f t="shared" si="825"/>
        <v>-2062</v>
      </c>
      <c r="L584" s="11">
        <f t="shared" si="749"/>
        <v>21544.600000000002</v>
      </c>
      <c r="M584" s="11">
        <f t="shared" si="750"/>
        <v>21669.7</v>
      </c>
      <c r="N584" s="11">
        <f t="shared" si="751"/>
        <v>21669.7</v>
      </c>
      <c r="O584" s="11">
        <f t="shared" si="826"/>
        <v>823.27599999999995</v>
      </c>
      <c r="P584" s="11">
        <f t="shared" si="827"/>
        <v>0</v>
      </c>
      <c r="Q584" s="11">
        <f t="shared" si="828"/>
        <v>0</v>
      </c>
      <c r="R584" s="11">
        <f t="shared" si="789"/>
        <v>22367.876000000004</v>
      </c>
      <c r="S584" s="11">
        <f t="shared" si="790"/>
        <v>21669.7</v>
      </c>
      <c r="T584" s="11">
        <f t="shared" si="791"/>
        <v>21669.7</v>
      </c>
      <c r="U584" s="11">
        <f t="shared" si="829"/>
        <v>0</v>
      </c>
      <c r="V584" s="11">
        <f t="shared" si="830"/>
        <v>0</v>
      </c>
      <c r="W584" s="11">
        <f t="shared" si="831"/>
        <v>0</v>
      </c>
      <c r="X584" s="11">
        <f t="shared" si="792"/>
        <v>22367.876000000004</v>
      </c>
      <c r="Y584" s="11">
        <f t="shared" si="793"/>
        <v>21669.7</v>
      </c>
      <c r="Z584" s="11">
        <f t="shared" si="794"/>
        <v>21669.7</v>
      </c>
      <c r="AA584" s="11">
        <f t="shared" si="832"/>
        <v>0</v>
      </c>
      <c r="AB584" s="11">
        <f t="shared" si="833"/>
        <v>0</v>
      </c>
      <c r="AC584" s="11">
        <f t="shared" si="834"/>
        <v>0</v>
      </c>
      <c r="AD584" s="11">
        <f t="shared" si="795"/>
        <v>22367.876000000004</v>
      </c>
      <c r="AE584" s="11">
        <f t="shared" si="835"/>
        <v>0</v>
      </c>
      <c r="AF584" s="57">
        <f t="shared" si="788"/>
        <v>22367.876000000004</v>
      </c>
      <c r="AG584" s="58">
        <f t="shared" si="796"/>
        <v>21669.7</v>
      </c>
      <c r="AH584" s="58">
        <f t="shared" si="797"/>
        <v>21669.7</v>
      </c>
      <c r="AI584" s="11">
        <f t="shared" si="836"/>
        <v>0</v>
      </c>
      <c r="AJ584" s="21"/>
      <c r="AK584" s="21"/>
    </row>
    <row r="585" spans="1:37" x14ac:dyDescent="0.3">
      <c r="A585" s="47" t="s">
        <v>415</v>
      </c>
      <c r="B585" s="48">
        <v>600</v>
      </c>
      <c r="C585" s="47" t="s">
        <v>100</v>
      </c>
      <c r="D585" s="47" t="s">
        <v>328</v>
      </c>
      <c r="E585" s="49" t="s">
        <v>329</v>
      </c>
      <c r="F585" s="11">
        <v>23589.200000000001</v>
      </c>
      <c r="G585" s="11">
        <v>23731.7</v>
      </c>
      <c r="H585" s="11">
        <v>23731.7</v>
      </c>
      <c r="I585" s="11">
        <v>-2044.6</v>
      </c>
      <c r="J585" s="11">
        <v>-2062</v>
      </c>
      <c r="K585" s="11">
        <v>-2062</v>
      </c>
      <c r="L585" s="11">
        <f t="shared" si="749"/>
        <v>21544.600000000002</v>
      </c>
      <c r="M585" s="11">
        <f t="shared" si="750"/>
        <v>21669.7</v>
      </c>
      <c r="N585" s="11">
        <f t="shared" si="751"/>
        <v>21669.7</v>
      </c>
      <c r="O585" s="11">
        <v>823.27599999999995</v>
      </c>
      <c r="P585" s="11"/>
      <c r="Q585" s="11"/>
      <c r="R585" s="11">
        <f t="shared" si="789"/>
        <v>22367.876000000004</v>
      </c>
      <c r="S585" s="11">
        <f t="shared" si="790"/>
        <v>21669.7</v>
      </c>
      <c r="T585" s="11">
        <f t="shared" si="791"/>
        <v>21669.7</v>
      </c>
      <c r="U585" s="11"/>
      <c r="V585" s="11"/>
      <c r="W585" s="11"/>
      <c r="X585" s="11">
        <f t="shared" si="792"/>
        <v>22367.876000000004</v>
      </c>
      <c r="Y585" s="11">
        <f t="shared" si="793"/>
        <v>21669.7</v>
      </c>
      <c r="Z585" s="11">
        <f t="shared" si="794"/>
        <v>21669.7</v>
      </c>
      <c r="AA585" s="11"/>
      <c r="AB585" s="11"/>
      <c r="AC585" s="11"/>
      <c r="AD585" s="11">
        <f t="shared" si="795"/>
        <v>22367.876000000004</v>
      </c>
      <c r="AE585" s="11"/>
      <c r="AF585" s="57">
        <f t="shared" si="788"/>
        <v>22367.876000000004</v>
      </c>
      <c r="AG585" s="58">
        <f t="shared" si="796"/>
        <v>21669.7</v>
      </c>
      <c r="AH585" s="58">
        <f t="shared" si="797"/>
        <v>21669.7</v>
      </c>
      <c r="AI585" s="11"/>
      <c r="AJ585" s="21"/>
      <c r="AK585" s="21">
        <v>27</v>
      </c>
    </row>
    <row r="586" spans="1:37" ht="62.4" x14ac:dyDescent="0.3">
      <c r="A586" s="47" t="s">
        <v>417</v>
      </c>
      <c r="B586" s="48"/>
      <c r="C586" s="47"/>
      <c r="D586" s="47"/>
      <c r="E586" s="49" t="s">
        <v>418</v>
      </c>
      <c r="F586" s="11">
        <f t="shared" si="820"/>
        <v>172622.8</v>
      </c>
      <c r="G586" s="11">
        <f t="shared" si="821"/>
        <v>172622.8</v>
      </c>
      <c r="H586" s="11">
        <f t="shared" si="822"/>
        <v>172622.8</v>
      </c>
      <c r="I586" s="11">
        <f t="shared" si="823"/>
        <v>0</v>
      </c>
      <c r="J586" s="11">
        <f t="shared" si="824"/>
        <v>0</v>
      </c>
      <c r="K586" s="11">
        <f t="shared" si="825"/>
        <v>0</v>
      </c>
      <c r="L586" s="11">
        <f t="shared" si="749"/>
        <v>172622.8</v>
      </c>
      <c r="M586" s="11">
        <f t="shared" si="750"/>
        <v>172622.8</v>
      </c>
      <c r="N586" s="11">
        <f t="shared" si="751"/>
        <v>172622.8</v>
      </c>
      <c r="O586" s="11">
        <f t="shared" si="826"/>
        <v>7054.848</v>
      </c>
      <c r="P586" s="11">
        <f t="shared" si="827"/>
        <v>0</v>
      </c>
      <c r="Q586" s="11">
        <f t="shared" si="828"/>
        <v>0</v>
      </c>
      <c r="R586" s="11">
        <f t="shared" si="789"/>
        <v>179677.64799999999</v>
      </c>
      <c r="S586" s="11">
        <f t="shared" si="790"/>
        <v>172622.8</v>
      </c>
      <c r="T586" s="11">
        <f t="shared" si="791"/>
        <v>172622.8</v>
      </c>
      <c r="U586" s="11">
        <f t="shared" si="829"/>
        <v>0</v>
      </c>
      <c r="V586" s="11">
        <f t="shared" si="830"/>
        <v>0</v>
      </c>
      <c r="W586" s="11">
        <f t="shared" si="831"/>
        <v>0</v>
      </c>
      <c r="X586" s="11">
        <f t="shared" si="792"/>
        <v>179677.64799999999</v>
      </c>
      <c r="Y586" s="11">
        <f t="shared" si="793"/>
        <v>172622.8</v>
      </c>
      <c r="Z586" s="11">
        <f t="shared" si="794"/>
        <v>172622.8</v>
      </c>
      <c r="AA586" s="11">
        <f t="shared" si="832"/>
        <v>0</v>
      </c>
      <c r="AB586" s="11">
        <f t="shared" si="833"/>
        <v>0</v>
      </c>
      <c r="AC586" s="11">
        <f t="shared" si="834"/>
        <v>0</v>
      </c>
      <c r="AD586" s="11">
        <f t="shared" si="795"/>
        <v>179677.64799999999</v>
      </c>
      <c r="AE586" s="11">
        <f t="shared" si="835"/>
        <v>0</v>
      </c>
      <c r="AF586" s="57">
        <f t="shared" si="788"/>
        <v>179677.64799999999</v>
      </c>
      <c r="AG586" s="58">
        <f t="shared" si="796"/>
        <v>172622.8</v>
      </c>
      <c r="AH586" s="58">
        <f t="shared" si="797"/>
        <v>172622.8</v>
      </c>
      <c r="AI586" s="11">
        <f t="shared" si="836"/>
        <v>0</v>
      </c>
      <c r="AJ586" s="21"/>
      <c r="AK586" s="21"/>
    </row>
    <row r="587" spans="1:37" ht="46.8" x14ac:dyDescent="0.3">
      <c r="A587" s="47" t="s">
        <v>417</v>
      </c>
      <c r="B587" s="48" t="s">
        <v>51</v>
      </c>
      <c r="C587" s="47"/>
      <c r="D587" s="47"/>
      <c r="E587" s="49" t="s">
        <v>52</v>
      </c>
      <c r="F587" s="11">
        <f t="shared" si="820"/>
        <v>172622.8</v>
      </c>
      <c r="G587" s="11">
        <f t="shared" si="821"/>
        <v>172622.8</v>
      </c>
      <c r="H587" s="11">
        <f t="shared" si="822"/>
        <v>172622.8</v>
      </c>
      <c r="I587" s="11">
        <f t="shared" si="823"/>
        <v>0</v>
      </c>
      <c r="J587" s="11">
        <f t="shared" si="824"/>
        <v>0</v>
      </c>
      <c r="K587" s="11">
        <f t="shared" si="825"/>
        <v>0</v>
      </c>
      <c r="L587" s="11">
        <f t="shared" si="749"/>
        <v>172622.8</v>
      </c>
      <c r="M587" s="11">
        <f t="shared" si="750"/>
        <v>172622.8</v>
      </c>
      <c r="N587" s="11">
        <f t="shared" si="751"/>
        <v>172622.8</v>
      </c>
      <c r="O587" s="11">
        <f t="shared" si="826"/>
        <v>7054.848</v>
      </c>
      <c r="P587" s="11">
        <f t="shared" si="827"/>
        <v>0</v>
      </c>
      <c r="Q587" s="11">
        <f t="shared" si="828"/>
        <v>0</v>
      </c>
      <c r="R587" s="11">
        <f t="shared" si="789"/>
        <v>179677.64799999999</v>
      </c>
      <c r="S587" s="11">
        <f t="shared" si="790"/>
        <v>172622.8</v>
      </c>
      <c r="T587" s="11">
        <f t="shared" si="791"/>
        <v>172622.8</v>
      </c>
      <c r="U587" s="11">
        <f t="shared" si="829"/>
        <v>0</v>
      </c>
      <c r="V587" s="11">
        <f t="shared" si="830"/>
        <v>0</v>
      </c>
      <c r="W587" s="11">
        <f t="shared" si="831"/>
        <v>0</v>
      </c>
      <c r="X587" s="11">
        <f t="shared" si="792"/>
        <v>179677.64799999999</v>
      </c>
      <c r="Y587" s="11">
        <f t="shared" si="793"/>
        <v>172622.8</v>
      </c>
      <c r="Z587" s="11">
        <f t="shared" si="794"/>
        <v>172622.8</v>
      </c>
      <c r="AA587" s="11">
        <f t="shared" si="832"/>
        <v>0</v>
      </c>
      <c r="AB587" s="11">
        <f t="shared" si="833"/>
        <v>0</v>
      </c>
      <c r="AC587" s="11">
        <f t="shared" si="834"/>
        <v>0</v>
      </c>
      <c r="AD587" s="11">
        <f t="shared" si="795"/>
        <v>179677.64799999999</v>
      </c>
      <c r="AE587" s="11">
        <f t="shared" si="835"/>
        <v>0</v>
      </c>
      <c r="AF587" s="57">
        <f t="shared" si="788"/>
        <v>179677.64799999999</v>
      </c>
      <c r="AG587" s="58">
        <f t="shared" si="796"/>
        <v>172622.8</v>
      </c>
      <c r="AH587" s="58">
        <f t="shared" si="797"/>
        <v>172622.8</v>
      </c>
      <c r="AI587" s="11">
        <f t="shared" si="836"/>
        <v>0</v>
      </c>
      <c r="AJ587" s="21"/>
      <c r="AK587" s="21"/>
    </row>
    <row r="588" spans="1:37" x14ac:dyDescent="0.3">
      <c r="A588" s="47" t="s">
        <v>417</v>
      </c>
      <c r="B588" s="48">
        <v>600</v>
      </c>
      <c r="C588" s="47" t="s">
        <v>100</v>
      </c>
      <c r="D588" s="47" t="s">
        <v>328</v>
      </c>
      <c r="E588" s="49" t="s">
        <v>329</v>
      </c>
      <c r="F588" s="11">
        <v>172622.8</v>
      </c>
      <c r="G588" s="11">
        <v>172622.8</v>
      </c>
      <c r="H588" s="11">
        <v>172622.8</v>
      </c>
      <c r="I588" s="11"/>
      <c r="J588" s="11"/>
      <c r="K588" s="11"/>
      <c r="L588" s="11">
        <f t="shared" si="749"/>
        <v>172622.8</v>
      </c>
      <c r="M588" s="11">
        <f t="shared" si="750"/>
        <v>172622.8</v>
      </c>
      <c r="N588" s="11">
        <f t="shared" si="751"/>
        <v>172622.8</v>
      </c>
      <c r="O588" s="11">
        <v>7054.848</v>
      </c>
      <c r="P588" s="11"/>
      <c r="Q588" s="11"/>
      <c r="R588" s="11">
        <f t="shared" si="789"/>
        <v>179677.64799999999</v>
      </c>
      <c r="S588" s="11">
        <f t="shared" si="790"/>
        <v>172622.8</v>
      </c>
      <c r="T588" s="11">
        <f t="shared" si="791"/>
        <v>172622.8</v>
      </c>
      <c r="U588" s="11"/>
      <c r="V588" s="11"/>
      <c r="W588" s="11"/>
      <c r="X588" s="11">
        <f t="shared" si="792"/>
        <v>179677.64799999999</v>
      </c>
      <c r="Y588" s="11">
        <f t="shared" si="793"/>
        <v>172622.8</v>
      </c>
      <c r="Z588" s="11">
        <f t="shared" si="794"/>
        <v>172622.8</v>
      </c>
      <c r="AA588" s="11"/>
      <c r="AB588" s="11"/>
      <c r="AC588" s="11"/>
      <c r="AD588" s="11">
        <f t="shared" si="795"/>
        <v>179677.64799999999</v>
      </c>
      <c r="AE588" s="11"/>
      <c r="AF588" s="57">
        <f t="shared" si="788"/>
        <v>179677.64799999999</v>
      </c>
      <c r="AG588" s="58">
        <f t="shared" si="796"/>
        <v>172622.8</v>
      </c>
      <c r="AH588" s="58">
        <f t="shared" si="797"/>
        <v>172622.8</v>
      </c>
      <c r="AI588" s="11"/>
      <c r="AJ588" s="21"/>
      <c r="AK588" s="21"/>
    </row>
    <row r="589" spans="1:37" ht="78" x14ac:dyDescent="0.3">
      <c r="A589" s="47" t="s">
        <v>419</v>
      </c>
      <c r="B589" s="48"/>
      <c r="C589" s="47"/>
      <c r="D589" s="47"/>
      <c r="E589" s="49" t="s">
        <v>420</v>
      </c>
      <c r="F589" s="11">
        <f t="shared" si="820"/>
        <v>83814.099999999991</v>
      </c>
      <c r="G589" s="11">
        <f t="shared" si="821"/>
        <v>83814.099999999991</v>
      </c>
      <c r="H589" s="11">
        <f t="shared" si="822"/>
        <v>83814.099999999991</v>
      </c>
      <c r="I589" s="11">
        <f t="shared" si="823"/>
        <v>0</v>
      </c>
      <c r="J589" s="11">
        <f t="shared" si="824"/>
        <v>0</v>
      </c>
      <c r="K589" s="11">
        <f t="shared" si="825"/>
        <v>0</v>
      </c>
      <c r="L589" s="11">
        <f t="shared" si="749"/>
        <v>83814.099999999991</v>
      </c>
      <c r="M589" s="11">
        <f t="shared" si="750"/>
        <v>83814.099999999991</v>
      </c>
      <c r="N589" s="11">
        <f t="shared" si="751"/>
        <v>83814.099999999991</v>
      </c>
      <c r="O589" s="11">
        <f t="shared" si="826"/>
        <v>3426.0819999999999</v>
      </c>
      <c r="P589" s="11">
        <f t="shared" si="827"/>
        <v>0</v>
      </c>
      <c r="Q589" s="11">
        <f t="shared" si="828"/>
        <v>0</v>
      </c>
      <c r="R589" s="11">
        <f t="shared" si="789"/>
        <v>87240.181999999986</v>
      </c>
      <c r="S589" s="11">
        <f t="shared" si="790"/>
        <v>83814.099999999991</v>
      </c>
      <c r="T589" s="11">
        <f t="shared" si="791"/>
        <v>83814.099999999991</v>
      </c>
      <c r="U589" s="11">
        <f t="shared" si="829"/>
        <v>0</v>
      </c>
      <c r="V589" s="11">
        <f t="shared" si="830"/>
        <v>0</v>
      </c>
      <c r="W589" s="11">
        <f t="shared" si="831"/>
        <v>0</v>
      </c>
      <c r="X589" s="11">
        <f t="shared" si="792"/>
        <v>87240.181999999986</v>
      </c>
      <c r="Y589" s="11">
        <f t="shared" si="793"/>
        <v>83814.099999999991</v>
      </c>
      <c r="Z589" s="11">
        <f t="shared" si="794"/>
        <v>83814.099999999991</v>
      </c>
      <c r="AA589" s="11">
        <f t="shared" si="832"/>
        <v>0</v>
      </c>
      <c r="AB589" s="11">
        <f t="shared" si="833"/>
        <v>0</v>
      </c>
      <c r="AC589" s="11">
        <f t="shared" si="834"/>
        <v>0</v>
      </c>
      <c r="AD589" s="11">
        <f t="shared" si="795"/>
        <v>87240.181999999986</v>
      </c>
      <c r="AE589" s="11">
        <f t="shared" si="835"/>
        <v>0</v>
      </c>
      <c r="AF589" s="57">
        <f t="shared" si="788"/>
        <v>87240.181999999986</v>
      </c>
      <c r="AG589" s="58">
        <f t="shared" si="796"/>
        <v>83814.099999999991</v>
      </c>
      <c r="AH589" s="58">
        <f t="shared" si="797"/>
        <v>83814.099999999991</v>
      </c>
      <c r="AI589" s="11">
        <f t="shared" si="836"/>
        <v>0</v>
      </c>
      <c r="AJ589" s="21"/>
      <c r="AK589" s="21"/>
    </row>
    <row r="590" spans="1:37" ht="46.8" x14ac:dyDescent="0.3">
      <c r="A590" s="47" t="s">
        <v>419</v>
      </c>
      <c r="B590" s="48" t="s">
        <v>51</v>
      </c>
      <c r="C590" s="47"/>
      <c r="D590" s="47"/>
      <c r="E590" s="49" t="s">
        <v>52</v>
      </c>
      <c r="F590" s="11">
        <f t="shared" si="820"/>
        <v>83814.099999999991</v>
      </c>
      <c r="G590" s="11">
        <f t="shared" si="821"/>
        <v>83814.099999999991</v>
      </c>
      <c r="H590" s="11">
        <f t="shared" si="822"/>
        <v>83814.099999999991</v>
      </c>
      <c r="I590" s="11">
        <f t="shared" si="823"/>
        <v>0</v>
      </c>
      <c r="J590" s="11">
        <f t="shared" si="824"/>
        <v>0</v>
      </c>
      <c r="K590" s="11">
        <f t="shared" si="825"/>
        <v>0</v>
      </c>
      <c r="L590" s="11">
        <f t="shared" si="749"/>
        <v>83814.099999999991</v>
      </c>
      <c r="M590" s="11">
        <f t="shared" si="750"/>
        <v>83814.099999999991</v>
      </c>
      <c r="N590" s="11">
        <f t="shared" si="751"/>
        <v>83814.099999999991</v>
      </c>
      <c r="O590" s="11">
        <f t="shared" si="826"/>
        <v>3426.0819999999999</v>
      </c>
      <c r="P590" s="11">
        <f t="shared" si="827"/>
        <v>0</v>
      </c>
      <c r="Q590" s="11">
        <f t="shared" si="828"/>
        <v>0</v>
      </c>
      <c r="R590" s="11">
        <f t="shared" si="789"/>
        <v>87240.181999999986</v>
      </c>
      <c r="S590" s="11">
        <f t="shared" si="790"/>
        <v>83814.099999999991</v>
      </c>
      <c r="T590" s="11">
        <f t="shared" si="791"/>
        <v>83814.099999999991</v>
      </c>
      <c r="U590" s="11">
        <f t="shared" si="829"/>
        <v>0</v>
      </c>
      <c r="V590" s="11">
        <f t="shared" si="830"/>
        <v>0</v>
      </c>
      <c r="W590" s="11">
        <f t="shared" si="831"/>
        <v>0</v>
      </c>
      <c r="X590" s="11">
        <f t="shared" si="792"/>
        <v>87240.181999999986</v>
      </c>
      <c r="Y590" s="11">
        <f t="shared" si="793"/>
        <v>83814.099999999991</v>
      </c>
      <c r="Z590" s="11">
        <f t="shared" si="794"/>
        <v>83814.099999999991</v>
      </c>
      <c r="AA590" s="11">
        <f t="shared" si="832"/>
        <v>0</v>
      </c>
      <c r="AB590" s="11">
        <f t="shared" si="833"/>
        <v>0</v>
      </c>
      <c r="AC590" s="11">
        <f t="shared" si="834"/>
        <v>0</v>
      </c>
      <c r="AD590" s="11">
        <f t="shared" si="795"/>
        <v>87240.181999999986</v>
      </c>
      <c r="AE590" s="11">
        <f t="shared" si="835"/>
        <v>0</v>
      </c>
      <c r="AF590" s="57">
        <f t="shared" si="788"/>
        <v>87240.181999999986</v>
      </c>
      <c r="AG590" s="58">
        <f t="shared" si="796"/>
        <v>83814.099999999991</v>
      </c>
      <c r="AH590" s="58">
        <f t="shared" si="797"/>
        <v>83814.099999999991</v>
      </c>
      <c r="AI590" s="11">
        <f t="shared" si="836"/>
        <v>0</v>
      </c>
      <c r="AJ590" s="21"/>
      <c r="AK590" s="21"/>
    </row>
    <row r="591" spans="1:37" x14ac:dyDescent="0.3">
      <c r="A591" s="47" t="s">
        <v>419</v>
      </c>
      <c r="B591" s="48">
        <v>600</v>
      </c>
      <c r="C591" s="47" t="s">
        <v>100</v>
      </c>
      <c r="D591" s="47" t="s">
        <v>328</v>
      </c>
      <c r="E591" s="49" t="s">
        <v>329</v>
      </c>
      <c r="F591" s="11">
        <v>83814.099999999991</v>
      </c>
      <c r="G591" s="11">
        <v>83814.099999999991</v>
      </c>
      <c r="H591" s="11">
        <v>83814.099999999991</v>
      </c>
      <c r="I591" s="11"/>
      <c r="J591" s="11"/>
      <c r="K591" s="11"/>
      <c r="L591" s="11">
        <f t="shared" si="749"/>
        <v>83814.099999999991</v>
      </c>
      <c r="M591" s="11">
        <f t="shared" si="750"/>
        <v>83814.099999999991</v>
      </c>
      <c r="N591" s="11">
        <f t="shared" si="751"/>
        <v>83814.099999999991</v>
      </c>
      <c r="O591" s="11">
        <v>3426.0819999999999</v>
      </c>
      <c r="P591" s="11"/>
      <c r="Q591" s="11"/>
      <c r="R591" s="11">
        <f t="shared" si="789"/>
        <v>87240.181999999986</v>
      </c>
      <c r="S591" s="11">
        <f t="shared" si="790"/>
        <v>83814.099999999991</v>
      </c>
      <c r="T591" s="11">
        <f t="shared" si="791"/>
        <v>83814.099999999991</v>
      </c>
      <c r="U591" s="11"/>
      <c r="V591" s="11"/>
      <c r="W591" s="11"/>
      <c r="X591" s="11">
        <f t="shared" si="792"/>
        <v>87240.181999999986</v>
      </c>
      <c r="Y591" s="11">
        <f t="shared" si="793"/>
        <v>83814.099999999991</v>
      </c>
      <c r="Z591" s="11">
        <f t="shared" si="794"/>
        <v>83814.099999999991</v>
      </c>
      <c r="AA591" s="11"/>
      <c r="AB591" s="11"/>
      <c r="AC591" s="11"/>
      <c r="AD591" s="11">
        <f t="shared" si="795"/>
        <v>87240.181999999986</v>
      </c>
      <c r="AE591" s="11"/>
      <c r="AF591" s="57">
        <f t="shared" si="788"/>
        <v>87240.181999999986</v>
      </c>
      <c r="AG591" s="58">
        <f t="shared" si="796"/>
        <v>83814.099999999991</v>
      </c>
      <c r="AH591" s="58">
        <f t="shared" si="797"/>
        <v>83814.099999999991</v>
      </c>
      <c r="AI591" s="11"/>
      <c r="AJ591" s="21"/>
      <c r="AK591" s="21"/>
    </row>
    <row r="592" spans="1:37" ht="46.8" x14ac:dyDescent="0.3">
      <c r="A592" s="47" t="s">
        <v>421</v>
      </c>
      <c r="B592" s="48"/>
      <c r="C592" s="47"/>
      <c r="D592" s="47"/>
      <c r="E592" s="49" t="s">
        <v>422</v>
      </c>
      <c r="F592" s="11">
        <f t="shared" ref="F592:K592" si="837">F593+F595+F597</f>
        <v>13952532.6</v>
      </c>
      <c r="G592" s="11">
        <f t="shared" si="837"/>
        <v>14103523.999999998</v>
      </c>
      <c r="H592" s="11">
        <f t="shared" si="837"/>
        <v>14058196.6</v>
      </c>
      <c r="I592" s="11">
        <f t="shared" si="837"/>
        <v>0</v>
      </c>
      <c r="J592" s="11">
        <f t="shared" si="837"/>
        <v>0</v>
      </c>
      <c r="K592" s="11">
        <f t="shared" si="837"/>
        <v>0</v>
      </c>
      <c r="L592" s="11">
        <f t="shared" ref="L592:L655" si="838">F592+I592</f>
        <v>13952532.6</v>
      </c>
      <c r="M592" s="11">
        <f t="shared" ref="M592:M655" si="839">G592+J592</f>
        <v>14103523.999999998</v>
      </c>
      <c r="N592" s="11">
        <f t="shared" ref="N592:N655" si="840">H592+K592</f>
        <v>14058196.6</v>
      </c>
      <c r="O592" s="11">
        <f>O593+O595+O597</f>
        <v>0</v>
      </c>
      <c r="P592" s="11">
        <f>P593+P595+P597</f>
        <v>0</v>
      </c>
      <c r="Q592" s="11">
        <f>Q593+Q595+Q597</f>
        <v>0</v>
      </c>
      <c r="R592" s="11">
        <f t="shared" si="789"/>
        <v>13952532.6</v>
      </c>
      <c r="S592" s="11">
        <f t="shared" si="790"/>
        <v>14103523.999999998</v>
      </c>
      <c r="T592" s="11">
        <f t="shared" si="791"/>
        <v>14058196.6</v>
      </c>
      <c r="U592" s="11">
        <f>U593+U595+U597</f>
        <v>0</v>
      </c>
      <c r="V592" s="11">
        <f>V593+V595+V597</f>
        <v>0</v>
      </c>
      <c r="W592" s="11">
        <f>W593+W595+W597</f>
        <v>0</v>
      </c>
      <c r="X592" s="11">
        <f t="shared" si="792"/>
        <v>13952532.6</v>
      </c>
      <c r="Y592" s="11">
        <f t="shared" si="793"/>
        <v>14103523.999999998</v>
      </c>
      <c r="Z592" s="11">
        <f t="shared" si="794"/>
        <v>14058196.6</v>
      </c>
      <c r="AA592" s="11">
        <f>AA593+AA595+AA597</f>
        <v>0</v>
      </c>
      <c r="AB592" s="11">
        <f>AB593+AB595+AB597</f>
        <v>0</v>
      </c>
      <c r="AC592" s="11">
        <f>AC593+AC595+AC597</f>
        <v>0</v>
      </c>
      <c r="AD592" s="11">
        <f t="shared" si="795"/>
        <v>13952532.6</v>
      </c>
      <c r="AE592" s="11">
        <f>AE593+AE595+AE597</f>
        <v>0</v>
      </c>
      <c r="AF592" s="57">
        <f t="shared" si="788"/>
        <v>13952532.6</v>
      </c>
      <c r="AG592" s="58">
        <f t="shared" si="796"/>
        <v>14103523.999999998</v>
      </c>
      <c r="AH592" s="58">
        <f t="shared" si="797"/>
        <v>14058196.6</v>
      </c>
      <c r="AI592" s="11">
        <f>AI593+AI595+AI597</f>
        <v>0</v>
      </c>
      <c r="AJ592" s="21"/>
      <c r="AK592" s="21"/>
    </row>
    <row r="593" spans="1:37" ht="31.2" x14ac:dyDescent="0.3">
      <c r="A593" s="47" t="s">
        <v>421</v>
      </c>
      <c r="B593" s="48" t="s">
        <v>59</v>
      </c>
      <c r="C593" s="47"/>
      <c r="D593" s="47"/>
      <c r="E593" s="49" t="s">
        <v>60</v>
      </c>
      <c r="F593" s="11">
        <f t="shared" ref="F593:K593" si="841">F594</f>
        <v>3</v>
      </c>
      <c r="G593" s="11">
        <f t="shared" si="841"/>
        <v>3</v>
      </c>
      <c r="H593" s="11">
        <f t="shared" si="841"/>
        <v>3</v>
      </c>
      <c r="I593" s="11">
        <f t="shared" si="841"/>
        <v>0</v>
      </c>
      <c r="J593" s="11">
        <f t="shared" si="841"/>
        <v>0</v>
      </c>
      <c r="K593" s="11">
        <f t="shared" si="841"/>
        <v>0</v>
      </c>
      <c r="L593" s="11">
        <f t="shared" si="838"/>
        <v>3</v>
      </c>
      <c r="M593" s="11">
        <f t="shared" si="839"/>
        <v>3</v>
      </c>
      <c r="N593" s="11">
        <f t="shared" si="840"/>
        <v>3</v>
      </c>
      <c r="O593" s="11">
        <f>O594</f>
        <v>0</v>
      </c>
      <c r="P593" s="11">
        <f>P594</f>
        <v>0</v>
      </c>
      <c r="Q593" s="11">
        <f>Q594</f>
        <v>0</v>
      </c>
      <c r="R593" s="11">
        <f t="shared" si="789"/>
        <v>3</v>
      </c>
      <c r="S593" s="11">
        <f t="shared" si="790"/>
        <v>3</v>
      </c>
      <c r="T593" s="11">
        <f t="shared" si="791"/>
        <v>3</v>
      </c>
      <c r="U593" s="11">
        <f>U594</f>
        <v>0</v>
      </c>
      <c r="V593" s="11">
        <f>V594</f>
        <v>0</v>
      </c>
      <c r="W593" s="11">
        <f>W594</f>
        <v>0</v>
      </c>
      <c r="X593" s="11">
        <f t="shared" si="792"/>
        <v>3</v>
      </c>
      <c r="Y593" s="11">
        <f t="shared" si="793"/>
        <v>3</v>
      </c>
      <c r="Z593" s="11">
        <f t="shared" si="794"/>
        <v>3</v>
      </c>
      <c r="AA593" s="11">
        <f>AA594</f>
        <v>0</v>
      </c>
      <c r="AB593" s="11">
        <f>AB594</f>
        <v>0</v>
      </c>
      <c r="AC593" s="11">
        <f>AC594</f>
        <v>0</v>
      </c>
      <c r="AD593" s="11">
        <f t="shared" si="795"/>
        <v>3</v>
      </c>
      <c r="AE593" s="11">
        <f>AE594</f>
        <v>0</v>
      </c>
      <c r="AF593" s="57">
        <f t="shared" si="788"/>
        <v>3</v>
      </c>
      <c r="AG593" s="58">
        <f t="shared" si="796"/>
        <v>3</v>
      </c>
      <c r="AH593" s="58">
        <f t="shared" si="797"/>
        <v>3</v>
      </c>
      <c r="AI593" s="11">
        <f>AI594</f>
        <v>0</v>
      </c>
      <c r="AJ593" s="21"/>
      <c r="AK593" s="21"/>
    </row>
    <row r="594" spans="1:37" x14ac:dyDescent="0.3">
      <c r="A594" s="47" t="s">
        <v>421</v>
      </c>
      <c r="B594" s="48">
        <v>200</v>
      </c>
      <c r="C594" s="47" t="s">
        <v>65</v>
      </c>
      <c r="D594" s="47" t="s">
        <v>67</v>
      </c>
      <c r="E594" s="49" t="s">
        <v>68</v>
      </c>
      <c r="F594" s="11">
        <v>3</v>
      </c>
      <c r="G594" s="11">
        <v>3</v>
      </c>
      <c r="H594" s="11">
        <v>3</v>
      </c>
      <c r="I594" s="11"/>
      <c r="J594" s="11"/>
      <c r="K594" s="11"/>
      <c r="L594" s="11">
        <f t="shared" si="838"/>
        <v>3</v>
      </c>
      <c r="M594" s="11">
        <f t="shared" si="839"/>
        <v>3</v>
      </c>
      <c r="N594" s="11">
        <f t="shared" si="840"/>
        <v>3</v>
      </c>
      <c r="O594" s="11"/>
      <c r="P594" s="11"/>
      <c r="Q594" s="11"/>
      <c r="R594" s="11">
        <f t="shared" si="789"/>
        <v>3</v>
      </c>
      <c r="S594" s="11">
        <f t="shared" si="790"/>
        <v>3</v>
      </c>
      <c r="T594" s="11">
        <f t="shared" si="791"/>
        <v>3</v>
      </c>
      <c r="U594" s="11"/>
      <c r="V594" s="11"/>
      <c r="W594" s="11"/>
      <c r="X594" s="11">
        <f t="shared" si="792"/>
        <v>3</v>
      </c>
      <c r="Y594" s="11">
        <f t="shared" si="793"/>
        <v>3</v>
      </c>
      <c r="Z594" s="11">
        <f t="shared" si="794"/>
        <v>3</v>
      </c>
      <c r="AA594" s="11"/>
      <c r="AB594" s="11"/>
      <c r="AC594" s="11"/>
      <c r="AD594" s="11">
        <f t="shared" si="795"/>
        <v>3</v>
      </c>
      <c r="AE594" s="11"/>
      <c r="AF594" s="57">
        <f t="shared" si="788"/>
        <v>3</v>
      </c>
      <c r="AG594" s="58">
        <f t="shared" si="796"/>
        <v>3</v>
      </c>
      <c r="AH594" s="58">
        <f t="shared" si="797"/>
        <v>3</v>
      </c>
      <c r="AI594" s="11"/>
      <c r="AJ594" s="21"/>
      <c r="AK594" s="21"/>
    </row>
    <row r="595" spans="1:37" ht="31.2" x14ac:dyDescent="0.3">
      <c r="A595" s="47" t="s">
        <v>421</v>
      </c>
      <c r="B595" s="48" t="s">
        <v>185</v>
      </c>
      <c r="C595" s="47"/>
      <c r="D595" s="47"/>
      <c r="E595" s="49" t="s">
        <v>186</v>
      </c>
      <c r="F595" s="11">
        <f t="shared" ref="F595:K595" si="842">F596</f>
        <v>41.8</v>
      </c>
      <c r="G595" s="11">
        <f t="shared" si="842"/>
        <v>41.7</v>
      </c>
      <c r="H595" s="11">
        <f t="shared" si="842"/>
        <v>41.8</v>
      </c>
      <c r="I595" s="11">
        <f t="shared" si="842"/>
        <v>0</v>
      </c>
      <c r="J595" s="11">
        <f t="shared" si="842"/>
        <v>0</v>
      </c>
      <c r="K595" s="11">
        <f t="shared" si="842"/>
        <v>0</v>
      </c>
      <c r="L595" s="11">
        <f t="shared" si="838"/>
        <v>41.8</v>
      </c>
      <c r="M595" s="11">
        <f t="shared" si="839"/>
        <v>41.7</v>
      </c>
      <c r="N595" s="11">
        <f t="shared" si="840"/>
        <v>41.8</v>
      </c>
      <c r="O595" s="11">
        <f>O596</f>
        <v>0</v>
      </c>
      <c r="P595" s="11">
        <f>P596</f>
        <v>0</v>
      </c>
      <c r="Q595" s="11">
        <f>Q596</f>
        <v>0</v>
      </c>
      <c r="R595" s="11">
        <f t="shared" si="789"/>
        <v>41.8</v>
      </c>
      <c r="S595" s="11">
        <f t="shared" si="790"/>
        <v>41.7</v>
      </c>
      <c r="T595" s="11">
        <f t="shared" si="791"/>
        <v>41.8</v>
      </c>
      <c r="U595" s="11">
        <f>U596</f>
        <v>0</v>
      </c>
      <c r="V595" s="11">
        <f>V596</f>
        <v>0</v>
      </c>
      <c r="W595" s="11">
        <f>W596</f>
        <v>0</v>
      </c>
      <c r="X595" s="11">
        <f t="shared" si="792"/>
        <v>41.8</v>
      </c>
      <c r="Y595" s="11">
        <f t="shared" si="793"/>
        <v>41.7</v>
      </c>
      <c r="Z595" s="11">
        <f t="shared" si="794"/>
        <v>41.8</v>
      </c>
      <c r="AA595" s="11">
        <f>AA596</f>
        <v>0</v>
      </c>
      <c r="AB595" s="11">
        <f>AB596</f>
        <v>0</v>
      </c>
      <c r="AC595" s="11">
        <f>AC596</f>
        <v>0</v>
      </c>
      <c r="AD595" s="11">
        <f t="shared" si="795"/>
        <v>41.8</v>
      </c>
      <c r="AE595" s="11">
        <f>AE596</f>
        <v>0</v>
      </c>
      <c r="AF595" s="57">
        <f t="shared" si="788"/>
        <v>41.8</v>
      </c>
      <c r="AG595" s="58">
        <f t="shared" si="796"/>
        <v>41.7</v>
      </c>
      <c r="AH595" s="58">
        <f t="shared" si="797"/>
        <v>41.8</v>
      </c>
      <c r="AI595" s="11">
        <f>AI596</f>
        <v>0</v>
      </c>
      <c r="AJ595" s="21"/>
      <c r="AK595" s="21"/>
    </row>
    <row r="596" spans="1:37" x14ac:dyDescent="0.3">
      <c r="A596" s="47" t="s">
        <v>421</v>
      </c>
      <c r="B596" s="48" t="s">
        <v>185</v>
      </c>
      <c r="C596" s="47" t="s">
        <v>100</v>
      </c>
      <c r="D596" s="47" t="s">
        <v>235</v>
      </c>
      <c r="E596" s="49" t="s">
        <v>423</v>
      </c>
      <c r="F596" s="11">
        <v>41.8</v>
      </c>
      <c r="G596" s="11">
        <v>41.7</v>
      </c>
      <c r="H596" s="11">
        <v>41.8</v>
      </c>
      <c r="I596" s="11"/>
      <c r="J596" s="11"/>
      <c r="K596" s="11"/>
      <c r="L596" s="11">
        <f t="shared" si="838"/>
        <v>41.8</v>
      </c>
      <c r="M596" s="11">
        <f t="shared" si="839"/>
        <v>41.7</v>
      </c>
      <c r="N596" s="11">
        <f t="shared" si="840"/>
        <v>41.8</v>
      </c>
      <c r="O596" s="11"/>
      <c r="P596" s="11"/>
      <c r="Q596" s="11"/>
      <c r="R596" s="11">
        <f t="shared" si="789"/>
        <v>41.8</v>
      </c>
      <c r="S596" s="11">
        <f t="shared" si="790"/>
        <v>41.7</v>
      </c>
      <c r="T596" s="11">
        <f t="shared" si="791"/>
        <v>41.8</v>
      </c>
      <c r="U596" s="11"/>
      <c r="V596" s="11"/>
      <c r="W596" s="11"/>
      <c r="X596" s="11">
        <f t="shared" si="792"/>
        <v>41.8</v>
      </c>
      <c r="Y596" s="11">
        <f t="shared" si="793"/>
        <v>41.7</v>
      </c>
      <c r="Z596" s="11">
        <f t="shared" si="794"/>
        <v>41.8</v>
      </c>
      <c r="AA596" s="11"/>
      <c r="AB596" s="11"/>
      <c r="AC596" s="11"/>
      <c r="AD596" s="11">
        <f t="shared" si="795"/>
        <v>41.8</v>
      </c>
      <c r="AE596" s="11"/>
      <c r="AF596" s="57">
        <f t="shared" si="788"/>
        <v>41.8</v>
      </c>
      <c r="AG596" s="58">
        <f t="shared" si="796"/>
        <v>41.7</v>
      </c>
      <c r="AH596" s="58">
        <f t="shared" si="797"/>
        <v>41.8</v>
      </c>
      <c r="AI596" s="11"/>
      <c r="AJ596" s="21"/>
      <c r="AK596" s="21"/>
    </row>
    <row r="597" spans="1:37" ht="46.8" x14ac:dyDescent="0.3">
      <c r="A597" s="47" t="s">
        <v>421</v>
      </c>
      <c r="B597" s="48" t="s">
        <v>51</v>
      </c>
      <c r="C597" s="47"/>
      <c r="D597" s="47"/>
      <c r="E597" s="49" t="s">
        <v>52</v>
      </c>
      <c r="F597" s="11">
        <f t="shared" ref="F597:K597" si="843">F598+F599+F600+F601</f>
        <v>13952487.799999999</v>
      </c>
      <c r="G597" s="11">
        <f t="shared" si="843"/>
        <v>14103479.299999999</v>
      </c>
      <c r="H597" s="11">
        <f t="shared" si="843"/>
        <v>14058151.799999999</v>
      </c>
      <c r="I597" s="11">
        <f t="shared" si="843"/>
        <v>0</v>
      </c>
      <c r="J597" s="11">
        <f t="shared" si="843"/>
        <v>0</v>
      </c>
      <c r="K597" s="11">
        <f t="shared" si="843"/>
        <v>0</v>
      </c>
      <c r="L597" s="11">
        <f t="shared" si="838"/>
        <v>13952487.799999999</v>
      </c>
      <c r="M597" s="11">
        <f t="shared" si="839"/>
        <v>14103479.299999999</v>
      </c>
      <c r="N597" s="11">
        <f t="shared" si="840"/>
        <v>14058151.799999999</v>
      </c>
      <c r="O597" s="11">
        <f>O598+O599+O600+O601</f>
        <v>0</v>
      </c>
      <c r="P597" s="11">
        <f>P598+P599+P600+P601</f>
        <v>0</v>
      </c>
      <c r="Q597" s="11">
        <f>Q598+Q599+Q600+Q601</f>
        <v>0</v>
      </c>
      <c r="R597" s="11">
        <f t="shared" si="789"/>
        <v>13952487.799999999</v>
      </c>
      <c r="S597" s="11">
        <f t="shared" si="790"/>
        <v>14103479.299999999</v>
      </c>
      <c r="T597" s="11">
        <f t="shared" si="791"/>
        <v>14058151.799999999</v>
      </c>
      <c r="U597" s="11">
        <f>U598+U599+U600+U601</f>
        <v>0</v>
      </c>
      <c r="V597" s="11">
        <f>V598+V599+V600+V601</f>
        <v>0</v>
      </c>
      <c r="W597" s="11">
        <f>W598+W599+W600+W601</f>
        <v>0</v>
      </c>
      <c r="X597" s="11">
        <f t="shared" si="792"/>
        <v>13952487.799999999</v>
      </c>
      <c r="Y597" s="11">
        <f t="shared" si="793"/>
        <v>14103479.299999999</v>
      </c>
      <c r="Z597" s="11">
        <f t="shared" si="794"/>
        <v>14058151.799999999</v>
      </c>
      <c r="AA597" s="11">
        <f>AA598+AA599+AA600+AA601</f>
        <v>0</v>
      </c>
      <c r="AB597" s="11">
        <f>AB598+AB599+AB600+AB601</f>
        <v>0</v>
      </c>
      <c r="AC597" s="11">
        <f>AC598+AC599+AC600+AC601</f>
        <v>0</v>
      </c>
      <c r="AD597" s="11">
        <f t="shared" si="795"/>
        <v>13952487.799999999</v>
      </c>
      <c r="AE597" s="11">
        <f>AE598+AE599+AE600+AE601</f>
        <v>0</v>
      </c>
      <c r="AF597" s="57">
        <f t="shared" si="788"/>
        <v>13952487.799999999</v>
      </c>
      <c r="AG597" s="58">
        <f t="shared" si="796"/>
        <v>14103479.299999999</v>
      </c>
      <c r="AH597" s="58">
        <f t="shared" si="797"/>
        <v>14058151.799999999</v>
      </c>
      <c r="AI597" s="11">
        <f>AI598+AI599+AI600+AI601</f>
        <v>0</v>
      </c>
      <c r="AJ597" s="21"/>
      <c r="AK597" s="21"/>
    </row>
    <row r="598" spans="1:37" x14ac:dyDescent="0.3">
      <c r="A598" s="47" t="s">
        <v>421</v>
      </c>
      <c r="B598" s="48" t="s">
        <v>51</v>
      </c>
      <c r="C598" s="47" t="s">
        <v>65</v>
      </c>
      <c r="D598" s="47" t="s">
        <v>30</v>
      </c>
      <c r="E598" s="49" t="s">
        <v>412</v>
      </c>
      <c r="F598" s="11">
        <v>6131246.7999999998</v>
      </c>
      <c r="G598" s="11">
        <v>6169642.5999999996</v>
      </c>
      <c r="H598" s="11">
        <v>6096084.7000000002</v>
      </c>
      <c r="I598" s="11"/>
      <c r="J598" s="11"/>
      <c r="K598" s="11"/>
      <c r="L598" s="11">
        <f t="shared" si="838"/>
        <v>6131246.7999999998</v>
      </c>
      <c r="M598" s="11">
        <f t="shared" si="839"/>
        <v>6169642.5999999996</v>
      </c>
      <c r="N598" s="11">
        <f t="shared" si="840"/>
        <v>6096084.7000000002</v>
      </c>
      <c r="O598" s="11"/>
      <c r="P598" s="11"/>
      <c r="Q598" s="11"/>
      <c r="R598" s="11">
        <f t="shared" si="789"/>
        <v>6131246.7999999998</v>
      </c>
      <c r="S598" s="11">
        <f t="shared" si="790"/>
        <v>6169642.5999999996</v>
      </c>
      <c r="T598" s="11">
        <f t="shared" si="791"/>
        <v>6096084.7000000002</v>
      </c>
      <c r="U598" s="11"/>
      <c r="V598" s="11"/>
      <c r="W598" s="11"/>
      <c r="X598" s="11">
        <f t="shared" si="792"/>
        <v>6131246.7999999998</v>
      </c>
      <c r="Y598" s="11">
        <f t="shared" si="793"/>
        <v>6169642.5999999996</v>
      </c>
      <c r="Z598" s="11">
        <f t="shared" si="794"/>
        <v>6096084.7000000002</v>
      </c>
      <c r="AA598" s="11"/>
      <c r="AB598" s="11"/>
      <c r="AC598" s="11"/>
      <c r="AD598" s="11">
        <f t="shared" si="795"/>
        <v>6131246.7999999998</v>
      </c>
      <c r="AE598" s="11"/>
      <c r="AF598" s="57">
        <f t="shared" si="788"/>
        <v>6131246.7999999998</v>
      </c>
      <c r="AG598" s="58">
        <f t="shared" si="796"/>
        <v>6169642.5999999996</v>
      </c>
      <c r="AH598" s="58">
        <f t="shared" si="797"/>
        <v>6096084.7000000002</v>
      </c>
      <c r="AI598" s="11"/>
      <c r="AJ598" s="21"/>
      <c r="AK598" s="21"/>
    </row>
    <row r="599" spans="1:37" x14ac:dyDescent="0.3">
      <c r="A599" s="47" t="s">
        <v>421</v>
      </c>
      <c r="B599" s="48" t="s">
        <v>51</v>
      </c>
      <c r="C599" s="47" t="s">
        <v>65</v>
      </c>
      <c r="D599" s="47" t="s">
        <v>296</v>
      </c>
      <c r="E599" s="49" t="s">
        <v>348</v>
      </c>
      <c r="F599" s="11">
        <v>7687922.6999999993</v>
      </c>
      <c r="G599" s="11">
        <v>7802292.1999999993</v>
      </c>
      <c r="H599" s="11">
        <v>7830572.3999999994</v>
      </c>
      <c r="I599" s="11"/>
      <c r="J599" s="11"/>
      <c r="K599" s="11"/>
      <c r="L599" s="11">
        <f t="shared" si="838"/>
        <v>7687922.6999999993</v>
      </c>
      <c r="M599" s="11">
        <f t="shared" si="839"/>
        <v>7802292.1999999993</v>
      </c>
      <c r="N599" s="11">
        <f t="shared" si="840"/>
        <v>7830572.3999999994</v>
      </c>
      <c r="O599" s="11"/>
      <c r="P599" s="11"/>
      <c r="Q599" s="11"/>
      <c r="R599" s="11">
        <f t="shared" si="789"/>
        <v>7687922.6999999993</v>
      </c>
      <c r="S599" s="11">
        <f t="shared" si="790"/>
        <v>7802292.1999999993</v>
      </c>
      <c r="T599" s="11">
        <f t="shared" si="791"/>
        <v>7830572.3999999994</v>
      </c>
      <c r="U599" s="11"/>
      <c r="V599" s="11"/>
      <c r="W599" s="11"/>
      <c r="X599" s="11">
        <f t="shared" si="792"/>
        <v>7687922.6999999993</v>
      </c>
      <c r="Y599" s="11">
        <f t="shared" si="793"/>
        <v>7802292.1999999993</v>
      </c>
      <c r="Z599" s="11">
        <f t="shared" si="794"/>
        <v>7830572.3999999994</v>
      </c>
      <c r="AA599" s="11"/>
      <c r="AB599" s="11"/>
      <c r="AC599" s="11"/>
      <c r="AD599" s="11">
        <f t="shared" si="795"/>
        <v>7687922.6999999993</v>
      </c>
      <c r="AE599" s="11"/>
      <c r="AF599" s="57">
        <f t="shared" si="788"/>
        <v>7687922.6999999993</v>
      </c>
      <c r="AG599" s="58">
        <f t="shared" si="796"/>
        <v>7802292.1999999993</v>
      </c>
      <c r="AH599" s="58">
        <f t="shared" si="797"/>
        <v>7830572.3999999994</v>
      </c>
      <c r="AI599" s="11"/>
      <c r="AJ599" s="21"/>
      <c r="AK599" s="21"/>
    </row>
    <row r="600" spans="1:37" x14ac:dyDescent="0.3">
      <c r="A600" s="47" t="s">
        <v>421</v>
      </c>
      <c r="B600" s="48" t="s">
        <v>51</v>
      </c>
      <c r="C600" s="47" t="s">
        <v>100</v>
      </c>
      <c r="D600" s="47" t="s">
        <v>99</v>
      </c>
      <c r="E600" s="49" t="s">
        <v>217</v>
      </c>
      <c r="F600" s="11">
        <v>93477.7</v>
      </c>
      <c r="G600" s="11">
        <v>93477.7</v>
      </c>
      <c r="H600" s="11">
        <v>93477.7</v>
      </c>
      <c r="I600" s="11"/>
      <c r="J600" s="11"/>
      <c r="K600" s="11"/>
      <c r="L600" s="11">
        <f t="shared" si="838"/>
        <v>93477.7</v>
      </c>
      <c r="M600" s="11">
        <f t="shared" si="839"/>
        <v>93477.7</v>
      </c>
      <c r="N600" s="11">
        <f t="shared" si="840"/>
        <v>93477.7</v>
      </c>
      <c r="O600" s="11"/>
      <c r="P600" s="11"/>
      <c r="Q600" s="11"/>
      <c r="R600" s="11">
        <f t="shared" si="789"/>
        <v>93477.7</v>
      </c>
      <c r="S600" s="11">
        <f t="shared" si="790"/>
        <v>93477.7</v>
      </c>
      <c r="T600" s="11">
        <f t="shared" si="791"/>
        <v>93477.7</v>
      </c>
      <c r="U600" s="11"/>
      <c r="V600" s="11"/>
      <c r="W600" s="11"/>
      <c r="X600" s="11">
        <f t="shared" si="792"/>
        <v>93477.7</v>
      </c>
      <c r="Y600" s="11">
        <f t="shared" si="793"/>
        <v>93477.7</v>
      </c>
      <c r="Z600" s="11">
        <f t="shared" si="794"/>
        <v>93477.7</v>
      </c>
      <c r="AA600" s="11"/>
      <c r="AB600" s="11"/>
      <c r="AC600" s="11"/>
      <c r="AD600" s="11">
        <f t="shared" si="795"/>
        <v>93477.7</v>
      </c>
      <c r="AE600" s="11"/>
      <c r="AF600" s="57">
        <f t="shared" si="788"/>
        <v>93477.7</v>
      </c>
      <c r="AG600" s="58">
        <f t="shared" si="796"/>
        <v>93477.7</v>
      </c>
      <c r="AH600" s="58">
        <f t="shared" si="797"/>
        <v>93477.7</v>
      </c>
      <c r="AI600" s="11"/>
      <c r="AJ600" s="21"/>
      <c r="AK600" s="21"/>
    </row>
    <row r="601" spans="1:37" x14ac:dyDescent="0.3">
      <c r="A601" s="47" t="s">
        <v>421</v>
      </c>
      <c r="B601" s="48" t="s">
        <v>51</v>
      </c>
      <c r="C601" s="47" t="s">
        <v>100</v>
      </c>
      <c r="D601" s="47" t="s">
        <v>235</v>
      </c>
      <c r="E601" s="49" t="s">
        <v>423</v>
      </c>
      <c r="F601" s="11">
        <v>39840.6</v>
      </c>
      <c r="G601" s="11">
        <v>38066.800000000003</v>
      </c>
      <c r="H601" s="11">
        <v>38017</v>
      </c>
      <c r="I601" s="11"/>
      <c r="J601" s="11"/>
      <c r="K601" s="11"/>
      <c r="L601" s="11">
        <f t="shared" si="838"/>
        <v>39840.6</v>
      </c>
      <c r="M601" s="11">
        <f t="shared" si="839"/>
        <v>38066.800000000003</v>
      </c>
      <c r="N601" s="11">
        <f t="shared" si="840"/>
        <v>38017</v>
      </c>
      <c r="O601" s="11"/>
      <c r="P601" s="11"/>
      <c r="Q601" s="11"/>
      <c r="R601" s="11">
        <f t="shared" si="789"/>
        <v>39840.6</v>
      </c>
      <c r="S601" s="11">
        <f t="shared" si="790"/>
        <v>38066.800000000003</v>
      </c>
      <c r="T601" s="11">
        <f t="shared" si="791"/>
        <v>38017</v>
      </c>
      <c r="U601" s="11"/>
      <c r="V601" s="11"/>
      <c r="W601" s="11"/>
      <c r="X601" s="11">
        <f t="shared" si="792"/>
        <v>39840.6</v>
      </c>
      <c r="Y601" s="11">
        <f t="shared" si="793"/>
        <v>38066.800000000003</v>
      </c>
      <c r="Z601" s="11">
        <f t="shared" si="794"/>
        <v>38017</v>
      </c>
      <c r="AA601" s="11"/>
      <c r="AB601" s="11"/>
      <c r="AC601" s="11"/>
      <c r="AD601" s="11">
        <f t="shared" si="795"/>
        <v>39840.6</v>
      </c>
      <c r="AE601" s="11"/>
      <c r="AF601" s="57">
        <f t="shared" si="788"/>
        <v>39840.6</v>
      </c>
      <c r="AG601" s="58">
        <f t="shared" si="796"/>
        <v>38066.800000000003</v>
      </c>
      <c r="AH601" s="58">
        <f t="shared" si="797"/>
        <v>38017</v>
      </c>
      <c r="AI601" s="11"/>
      <c r="AJ601" s="21"/>
      <c r="AK601" s="21"/>
    </row>
    <row r="602" spans="1:37" ht="109.2" x14ac:dyDescent="0.3">
      <c r="A602" s="47" t="s">
        <v>424</v>
      </c>
      <c r="B602" s="48"/>
      <c r="C602" s="47"/>
      <c r="D602" s="47"/>
      <c r="E602" s="49" t="s">
        <v>425</v>
      </c>
      <c r="F602" s="11">
        <f t="shared" ref="F602:K602" si="844">F603+F605</f>
        <v>356</v>
      </c>
      <c r="G602" s="11">
        <f t="shared" si="844"/>
        <v>356</v>
      </c>
      <c r="H602" s="11">
        <f t="shared" si="844"/>
        <v>356</v>
      </c>
      <c r="I602" s="11">
        <f t="shared" si="844"/>
        <v>0</v>
      </c>
      <c r="J602" s="11">
        <f t="shared" si="844"/>
        <v>0</v>
      </c>
      <c r="K602" s="11">
        <f t="shared" si="844"/>
        <v>0</v>
      </c>
      <c r="L602" s="11">
        <f t="shared" si="838"/>
        <v>356</v>
      </c>
      <c r="M602" s="11">
        <f t="shared" si="839"/>
        <v>356</v>
      </c>
      <c r="N602" s="11">
        <f t="shared" si="840"/>
        <v>356</v>
      </c>
      <c r="O602" s="11">
        <f>O603+O605</f>
        <v>0</v>
      </c>
      <c r="P602" s="11">
        <f>P603+P605</f>
        <v>0</v>
      </c>
      <c r="Q602" s="11">
        <f>Q603+Q605</f>
        <v>0</v>
      </c>
      <c r="R602" s="11">
        <f t="shared" si="789"/>
        <v>356</v>
      </c>
      <c r="S602" s="11">
        <f t="shared" si="790"/>
        <v>356</v>
      </c>
      <c r="T602" s="11">
        <f t="shared" si="791"/>
        <v>356</v>
      </c>
      <c r="U602" s="11">
        <f>U603+U605</f>
        <v>0</v>
      </c>
      <c r="V602" s="11">
        <f>V603+V605</f>
        <v>0</v>
      </c>
      <c r="W602" s="11">
        <f>W603+W605</f>
        <v>0</v>
      </c>
      <c r="X602" s="11">
        <f t="shared" si="792"/>
        <v>356</v>
      </c>
      <c r="Y602" s="11">
        <f t="shared" si="793"/>
        <v>356</v>
      </c>
      <c r="Z602" s="11">
        <f t="shared" si="794"/>
        <v>356</v>
      </c>
      <c r="AA602" s="11">
        <f>AA603+AA605</f>
        <v>0</v>
      </c>
      <c r="AB602" s="11">
        <f>AB603+AB605</f>
        <v>0</v>
      </c>
      <c r="AC602" s="11">
        <f>AC603+AC605</f>
        <v>0</v>
      </c>
      <c r="AD602" s="11">
        <f t="shared" si="795"/>
        <v>356</v>
      </c>
      <c r="AE602" s="11">
        <f>AE603+AE605</f>
        <v>0</v>
      </c>
      <c r="AF602" s="57">
        <f t="shared" si="788"/>
        <v>356</v>
      </c>
      <c r="AG602" s="58">
        <f t="shared" si="796"/>
        <v>356</v>
      </c>
      <c r="AH602" s="58">
        <f t="shared" si="797"/>
        <v>356</v>
      </c>
      <c r="AI602" s="11">
        <f>AI603+AI605</f>
        <v>0</v>
      </c>
      <c r="AJ602" s="21"/>
      <c r="AK602" s="21"/>
    </row>
    <row r="603" spans="1:37" ht="31.2" x14ac:dyDescent="0.3">
      <c r="A603" s="47" t="s">
        <v>424</v>
      </c>
      <c r="B603" s="48" t="s">
        <v>185</v>
      </c>
      <c r="C603" s="47"/>
      <c r="D603" s="47"/>
      <c r="E603" s="49" t="s">
        <v>186</v>
      </c>
      <c r="F603" s="11">
        <f t="shared" ref="F603:K603" si="845">F604</f>
        <v>290</v>
      </c>
      <c r="G603" s="11">
        <f t="shared" si="845"/>
        <v>290</v>
      </c>
      <c r="H603" s="11">
        <f t="shared" si="845"/>
        <v>290</v>
      </c>
      <c r="I603" s="11">
        <f t="shared" si="845"/>
        <v>0</v>
      </c>
      <c r="J603" s="11">
        <f t="shared" si="845"/>
        <v>0</v>
      </c>
      <c r="K603" s="11">
        <f t="shared" si="845"/>
        <v>0</v>
      </c>
      <c r="L603" s="11">
        <f t="shared" si="838"/>
        <v>290</v>
      </c>
      <c r="M603" s="11">
        <f t="shared" si="839"/>
        <v>290</v>
      </c>
      <c r="N603" s="11">
        <f t="shared" si="840"/>
        <v>290</v>
      </c>
      <c r="O603" s="11">
        <f>O604</f>
        <v>0</v>
      </c>
      <c r="P603" s="11">
        <f>P604</f>
        <v>0</v>
      </c>
      <c r="Q603" s="11">
        <f>Q604</f>
        <v>0</v>
      </c>
      <c r="R603" s="11">
        <f t="shared" si="789"/>
        <v>290</v>
      </c>
      <c r="S603" s="11">
        <f t="shared" si="790"/>
        <v>290</v>
      </c>
      <c r="T603" s="11">
        <f t="shared" si="791"/>
        <v>290</v>
      </c>
      <c r="U603" s="11">
        <f>U604</f>
        <v>0</v>
      </c>
      <c r="V603" s="11">
        <f>V604</f>
        <v>0</v>
      </c>
      <c r="W603" s="11">
        <f>W604</f>
        <v>0</v>
      </c>
      <c r="X603" s="11">
        <f t="shared" si="792"/>
        <v>290</v>
      </c>
      <c r="Y603" s="11">
        <f t="shared" si="793"/>
        <v>290</v>
      </c>
      <c r="Z603" s="11">
        <f t="shared" si="794"/>
        <v>290</v>
      </c>
      <c r="AA603" s="11">
        <f>AA604</f>
        <v>0</v>
      </c>
      <c r="AB603" s="11">
        <f>AB604</f>
        <v>0</v>
      </c>
      <c r="AC603" s="11">
        <f>AC604</f>
        <v>0</v>
      </c>
      <c r="AD603" s="11">
        <f t="shared" si="795"/>
        <v>290</v>
      </c>
      <c r="AE603" s="11">
        <f>AE604</f>
        <v>0</v>
      </c>
      <c r="AF603" s="57">
        <f t="shared" si="788"/>
        <v>290</v>
      </c>
      <c r="AG603" s="58">
        <f t="shared" si="796"/>
        <v>290</v>
      </c>
      <c r="AH603" s="58">
        <f t="shared" si="797"/>
        <v>290</v>
      </c>
      <c r="AI603" s="11">
        <f>AI604</f>
        <v>0</v>
      </c>
      <c r="AJ603" s="21"/>
      <c r="AK603" s="21"/>
    </row>
    <row r="604" spans="1:37" x14ac:dyDescent="0.3">
      <c r="A604" s="47" t="s">
        <v>424</v>
      </c>
      <c r="B604" s="48" t="s">
        <v>185</v>
      </c>
      <c r="C604" s="47" t="s">
        <v>100</v>
      </c>
      <c r="D604" s="47" t="s">
        <v>99</v>
      </c>
      <c r="E604" s="49" t="s">
        <v>217</v>
      </c>
      <c r="F604" s="11">
        <v>290</v>
      </c>
      <c r="G604" s="11">
        <v>290</v>
      </c>
      <c r="H604" s="11">
        <v>290</v>
      </c>
      <c r="I604" s="11"/>
      <c r="J604" s="11"/>
      <c r="K604" s="11"/>
      <c r="L604" s="11">
        <f t="shared" si="838"/>
        <v>290</v>
      </c>
      <c r="M604" s="11">
        <f t="shared" si="839"/>
        <v>290</v>
      </c>
      <c r="N604" s="11">
        <f t="shared" si="840"/>
        <v>290</v>
      </c>
      <c r="O604" s="11"/>
      <c r="P604" s="11"/>
      <c r="Q604" s="11"/>
      <c r="R604" s="11">
        <f t="shared" si="789"/>
        <v>290</v>
      </c>
      <c r="S604" s="11">
        <f t="shared" si="790"/>
        <v>290</v>
      </c>
      <c r="T604" s="11">
        <f t="shared" si="791"/>
        <v>290</v>
      </c>
      <c r="U604" s="11"/>
      <c r="V604" s="11"/>
      <c r="W604" s="11"/>
      <c r="X604" s="11">
        <f t="shared" si="792"/>
        <v>290</v>
      </c>
      <c r="Y604" s="11">
        <f t="shared" si="793"/>
        <v>290</v>
      </c>
      <c r="Z604" s="11">
        <f t="shared" si="794"/>
        <v>290</v>
      </c>
      <c r="AA604" s="11"/>
      <c r="AB604" s="11"/>
      <c r="AC604" s="11"/>
      <c r="AD604" s="11">
        <f t="shared" si="795"/>
        <v>290</v>
      </c>
      <c r="AE604" s="11"/>
      <c r="AF604" s="57">
        <f t="shared" si="788"/>
        <v>290</v>
      </c>
      <c r="AG604" s="58">
        <f t="shared" si="796"/>
        <v>290</v>
      </c>
      <c r="AH604" s="58">
        <f t="shared" si="797"/>
        <v>290</v>
      </c>
      <c r="AI604" s="11"/>
      <c r="AJ604" s="21"/>
      <c r="AK604" s="21"/>
    </row>
    <row r="605" spans="1:37" ht="46.8" x14ac:dyDescent="0.3">
      <c r="A605" s="47" t="s">
        <v>424</v>
      </c>
      <c r="B605" s="48" t="s">
        <v>51</v>
      </c>
      <c r="C605" s="47"/>
      <c r="D605" s="47"/>
      <c r="E605" s="49" t="s">
        <v>52</v>
      </c>
      <c r="F605" s="11">
        <f t="shared" ref="F605:K605" si="846">F606</f>
        <v>66</v>
      </c>
      <c r="G605" s="11">
        <f t="shared" si="846"/>
        <v>66</v>
      </c>
      <c r="H605" s="11">
        <f t="shared" si="846"/>
        <v>66</v>
      </c>
      <c r="I605" s="11">
        <f t="shared" si="846"/>
        <v>0</v>
      </c>
      <c r="J605" s="11">
        <f t="shared" si="846"/>
        <v>0</v>
      </c>
      <c r="K605" s="11">
        <f t="shared" si="846"/>
        <v>0</v>
      </c>
      <c r="L605" s="11">
        <f t="shared" si="838"/>
        <v>66</v>
      </c>
      <c r="M605" s="11">
        <f t="shared" si="839"/>
        <v>66</v>
      </c>
      <c r="N605" s="11">
        <f t="shared" si="840"/>
        <v>66</v>
      </c>
      <c r="O605" s="11">
        <f>O606</f>
        <v>0</v>
      </c>
      <c r="P605" s="11">
        <f>P606</f>
        <v>0</v>
      </c>
      <c r="Q605" s="11">
        <f>Q606</f>
        <v>0</v>
      </c>
      <c r="R605" s="11">
        <f t="shared" si="789"/>
        <v>66</v>
      </c>
      <c r="S605" s="11">
        <f t="shared" si="790"/>
        <v>66</v>
      </c>
      <c r="T605" s="11">
        <f t="shared" si="791"/>
        <v>66</v>
      </c>
      <c r="U605" s="11">
        <f>U606</f>
        <v>0</v>
      </c>
      <c r="V605" s="11">
        <f>V606</f>
        <v>0</v>
      </c>
      <c r="W605" s="11">
        <f>W606</f>
        <v>0</v>
      </c>
      <c r="X605" s="11">
        <f t="shared" si="792"/>
        <v>66</v>
      </c>
      <c r="Y605" s="11">
        <f t="shared" si="793"/>
        <v>66</v>
      </c>
      <c r="Z605" s="11">
        <f t="shared" si="794"/>
        <v>66</v>
      </c>
      <c r="AA605" s="11">
        <f>AA606</f>
        <v>0</v>
      </c>
      <c r="AB605" s="11">
        <f>AB606</f>
        <v>0</v>
      </c>
      <c r="AC605" s="11">
        <f>AC606</f>
        <v>0</v>
      </c>
      <c r="AD605" s="11">
        <f t="shared" si="795"/>
        <v>66</v>
      </c>
      <c r="AE605" s="11">
        <f>AE606</f>
        <v>0</v>
      </c>
      <c r="AF605" s="57">
        <f t="shared" si="788"/>
        <v>66</v>
      </c>
      <c r="AG605" s="58">
        <f t="shared" si="796"/>
        <v>66</v>
      </c>
      <c r="AH605" s="58">
        <f t="shared" si="797"/>
        <v>66</v>
      </c>
      <c r="AI605" s="11">
        <f>AI606</f>
        <v>0</v>
      </c>
      <c r="AJ605" s="21"/>
      <c r="AK605" s="21"/>
    </row>
    <row r="606" spans="1:37" x14ac:dyDescent="0.3">
      <c r="A606" s="47" t="s">
        <v>424</v>
      </c>
      <c r="B606" s="48" t="s">
        <v>51</v>
      </c>
      <c r="C606" s="47" t="s">
        <v>100</v>
      </c>
      <c r="D606" s="47" t="s">
        <v>99</v>
      </c>
      <c r="E606" s="49" t="s">
        <v>217</v>
      </c>
      <c r="F606" s="11">
        <v>66</v>
      </c>
      <c r="G606" s="11">
        <v>66</v>
      </c>
      <c r="H606" s="11">
        <v>66</v>
      </c>
      <c r="I606" s="11"/>
      <c r="J606" s="11"/>
      <c r="K606" s="11"/>
      <c r="L606" s="11">
        <f t="shared" si="838"/>
        <v>66</v>
      </c>
      <c r="M606" s="11">
        <f t="shared" si="839"/>
        <v>66</v>
      </c>
      <c r="N606" s="11">
        <f t="shared" si="840"/>
        <v>66</v>
      </c>
      <c r="O606" s="11"/>
      <c r="P606" s="11"/>
      <c r="Q606" s="11"/>
      <c r="R606" s="11">
        <f t="shared" si="789"/>
        <v>66</v>
      </c>
      <c r="S606" s="11">
        <f t="shared" si="790"/>
        <v>66</v>
      </c>
      <c r="T606" s="11">
        <f t="shared" si="791"/>
        <v>66</v>
      </c>
      <c r="U606" s="11"/>
      <c r="V606" s="11"/>
      <c r="W606" s="11"/>
      <c r="X606" s="11">
        <f t="shared" si="792"/>
        <v>66</v>
      </c>
      <c r="Y606" s="11">
        <f t="shared" si="793"/>
        <v>66</v>
      </c>
      <c r="Z606" s="11">
        <f t="shared" si="794"/>
        <v>66</v>
      </c>
      <c r="AA606" s="11"/>
      <c r="AB606" s="11"/>
      <c r="AC606" s="11"/>
      <c r="AD606" s="11">
        <f t="shared" si="795"/>
        <v>66</v>
      </c>
      <c r="AE606" s="11"/>
      <c r="AF606" s="57">
        <f t="shared" si="788"/>
        <v>66</v>
      </c>
      <c r="AG606" s="58">
        <f t="shared" si="796"/>
        <v>66</v>
      </c>
      <c r="AH606" s="58">
        <f t="shared" si="797"/>
        <v>66</v>
      </c>
      <c r="AI606" s="11"/>
      <c r="AJ606" s="21"/>
      <c r="AK606" s="21"/>
    </row>
    <row r="607" spans="1:37" ht="124.8" x14ac:dyDescent="0.3">
      <c r="A607" s="47" t="s">
        <v>426</v>
      </c>
      <c r="B607" s="48"/>
      <c r="C607" s="47"/>
      <c r="D607" s="47"/>
      <c r="E607" s="49" t="s">
        <v>427</v>
      </c>
      <c r="F607" s="11">
        <f t="shared" ref="F607:F613" si="847">F608</f>
        <v>477399.10000000003</v>
      </c>
      <c r="G607" s="11">
        <f t="shared" ref="G607:G613" si="848">G608</f>
        <v>477399.10000000003</v>
      </c>
      <c r="H607" s="11">
        <f t="shared" ref="H607:H613" si="849">H608</f>
        <v>477399.10000000003</v>
      </c>
      <c r="I607" s="11">
        <f t="shared" ref="I607:I613" si="850">I608</f>
        <v>0</v>
      </c>
      <c r="J607" s="11">
        <f t="shared" ref="J607:J613" si="851">J608</f>
        <v>0</v>
      </c>
      <c r="K607" s="11">
        <f t="shared" ref="K607:K613" si="852">K608</f>
        <v>0</v>
      </c>
      <c r="L607" s="11">
        <f t="shared" si="838"/>
        <v>477399.10000000003</v>
      </c>
      <c r="M607" s="11">
        <f t="shared" si="839"/>
        <v>477399.10000000003</v>
      </c>
      <c r="N607" s="11">
        <f t="shared" si="840"/>
        <v>477399.10000000003</v>
      </c>
      <c r="O607" s="11">
        <f t="shared" ref="O607:O613" si="853">O608</f>
        <v>0</v>
      </c>
      <c r="P607" s="11">
        <f t="shared" ref="P607:P613" si="854">P608</f>
        <v>0</v>
      </c>
      <c r="Q607" s="11">
        <f t="shared" ref="Q607:Q613" si="855">Q608</f>
        <v>0</v>
      </c>
      <c r="R607" s="11">
        <f t="shared" si="789"/>
        <v>477399.10000000003</v>
      </c>
      <c r="S607" s="11">
        <f t="shared" si="790"/>
        <v>477399.10000000003</v>
      </c>
      <c r="T607" s="11">
        <f t="shared" si="791"/>
        <v>477399.10000000003</v>
      </c>
      <c r="U607" s="11">
        <f t="shared" ref="U607:U613" si="856">U608</f>
        <v>0</v>
      </c>
      <c r="V607" s="11">
        <f t="shared" ref="V607:V613" si="857">V608</f>
        <v>0</v>
      </c>
      <c r="W607" s="11">
        <f t="shared" ref="W607:W613" si="858">W608</f>
        <v>0</v>
      </c>
      <c r="X607" s="11">
        <f t="shared" si="792"/>
        <v>477399.10000000003</v>
      </c>
      <c r="Y607" s="11">
        <f t="shared" si="793"/>
        <v>477399.10000000003</v>
      </c>
      <c r="Z607" s="11">
        <f t="shared" si="794"/>
        <v>477399.10000000003</v>
      </c>
      <c r="AA607" s="11">
        <f t="shared" ref="AA607:AA613" si="859">AA608</f>
        <v>0</v>
      </c>
      <c r="AB607" s="11">
        <f t="shared" ref="AB607:AB613" si="860">AB608</f>
        <v>0</v>
      </c>
      <c r="AC607" s="11">
        <f t="shared" ref="AC607:AC613" si="861">AC608</f>
        <v>0</v>
      </c>
      <c r="AD607" s="11">
        <f t="shared" si="795"/>
        <v>477399.10000000003</v>
      </c>
      <c r="AE607" s="11">
        <f t="shared" ref="AE607:AE613" si="862">AE608</f>
        <v>0</v>
      </c>
      <c r="AF607" s="57">
        <f t="shared" si="788"/>
        <v>477399.10000000003</v>
      </c>
      <c r="AG607" s="58">
        <f t="shared" si="796"/>
        <v>477399.10000000003</v>
      </c>
      <c r="AH607" s="58">
        <f t="shared" si="797"/>
        <v>477399.10000000003</v>
      </c>
      <c r="AI607" s="11">
        <f t="shared" ref="AI607:AI613" si="863">AI608</f>
        <v>0</v>
      </c>
      <c r="AJ607" s="21"/>
      <c r="AK607" s="21"/>
    </row>
    <row r="608" spans="1:37" ht="46.8" x14ac:dyDescent="0.3">
      <c r="A608" s="47" t="s">
        <v>426</v>
      </c>
      <c r="B608" s="48" t="s">
        <v>51</v>
      </c>
      <c r="C608" s="47"/>
      <c r="D608" s="47"/>
      <c r="E608" s="49" t="s">
        <v>52</v>
      </c>
      <c r="F608" s="11">
        <f t="shared" si="847"/>
        <v>477399.10000000003</v>
      </c>
      <c r="G608" s="11">
        <f t="shared" si="848"/>
        <v>477399.10000000003</v>
      </c>
      <c r="H608" s="11">
        <f t="shared" si="849"/>
        <v>477399.10000000003</v>
      </c>
      <c r="I608" s="11">
        <f t="shared" si="850"/>
        <v>0</v>
      </c>
      <c r="J608" s="11">
        <f t="shared" si="851"/>
        <v>0</v>
      </c>
      <c r="K608" s="11">
        <f t="shared" si="852"/>
        <v>0</v>
      </c>
      <c r="L608" s="11">
        <f t="shared" si="838"/>
        <v>477399.10000000003</v>
      </c>
      <c r="M608" s="11">
        <f t="shared" si="839"/>
        <v>477399.10000000003</v>
      </c>
      <c r="N608" s="11">
        <f t="shared" si="840"/>
        <v>477399.10000000003</v>
      </c>
      <c r="O608" s="11">
        <f t="shared" si="853"/>
        <v>0</v>
      </c>
      <c r="P608" s="11">
        <f t="shared" si="854"/>
        <v>0</v>
      </c>
      <c r="Q608" s="11">
        <f t="shared" si="855"/>
        <v>0</v>
      </c>
      <c r="R608" s="11">
        <f t="shared" si="789"/>
        <v>477399.10000000003</v>
      </c>
      <c r="S608" s="11">
        <f t="shared" si="790"/>
        <v>477399.10000000003</v>
      </c>
      <c r="T608" s="11">
        <f t="shared" si="791"/>
        <v>477399.10000000003</v>
      </c>
      <c r="U608" s="11">
        <f t="shared" si="856"/>
        <v>0</v>
      </c>
      <c r="V608" s="11">
        <f t="shared" si="857"/>
        <v>0</v>
      </c>
      <c r="W608" s="11">
        <f t="shared" si="858"/>
        <v>0</v>
      </c>
      <c r="X608" s="11">
        <f t="shared" si="792"/>
        <v>477399.10000000003</v>
      </c>
      <c r="Y608" s="11">
        <f t="shared" si="793"/>
        <v>477399.10000000003</v>
      </c>
      <c r="Z608" s="11">
        <f t="shared" si="794"/>
        <v>477399.10000000003</v>
      </c>
      <c r="AA608" s="11">
        <f t="shared" si="859"/>
        <v>0</v>
      </c>
      <c r="AB608" s="11">
        <f t="shared" si="860"/>
        <v>0</v>
      </c>
      <c r="AC608" s="11">
        <f t="shared" si="861"/>
        <v>0</v>
      </c>
      <c r="AD608" s="11">
        <f t="shared" si="795"/>
        <v>477399.10000000003</v>
      </c>
      <c r="AE608" s="11">
        <f t="shared" si="862"/>
        <v>0</v>
      </c>
      <c r="AF608" s="57">
        <f t="shared" si="788"/>
        <v>477399.10000000003</v>
      </c>
      <c r="AG608" s="58">
        <f t="shared" si="796"/>
        <v>477399.10000000003</v>
      </c>
      <c r="AH608" s="58">
        <f t="shared" si="797"/>
        <v>477399.10000000003</v>
      </c>
      <c r="AI608" s="11">
        <f t="shared" si="863"/>
        <v>0</v>
      </c>
      <c r="AJ608" s="21"/>
      <c r="AK608" s="21"/>
    </row>
    <row r="609" spans="1:37" x14ac:dyDescent="0.3">
      <c r="A609" s="47" t="s">
        <v>426</v>
      </c>
      <c r="B609" s="48" t="s">
        <v>51</v>
      </c>
      <c r="C609" s="47" t="s">
        <v>65</v>
      </c>
      <c r="D609" s="47" t="s">
        <v>296</v>
      </c>
      <c r="E609" s="49" t="s">
        <v>348</v>
      </c>
      <c r="F609" s="11">
        <v>477399.10000000003</v>
      </c>
      <c r="G609" s="11">
        <v>477399.10000000003</v>
      </c>
      <c r="H609" s="11">
        <v>477399.10000000003</v>
      </c>
      <c r="I609" s="11"/>
      <c r="J609" s="11"/>
      <c r="K609" s="11"/>
      <c r="L609" s="11">
        <f t="shared" si="838"/>
        <v>477399.10000000003</v>
      </c>
      <c r="M609" s="11">
        <f t="shared" si="839"/>
        <v>477399.10000000003</v>
      </c>
      <c r="N609" s="11">
        <f t="shared" si="840"/>
        <v>477399.10000000003</v>
      </c>
      <c r="O609" s="11"/>
      <c r="P609" s="11"/>
      <c r="Q609" s="11"/>
      <c r="R609" s="11">
        <f t="shared" si="789"/>
        <v>477399.10000000003</v>
      </c>
      <c r="S609" s="11">
        <f t="shared" si="790"/>
        <v>477399.10000000003</v>
      </c>
      <c r="T609" s="11">
        <f t="shared" si="791"/>
        <v>477399.10000000003</v>
      </c>
      <c r="U609" s="11"/>
      <c r="V609" s="11"/>
      <c r="W609" s="11"/>
      <c r="X609" s="11">
        <f t="shared" si="792"/>
        <v>477399.10000000003</v>
      </c>
      <c r="Y609" s="11">
        <f t="shared" si="793"/>
        <v>477399.10000000003</v>
      </c>
      <c r="Z609" s="11">
        <f t="shared" si="794"/>
        <v>477399.10000000003</v>
      </c>
      <c r="AA609" s="11"/>
      <c r="AB609" s="11"/>
      <c r="AC609" s="11"/>
      <c r="AD609" s="11">
        <f t="shared" si="795"/>
        <v>477399.10000000003</v>
      </c>
      <c r="AE609" s="11"/>
      <c r="AF609" s="57">
        <f t="shared" si="788"/>
        <v>477399.10000000003</v>
      </c>
      <c r="AG609" s="58">
        <f t="shared" si="796"/>
        <v>477399.10000000003</v>
      </c>
      <c r="AH609" s="58">
        <f t="shared" si="797"/>
        <v>477399.10000000003</v>
      </c>
      <c r="AI609" s="11"/>
      <c r="AJ609" s="21"/>
      <c r="AK609" s="21"/>
    </row>
    <row r="610" spans="1:37" ht="62.4" x14ac:dyDescent="0.3">
      <c r="A610" s="47" t="s">
        <v>428</v>
      </c>
      <c r="B610" s="48"/>
      <c r="C610" s="47"/>
      <c r="D610" s="47"/>
      <c r="E610" s="49" t="s">
        <v>429</v>
      </c>
      <c r="F610" s="11">
        <f t="shared" si="847"/>
        <v>1024623.2000000001</v>
      </c>
      <c r="G610" s="11">
        <f t="shared" si="848"/>
        <v>976741.8</v>
      </c>
      <c r="H610" s="11">
        <f t="shared" si="849"/>
        <v>923809</v>
      </c>
      <c r="I610" s="11">
        <f t="shared" si="850"/>
        <v>0</v>
      </c>
      <c r="J610" s="11">
        <f t="shared" si="851"/>
        <v>0</v>
      </c>
      <c r="K610" s="11">
        <f t="shared" si="852"/>
        <v>0</v>
      </c>
      <c r="L610" s="11">
        <f t="shared" si="838"/>
        <v>1024623.2000000001</v>
      </c>
      <c r="M610" s="11">
        <f t="shared" si="839"/>
        <v>976741.8</v>
      </c>
      <c r="N610" s="11">
        <f t="shared" si="840"/>
        <v>923809</v>
      </c>
      <c r="O610" s="11">
        <f t="shared" si="853"/>
        <v>0</v>
      </c>
      <c r="P610" s="11">
        <f t="shared" si="854"/>
        <v>0</v>
      </c>
      <c r="Q610" s="11">
        <f t="shared" si="855"/>
        <v>0</v>
      </c>
      <c r="R610" s="11">
        <f t="shared" si="789"/>
        <v>1024623.2000000001</v>
      </c>
      <c r="S610" s="11">
        <f t="shared" si="790"/>
        <v>976741.8</v>
      </c>
      <c r="T610" s="11">
        <f t="shared" si="791"/>
        <v>923809</v>
      </c>
      <c r="U610" s="11">
        <f t="shared" si="856"/>
        <v>0</v>
      </c>
      <c r="V610" s="11">
        <f t="shared" si="857"/>
        <v>0</v>
      </c>
      <c r="W610" s="11">
        <f t="shared" si="858"/>
        <v>0</v>
      </c>
      <c r="X610" s="11">
        <f t="shared" si="792"/>
        <v>1024623.2000000001</v>
      </c>
      <c r="Y610" s="11">
        <f t="shared" si="793"/>
        <v>976741.8</v>
      </c>
      <c r="Z610" s="11">
        <f t="shared" si="794"/>
        <v>923809</v>
      </c>
      <c r="AA610" s="11">
        <f t="shared" si="859"/>
        <v>0</v>
      </c>
      <c r="AB610" s="11">
        <f t="shared" si="860"/>
        <v>0</v>
      </c>
      <c r="AC610" s="11">
        <f t="shared" si="861"/>
        <v>0</v>
      </c>
      <c r="AD610" s="11">
        <f t="shared" si="795"/>
        <v>1024623.2000000001</v>
      </c>
      <c r="AE610" s="11">
        <f t="shared" si="862"/>
        <v>0</v>
      </c>
      <c r="AF610" s="57">
        <f t="shared" si="788"/>
        <v>1024623.2000000001</v>
      </c>
      <c r="AG610" s="58">
        <f t="shared" si="796"/>
        <v>976741.8</v>
      </c>
      <c r="AH610" s="58">
        <f t="shared" si="797"/>
        <v>923809</v>
      </c>
      <c r="AI610" s="11">
        <f t="shared" si="863"/>
        <v>0</v>
      </c>
      <c r="AJ610" s="21"/>
      <c r="AK610" s="21"/>
    </row>
    <row r="611" spans="1:37" ht="46.8" x14ac:dyDescent="0.3">
      <c r="A611" s="47" t="s">
        <v>428</v>
      </c>
      <c r="B611" s="48" t="s">
        <v>51</v>
      </c>
      <c r="C611" s="47"/>
      <c r="D611" s="47"/>
      <c r="E611" s="49" t="s">
        <v>52</v>
      </c>
      <c r="F611" s="11">
        <f t="shared" si="847"/>
        <v>1024623.2000000001</v>
      </c>
      <c r="G611" s="11">
        <f t="shared" si="848"/>
        <v>976741.8</v>
      </c>
      <c r="H611" s="11">
        <f t="shared" si="849"/>
        <v>923809</v>
      </c>
      <c r="I611" s="11">
        <f t="shared" si="850"/>
        <v>0</v>
      </c>
      <c r="J611" s="11">
        <f t="shared" si="851"/>
        <v>0</v>
      </c>
      <c r="K611" s="11">
        <f t="shared" si="852"/>
        <v>0</v>
      </c>
      <c r="L611" s="11">
        <f t="shared" si="838"/>
        <v>1024623.2000000001</v>
      </c>
      <c r="M611" s="11">
        <f t="shared" si="839"/>
        <v>976741.8</v>
      </c>
      <c r="N611" s="11">
        <f t="shared" si="840"/>
        <v>923809</v>
      </c>
      <c r="O611" s="11">
        <f t="shared" si="853"/>
        <v>0</v>
      </c>
      <c r="P611" s="11">
        <f t="shared" si="854"/>
        <v>0</v>
      </c>
      <c r="Q611" s="11">
        <f t="shared" si="855"/>
        <v>0</v>
      </c>
      <c r="R611" s="11">
        <f t="shared" si="789"/>
        <v>1024623.2000000001</v>
      </c>
      <c r="S611" s="11">
        <f t="shared" si="790"/>
        <v>976741.8</v>
      </c>
      <c r="T611" s="11">
        <f t="shared" si="791"/>
        <v>923809</v>
      </c>
      <c r="U611" s="11">
        <f t="shared" si="856"/>
        <v>0</v>
      </c>
      <c r="V611" s="11">
        <f t="shared" si="857"/>
        <v>0</v>
      </c>
      <c r="W611" s="11">
        <f t="shared" si="858"/>
        <v>0</v>
      </c>
      <c r="X611" s="11">
        <f t="shared" si="792"/>
        <v>1024623.2000000001</v>
      </c>
      <c r="Y611" s="11">
        <f t="shared" si="793"/>
        <v>976741.8</v>
      </c>
      <c r="Z611" s="11">
        <f t="shared" si="794"/>
        <v>923809</v>
      </c>
      <c r="AA611" s="11">
        <f t="shared" si="859"/>
        <v>0</v>
      </c>
      <c r="AB611" s="11">
        <f t="shared" si="860"/>
        <v>0</v>
      </c>
      <c r="AC611" s="11">
        <f t="shared" si="861"/>
        <v>0</v>
      </c>
      <c r="AD611" s="11">
        <f t="shared" si="795"/>
        <v>1024623.2000000001</v>
      </c>
      <c r="AE611" s="11">
        <f t="shared" si="862"/>
        <v>0</v>
      </c>
      <c r="AF611" s="57">
        <f t="shared" si="788"/>
        <v>1024623.2000000001</v>
      </c>
      <c r="AG611" s="58">
        <f t="shared" si="796"/>
        <v>976741.8</v>
      </c>
      <c r="AH611" s="58">
        <f t="shared" si="797"/>
        <v>923809</v>
      </c>
      <c r="AI611" s="11">
        <f t="shared" si="863"/>
        <v>0</v>
      </c>
      <c r="AJ611" s="21"/>
      <c r="AK611" s="21"/>
    </row>
    <row r="612" spans="1:37" x14ac:dyDescent="0.3">
      <c r="A612" s="47" t="s">
        <v>428</v>
      </c>
      <c r="B612" s="48" t="s">
        <v>51</v>
      </c>
      <c r="C612" s="47" t="s">
        <v>65</v>
      </c>
      <c r="D612" s="47" t="s">
        <v>296</v>
      </c>
      <c r="E612" s="49" t="s">
        <v>348</v>
      </c>
      <c r="F612" s="11">
        <v>1024623.2000000001</v>
      </c>
      <c r="G612" s="11">
        <v>976741.8</v>
      </c>
      <c r="H612" s="11">
        <v>923809</v>
      </c>
      <c r="I612" s="11"/>
      <c r="J612" s="11"/>
      <c r="K612" s="11"/>
      <c r="L612" s="11">
        <f t="shared" si="838"/>
        <v>1024623.2000000001</v>
      </c>
      <c r="M612" s="11">
        <f t="shared" si="839"/>
        <v>976741.8</v>
      </c>
      <c r="N612" s="11">
        <f t="shared" si="840"/>
        <v>923809</v>
      </c>
      <c r="O612" s="11"/>
      <c r="P612" s="11"/>
      <c r="Q612" s="11"/>
      <c r="R612" s="11">
        <f t="shared" si="789"/>
        <v>1024623.2000000001</v>
      </c>
      <c r="S612" s="11">
        <f t="shared" si="790"/>
        <v>976741.8</v>
      </c>
      <c r="T612" s="11">
        <f t="shared" si="791"/>
        <v>923809</v>
      </c>
      <c r="U612" s="11"/>
      <c r="V612" s="11"/>
      <c r="W612" s="11"/>
      <c r="X612" s="11">
        <f t="shared" si="792"/>
        <v>1024623.2000000001</v>
      </c>
      <c r="Y612" s="11">
        <f t="shared" si="793"/>
        <v>976741.8</v>
      </c>
      <c r="Z612" s="11">
        <f t="shared" si="794"/>
        <v>923809</v>
      </c>
      <c r="AA612" s="11"/>
      <c r="AB612" s="11"/>
      <c r="AC612" s="11"/>
      <c r="AD612" s="11">
        <f t="shared" si="795"/>
        <v>1024623.2000000001</v>
      </c>
      <c r="AE612" s="11"/>
      <c r="AF612" s="57">
        <f t="shared" si="788"/>
        <v>1024623.2000000001</v>
      </c>
      <c r="AG612" s="58">
        <f t="shared" si="796"/>
        <v>976741.8</v>
      </c>
      <c r="AH612" s="58">
        <f t="shared" si="797"/>
        <v>923809</v>
      </c>
      <c r="AI612" s="11"/>
      <c r="AJ612" s="21"/>
      <c r="AK612" s="21"/>
    </row>
    <row r="613" spans="1:37" ht="218.4" x14ac:dyDescent="0.3">
      <c r="A613" s="47" t="s">
        <v>430</v>
      </c>
      <c r="B613" s="48"/>
      <c r="C613" s="47"/>
      <c r="D613" s="47"/>
      <c r="E613" s="49" t="s">
        <v>431</v>
      </c>
      <c r="F613" s="11">
        <f t="shared" si="847"/>
        <v>86104</v>
      </c>
      <c r="G613" s="11">
        <f t="shared" si="848"/>
        <v>87870.3</v>
      </c>
      <c r="H613" s="11">
        <f t="shared" si="849"/>
        <v>88868.7</v>
      </c>
      <c r="I613" s="11">
        <f t="shared" si="850"/>
        <v>0</v>
      </c>
      <c r="J613" s="11">
        <f t="shared" si="851"/>
        <v>0</v>
      </c>
      <c r="K613" s="11">
        <f t="shared" si="852"/>
        <v>0</v>
      </c>
      <c r="L613" s="11">
        <f t="shared" si="838"/>
        <v>86104</v>
      </c>
      <c r="M613" s="11">
        <f t="shared" si="839"/>
        <v>87870.3</v>
      </c>
      <c r="N613" s="11">
        <f t="shared" si="840"/>
        <v>88868.7</v>
      </c>
      <c r="O613" s="11">
        <f t="shared" si="853"/>
        <v>0</v>
      </c>
      <c r="P613" s="11">
        <f t="shared" si="854"/>
        <v>0</v>
      </c>
      <c r="Q613" s="11">
        <f t="shared" si="855"/>
        <v>0</v>
      </c>
      <c r="R613" s="11">
        <f t="shared" si="789"/>
        <v>86104</v>
      </c>
      <c r="S613" s="11">
        <f t="shared" si="790"/>
        <v>87870.3</v>
      </c>
      <c r="T613" s="11">
        <f t="shared" si="791"/>
        <v>88868.7</v>
      </c>
      <c r="U613" s="11">
        <f t="shared" si="856"/>
        <v>0</v>
      </c>
      <c r="V613" s="11">
        <f t="shared" si="857"/>
        <v>0</v>
      </c>
      <c r="W613" s="11">
        <f t="shared" si="858"/>
        <v>0</v>
      </c>
      <c r="X613" s="11">
        <f t="shared" si="792"/>
        <v>86104</v>
      </c>
      <c r="Y613" s="11">
        <f t="shared" si="793"/>
        <v>87870.3</v>
      </c>
      <c r="Z613" s="11">
        <f t="shared" si="794"/>
        <v>88868.7</v>
      </c>
      <c r="AA613" s="11">
        <f t="shared" si="859"/>
        <v>0</v>
      </c>
      <c r="AB613" s="11">
        <f t="shared" si="860"/>
        <v>0</v>
      </c>
      <c r="AC613" s="11">
        <f t="shared" si="861"/>
        <v>0</v>
      </c>
      <c r="AD613" s="11">
        <f t="shared" si="795"/>
        <v>86104</v>
      </c>
      <c r="AE613" s="11">
        <f t="shared" si="862"/>
        <v>0</v>
      </c>
      <c r="AF613" s="57">
        <f t="shared" si="788"/>
        <v>86104</v>
      </c>
      <c r="AG613" s="58">
        <f t="shared" si="796"/>
        <v>87870.3</v>
      </c>
      <c r="AH613" s="58">
        <f t="shared" si="797"/>
        <v>88868.7</v>
      </c>
      <c r="AI613" s="11">
        <f t="shared" si="863"/>
        <v>0</v>
      </c>
      <c r="AJ613" s="21"/>
      <c r="AK613" s="21"/>
    </row>
    <row r="614" spans="1:37" ht="46.8" x14ac:dyDescent="0.3">
      <c r="A614" s="47" t="s">
        <v>430</v>
      </c>
      <c r="B614" s="48" t="s">
        <v>51</v>
      </c>
      <c r="C614" s="47"/>
      <c r="D614" s="47"/>
      <c r="E614" s="49" t="s">
        <v>52</v>
      </c>
      <c r="F614" s="11">
        <f t="shared" ref="F614:K614" si="864">F615+F616</f>
        <v>86104</v>
      </c>
      <c r="G614" s="11">
        <f t="shared" si="864"/>
        <v>87870.3</v>
      </c>
      <c r="H614" s="11">
        <f t="shared" si="864"/>
        <v>88868.7</v>
      </c>
      <c r="I614" s="11">
        <f t="shared" si="864"/>
        <v>0</v>
      </c>
      <c r="J614" s="11">
        <f t="shared" si="864"/>
        <v>0</v>
      </c>
      <c r="K614" s="11">
        <f t="shared" si="864"/>
        <v>0</v>
      </c>
      <c r="L614" s="11">
        <f t="shared" si="838"/>
        <v>86104</v>
      </c>
      <c r="M614" s="11">
        <f t="shared" si="839"/>
        <v>87870.3</v>
      </c>
      <c r="N614" s="11">
        <f t="shared" si="840"/>
        <v>88868.7</v>
      </c>
      <c r="O614" s="11">
        <f>O615+O616</f>
        <v>0</v>
      </c>
      <c r="P614" s="11">
        <f>P615+P616</f>
        <v>0</v>
      </c>
      <c r="Q614" s="11">
        <f>Q615+Q616</f>
        <v>0</v>
      </c>
      <c r="R614" s="11">
        <f t="shared" si="789"/>
        <v>86104</v>
      </c>
      <c r="S614" s="11">
        <f t="shared" si="790"/>
        <v>87870.3</v>
      </c>
      <c r="T614" s="11">
        <f t="shared" si="791"/>
        <v>88868.7</v>
      </c>
      <c r="U614" s="11">
        <f>U615+U616</f>
        <v>0</v>
      </c>
      <c r="V614" s="11">
        <f>V615+V616</f>
        <v>0</v>
      </c>
      <c r="W614" s="11">
        <f>W615+W616</f>
        <v>0</v>
      </c>
      <c r="X614" s="11">
        <f t="shared" si="792"/>
        <v>86104</v>
      </c>
      <c r="Y614" s="11">
        <f t="shared" si="793"/>
        <v>87870.3</v>
      </c>
      <c r="Z614" s="11">
        <f t="shared" si="794"/>
        <v>88868.7</v>
      </c>
      <c r="AA614" s="11">
        <f>AA615+AA616</f>
        <v>0</v>
      </c>
      <c r="AB614" s="11">
        <f>AB615+AB616</f>
        <v>0</v>
      </c>
      <c r="AC614" s="11">
        <f>AC615+AC616</f>
        <v>0</v>
      </c>
      <c r="AD614" s="11">
        <f t="shared" si="795"/>
        <v>86104</v>
      </c>
      <c r="AE614" s="11">
        <f>AE615+AE616</f>
        <v>0</v>
      </c>
      <c r="AF614" s="57">
        <f t="shared" si="788"/>
        <v>86104</v>
      </c>
      <c r="AG614" s="58">
        <f t="shared" si="796"/>
        <v>87870.3</v>
      </c>
      <c r="AH614" s="58">
        <f t="shared" si="797"/>
        <v>88868.7</v>
      </c>
      <c r="AI614" s="11">
        <f>AI615+AI616</f>
        <v>0</v>
      </c>
      <c r="AJ614" s="21"/>
      <c r="AK614" s="21"/>
    </row>
    <row r="615" spans="1:37" x14ac:dyDescent="0.3">
      <c r="A615" s="47" t="s">
        <v>430</v>
      </c>
      <c r="B615" s="48">
        <v>600</v>
      </c>
      <c r="C615" s="47" t="s">
        <v>65</v>
      </c>
      <c r="D615" s="47" t="s">
        <v>30</v>
      </c>
      <c r="E615" s="49" t="s">
        <v>412</v>
      </c>
      <c r="F615" s="11">
        <f>240.6+2054.2</f>
        <v>2294.7999999999997</v>
      </c>
      <c r="G615" s="11">
        <f>240.6+2054.2</f>
        <v>2294.7999999999997</v>
      </c>
      <c r="H615" s="11">
        <f>240.6+2054.2</f>
        <v>2294.7999999999997</v>
      </c>
      <c r="I615" s="11"/>
      <c r="J615" s="11"/>
      <c r="K615" s="11"/>
      <c r="L615" s="11">
        <f t="shared" si="838"/>
        <v>2294.7999999999997</v>
      </c>
      <c r="M615" s="11">
        <f t="shared" si="839"/>
        <v>2294.7999999999997</v>
      </c>
      <c r="N615" s="11">
        <f t="shared" si="840"/>
        <v>2294.7999999999997</v>
      </c>
      <c r="O615" s="11"/>
      <c r="P615" s="11"/>
      <c r="Q615" s="11"/>
      <c r="R615" s="11">
        <f t="shared" si="789"/>
        <v>2294.7999999999997</v>
      </c>
      <c r="S615" s="11">
        <f t="shared" si="790"/>
        <v>2294.7999999999997</v>
      </c>
      <c r="T615" s="11">
        <f t="shared" si="791"/>
        <v>2294.7999999999997</v>
      </c>
      <c r="U615" s="11"/>
      <c r="V615" s="11"/>
      <c r="W615" s="11"/>
      <c r="X615" s="11">
        <f t="shared" si="792"/>
        <v>2294.7999999999997</v>
      </c>
      <c r="Y615" s="11">
        <f t="shared" si="793"/>
        <v>2294.7999999999997</v>
      </c>
      <c r="Z615" s="11">
        <f t="shared" si="794"/>
        <v>2294.7999999999997</v>
      </c>
      <c r="AA615" s="11"/>
      <c r="AB615" s="11"/>
      <c r="AC615" s="11"/>
      <c r="AD615" s="11">
        <f t="shared" si="795"/>
        <v>2294.7999999999997</v>
      </c>
      <c r="AE615" s="11"/>
      <c r="AF615" s="57">
        <f t="shared" si="788"/>
        <v>2294.7999999999997</v>
      </c>
      <c r="AG615" s="58">
        <f t="shared" si="796"/>
        <v>2294.7999999999997</v>
      </c>
      <c r="AH615" s="58">
        <f t="shared" si="797"/>
        <v>2294.7999999999997</v>
      </c>
      <c r="AI615" s="11"/>
      <c r="AJ615" s="21"/>
      <c r="AK615" s="21"/>
    </row>
    <row r="616" spans="1:37" x14ac:dyDescent="0.3">
      <c r="A616" s="47" t="s">
        <v>430</v>
      </c>
      <c r="B616" s="48">
        <v>600</v>
      </c>
      <c r="C616" s="47" t="s">
        <v>65</v>
      </c>
      <c r="D616" s="47" t="s">
        <v>296</v>
      </c>
      <c r="E616" s="49" t="s">
        <v>348</v>
      </c>
      <c r="F616" s="11">
        <f>6285.7+77523.5</f>
        <v>83809.2</v>
      </c>
      <c r="G616" s="11">
        <f>6285.7+79289.8</f>
        <v>85575.5</v>
      </c>
      <c r="H616" s="11">
        <f>6285.7+80288.2</f>
        <v>86573.9</v>
      </c>
      <c r="I616" s="11"/>
      <c r="J616" s="11"/>
      <c r="K616" s="11"/>
      <c r="L616" s="11">
        <f t="shared" si="838"/>
        <v>83809.2</v>
      </c>
      <c r="M616" s="11">
        <f t="shared" si="839"/>
        <v>85575.5</v>
      </c>
      <c r="N616" s="11">
        <f t="shared" si="840"/>
        <v>86573.9</v>
      </c>
      <c r="O616" s="11"/>
      <c r="P616" s="11"/>
      <c r="Q616" s="11"/>
      <c r="R616" s="11">
        <f t="shared" si="789"/>
        <v>83809.2</v>
      </c>
      <c r="S616" s="11">
        <f t="shared" si="790"/>
        <v>85575.5</v>
      </c>
      <c r="T616" s="11">
        <f t="shared" si="791"/>
        <v>86573.9</v>
      </c>
      <c r="U616" s="11"/>
      <c r="V616" s="11"/>
      <c r="W616" s="11"/>
      <c r="X616" s="11">
        <f t="shared" si="792"/>
        <v>83809.2</v>
      </c>
      <c r="Y616" s="11">
        <f t="shared" si="793"/>
        <v>85575.5</v>
      </c>
      <c r="Z616" s="11">
        <f t="shared" si="794"/>
        <v>86573.9</v>
      </c>
      <c r="AA616" s="11"/>
      <c r="AB616" s="11"/>
      <c r="AC616" s="11"/>
      <c r="AD616" s="11">
        <f t="shared" si="795"/>
        <v>83809.2</v>
      </c>
      <c r="AE616" s="11"/>
      <c r="AF616" s="57">
        <f t="shared" si="788"/>
        <v>83809.2</v>
      </c>
      <c r="AG616" s="58">
        <f t="shared" si="796"/>
        <v>85575.5</v>
      </c>
      <c r="AH616" s="58">
        <f t="shared" si="797"/>
        <v>86573.9</v>
      </c>
      <c r="AI616" s="11"/>
      <c r="AJ616" s="21"/>
      <c r="AK616" s="21"/>
    </row>
    <row r="617" spans="1:37" ht="46.8" x14ac:dyDescent="0.3">
      <c r="A617" s="47" t="s">
        <v>432</v>
      </c>
      <c r="B617" s="48"/>
      <c r="C617" s="47"/>
      <c r="D617" s="47"/>
      <c r="E617" s="49" t="s">
        <v>433</v>
      </c>
      <c r="F617" s="11">
        <f t="shared" ref="F617:K617" si="865">F618+F628+F631+F635</f>
        <v>1040874.6</v>
      </c>
      <c r="G617" s="11">
        <f t="shared" si="865"/>
        <v>1027379.7</v>
      </c>
      <c r="H617" s="11">
        <f t="shared" si="865"/>
        <v>1018179.7</v>
      </c>
      <c r="I617" s="11">
        <f t="shared" si="865"/>
        <v>-52716.799999999996</v>
      </c>
      <c r="J617" s="11">
        <f t="shared" si="865"/>
        <v>-53042.899999999994</v>
      </c>
      <c r="K617" s="11">
        <f t="shared" si="865"/>
        <v>-53042.899999999994</v>
      </c>
      <c r="L617" s="11">
        <f t="shared" si="838"/>
        <v>988157.79999999993</v>
      </c>
      <c r="M617" s="11">
        <f t="shared" si="839"/>
        <v>974336.79999999993</v>
      </c>
      <c r="N617" s="11">
        <f t="shared" si="840"/>
        <v>965136.79999999993</v>
      </c>
      <c r="O617" s="11">
        <f>O618+O628+O631+O635</f>
        <v>3820.7259999999997</v>
      </c>
      <c r="P617" s="11">
        <f>P618+P628+P631+P635</f>
        <v>118.2</v>
      </c>
      <c r="Q617" s="11">
        <f>Q618+Q628+Q631+Q635</f>
        <v>118.2</v>
      </c>
      <c r="R617" s="11">
        <f t="shared" si="789"/>
        <v>991978.52599999995</v>
      </c>
      <c r="S617" s="11">
        <f t="shared" si="790"/>
        <v>974454.99999999988</v>
      </c>
      <c r="T617" s="11">
        <f t="shared" si="791"/>
        <v>965254.99999999988</v>
      </c>
      <c r="U617" s="11">
        <f>U618+U628+U631+U635</f>
        <v>0</v>
      </c>
      <c r="V617" s="11">
        <f>V618+V628+V631+V635</f>
        <v>0</v>
      </c>
      <c r="W617" s="11">
        <f>W618+W628+W631+W635</f>
        <v>0</v>
      </c>
      <c r="X617" s="11">
        <f t="shared" si="792"/>
        <v>991978.52599999995</v>
      </c>
      <c r="Y617" s="11">
        <f t="shared" si="793"/>
        <v>974454.99999999988</v>
      </c>
      <c r="Z617" s="11">
        <f t="shared" si="794"/>
        <v>965254.99999999988</v>
      </c>
      <c r="AA617" s="11">
        <f>AA618+AA628+AA631+AA635</f>
        <v>0</v>
      </c>
      <c r="AB617" s="11">
        <f>AB618+AB628+AB631+AB635</f>
        <v>0</v>
      </c>
      <c r="AC617" s="11">
        <f>AC618+AC628+AC631+AC635</f>
        <v>0</v>
      </c>
      <c r="AD617" s="11">
        <f t="shared" si="795"/>
        <v>991978.52599999995</v>
      </c>
      <c r="AE617" s="11">
        <f>AE618+AE628+AE631+AE635</f>
        <v>0</v>
      </c>
      <c r="AF617" s="57">
        <f t="shared" si="788"/>
        <v>991978.52599999995</v>
      </c>
      <c r="AG617" s="58">
        <f t="shared" si="796"/>
        <v>974454.99999999988</v>
      </c>
      <c r="AH617" s="58">
        <f t="shared" si="797"/>
        <v>965254.99999999988</v>
      </c>
      <c r="AI617" s="11">
        <f>AI618+AI628+AI631+AI635</f>
        <v>0</v>
      </c>
      <c r="AJ617" s="21"/>
      <c r="AK617" s="21"/>
    </row>
    <row r="618" spans="1:37" ht="46.8" x14ac:dyDescent="0.3">
      <c r="A618" s="47" t="s">
        <v>434</v>
      </c>
      <c r="B618" s="48"/>
      <c r="C618" s="47"/>
      <c r="D618" s="47"/>
      <c r="E618" s="49" t="s">
        <v>140</v>
      </c>
      <c r="F618" s="11">
        <f t="shared" ref="F618:K618" si="866">F619+F621+F623+F626</f>
        <v>986660.8</v>
      </c>
      <c r="G618" s="11">
        <f t="shared" si="866"/>
        <v>994376.1</v>
      </c>
      <c r="H618" s="11">
        <f t="shared" si="866"/>
        <v>994376.1</v>
      </c>
      <c r="I618" s="11">
        <f t="shared" si="866"/>
        <v>-51792.5</v>
      </c>
      <c r="J618" s="11">
        <f t="shared" si="866"/>
        <v>-52153.7</v>
      </c>
      <c r="K618" s="11">
        <f t="shared" si="866"/>
        <v>-52153.7</v>
      </c>
      <c r="L618" s="11">
        <f t="shared" si="838"/>
        <v>934868.3</v>
      </c>
      <c r="M618" s="11">
        <f t="shared" si="839"/>
        <v>942222.4</v>
      </c>
      <c r="N618" s="11">
        <f t="shared" si="840"/>
        <v>942222.4</v>
      </c>
      <c r="O618" s="11">
        <f>O619+O621+O623+O626</f>
        <v>174.6</v>
      </c>
      <c r="P618" s="11">
        <f>P619+P621+P623+P626</f>
        <v>118.2</v>
      </c>
      <c r="Q618" s="11">
        <f>Q619+Q621+Q623+Q626</f>
        <v>118.2</v>
      </c>
      <c r="R618" s="11">
        <f t="shared" si="789"/>
        <v>935042.9</v>
      </c>
      <c r="S618" s="11">
        <f t="shared" si="790"/>
        <v>942340.6</v>
      </c>
      <c r="T618" s="11">
        <f t="shared" si="791"/>
        <v>942340.6</v>
      </c>
      <c r="U618" s="11">
        <f>U619+U621+U623+U626</f>
        <v>0</v>
      </c>
      <c r="V618" s="11">
        <f>V619+V621+V623+V626</f>
        <v>0</v>
      </c>
      <c r="W618" s="11">
        <f>W619+W621+W623+W626</f>
        <v>0</v>
      </c>
      <c r="X618" s="11">
        <f t="shared" si="792"/>
        <v>935042.9</v>
      </c>
      <c r="Y618" s="11">
        <f t="shared" si="793"/>
        <v>942340.6</v>
      </c>
      <c r="Z618" s="11">
        <f t="shared" si="794"/>
        <v>942340.6</v>
      </c>
      <c r="AA618" s="11">
        <f>AA619+AA621+AA623+AA626</f>
        <v>0</v>
      </c>
      <c r="AB618" s="11">
        <f>AB619+AB621+AB623+AB626</f>
        <v>0</v>
      </c>
      <c r="AC618" s="11">
        <f>AC619+AC621+AC623+AC626</f>
        <v>0</v>
      </c>
      <c r="AD618" s="11">
        <f t="shared" si="795"/>
        <v>935042.9</v>
      </c>
      <c r="AE618" s="11">
        <f>AE619+AE621+AE623+AE626</f>
        <v>0</v>
      </c>
      <c r="AF618" s="57">
        <f t="shared" ref="AF618:AF681" si="867">AD618+AE618</f>
        <v>935042.9</v>
      </c>
      <c r="AG618" s="58">
        <f t="shared" si="796"/>
        <v>942340.6</v>
      </c>
      <c r="AH618" s="58">
        <f t="shared" si="797"/>
        <v>942340.6</v>
      </c>
      <c r="AI618" s="11">
        <f>AI619+AI621+AI623+AI626</f>
        <v>0</v>
      </c>
      <c r="AJ618" s="21"/>
      <c r="AK618" s="21"/>
    </row>
    <row r="619" spans="1:37" ht="78" x14ac:dyDescent="0.3">
      <c r="A619" s="47" t="s">
        <v>434</v>
      </c>
      <c r="B619" s="48" t="s">
        <v>141</v>
      </c>
      <c r="C619" s="47"/>
      <c r="D619" s="47"/>
      <c r="E619" s="49" t="s">
        <v>142</v>
      </c>
      <c r="F619" s="11">
        <f t="shared" ref="F619:K619" si="868">F620</f>
        <v>15762.900000000001</v>
      </c>
      <c r="G619" s="11">
        <f t="shared" si="868"/>
        <v>15961.6</v>
      </c>
      <c r="H619" s="11">
        <f t="shared" si="868"/>
        <v>15961.6</v>
      </c>
      <c r="I619" s="11">
        <f t="shared" si="868"/>
        <v>0</v>
      </c>
      <c r="J619" s="11">
        <f t="shared" si="868"/>
        <v>0</v>
      </c>
      <c r="K619" s="11">
        <f t="shared" si="868"/>
        <v>0</v>
      </c>
      <c r="L619" s="11">
        <f t="shared" si="838"/>
        <v>15762.900000000001</v>
      </c>
      <c r="M619" s="11">
        <f t="shared" si="839"/>
        <v>15961.6</v>
      </c>
      <c r="N619" s="11">
        <f t="shared" si="840"/>
        <v>15961.6</v>
      </c>
      <c r="O619" s="11">
        <f>O620</f>
        <v>174.6</v>
      </c>
      <c r="P619" s="11">
        <f>P620</f>
        <v>118.2</v>
      </c>
      <c r="Q619" s="11">
        <f>Q620</f>
        <v>118.2</v>
      </c>
      <c r="R619" s="11">
        <f t="shared" ref="R619:R682" si="869">L619+O619</f>
        <v>15937.500000000002</v>
      </c>
      <c r="S619" s="11">
        <f t="shared" ref="S619:S682" si="870">M619+P619</f>
        <v>16079.800000000001</v>
      </c>
      <c r="T619" s="11">
        <f t="shared" ref="T619:T682" si="871">N619+Q619</f>
        <v>16079.800000000001</v>
      </c>
      <c r="U619" s="11">
        <f>U620</f>
        <v>0</v>
      </c>
      <c r="V619" s="11">
        <f>V620</f>
        <v>0</v>
      </c>
      <c r="W619" s="11">
        <f>W620</f>
        <v>0</v>
      </c>
      <c r="X619" s="11">
        <f t="shared" ref="X619:X682" si="872">R619+U619</f>
        <v>15937.500000000002</v>
      </c>
      <c r="Y619" s="11">
        <f t="shared" ref="Y619:Y682" si="873">S619+V619</f>
        <v>16079.800000000001</v>
      </c>
      <c r="Z619" s="11">
        <f t="shared" ref="Z619:Z682" si="874">T619+W619</f>
        <v>16079.800000000001</v>
      </c>
      <c r="AA619" s="11">
        <f>AA620</f>
        <v>0</v>
      </c>
      <c r="AB619" s="11">
        <f>AB620</f>
        <v>0</v>
      </c>
      <c r="AC619" s="11">
        <f>AC620</f>
        <v>0</v>
      </c>
      <c r="AD619" s="11">
        <f t="shared" ref="AD619:AD682" si="875">X619+AA619</f>
        <v>15937.500000000002</v>
      </c>
      <c r="AE619" s="11">
        <f>AE620</f>
        <v>0</v>
      </c>
      <c r="AF619" s="57">
        <f t="shared" si="867"/>
        <v>15937.500000000002</v>
      </c>
      <c r="AG619" s="58">
        <f t="shared" ref="AG619:AG682" si="876">Y619+AB619</f>
        <v>16079.800000000001</v>
      </c>
      <c r="AH619" s="58">
        <f t="shared" ref="AH619:AH682" si="877">Z619+AC619</f>
        <v>16079.800000000001</v>
      </c>
      <c r="AI619" s="11">
        <f>AI620</f>
        <v>0</v>
      </c>
      <c r="AJ619" s="21"/>
      <c r="AK619" s="21"/>
    </row>
    <row r="620" spans="1:37" x14ac:dyDescent="0.3">
      <c r="A620" s="47" t="s">
        <v>434</v>
      </c>
      <c r="B620" s="48">
        <v>100</v>
      </c>
      <c r="C620" s="47" t="s">
        <v>65</v>
      </c>
      <c r="D620" s="47" t="s">
        <v>99</v>
      </c>
      <c r="E620" s="49" t="s">
        <v>206</v>
      </c>
      <c r="F620" s="11">
        <v>15762.900000000001</v>
      </c>
      <c r="G620" s="11">
        <v>15961.6</v>
      </c>
      <c r="H620" s="11">
        <v>15961.6</v>
      </c>
      <c r="I620" s="11"/>
      <c r="J620" s="11"/>
      <c r="K620" s="11"/>
      <c r="L620" s="11">
        <f t="shared" si="838"/>
        <v>15762.900000000001</v>
      </c>
      <c r="M620" s="11">
        <f t="shared" si="839"/>
        <v>15961.6</v>
      </c>
      <c r="N620" s="11">
        <f t="shared" si="840"/>
        <v>15961.6</v>
      </c>
      <c r="O620" s="11">
        <v>174.6</v>
      </c>
      <c r="P620" s="11">
        <v>118.2</v>
      </c>
      <c r="Q620" s="11">
        <v>118.2</v>
      </c>
      <c r="R620" s="11">
        <f t="shared" si="869"/>
        <v>15937.500000000002</v>
      </c>
      <c r="S620" s="11">
        <f t="shared" si="870"/>
        <v>16079.800000000001</v>
      </c>
      <c r="T620" s="11">
        <f t="shared" si="871"/>
        <v>16079.800000000001</v>
      </c>
      <c r="U620" s="11"/>
      <c r="V620" s="11"/>
      <c r="W620" s="11"/>
      <c r="X620" s="11">
        <f t="shared" si="872"/>
        <v>15937.500000000002</v>
      </c>
      <c r="Y620" s="11">
        <f t="shared" si="873"/>
        <v>16079.800000000001</v>
      </c>
      <c r="Z620" s="11">
        <f t="shared" si="874"/>
        <v>16079.800000000001</v>
      </c>
      <c r="AA620" s="11"/>
      <c r="AB620" s="11"/>
      <c r="AC620" s="11"/>
      <c r="AD620" s="11">
        <f t="shared" si="875"/>
        <v>15937.500000000002</v>
      </c>
      <c r="AE620" s="11"/>
      <c r="AF620" s="57">
        <f t="shared" si="867"/>
        <v>15937.500000000002</v>
      </c>
      <c r="AG620" s="58">
        <f t="shared" si="876"/>
        <v>16079.800000000001</v>
      </c>
      <c r="AH620" s="58">
        <f t="shared" si="877"/>
        <v>16079.800000000001</v>
      </c>
      <c r="AI620" s="11"/>
      <c r="AJ620" s="21"/>
      <c r="AK620" s="21"/>
    </row>
    <row r="621" spans="1:37" ht="31.2" x14ac:dyDescent="0.3">
      <c r="A621" s="47" t="s">
        <v>434</v>
      </c>
      <c r="B621" s="48" t="s">
        <v>59</v>
      </c>
      <c r="C621" s="47"/>
      <c r="D621" s="47"/>
      <c r="E621" s="49" t="s">
        <v>60</v>
      </c>
      <c r="F621" s="11">
        <f t="shared" ref="F621:K621" si="878">F622</f>
        <v>1050.0999999999999</v>
      </c>
      <c r="G621" s="11">
        <f t="shared" si="878"/>
        <v>1050.0999999999999</v>
      </c>
      <c r="H621" s="11">
        <f t="shared" si="878"/>
        <v>1050.0999999999999</v>
      </c>
      <c r="I621" s="11">
        <f t="shared" si="878"/>
        <v>0</v>
      </c>
      <c r="J621" s="11">
        <f t="shared" si="878"/>
        <v>0</v>
      </c>
      <c r="K621" s="11">
        <f t="shared" si="878"/>
        <v>0</v>
      </c>
      <c r="L621" s="11">
        <f t="shared" si="838"/>
        <v>1050.0999999999999</v>
      </c>
      <c r="M621" s="11">
        <f t="shared" si="839"/>
        <v>1050.0999999999999</v>
      </c>
      <c r="N621" s="11">
        <f t="shared" si="840"/>
        <v>1050.0999999999999</v>
      </c>
      <c r="O621" s="11">
        <f>O622</f>
        <v>0</v>
      </c>
      <c r="P621" s="11">
        <f>P622</f>
        <v>0</v>
      </c>
      <c r="Q621" s="11">
        <f>Q622</f>
        <v>0</v>
      </c>
      <c r="R621" s="11">
        <f t="shared" si="869"/>
        <v>1050.0999999999999</v>
      </c>
      <c r="S621" s="11">
        <f t="shared" si="870"/>
        <v>1050.0999999999999</v>
      </c>
      <c r="T621" s="11">
        <f t="shared" si="871"/>
        <v>1050.0999999999999</v>
      </c>
      <c r="U621" s="11">
        <f>U622</f>
        <v>0</v>
      </c>
      <c r="V621" s="11">
        <f>V622</f>
        <v>0</v>
      </c>
      <c r="W621" s="11">
        <f>W622</f>
        <v>0</v>
      </c>
      <c r="X621" s="11">
        <f t="shared" si="872"/>
        <v>1050.0999999999999</v>
      </c>
      <c r="Y621" s="11">
        <f t="shared" si="873"/>
        <v>1050.0999999999999</v>
      </c>
      <c r="Z621" s="11">
        <f t="shared" si="874"/>
        <v>1050.0999999999999</v>
      </c>
      <c r="AA621" s="11">
        <f>AA622</f>
        <v>0</v>
      </c>
      <c r="AB621" s="11">
        <f>AB622</f>
        <v>0</v>
      </c>
      <c r="AC621" s="11">
        <f>AC622</f>
        <v>0</v>
      </c>
      <c r="AD621" s="11">
        <f t="shared" si="875"/>
        <v>1050.0999999999999</v>
      </c>
      <c r="AE621" s="11">
        <f>AE622</f>
        <v>0</v>
      </c>
      <c r="AF621" s="57">
        <f t="shared" si="867"/>
        <v>1050.0999999999999</v>
      </c>
      <c r="AG621" s="58">
        <f t="shared" si="876"/>
        <v>1050.0999999999999</v>
      </c>
      <c r="AH621" s="58">
        <f t="shared" si="877"/>
        <v>1050.0999999999999</v>
      </c>
      <c r="AI621" s="11">
        <f>AI622</f>
        <v>0</v>
      </c>
      <c r="AJ621" s="21"/>
      <c r="AK621" s="21"/>
    </row>
    <row r="622" spans="1:37" x14ac:dyDescent="0.3">
      <c r="A622" s="47" t="s">
        <v>434</v>
      </c>
      <c r="B622" s="48">
        <v>200</v>
      </c>
      <c r="C622" s="47" t="s">
        <v>65</v>
      </c>
      <c r="D622" s="47" t="s">
        <v>99</v>
      </c>
      <c r="E622" s="49" t="s">
        <v>206</v>
      </c>
      <c r="F622" s="11">
        <v>1050.0999999999999</v>
      </c>
      <c r="G622" s="11">
        <v>1050.0999999999999</v>
      </c>
      <c r="H622" s="11">
        <v>1050.0999999999999</v>
      </c>
      <c r="I622" s="11"/>
      <c r="J622" s="11"/>
      <c r="K622" s="11"/>
      <c r="L622" s="11">
        <f t="shared" si="838"/>
        <v>1050.0999999999999</v>
      </c>
      <c r="M622" s="11">
        <f t="shared" si="839"/>
        <v>1050.0999999999999</v>
      </c>
      <c r="N622" s="11">
        <f t="shared" si="840"/>
        <v>1050.0999999999999</v>
      </c>
      <c r="O622" s="11"/>
      <c r="P622" s="11"/>
      <c r="Q622" s="11"/>
      <c r="R622" s="11">
        <f t="shared" si="869"/>
        <v>1050.0999999999999</v>
      </c>
      <c r="S622" s="11">
        <f t="shared" si="870"/>
        <v>1050.0999999999999</v>
      </c>
      <c r="T622" s="11">
        <f t="shared" si="871"/>
        <v>1050.0999999999999</v>
      </c>
      <c r="U622" s="11"/>
      <c r="V622" s="11"/>
      <c r="W622" s="11"/>
      <c r="X622" s="11">
        <f t="shared" si="872"/>
        <v>1050.0999999999999</v>
      </c>
      <c r="Y622" s="11">
        <f t="shared" si="873"/>
        <v>1050.0999999999999</v>
      </c>
      <c r="Z622" s="11">
        <f t="shared" si="874"/>
        <v>1050.0999999999999</v>
      </c>
      <c r="AA622" s="11"/>
      <c r="AB622" s="11"/>
      <c r="AC622" s="11"/>
      <c r="AD622" s="11">
        <f t="shared" si="875"/>
        <v>1050.0999999999999</v>
      </c>
      <c r="AE622" s="11"/>
      <c r="AF622" s="57">
        <f t="shared" si="867"/>
        <v>1050.0999999999999</v>
      </c>
      <c r="AG622" s="58">
        <f t="shared" si="876"/>
        <v>1050.0999999999999</v>
      </c>
      <c r="AH622" s="58">
        <f t="shared" si="877"/>
        <v>1050.0999999999999</v>
      </c>
      <c r="AI622" s="11"/>
      <c r="AJ622" s="21"/>
      <c r="AK622" s="21"/>
    </row>
    <row r="623" spans="1:37" ht="46.8" x14ac:dyDescent="0.3">
      <c r="A623" s="47" t="s">
        <v>434</v>
      </c>
      <c r="B623" s="48" t="s">
        <v>51</v>
      </c>
      <c r="C623" s="47"/>
      <c r="D623" s="47"/>
      <c r="E623" s="49" t="s">
        <v>52</v>
      </c>
      <c r="F623" s="11">
        <f t="shared" ref="F623:K623" si="879">F624+F625</f>
        <v>969796.3</v>
      </c>
      <c r="G623" s="11">
        <f t="shared" si="879"/>
        <v>977312.9</v>
      </c>
      <c r="H623" s="11">
        <f t="shared" si="879"/>
        <v>977312.9</v>
      </c>
      <c r="I623" s="11">
        <f t="shared" si="879"/>
        <v>-51792.5</v>
      </c>
      <c r="J623" s="11">
        <f t="shared" si="879"/>
        <v>-52153.7</v>
      </c>
      <c r="K623" s="11">
        <f t="shared" si="879"/>
        <v>-52153.7</v>
      </c>
      <c r="L623" s="11">
        <f t="shared" si="838"/>
        <v>918003.8</v>
      </c>
      <c r="M623" s="11">
        <f t="shared" si="839"/>
        <v>925159.20000000007</v>
      </c>
      <c r="N623" s="11">
        <f t="shared" si="840"/>
        <v>925159.20000000007</v>
      </c>
      <c r="O623" s="11">
        <f>O624+O625</f>
        <v>0</v>
      </c>
      <c r="P623" s="11">
        <f>P624+P625</f>
        <v>0</v>
      </c>
      <c r="Q623" s="11">
        <f>Q624+Q625</f>
        <v>0</v>
      </c>
      <c r="R623" s="11">
        <f t="shared" si="869"/>
        <v>918003.8</v>
      </c>
      <c r="S623" s="11">
        <f t="shared" si="870"/>
        <v>925159.20000000007</v>
      </c>
      <c r="T623" s="11">
        <f t="shared" si="871"/>
        <v>925159.20000000007</v>
      </c>
      <c r="U623" s="11">
        <f>U624+U625</f>
        <v>0</v>
      </c>
      <c r="V623" s="11">
        <f>V624+V625</f>
        <v>0</v>
      </c>
      <c r="W623" s="11">
        <f>W624+W625</f>
        <v>0</v>
      </c>
      <c r="X623" s="11">
        <f t="shared" si="872"/>
        <v>918003.8</v>
      </c>
      <c r="Y623" s="11">
        <f t="shared" si="873"/>
        <v>925159.20000000007</v>
      </c>
      <c r="Z623" s="11">
        <f t="shared" si="874"/>
        <v>925159.20000000007</v>
      </c>
      <c r="AA623" s="11">
        <f>AA624+AA625</f>
        <v>0</v>
      </c>
      <c r="AB623" s="11">
        <f>AB624+AB625</f>
        <v>0</v>
      </c>
      <c r="AC623" s="11">
        <f>AC624+AC625</f>
        <v>0</v>
      </c>
      <c r="AD623" s="11">
        <f t="shared" si="875"/>
        <v>918003.8</v>
      </c>
      <c r="AE623" s="11">
        <f>AE624+AE625</f>
        <v>0</v>
      </c>
      <c r="AF623" s="57">
        <f t="shared" si="867"/>
        <v>918003.8</v>
      </c>
      <c r="AG623" s="58">
        <f t="shared" si="876"/>
        <v>925159.20000000007</v>
      </c>
      <c r="AH623" s="58">
        <f t="shared" si="877"/>
        <v>925159.20000000007</v>
      </c>
      <c r="AI623" s="11">
        <f>AI624+AI625</f>
        <v>0</v>
      </c>
      <c r="AJ623" s="21"/>
      <c r="AK623" s="21"/>
    </row>
    <row r="624" spans="1:37" x14ac:dyDescent="0.3">
      <c r="A624" s="47" t="s">
        <v>434</v>
      </c>
      <c r="B624" s="48">
        <v>600</v>
      </c>
      <c r="C624" s="47" t="s">
        <v>65</v>
      </c>
      <c r="D624" s="47" t="s">
        <v>99</v>
      </c>
      <c r="E624" s="49" t="s">
        <v>206</v>
      </c>
      <c r="F624" s="11">
        <v>934009.70000000007</v>
      </c>
      <c r="G624" s="11">
        <v>941507</v>
      </c>
      <c r="H624" s="11">
        <v>941507</v>
      </c>
      <c r="I624" s="11">
        <v>-51792.5</v>
      </c>
      <c r="J624" s="11">
        <v>-52153.7</v>
      </c>
      <c r="K624" s="11">
        <v>-52153.7</v>
      </c>
      <c r="L624" s="11">
        <f t="shared" si="838"/>
        <v>882217.20000000007</v>
      </c>
      <c r="M624" s="11">
        <f t="shared" si="839"/>
        <v>889353.3</v>
      </c>
      <c r="N624" s="11">
        <f t="shared" si="840"/>
        <v>889353.3</v>
      </c>
      <c r="O624" s="11"/>
      <c r="P624" s="11"/>
      <c r="Q624" s="11"/>
      <c r="R624" s="11">
        <f t="shared" si="869"/>
        <v>882217.20000000007</v>
      </c>
      <c r="S624" s="11">
        <f t="shared" si="870"/>
        <v>889353.3</v>
      </c>
      <c r="T624" s="11">
        <f t="shared" si="871"/>
        <v>889353.3</v>
      </c>
      <c r="U624" s="11"/>
      <c r="V624" s="11"/>
      <c r="W624" s="11"/>
      <c r="X624" s="11">
        <f t="shared" si="872"/>
        <v>882217.20000000007</v>
      </c>
      <c r="Y624" s="11">
        <f t="shared" si="873"/>
        <v>889353.3</v>
      </c>
      <c r="Z624" s="11">
        <f t="shared" si="874"/>
        <v>889353.3</v>
      </c>
      <c r="AA624" s="11"/>
      <c r="AB624" s="11"/>
      <c r="AC624" s="11"/>
      <c r="AD624" s="11">
        <f t="shared" si="875"/>
        <v>882217.20000000007</v>
      </c>
      <c r="AE624" s="11"/>
      <c r="AF624" s="57">
        <f t="shared" si="867"/>
        <v>882217.20000000007</v>
      </c>
      <c r="AG624" s="58">
        <f t="shared" si="876"/>
        <v>889353.3</v>
      </c>
      <c r="AH624" s="58">
        <f t="shared" si="877"/>
        <v>889353.3</v>
      </c>
      <c r="AI624" s="11"/>
      <c r="AJ624" s="21"/>
      <c r="AK624" s="21">
        <v>63</v>
      </c>
    </row>
    <row r="625" spans="1:37" x14ac:dyDescent="0.3">
      <c r="A625" s="47" t="s">
        <v>434</v>
      </c>
      <c r="B625" s="48">
        <v>600</v>
      </c>
      <c r="C625" s="47" t="s">
        <v>261</v>
      </c>
      <c r="D625" s="47" t="s">
        <v>99</v>
      </c>
      <c r="E625" s="49" t="s">
        <v>262</v>
      </c>
      <c r="F625" s="11">
        <v>35786.6</v>
      </c>
      <c r="G625" s="11">
        <v>35805.9</v>
      </c>
      <c r="H625" s="11">
        <v>35805.9</v>
      </c>
      <c r="I625" s="11"/>
      <c r="J625" s="11"/>
      <c r="K625" s="11"/>
      <c r="L625" s="11">
        <f t="shared" si="838"/>
        <v>35786.6</v>
      </c>
      <c r="M625" s="11">
        <f t="shared" si="839"/>
        <v>35805.9</v>
      </c>
      <c r="N625" s="11">
        <f t="shared" si="840"/>
        <v>35805.9</v>
      </c>
      <c r="O625" s="11"/>
      <c r="P625" s="11"/>
      <c r="Q625" s="11"/>
      <c r="R625" s="11">
        <f t="shared" si="869"/>
        <v>35786.6</v>
      </c>
      <c r="S625" s="11">
        <f t="shared" si="870"/>
        <v>35805.9</v>
      </c>
      <c r="T625" s="11">
        <f t="shared" si="871"/>
        <v>35805.9</v>
      </c>
      <c r="U625" s="11"/>
      <c r="V625" s="11"/>
      <c r="W625" s="11"/>
      <c r="X625" s="11">
        <f t="shared" si="872"/>
        <v>35786.6</v>
      </c>
      <c r="Y625" s="11">
        <f t="shared" si="873"/>
        <v>35805.9</v>
      </c>
      <c r="Z625" s="11">
        <f t="shared" si="874"/>
        <v>35805.9</v>
      </c>
      <c r="AA625" s="11"/>
      <c r="AB625" s="11"/>
      <c r="AC625" s="11"/>
      <c r="AD625" s="11">
        <f t="shared" si="875"/>
        <v>35786.6</v>
      </c>
      <c r="AE625" s="11"/>
      <c r="AF625" s="57">
        <f t="shared" si="867"/>
        <v>35786.6</v>
      </c>
      <c r="AG625" s="58">
        <f t="shared" si="876"/>
        <v>35805.9</v>
      </c>
      <c r="AH625" s="58">
        <f t="shared" si="877"/>
        <v>35805.9</v>
      </c>
      <c r="AI625" s="11"/>
      <c r="AJ625" s="21"/>
      <c r="AK625" s="21"/>
    </row>
    <row r="626" spans="1:37" x14ac:dyDescent="0.3">
      <c r="A626" s="47" t="s">
        <v>434</v>
      </c>
      <c r="B626" s="48" t="s">
        <v>45</v>
      </c>
      <c r="C626" s="47"/>
      <c r="D626" s="47"/>
      <c r="E626" s="49" t="s">
        <v>46</v>
      </c>
      <c r="F626" s="11">
        <f t="shared" ref="F626:K626" si="880">F627</f>
        <v>51.5</v>
      </c>
      <c r="G626" s="11">
        <f t="shared" si="880"/>
        <v>51.5</v>
      </c>
      <c r="H626" s="11">
        <f t="shared" si="880"/>
        <v>51.5</v>
      </c>
      <c r="I626" s="11">
        <f t="shared" si="880"/>
        <v>0</v>
      </c>
      <c r="J626" s="11">
        <f t="shared" si="880"/>
        <v>0</v>
      </c>
      <c r="K626" s="11">
        <f t="shared" si="880"/>
        <v>0</v>
      </c>
      <c r="L626" s="11">
        <f t="shared" si="838"/>
        <v>51.5</v>
      </c>
      <c r="M626" s="11">
        <f t="shared" si="839"/>
        <v>51.5</v>
      </c>
      <c r="N626" s="11">
        <f t="shared" si="840"/>
        <v>51.5</v>
      </c>
      <c r="O626" s="11">
        <f>O627</f>
        <v>0</v>
      </c>
      <c r="P626" s="11">
        <f>P627</f>
        <v>0</v>
      </c>
      <c r="Q626" s="11">
        <f>Q627</f>
        <v>0</v>
      </c>
      <c r="R626" s="11">
        <f t="shared" si="869"/>
        <v>51.5</v>
      </c>
      <c r="S626" s="11">
        <f t="shared" si="870"/>
        <v>51.5</v>
      </c>
      <c r="T626" s="11">
        <f t="shared" si="871"/>
        <v>51.5</v>
      </c>
      <c r="U626" s="11">
        <f>U627</f>
        <v>0</v>
      </c>
      <c r="V626" s="11">
        <f>V627</f>
        <v>0</v>
      </c>
      <c r="W626" s="11">
        <f>W627</f>
        <v>0</v>
      </c>
      <c r="X626" s="11">
        <f t="shared" si="872"/>
        <v>51.5</v>
      </c>
      <c r="Y626" s="11">
        <f t="shared" si="873"/>
        <v>51.5</v>
      </c>
      <c r="Z626" s="11">
        <f t="shared" si="874"/>
        <v>51.5</v>
      </c>
      <c r="AA626" s="11">
        <f>AA627</f>
        <v>0</v>
      </c>
      <c r="AB626" s="11">
        <f>AB627</f>
        <v>0</v>
      </c>
      <c r="AC626" s="11">
        <f>AC627</f>
        <v>0</v>
      </c>
      <c r="AD626" s="11">
        <f t="shared" si="875"/>
        <v>51.5</v>
      </c>
      <c r="AE626" s="11">
        <f>AE627</f>
        <v>0</v>
      </c>
      <c r="AF626" s="57">
        <f t="shared" si="867"/>
        <v>51.5</v>
      </c>
      <c r="AG626" s="58">
        <f t="shared" si="876"/>
        <v>51.5</v>
      </c>
      <c r="AH626" s="58">
        <f t="shared" si="877"/>
        <v>51.5</v>
      </c>
      <c r="AI626" s="11">
        <f>AI627</f>
        <v>0</v>
      </c>
      <c r="AJ626" s="21"/>
      <c r="AK626" s="21"/>
    </row>
    <row r="627" spans="1:37" x14ac:dyDescent="0.3">
      <c r="A627" s="47" t="s">
        <v>434</v>
      </c>
      <c r="B627" s="48">
        <v>800</v>
      </c>
      <c r="C627" s="47" t="s">
        <v>65</v>
      </c>
      <c r="D627" s="47" t="s">
        <v>99</v>
      </c>
      <c r="E627" s="49" t="s">
        <v>206</v>
      </c>
      <c r="F627" s="11">
        <v>51.5</v>
      </c>
      <c r="G627" s="11">
        <v>51.5</v>
      </c>
      <c r="H627" s="11">
        <v>51.5</v>
      </c>
      <c r="I627" s="11"/>
      <c r="J627" s="11"/>
      <c r="K627" s="11"/>
      <c r="L627" s="11">
        <f t="shared" si="838"/>
        <v>51.5</v>
      </c>
      <c r="M627" s="11">
        <f t="shared" si="839"/>
        <v>51.5</v>
      </c>
      <c r="N627" s="11">
        <f t="shared" si="840"/>
        <v>51.5</v>
      </c>
      <c r="O627" s="11"/>
      <c r="P627" s="11"/>
      <c r="Q627" s="11"/>
      <c r="R627" s="11">
        <f t="shared" si="869"/>
        <v>51.5</v>
      </c>
      <c r="S627" s="11">
        <f t="shared" si="870"/>
        <v>51.5</v>
      </c>
      <c r="T627" s="11">
        <f t="shared" si="871"/>
        <v>51.5</v>
      </c>
      <c r="U627" s="11"/>
      <c r="V627" s="11"/>
      <c r="W627" s="11"/>
      <c r="X627" s="11">
        <f t="shared" si="872"/>
        <v>51.5</v>
      </c>
      <c r="Y627" s="11">
        <f t="shared" si="873"/>
        <v>51.5</v>
      </c>
      <c r="Z627" s="11">
        <f t="shared" si="874"/>
        <v>51.5</v>
      </c>
      <c r="AA627" s="11"/>
      <c r="AB627" s="11"/>
      <c r="AC627" s="11"/>
      <c r="AD627" s="11">
        <f t="shared" si="875"/>
        <v>51.5</v>
      </c>
      <c r="AE627" s="11"/>
      <c r="AF627" s="57">
        <f t="shared" si="867"/>
        <v>51.5</v>
      </c>
      <c r="AG627" s="58">
        <f t="shared" si="876"/>
        <v>51.5</v>
      </c>
      <c r="AH627" s="58">
        <f t="shared" si="877"/>
        <v>51.5</v>
      </c>
      <c r="AI627" s="11"/>
      <c r="AJ627" s="21"/>
      <c r="AK627" s="21"/>
    </row>
    <row r="628" spans="1:37" ht="46.8" x14ac:dyDescent="0.3">
      <c r="A628" s="47" t="s">
        <v>435</v>
      </c>
      <c r="B628" s="48"/>
      <c r="C628" s="47"/>
      <c r="D628" s="47"/>
      <c r="E628" s="49" t="s">
        <v>436</v>
      </c>
      <c r="F628" s="11">
        <f t="shared" ref="F628:F631" si="881">F629</f>
        <v>26100</v>
      </c>
      <c r="G628" s="11">
        <f t="shared" ref="G628:G631" si="882">G629</f>
        <v>9200</v>
      </c>
      <c r="H628" s="11">
        <f t="shared" ref="H628:H631" si="883">H629</f>
        <v>0</v>
      </c>
      <c r="I628" s="11">
        <f t="shared" ref="I628:I631" si="884">I629</f>
        <v>0</v>
      </c>
      <c r="J628" s="11">
        <f t="shared" ref="J628:J631" si="885">J629</f>
        <v>0</v>
      </c>
      <c r="K628" s="11">
        <f t="shared" ref="K628:K631" si="886">K629</f>
        <v>0</v>
      </c>
      <c r="L628" s="11">
        <f t="shared" si="838"/>
        <v>26100</v>
      </c>
      <c r="M628" s="11">
        <f t="shared" si="839"/>
        <v>9200</v>
      </c>
      <c r="N628" s="11">
        <f t="shared" si="840"/>
        <v>0</v>
      </c>
      <c r="O628" s="11">
        <f t="shared" ref="O628:O631" si="887">O629</f>
        <v>0</v>
      </c>
      <c r="P628" s="11">
        <f t="shared" ref="P628:P631" si="888">P629</f>
        <v>0</v>
      </c>
      <c r="Q628" s="11">
        <f t="shared" ref="Q628:Q631" si="889">Q629</f>
        <v>0</v>
      </c>
      <c r="R628" s="11">
        <f t="shared" si="869"/>
        <v>26100</v>
      </c>
      <c r="S628" s="11">
        <f t="shared" si="870"/>
        <v>9200</v>
      </c>
      <c r="T628" s="11">
        <f t="shared" si="871"/>
        <v>0</v>
      </c>
      <c r="U628" s="11">
        <f t="shared" ref="U628:U631" si="890">U629</f>
        <v>0</v>
      </c>
      <c r="V628" s="11">
        <f t="shared" ref="V628:V631" si="891">V629</f>
        <v>0</v>
      </c>
      <c r="W628" s="11">
        <f t="shared" ref="W628:W631" si="892">W629</f>
        <v>0</v>
      </c>
      <c r="X628" s="11">
        <f t="shared" si="872"/>
        <v>26100</v>
      </c>
      <c r="Y628" s="11">
        <f t="shared" si="873"/>
        <v>9200</v>
      </c>
      <c r="Z628" s="11">
        <f t="shared" si="874"/>
        <v>0</v>
      </c>
      <c r="AA628" s="11">
        <f t="shared" ref="AA628:AA631" si="893">AA629</f>
        <v>0</v>
      </c>
      <c r="AB628" s="11">
        <f t="shared" ref="AB628:AB631" si="894">AB629</f>
        <v>0</v>
      </c>
      <c r="AC628" s="11">
        <f t="shared" ref="AC628:AC631" si="895">AC629</f>
        <v>0</v>
      </c>
      <c r="AD628" s="11">
        <f t="shared" si="875"/>
        <v>26100</v>
      </c>
      <c r="AE628" s="11">
        <f t="shared" ref="AE628:AE631" si="896">AE629</f>
        <v>0</v>
      </c>
      <c r="AF628" s="57">
        <f t="shared" si="867"/>
        <v>26100</v>
      </c>
      <c r="AG628" s="58">
        <f t="shared" si="876"/>
        <v>9200</v>
      </c>
      <c r="AH628" s="58">
        <f t="shared" si="877"/>
        <v>0</v>
      </c>
      <c r="AI628" s="11">
        <f t="shared" ref="AI628:AI631" si="897">AI629</f>
        <v>0</v>
      </c>
      <c r="AJ628" s="21"/>
      <c r="AK628" s="21"/>
    </row>
    <row r="629" spans="1:37" ht="46.8" x14ac:dyDescent="0.3">
      <c r="A629" s="47" t="s">
        <v>435</v>
      </c>
      <c r="B629" s="48" t="s">
        <v>51</v>
      </c>
      <c r="C629" s="47"/>
      <c r="D629" s="47"/>
      <c r="E629" s="49" t="s">
        <v>52</v>
      </c>
      <c r="F629" s="11">
        <f t="shared" si="881"/>
        <v>26100</v>
      </c>
      <c r="G629" s="11">
        <f t="shared" si="882"/>
        <v>9200</v>
      </c>
      <c r="H629" s="11">
        <f t="shared" si="883"/>
        <v>0</v>
      </c>
      <c r="I629" s="11">
        <f t="shared" si="884"/>
        <v>0</v>
      </c>
      <c r="J629" s="11">
        <f t="shared" si="885"/>
        <v>0</v>
      </c>
      <c r="K629" s="11">
        <f t="shared" si="886"/>
        <v>0</v>
      </c>
      <c r="L629" s="11">
        <f t="shared" si="838"/>
        <v>26100</v>
      </c>
      <c r="M629" s="11">
        <f t="shared" si="839"/>
        <v>9200</v>
      </c>
      <c r="N629" s="11">
        <f t="shared" si="840"/>
        <v>0</v>
      </c>
      <c r="O629" s="11">
        <f t="shared" si="887"/>
        <v>0</v>
      </c>
      <c r="P629" s="11">
        <f t="shared" si="888"/>
        <v>0</v>
      </c>
      <c r="Q629" s="11">
        <f t="shared" si="889"/>
        <v>0</v>
      </c>
      <c r="R629" s="11">
        <f t="shared" si="869"/>
        <v>26100</v>
      </c>
      <c r="S629" s="11">
        <f t="shared" si="870"/>
        <v>9200</v>
      </c>
      <c r="T629" s="11">
        <f t="shared" si="871"/>
        <v>0</v>
      </c>
      <c r="U629" s="11">
        <f t="shared" si="890"/>
        <v>0</v>
      </c>
      <c r="V629" s="11">
        <f t="shared" si="891"/>
        <v>0</v>
      </c>
      <c r="W629" s="11">
        <f t="shared" si="892"/>
        <v>0</v>
      </c>
      <c r="X629" s="11">
        <f t="shared" si="872"/>
        <v>26100</v>
      </c>
      <c r="Y629" s="11">
        <f t="shared" si="873"/>
        <v>9200</v>
      </c>
      <c r="Z629" s="11">
        <f t="shared" si="874"/>
        <v>0</v>
      </c>
      <c r="AA629" s="11">
        <f t="shared" si="893"/>
        <v>0</v>
      </c>
      <c r="AB629" s="11">
        <f t="shared" si="894"/>
        <v>0</v>
      </c>
      <c r="AC629" s="11">
        <f t="shared" si="895"/>
        <v>0</v>
      </c>
      <c r="AD629" s="11">
        <f t="shared" si="875"/>
        <v>26100</v>
      </c>
      <c r="AE629" s="11">
        <f t="shared" si="896"/>
        <v>0</v>
      </c>
      <c r="AF629" s="57">
        <f t="shared" si="867"/>
        <v>26100</v>
      </c>
      <c r="AG629" s="58">
        <f t="shared" si="876"/>
        <v>9200</v>
      </c>
      <c r="AH629" s="58">
        <f t="shared" si="877"/>
        <v>0</v>
      </c>
      <c r="AI629" s="11">
        <f t="shared" si="897"/>
        <v>0</v>
      </c>
      <c r="AJ629" s="21"/>
      <c r="AK629" s="21"/>
    </row>
    <row r="630" spans="1:37" x14ac:dyDescent="0.3">
      <c r="A630" s="47" t="s">
        <v>435</v>
      </c>
      <c r="B630" s="48">
        <v>600</v>
      </c>
      <c r="C630" s="47" t="s">
        <v>65</v>
      </c>
      <c r="D630" s="47" t="s">
        <v>296</v>
      </c>
      <c r="E630" s="49" t="s">
        <v>348</v>
      </c>
      <c r="F630" s="11">
        <v>26100</v>
      </c>
      <c r="G630" s="11">
        <v>9200</v>
      </c>
      <c r="H630" s="11">
        <v>0</v>
      </c>
      <c r="I630" s="11"/>
      <c r="J630" s="11"/>
      <c r="K630" s="11"/>
      <c r="L630" s="11">
        <f t="shared" si="838"/>
        <v>26100</v>
      </c>
      <c r="M630" s="11">
        <f t="shared" si="839"/>
        <v>9200</v>
      </c>
      <c r="N630" s="11">
        <f t="shared" si="840"/>
        <v>0</v>
      </c>
      <c r="O630" s="11"/>
      <c r="P630" s="11"/>
      <c r="Q630" s="11"/>
      <c r="R630" s="11">
        <f t="shared" si="869"/>
        <v>26100</v>
      </c>
      <c r="S630" s="11">
        <f t="shared" si="870"/>
        <v>9200</v>
      </c>
      <c r="T630" s="11">
        <f t="shared" si="871"/>
        <v>0</v>
      </c>
      <c r="U630" s="11"/>
      <c r="V630" s="11"/>
      <c r="W630" s="11"/>
      <c r="X630" s="11">
        <f t="shared" si="872"/>
        <v>26100</v>
      </c>
      <c r="Y630" s="11">
        <f t="shared" si="873"/>
        <v>9200</v>
      </c>
      <c r="Z630" s="11">
        <f t="shared" si="874"/>
        <v>0</v>
      </c>
      <c r="AA630" s="11"/>
      <c r="AB630" s="11"/>
      <c r="AC630" s="11"/>
      <c r="AD630" s="11">
        <f t="shared" si="875"/>
        <v>26100</v>
      </c>
      <c r="AE630" s="11"/>
      <c r="AF630" s="57">
        <f t="shared" si="867"/>
        <v>26100</v>
      </c>
      <c r="AG630" s="58">
        <f t="shared" si="876"/>
        <v>9200</v>
      </c>
      <c r="AH630" s="58">
        <f t="shared" si="877"/>
        <v>0</v>
      </c>
      <c r="AI630" s="11"/>
      <c r="AJ630" s="21"/>
      <c r="AK630" s="21"/>
    </row>
    <row r="631" spans="1:37" x14ac:dyDescent="0.3">
      <c r="A631" s="47" t="s">
        <v>437</v>
      </c>
      <c r="B631" s="48"/>
      <c r="C631" s="47"/>
      <c r="D631" s="47"/>
      <c r="E631" s="49" t="s">
        <v>195</v>
      </c>
      <c r="F631" s="11">
        <f t="shared" si="881"/>
        <v>4310.2</v>
      </c>
      <c r="G631" s="11">
        <f t="shared" si="882"/>
        <v>0</v>
      </c>
      <c r="H631" s="11">
        <f t="shared" si="883"/>
        <v>0</v>
      </c>
      <c r="I631" s="11">
        <f t="shared" si="884"/>
        <v>-35.1</v>
      </c>
      <c r="J631" s="11">
        <f t="shared" si="885"/>
        <v>0</v>
      </c>
      <c r="K631" s="11">
        <f t="shared" si="886"/>
        <v>0</v>
      </c>
      <c r="L631" s="11">
        <f t="shared" si="838"/>
        <v>4275.0999999999995</v>
      </c>
      <c r="M631" s="11">
        <f t="shared" si="839"/>
        <v>0</v>
      </c>
      <c r="N631" s="11">
        <f t="shared" si="840"/>
        <v>0</v>
      </c>
      <c r="O631" s="11">
        <f t="shared" si="887"/>
        <v>2738.1</v>
      </c>
      <c r="P631" s="11">
        <f t="shared" si="888"/>
        <v>0</v>
      </c>
      <c r="Q631" s="11">
        <f t="shared" si="889"/>
        <v>0</v>
      </c>
      <c r="R631" s="11">
        <f t="shared" si="869"/>
        <v>7013.1999999999989</v>
      </c>
      <c r="S631" s="11">
        <f t="shared" si="870"/>
        <v>0</v>
      </c>
      <c r="T631" s="11">
        <f t="shared" si="871"/>
        <v>0</v>
      </c>
      <c r="U631" s="11">
        <f t="shared" si="890"/>
        <v>0</v>
      </c>
      <c r="V631" s="11">
        <f t="shared" si="891"/>
        <v>0</v>
      </c>
      <c r="W631" s="11">
        <f t="shared" si="892"/>
        <v>0</v>
      </c>
      <c r="X631" s="11">
        <f t="shared" si="872"/>
        <v>7013.1999999999989</v>
      </c>
      <c r="Y631" s="11">
        <f t="shared" si="873"/>
        <v>0</v>
      </c>
      <c r="Z631" s="11">
        <f t="shared" si="874"/>
        <v>0</v>
      </c>
      <c r="AA631" s="11">
        <f t="shared" si="893"/>
        <v>0</v>
      </c>
      <c r="AB631" s="11">
        <f t="shared" si="894"/>
        <v>0</v>
      </c>
      <c r="AC631" s="11">
        <f t="shared" si="895"/>
        <v>0</v>
      </c>
      <c r="AD631" s="11">
        <f t="shared" si="875"/>
        <v>7013.1999999999989</v>
      </c>
      <c r="AE631" s="11">
        <f t="shared" si="896"/>
        <v>0</v>
      </c>
      <c r="AF631" s="57">
        <f t="shared" si="867"/>
        <v>7013.1999999999989</v>
      </c>
      <c r="AG631" s="58">
        <f t="shared" si="876"/>
        <v>0</v>
      </c>
      <c r="AH631" s="58">
        <f t="shared" si="877"/>
        <v>0</v>
      </c>
      <c r="AI631" s="11">
        <f t="shared" si="897"/>
        <v>0</v>
      </c>
      <c r="AJ631" s="21"/>
      <c r="AK631" s="21"/>
    </row>
    <row r="632" spans="1:37" ht="46.8" x14ac:dyDescent="0.3">
      <c r="A632" s="47" t="s">
        <v>437</v>
      </c>
      <c r="B632" s="48" t="s">
        <v>51</v>
      </c>
      <c r="C632" s="47"/>
      <c r="D632" s="47"/>
      <c r="E632" s="49" t="s">
        <v>52</v>
      </c>
      <c r="F632" s="11">
        <f t="shared" ref="F632:K632" si="898">F633+F634</f>
        <v>4310.2</v>
      </c>
      <c r="G632" s="11">
        <f t="shared" si="898"/>
        <v>0</v>
      </c>
      <c r="H632" s="11">
        <f t="shared" si="898"/>
        <v>0</v>
      </c>
      <c r="I632" s="11">
        <f t="shared" si="898"/>
        <v>-35.1</v>
      </c>
      <c r="J632" s="11">
        <f t="shared" si="898"/>
        <v>0</v>
      </c>
      <c r="K632" s="11">
        <f t="shared" si="898"/>
        <v>0</v>
      </c>
      <c r="L632" s="11">
        <f t="shared" si="838"/>
        <v>4275.0999999999995</v>
      </c>
      <c r="M632" s="11">
        <f t="shared" si="839"/>
        <v>0</v>
      </c>
      <c r="N632" s="11">
        <f t="shared" si="840"/>
        <v>0</v>
      </c>
      <c r="O632" s="11">
        <f>O633+O634</f>
        <v>2738.1</v>
      </c>
      <c r="P632" s="11">
        <f>P633+P634</f>
        <v>0</v>
      </c>
      <c r="Q632" s="11">
        <f>Q633+Q634</f>
        <v>0</v>
      </c>
      <c r="R632" s="11">
        <f t="shared" si="869"/>
        <v>7013.1999999999989</v>
      </c>
      <c r="S632" s="11">
        <f t="shared" si="870"/>
        <v>0</v>
      </c>
      <c r="T632" s="11">
        <f t="shared" si="871"/>
        <v>0</v>
      </c>
      <c r="U632" s="11">
        <f>U633+U634</f>
        <v>0</v>
      </c>
      <c r="V632" s="11">
        <f>V633+V634</f>
        <v>0</v>
      </c>
      <c r="W632" s="11">
        <f>W633+W634</f>
        <v>0</v>
      </c>
      <c r="X632" s="11">
        <f t="shared" si="872"/>
        <v>7013.1999999999989</v>
      </c>
      <c r="Y632" s="11">
        <f t="shared" si="873"/>
        <v>0</v>
      </c>
      <c r="Z632" s="11">
        <f t="shared" si="874"/>
        <v>0</v>
      </c>
      <c r="AA632" s="11">
        <f>AA633+AA634</f>
        <v>0</v>
      </c>
      <c r="AB632" s="11">
        <f>AB633+AB634</f>
        <v>0</v>
      </c>
      <c r="AC632" s="11">
        <f>AC633+AC634</f>
        <v>0</v>
      </c>
      <c r="AD632" s="11">
        <f t="shared" si="875"/>
        <v>7013.1999999999989</v>
      </c>
      <c r="AE632" s="11">
        <f>AE633+AE634</f>
        <v>0</v>
      </c>
      <c r="AF632" s="57">
        <f t="shared" si="867"/>
        <v>7013.1999999999989</v>
      </c>
      <c r="AG632" s="58">
        <f t="shared" si="876"/>
        <v>0</v>
      </c>
      <c r="AH632" s="58">
        <f t="shared" si="877"/>
        <v>0</v>
      </c>
      <c r="AI632" s="11">
        <f>AI633+AI634</f>
        <v>0</v>
      </c>
      <c r="AJ632" s="21"/>
      <c r="AK632" s="21"/>
    </row>
    <row r="633" spans="1:37" x14ac:dyDescent="0.3">
      <c r="A633" s="47" t="s">
        <v>437</v>
      </c>
      <c r="B633" s="48">
        <v>600</v>
      </c>
      <c r="C633" s="47" t="s">
        <v>65</v>
      </c>
      <c r="D633" s="47" t="s">
        <v>99</v>
      </c>
      <c r="E633" s="49" t="s">
        <v>206</v>
      </c>
      <c r="F633" s="11">
        <v>4299.0999999999995</v>
      </c>
      <c r="G633" s="11">
        <v>0</v>
      </c>
      <c r="H633" s="11">
        <v>0</v>
      </c>
      <c r="I633" s="11">
        <v>-35.1</v>
      </c>
      <c r="J633" s="11"/>
      <c r="K633" s="11"/>
      <c r="L633" s="11">
        <f t="shared" si="838"/>
        <v>4263.9999999999991</v>
      </c>
      <c r="M633" s="11">
        <f t="shared" si="839"/>
        <v>0</v>
      </c>
      <c r="N633" s="11">
        <f t="shared" si="840"/>
        <v>0</v>
      </c>
      <c r="O633" s="11">
        <v>2730.9</v>
      </c>
      <c r="P633" s="11"/>
      <c r="Q633" s="11"/>
      <c r="R633" s="11">
        <f t="shared" si="869"/>
        <v>6994.9</v>
      </c>
      <c r="S633" s="11">
        <f t="shared" si="870"/>
        <v>0</v>
      </c>
      <c r="T633" s="11">
        <f t="shared" si="871"/>
        <v>0</v>
      </c>
      <c r="U633" s="11"/>
      <c r="V633" s="11"/>
      <c r="W633" s="11"/>
      <c r="X633" s="11">
        <f t="shared" si="872"/>
        <v>6994.9</v>
      </c>
      <c r="Y633" s="11">
        <f t="shared" si="873"/>
        <v>0</v>
      </c>
      <c r="Z633" s="11">
        <f t="shared" si="874"/>
        <v>0</v>
      </c>
      <c r="AA633" s="11"/>
      <c r="AB633" s="11"/>
      <c r="AC633" s="11"/>
      <c r="AD633" s="11">
        <f t="shared" si="875"/>
        <v>6994.9</v>
      </c>
      <c r="AE633" s="11"/>
      <c r="AF633" s="57">
        <f t="shared" si="867"/>
        <v>6994.9</v>
      </c>
      <c r="AG633" s="58">
        <f t="shared" si="876"/>
        <v>0</v>
      </c>
      <c r="AH633" s="58">
        <f t="shared" si="877"/>
        <v>0</v>
      </c>
      <c r="AI633" s="11"/>
      <c r="AJ633" s="21"/>
      <c r="AK633" s="21">
        <v>64</v>
      </c>
    </row>
    <row r="634" spans="1:37" x14ac:dyDescent="0.3">
      <c r="A634" s="47" t="s">
        <v>437</v>
      </c>
      <c r="B634" s="48">
        <v>600</v>
      </c>
      <c r="C634" s="47" t="s">
        <v>261</v>
      </c>
      <c r="D634" s="47" t="s">
        <v>99</v>
      </c>
      <c r="E634" s="49" t="s">
        <v>262</v>
      </c>
      <c r="F634" s="11">
        <v>11.1</v>
      </c>
      <c r="G634" s="11">
        <v>0</v>
      </c>
      <c r="H634" s="11">
        <v>0</v>
      </c>
      <c r="I634" s="11"/>
      <c r="J634" s="11"/>
      <c r="K634" s="11"/>
      <c r="L634" s="11">
        <f t="shared" si="838"/>
        <v>11.1</v>
      </c>
      <c r="M634" s="11">
        <f t="shared" si="839"/>
        <v>0</v>
      </c>
      <c r="N634" s="11">
        <f t="shared" si="840"/>
        <v>0</v>
      </c>
      <c r="O634" s="11">
        <v>7.2</v>
      </c>
      <c r="P634" s="11"/>
      <c r="Q634" s="11"/>
      <c r="R634" s="11">
        <f t="shared" si="869"/>
        <v>18.3</v>
      </c>
      <c r="S634" s="11">
        <f t="shared" si="870"/>
        <v>0</v>
      </c>
      <c r="T634" s="11">
        <f t="shared" si="871"/>
        <v>0</v>
      </c>
      <c r="U634" s="11"/>
      <c r="V634" s="11"/>
      <c r="W634" s="11"/>
      <c r="X634" s="11">
        <f t="shared" si="872"/>
        <v>18.3</v>
      </c>
      <c r="Y634" s="11">
        <f t="shared" si="873"/>
        <v>0</v>
      </c>
      <c r="Z634" s="11">
        <f t="shared" si="874"/>
        <v>0</v>
      </c>
      <c r="AA634" s="11"/>
      <c r="AB634" s="11"/>
      <c r="AC634" s="11"/>
      <c r="AD634" s="11">
        <f t="shared" si="875"/>
        <v>18.3</v>
      </c>
      <c r="AE634" s="11"/>
      <c r="AF634" s="57">
        <f t="shared" si="867"/>
        <v>18.3</v>
      </c>
      <c r="AG634" s="58">
        <f t="shared" si="876"/>
        <v>0</v>
      </c>
      <c r="AH634" s="58">
        <f t="shared" si="877"/>
        <v>0</v>
      </c>
      <c r="AI634" s="11"/>
      <c r="AJ634" s="21"/>
      <c r="AK634" s="21"/>
    </row>
    <row r="635" spans="1:37" ht="62.4" x14ac:dyDescent="0.3">
      <c r="A635" s="47" t="s">
        <v>438</v>
      </c>
      <c r="B635" s="48"/>
      <c r="C635" s="47"/>
      <c r="D635" s="47"/>
      <c r="E635" s="49" t="s">
        <v>216</v>
      </c>
      <c r="F635" s="11">
        <f t="shared" ref="F635:K635" si="899">F636+F638</f>
        <v>23803.600000000002</v>
      </c>
      <c r="G635" s="11">
        <f t="shared" si="899"/>
        <v>23803.600000000002</v>
      </c>
      <c r="H635" s="11">
        <f t="shared" si="899"/>
        <v>23803.600000000002</v>
      </c>
      <c r="I635" s="11">
        <f t="shared" si="899"/>
        <v>-889.2</v>
      </c>
      <c r="J635" s="11">
        <f t="shared" si="899"/>
        <v>-889.2</v>
      </c>
      <c r="K635" s="11">
        <f t="shared" si="899"/>
        <v>-889.2</v>
      </c>
      <c r="L635" s="11">
        <f t="shared" si="838"/>
        <v>22914.400000000001</v>
      </c>
      <c r="M635" s="11">
        <f t="shared" si="839"/>
        <v>22914.400000000001</v>
      </c>
      <c r="N635" s="11">
        <f t="shared" si="840"/>
        <v>22914.400000000001</v>
      </c>
      <c r="O635" s="11">
        <f>O636+O638</f>
        <v>908.02599999999995</v>
      </c>
      <c r="P635" s="11">
        <f>P636+P638</f>
        <v>0</v>
      </c>
      <c r="Q635" s="11">
        <f>Q636+Q638</f>
        <v>0</v>
      </c>
      <c r="R635" s="11">
        <f t="shared" si="869"/>
        <v>23822.426000000003</v>
      </c>
      <c r="S635" s="11">
        <f t="shared" si="870"/>
        <v>22914.400000000001</v>
      </c>
      <c r="T635" s="11">
        <f t="shared" si="871"/>
        <v>22914.400000000001</v>
      </c>
      <c r="U635" s="11">
        <f>U636+U638</f>
        <v>0</v>
      </c>
      <c r="V635" s="11">
        <f>V636+V638</f>
        <v>0</v>
      </c>
      <c r="W635" s="11">
        <f>W636+W638</f>
        <v>0</v>
      </c>
      <c r="X635" s="11">
        <f t="shared" si="872"/>
        <v>23822.426000000003</v>
      </c>
      <c r="Y635" s="11">
        <f t="shared" si="873"/>
        <v>22914.400000000001</v>
      </c>
      <c r="Z635" s="11">
        <f t="shared" si="874"/>
        <v>22914.400000000001</v>
      </c>
      <c r="AA635" s="11">
        <f>AA636+AA638</f>
        <v>0</v>
      </c>
      <c r="AB635" s="11">
        <f>AB636+AB638</f>
        <v>0</v>
      </c>
      <c r="AC635" s="11">
        <f>AC636+AC638</f>
        <v>0</v>
      </c>
      <c r="AD635" s="11">
        <f t="shared" si="875"/>
        <v>23822.426000000003</v>
      </c>
      <c r="AE635" s="11">
        <f>AE636+AE638</f>
        <v>0</v>
      </c>
      <c r="AF635" s="57">
        <f t="shared" si="867"/>
        <v>23822.426000000003</v>
      </c>
      <c r="AG635" s="58">
        <f t="shared" si="876"/>
        <v>22914.400000000001</v>
      </c>
      <c r="AH635" s="58">
        <f t="shared" si="877"/>
        <v>22914.400000000001</v>
      </c>
      <c r="AI635" s="11">
        <f>AI636+AI638</f>
        <v>0</v>
      </c>
      <c r="AJ635" s="21"/>
      <c r="AK635" s="21"/>
    </row>
    <row r="636" spans="1:37" ht="78" x14ac:dyDescent="0.3">
      <c r="A636" s="47" t="s">
        <v>438</v>
      </c>
      <c r="B636" s="48" t="s">
        <v>141</v>
      </c>
      <c r="C636" s="47"/>
      <c r="D636" s="47"/>
      <c r="E636" s="49" t="s">
        <v>142</v>
      </c>
      <c r="F636" s="11">
        <f t="shared" ref="F636:K636" si="900">F637</f>
        <v>365.2</v>
      </c>
      <c r="G636" s="11">
        <f t="shared" si="900"/>
        <v>365.2</v>
      </c>
      <c r="H636" s="11">
        <f t="shared" si="900"/>
        <v>365.2</v>
      </c>
      <c r="I636" s="11">
        <f t="shared" si="900"/>
        <v>0</v>
      </c>
      <c r="J636" s="11">
        <f t="shared" si="900"/>
        <v>0</v>
      </c>
      <c r="K636" s="11">
        <f t="shared" si="900"/>
        <v>0</v>
      </c>
      <c r="L636" s="11">
        <f t="shared" si="838"/>
        <v>365.2</v>
      </c>
      <c r="M636" s="11">
        <f t="shared" si="839"/>
        <v>365.2</v>
      </c>
      <c r="N636" s="11">
        <f t="shared" si="840"/>
        <v>365.2</v>
      </c>
      <c r="O636" s="11">
        <f>O637</f>
        <v>15</v>
      </c>
      <c r="P636" s="11">
        <f>P637</f>
        <v>0</v>
      </c>
      <c r="Q636" s="11">
        <f>Q637</f>
        <v>0</v>
      </c>
      <c r="R636" s="11">
        <f t="shared" si="869"/>
        <v>380.2</v>
      </c>
      <c r="S636" s="11">
        <f t="shared" si="870"/>
        <v>365.2</v>
      </c>
      <c r="T636" s="11">
        <f t="shared" si="871"/>
        <v>365.2</v>
      </c>
      <c r="U636" s="11">
        <f>U637</f>
        <v>0</v>
      </c>
      <c r="V636" s="11">
        <f>V637</f>
        <v>0</v>
      </c>
      <c r="W636" s="11">
        <f>W637</f>
        <v>0</v>
      </c>
      <c r="X636" s="11">
        <f t="shared" si="872"/>
        <v>380.2</v>
      </c>
      <c r="Y636" s="11">
        <f t="shared" si="873"/>
        <v>365.2</v>
      </c>
      <c r="Z636" s="11">
        <f t="shared" si="874"/>
        <v>365.2</v>
      </c>
      <c r="AA636" s="11">
        <f>AA637</f>
        <v>0</v>
      </c>
      <c r="AB636" s="11">
        <f>AB637</f>
        <v>0</v>
      </c>
      <c r="AC636" s="11">
        <f>AC637</f>
        <v>0</v>
      </c>
      <c r="AD636" s="11">
        <f t="shared" si="875"/>
        <v>380.2</v>
      </c>
      <c r="AE636" s="11">
        <f>AE637</f>
        <v>0</v>
      </c>
      <c r="AF636" s="57">
        <f t="shared" si="867"/>
        <v>380.2</v>
      </c>
      <c r="AG636" s="58">
        <f t="shared" si="876"/>
        <v>365.2</v>
      </c>
      <c r="AH636" s="58">
        <f t="shared" si="877"/>
        <v>365.2</v>
      </c>
      <c r="AI636" s="11">
        <f>AI637</f>
        <v>0</v>
      </c>
      <c r="AJ636" s="21"/>
      <c r="AK636" s="21"/>
    </row>
    <row r="637" spans="1:37" x14ac:dyDescent="0.3">
      <c r="A637" s="47" t="s">
        <v>438</v>
      </c>
      <c r="B637" s="48">
        <v>100</v>
      </c>
      <c r="C637" s="47" t="s">
        <v>65</v>
      </c>
      <c r="D637" s="47" t="s">
        <v>99</v>
      </c>
      <c r="E637" s="49" t="s">
        <v>206</v>
      </c>
      <c r="F637" s="11">
        <v>365.2</v>
      </c>
      <c r="G637" s="11">
        <v>365.2</v>
      </c>
      <c r="H637" s="11">
        <v>365.2</v>
      </c>
      <c r="I637" s="11"/>
      <c r="J637" s="11"/>
      <c r="K637" s="11"/>
      <c r="L637" s="11">
        <f t="shared" si="838"/>
        <v>365.2</v>
      </c>
      <c r="M637" s="11">
        <f t="shared" si="839"/>
        <v>365.2</v>
      </c>
      <c r="N637" s="11">
        <f t="shared" si="840"/>
        <v>365.2</v>
      </c>
      <c r="O637" s="11">
        <v>15</v>
      </c>
      <c r="P637" s="11"/>
      <c r="Q637" s="11"/>
      <c r="R637" s="11">
        <f t="shared" si="869"/>
        <v>380.2</v>
      </c>
      <c r="S637" s="11">
        <f t="shared" si="870"/>
        <v>365.2</v>
      </c>
      <c r="T637" s="11">
        <f t="shared" si="871"/>
        <v>365.2</v>
      </c>
      <c r="U637" s="11"/>
      <c r="V637" s="11"/>
      <c r="W637" s="11"/>
      <c r="X637" s="11">
        <f t="shared" si="872"/>
        <v>380.2</v>
      </c>
      <c r="Y637" s="11">
        <f t="shared" si="873"/>
        <v>365.2</v>
      </c>
      <c r="Z637" s="11">
        <f t="shared" si="874"/>
        <v>365.2</v>
      </c>
      <c r="AA637" s="11"/>
      <c r="AB637" s="11"/>
      <c r="AC637" s="11"/>
      <c r="AD637" s="11">
        <f t="shared" si="875"/>
        <v>380.2</v>
      </c>
      <c r="AE637" s="11"/>
      <c r="AF637" s="57">
        <f t="shared" si="867"/>
        <v>380.2</v>
      </c>
      <c r="AG637" s="58">
        <f t="shared" si="876"/>
        <v>365.2</v>
      </c>
      <c r="AH637" s="58">
        <f t="shared" si="877"/>
        <v>365.2</v>
      </c>
      <c r="AI637" s="11"/>
      <c r="AJ637" s="21"/>
      <c r="AK637" s="21"/>
    </row>
    <row r="638" spans="1:37" ht="46.8" x14ac:dyDescent="0.3">
      <c r="A638" s="47" t="s">
        <v>438</v>
      </c>
      <c r="B638" s="48" t="s">
        <v>51</v>
      </c>
      <c r="C638" s="47"/>
      <c r="D638" s="47"/>
      <c r="E638" s="49" t="s">
        <v>52</v>
      </c>
      <c r="F638" s="11">
        <f t="shared" ref="F638:K638" si="901">F639+F640+F641</f>
        <v>23438.400000000001</v>
      </c>
      <c r="G638" s="11">
        <f t="shared" si="901"/>
        <v>23438.400000000001</v>
      </c>
      <c r="H638" s="11">
        <f t="shared" si="901"/>
        <v>23438.400000000001</v>
      </c>
      <c r="I638" s="11">
        <f t="shared" si="901"/>
        <v>-889.2</v>
      </c>
      <c r="J638" s="11">
        <f t="shared" si="901"/>
        <v>-889.2</v>
      </c>
      <c r="K638" s="11">
        <f t="shared" si="901"/>
        <v>-889.2</v>
      </c>
      <c r="L638" s="11">
        <f t="shared" si="838"/>
        <v>22549.200000000001</v>
      </c>
      <c r="M638" s="11">
        <f t="shared" si="839"/>
        <v>22549.200000000001</v>
      </c>
      <c r="N638" s="11">
        <f t="shared" si="840"/>
        <v>22549.200000000001</v>
      </c>
      <c r="O638" s="11">
        <f>O639+O640+O641</f>
        <v>893.02599999999995</v>
      </c>
      <c r="P638" s="11">
        <f>P639+P640+P641</f>
        <v>0</v>
      </c>
      <c r="Q638" s="11">
        <f>Q639+Q640+Q641</f>
        <v>0</v>
      </c>
      <c r="R638" s="11">
        <f t="shared" si="869"/>
        <v>23442.226000000002</v>
      </c>
      <c r="S638" s="11">
        <f t="shared" si="870"/>
        <v>22549.200000000001</v>
      </c>
      <c r="T638" s="11">
        <f t="shared" si="871"/>
        <v>22549.200000000001</v>
      </c>
      <c r="U638" s="11">
        <f>U639+U640+U641</f>
        <v>0</v>
      </c>
      <c r="V638" s="11">
        <f>V639+V640+V641</f>
        <v>0</v>
      </c>
      <c r="W638" s="11">
        <f>W639+W640+W641</f>
        <v>0</v>
      </c>
      <c r="X638" s="11">
        <f t="shared" si="872"/>
        <v>23442.226000000002</v>
      </c>
      <c r="Y638" s="11">
        <f t="shared" si="873"/>
        <v>22549.200000000001</v>
      </c>
      <c r="Z638" s="11">
        <f t="shared" si="874"/>
        <v>22549.200000000001</v>
      </c>
      <c r="AA638" s="11">
        <f>AA639+AA640+AA641</f>
        <v>0</v>
      </c>
      <c r="AB638" s="11">
        <f>AB639+AB640+AB641</f>
        <v>0</v>
      </c>
      <c r="AC638" s="11">
        <f>AC639+AC640+AC641</f>
        <v>0</v>
      </c>
      <c r="AD638" s="11">
        <f t="shared" si="875"/>
        <v>23442.226000000002</v>
      </c>
      <c r="AE638" s="11">
        <f>AE639+AE640+AE641</f>
        <v>0</v>
      </c>
      <c r="AF638" s="57">
        <f t="shared" si="867"/>
        <v>23442.226000000002</v>
      </c>
      <c r="AG638" s="58">
        <f t="shared" si="876"/>
        <v>22549.200000000001</v>
      </c>
      <c r="AH638" s="58">
        <f t="shared" si="877"/>
        <v>22549.200000000001</v>
      </c>
      <c r="AI638" s="11">
        <f>AI639+AI640+AI641</f>
        <v>0</v>
      </c>
      <c r="AJ638" s="21"/>
      <c r="AK638" s="21"/>
    </row>
    <row r="639" spans="1:37" x14ac:dyDescent="0.3">
      <c r="A639" s="47" t="s">
        <v>438</v>
      </c>
      <c r="B639" s="48">
        <v>600</v>
      </c>
      <c r="C639" s="47" t="s">
        <v>65</v>
      </c>
      <c r="D639" s="47" t="s">
        <v>99</v>
      </c>
      <c r="E639" s="49" t="s">
        <v>206</v>
      </c>
      <c r="F639" s="11">
        <v>22507.9</v>
      </c>
      <c r="G639" s="11">
        <v>22507.9</v>
      </c>
      <c r="H639" s="11">
        <v>22507.9</v>
      </c>
      <c r="I639" s="11">
        <v>-789.2</v>
      </c>
      <c r="J639" s="11">
        <v>-789.2</v>
      </c>
      <c r="K639" s="11">
        <v>-789.2</v>
      </c>
      <c r="L639" s="11">
        <f t="shared" si="838"/>
        <v>21718.7</v>
      </c>
      <c r="M639" s="11">
        <f t="shared" si="839"/>
        <v>21718.7</v>
      </c>
      <c r="N639" s="11">
        <f t="shared" si="840"/>
        <v>21718.7</v>
      </c>
      <c r="O639" s="11">
        <v>887.75099999999998</v>
      </c>
      <c r="P639" s="11"/>
      <c r="Q639" s="11"/>
      <c r="R639" s="11">
        <f t="shared" si="869"/>
        <v>22606.451000000001</v>
      </c>
      <c r="S639" s="11">
        <f t="shared" si="870"/>
        <v>21718.7</v>
      </c>
      <c r="T639" s="11">
        <f t="shared" si="871"/>
        <v>21718.7</v>
      </c>
      <c r="U639" s="11"/>
      <c r="V639" s="11"/>
      <c r="W639" s="11"/>
      <c r="X639" s="11">
        <f t="shared" si="872"/>
        <v>22606.451000000001</v>
      </c>
      <c r="Y639" s="11">
        <f t="shared" si="873"/>
        <v>21718.7</v>
      </c>
      <c r="Z639" s="11">
        <f t="shared" si="874"/>
        <v>21718.7</v>
      </c>
      <c r="AA639" s="11"/>
      <c r="AB639" s="11"/>
      <c r="AC639" s="11"/>
      <c r="AD639" s="11">
        <f t="shared" si="875"/>
        <v>22606.451000000001</v>
      </c>
      <c r="AE639" s="11"/>
      <c r="AF639" s="57">
        <f t="shared" si="867"/>
        <v>22606.451000000001</v>
      </c>
      <c r="AG639" s="58">
        <f t="shared" si="876"/>
        <v>21718.7</v>
      </c>
      <c r="AH639" s="58">
        <f t="shared" si="877"/>
        <v>21718.7</v>
      </c>
      <c r="AI639" s="11"/>
      <c r="AJ639" s="21"/>
      <c r="AK639" s="21">
        <v>65</v>
      </c>
    </row>
    <row r="640" spans="1:37" x14ac:dyDescent="0.3">
      <c r="A640" s="47" t="s">
        <v>438</v>
      </c>
      <c r="B640" s="48">
        <v>600</v>
      </c>
      <c r="C640" s="47" t="s">
        <v>100</v>
      </c>
      <c r="D640" s="47" t="s">
        <v>99</v>
      </c>
      <c r="E640" s="49" t="s">
        <v>217</v>
      </c>
      <c r="F640" s="11">
        <v>800</v>
      </c>
      <c r="G640" s="11">
        <v>800</v>
      </c>
      <c r="H640" s="11">
        <v>800</v>
      </c>
      <c r="I640" s="11">
        <v>-100</v>
      </c>
      <c r="J640" s="11">
        <v>-100</v>
      </c>
      <c r="K640" s="11">
        <v>-100</v>
      </c>
      <c r="L640" s="11">
        <f t="shared" si="838"/>
        <v>700</v>
      </c>
      <c r="M640" s="11">
        <f t="shared" si="839"/>
        <v>700</v>
      </c>
      <c r="N640" s="11">
        <f t="shared" si="840"/>
        <v>700</v>
      </c>
      <c r="O640" s="11"/>
      <c r="P640" s="11"/>
      <c r="Q640" s="11"/>
      <c r="R640" s="11">
        <f t="shared" si="869"/>
        <v>700</v>
      </c>
      <c r="S640" s="11">
        <f t="shared" si="870"/>
        <v>700</v>
      </c>
      <c r="T640" s="11">
        <f t="shared" si="871"/>
        <v>700</v>
      </c>
      <c r="U640" s="11"/>
      <c r="V640" s="11"/>
      <c r="W640" s="11"/>
      <c r="X640" s="11">
        <f t="shared" si="872"/>
        <v>700</v>
      </c>
      <c r="Y640" s="11">
        <f t="shared" si="873"/>
        <v>700</v>
      </c>
      <c r="Z640" s="11">
        <f t="shared" si="874"/>
        <v>700</v>
      </c>
      <c r="AA640" s="11"/>
      <c r="AB640" s="11"/>
      <c r="AC640" s="11"/>
      <c r="AD640" s="11">
        <f t="shared" si="875"/>
        <v>700</v>
      </c>
      <c r="AE640" s="11"/>
      <c r="AF640" s="57">
        <f t="shared" si="867"/>
        <v>700</v>
      </c>
      <c r="AG640" s="58">
        <f t="shared" si="876"/>
        <v>700</v>
      </c>
      <c r="AH640" s="58">
        <f t="shared" si="877"/>
        <v>700</v>
      </c>
      <c r="AI640" s="11"/>
      <c r="AJ640" s="21"/>
      <c r="AK640" s="21">
        <v>66</v>
      </c>
    </row>
    <row r="641" spans="1:37" x14ac:dyDescent="0.3">
      <c r="A641" s="47" t="s">
        <v>438</v>
      </c>
      <c r="B641" s="48">
        <v>600</v>
      </c>
      <c r="C641" s="47" t="s">
        <v>261</v>
      </c>
      <c r="D641" s="47" t="s">
        <v>99</v>
      </c>
      <c r="E641" s="49" t="s">
        <v>262</v>
      </c>
      <c r="F641" s="11">
        <v>130.5</v>
      </c>
      <c r="G641" s="11">
        <v>130.5</v>
      </c>
      <c r="H641" s="11">
        <v>130.5</v>
      </c>
      <c r="I641" s="11"/>
      <c r="J641" s="11"/>
      <c r="K641" s="11"/>
      <c r="L641" s="11">
        <f t="shared" si="838"/>
        <v>130.5</v>
      </c>
      <c r="M641" s="11">
        <f t="shared" si="839"/>
        <v>130.5</v>
      </c>
      <c r="N641" s="11">
        <f t="shared" si="840"/>
        <v>130.5</v>
      </c>
      <c r="O641" s="11">
        <v>5.2750000000000004</v>
      </c>
      <c r="P641" s="11"/>
      <c r="Q641" s="11"/>
      <c r="R641" s="11">
        <f t="shared" si="869"/>
        <v>135.77500000000001</v>
      </c>
      <c r="S641" s="11">
        <f t="shared" si="870"/>
        <v>130.5</v>
      </c>
      <c r="T641" s="11">
        <f t="shared" si="871"/>
        <v>130.5</v>
      </c>
      <c r="U641" s="11"/>
      <c r="V641" s="11"/>
      <c r="W641" s="11"/>
      <c r="X641" s="11">
        <f t="shared" si="872"/>
        <v>135.77500000000001</v>
      </c>
      <c r="Y641" s="11">
        <f t="shared" si="873"/>
        <v>130.5</v>
      </c>
      <c r="Z641" s="11">
        <f t="shared" si="874"/>
        <v>130.5</v>
      </c>
      <c r="AA641" s="11"/>
      <c r="AB641" s="11"/>
      <c r="AC641" s="11"/>
      <c r="AD641" s="11">
        <f t="shared" si="875"/>
        <v>135.77500000000001</v>
      </c>
      <c r="AE641" s="11"/>
      <c r="AF641" s="57">
        <f t="shared" si="867"/>
        <v>135.77500000000001</v>
      </c>
      <c r="AG641" s="58">
        <f t="shared" si="876"/>
        <v>130.5</v>
      </c>
      <c r="AH641" s="58">
        <f t="shared" si="877"/>
        <v>130.5</v>
      </c>
      <c r="AI641" s="11"/>
      <c r="AJ641" s="21"/>
      <c r="AK641" s="21"/>
    </row>
    <row r="642" spans="1:37" ht="46.8" x14ac:dyDescent="0.3">
      <c r="A642" s="47" t="s">
        <v>439</v>
      </c>
      <c r="B642" s="48"/>
      <c r="C642" s="47"/>
      <c r="D642" s="47"/>
      <c r="E642" s="49" t="s">
        <v>440</v>
      </c>
      <c r="F642" s="11">
        <f t="shared" ref="F642:K642" si="902">F643+F653+F657+F665+F670</f>
        <v>197105</v>
      </c>
      <c r="G642" s="11">
        <f t="shared" si="902"/>
        <v>201512.4</v>
      </c>
      <c r="H642" s="11">
        <f t="shared" si="902"/>
        <v>201512.4</v>
      </c>
      <c r="I642" s="11">
        <f t="shared" si="902"/>
        <v>0</v>
      </c>
      <c r="J642" s="11">
        <f t="shared" si="902"/>
        <v>0</v>
      </c>
      <c r="K642" s="11">
        <f t="shared" si="902"/>
        <v>0</v>
      </c>
      <c r="L642" s="11">
        <f t="shared" si="838"/>
        <v>197105</v>
      </c>
      <c r="M642" s="11">
        <f t="shared" si="839"/>
        <v>201512.4</v>
      </c>
      <c r="N642" s="11">
        <f t="shared" si="840"/>
        <v>201512.4</v>
      </c>
      <c r="O642" s="11">
        <f>O643+O653+O657+O665+O670</f>
        <v>3967.8540000000003</v>
      </c>
      <c r="P642" s="11">
        <f>P643+P653+P657+P665+P670</f>
        <v>1152.7</v>
      </c>
      <c r="Q642" s="11">
        <f>Q643+Q653+Q657+Q665+Q670</f>
        <v>1152.7</v>
      </c>
      <c r="R642" s="11">
        <f t="shared" si="869"/>
        <v>201072.85399999999</v>
      </c>
      <c r="S642" s="11">
        <f t="shared" si="870"/>
        <v>202665.1</v>
      </c>
      <c r="T642" s="11">
        <f t="shared" si="871"/>
        <v>202665.1</v>
      </c>
      <c r="U642" s="11">
        <f>U643+U653+U657+U665+U670</f>
        <v>0</v>
      </c>
      <c r="V642" s="11">
        <f>V643+V653+V657+V665+V670</f>
        <v>0</v>
      </c>
      <c r="W642" s="11">
        <f>W643+W653+W657+W665+W670</f>
        <v>0</v>
      </c>
      <c r="X642" s="11">
        <f t="shared" si="872"/>
        <v>201072.85399999999</v>
      </c>
      <c r="Y642" s="11">
        <f t="shared" si="873"/>
        <v>202665.1</v>
      </c>
      <c r="Z642" s="11">
        <f t="shared" si="874"/>
        <v>202665.1</v>
      </c>
      <c r="AA642" s="11">
        <f>AA643+AA653+AA657+AA665+AA670</f>
        <v>-550</v>
      </c>
      <c r="AB642" s="11">
        <f>AB643+AB653+AB657+AB665+AB670</f>
        <v>-1000</v>
      </c>
      <c r="AC642" s="11">
        <f>AC643+AC653+AC657+AC665+AC670</f>
        <v>-1000</v>
      </c>
      <c r="AD642" s="11">
        <f t="shared" si="875"/>
        <v>200522.85399999999</v>
      </c>
      <c r="AE642" s="11">
        <f>AE643+AE653+AE657+AE665+AE670</f>
        <v>0</v>
      </c>
      <c r="AF642" s="57">
        <f t="shared" si="867"/>
        <v>200522.85399999999</v>
      </c>
      <c r="AG642" s="58">
        <f t="shared" si="876"/>
        <v>201665.1</v>
      </c>
      <c r="AH642" s="58">
        <f t="shared" si="877"/>
        <v>201665.1</v>
      </c>
      <c r="AI642" s="11">
        <f>AI643+AI653+AI657+AI665+AI670</f>
        <v>0</v>
      </c>
      <c r="AJ642" s="21"/>
      <c r="AK642" s="21"/>
    </row>
    <row r="643" spans="1:37" ht="46.8" x14ac:dyDescent="0.3">
      <c r="A643" s="47" t="s">
        <v>441</v>
      </c>
      <c r="B643" s="48"/>
      <c r="C643" s="47"/>
      <c r="D643" s="47"/>
      <c r="E643" s="49" t="s">
        <v>140</v>
      </c>
      <c r="F643" s="11">
        <f t="shared" ref="F643:K643" si="903">F644+F646+F648+F651</f>
        <v>149847.70000000001</v>
      </c>
      <c r="G643" s="11">
        <f t="shared" si="903"/>
        <v>156852.4</v>
      </c>
      <c r="H643" s="11">
        <f t="shared" si="903"/>
        <v>156852.4</v>
      </c>
      <c r="I643" s="11">
        <f t="shared" si="903"/>
        <v>0</v>
      </c>
      <c r="J643" s="11">
        <f t="shared" si="903"/>
        <v>0</v>
      </c>
      <c r="K643" s="11">
        <f t="shared" si="903"/>
        <v>0</v>
      </c>
      <c r="L643" s="11">
        <f t="shared" si="838"/>
        <v>149847.70000000001</v>
      </c>
      <c r="M643" s="11">
        <f t="shared" si="839"/>
        <v>156852.4</v>
      </c>
      <c r="N643" s="11">
        <f t="shared" si="840"/>
        <v>156852.4</v>
      </c>
      <c r="O643" s="11">
        <f>O644+O646+O648+O651</f>
        <v>1635.75</v>
      </c>
      <c r="P643" s="11">
        <f>P644+P646+P648+P651</f>
        <v>1152.7</v>
      </c>
      <c r="Q643" s="11">
        <f>Q644+Q646+Q648+Q651</f>
        <v>1152.7</v>
      </c>
      <c r="R643" s="11">
        <f t="shared" si="869"/>
        <v>151483.45000000001</v>
      </c>
      <c r="S643" s="11">
        <f t="shared" si="870"/>
        <v>158005.1</v>
      </c>
      <c r="T643" s="11">
        <f t="shared" si="871"/>
        <v>158005.1</v>
      </c>
      <c r="U643" s="11">
        <f>U644+U646+U648+U651</f>
        <v>0</v>
      </c>
      <c r="V643" s="11">
        <f>V644+V646+V648+V651</f>
        <v>0</v>
      </c>
      <c r="W643" s="11">
        <f>W644+W646+W648+W651</f>
        <v>0</v>
      </c>
      <c r="X643" s="11">
        <f t="shared" si="872"/>
        <v>151483.45000000001</v>
      </c>
      <c r="Y643" s="11">
        <f t="shared" si="873"/>
        <v>158005.1</v>
      </c>
      <c r="Z643" s="11">
        <f t="shared" si="874"/>
        <v>158005.1</v>
      </c>
      <c r="AA643" s="11">
        <f>AA644+AA646+AA648+AA651</f>
        <v>0</v>
      </c>
      <c r="AB643" s="11">
        <f>AB644+AB646+AB648+AB651</f>
        <v>0</v>
      </c>
      <c r="AC643" s="11">
        <f>AC644+AC646+AC648+AC651</f>
        <v>0</v>
      </c>
      <c r="AD643" s="11">
        <f t="shared" si="875"/>
        <v>151483.45000000001</v>
      </c>
      <c r="AE643" s="11">
        <f>AE644+AE646+AE648+AE651</f>
        <v>0</v>
      </c>
      <c r="AF643" s="57">
        <f t="shared" si="867"/>
        <v>151483.45000000001</v>
      </c>
      <c r="AG643" s="58">
        <f t="shared" si="876"/>
        <v>158005.1</v>
      </c>
      <c r="AH643" s="58">
        <f t="shared" si="877"/>
        <v>158005.1</v>
      </c>
      <c r="AI643" s="11">
        <f>AI644+AI646+AI648+AI651</f>
        <v>0</v>
      </c>
      <c r="AJ643" s="21"/>
      <c r="AK643" s="21"/>
    </row>
    <row r="644" spans="1:37" ht="78" x14ac:dyDescent="0.3">
      <c r="A644" s="47" t="s">
        <v>441</v>
      </c>
      <c r="B644" s="48" t="s">
        <v>141</v>
      </c>
      <c r="C644" s="47"/>
      <c r="D644" s="47"/>
      <c r="E644" s="49" t="s">
        <v>142</v>
      </c>
      <c r="F644" s="11">
        <f t="shared" ref="F644:K644" si="904">F645</f>
        <v>60551.6</v>
      </c>
      <c r="G644" s="11">
        <f t="shared" si="904"/>
        <v>62413.399999999994</v>
      </c>
      <c r="H644" s="11">
        <f t="shared" si="904"/>
        <v>62413.399999999994</v>
      </c>
      <c r="I644" s="11">
        <f t="shared" si="904"/>
        <v>0</v>
      </c>
      <c r="J644" s="11">
        <f t="shared" si="904"/>
        <v>0</v>
      </c>
      <c r="K644" s="11">
        <f t="shared" si="904"/>
        <v>0</v>
      </c>
      <c r="L644" s="11">
        <f t="shared" si="838"/>
        <v>60551.6</v>
      </c>
      <c r="M644" s="11">
        <f t="shared" si="839"/>
        <v>62413.399999999994</v>
      </c>
      <c r="N644" s="11">
        <f t="shared" si="840"/>
        <v>62413.399999999994</v>
      </c>
      <c r="O644" s="11">
        <f>O645</f>
        <v>1635.75</v>
      </c>
      <c r="P644" s="11">
        <f>P645</f>
        <v>1152.7</v>
      </c>
      <c r="Q644" s="11">
        <f>Q645</f>
        <v>1152.7</v>
      </c>
      <c r="R644" s="11">
        <f t="shared" si="869"/>
        <v>62187.35</v>
      </c>
      <c r="S644" s="11">
        <f t="shared" si="870"/>
        <v>63566.099999999991</v>
      </c>
      <c r="T644" s="11">
        <f t="shared" si="871"/>
        <v>63566.099999999991</v>
      </c>
      <c r="U644" s="11">
        <f>U645</f>
        <v>0</v>
      </c>
      <c r="V644" s="11">
        <f>V645</f>
        <v>0</v>
      </c>
      <c r="W644" s="11">
        <f>W645</f>
        <v>0</v>
      </c>
      <c r="X644" s="11">
        <f t="shared" si="872"/>
        <v>62187.35</v>
      </c>
      <c r="Y644" s="11">
        <f t="shared" si="873"/>
        <v>63566.099999999991</v>
      </c>
      <c r="Z644" s="11">
        <f t="shared" si="874"/>
        <v>63566.099999999991</v>
      </c>
      <c r="AA644" s="11">
        <f>AA645</f>
        <v>0</v>
      </c>
      <c r="AB644" s="11">
        <f>AB645</f>
        <v>0</v>
      </c>
      <c r="AC644" s="11">
        <f>AC645</f>
        <v>0</v>
      </c>
      <c r="AD644" s="11">
        <f t="shared" si="875"/>
        <v>62187.35</v>
      </c>
      <c r="AE644" s="11">
        <f>AE645</f>
        <v>0</v>
      </c>
      <c r="AF644" s="57">
        <f t="shared" si="867"/>
        <v>62187.35</v>
      </c>
      <c r="AG644" s="58">
        <f t="shared" si="876"/>
        <v>63566.099999999991</v>
      </c>
      <c r="AH644" s="58">
        <f t="shared" si="877"/>
        <v>63566.099999999991</v>
      </c>
      <c r="AI644" s="11">
        <f>AI645</f>
        <v>0</v>
      </c>
      <c r="AJ644" s="21"/>
      <c r="AK644" s="21"/>
    </row>
    <row r="645" spans="1:37" x14ac:dyDescent="0.3">
      <c r="A645" s="47" t="s">
        <v>441</v>
      </c>
      <c r="B645" s="48">
        <v>100</v>
      </c>
      <c r="C645" s="47" t="s">
        <v>65</v>
      </c>
      <c r="D645" s="47" t="s">
        <v>67</v>
      </c>
      <c r="E645" s="49" t="s">
        <v>68</v>
      </c>
      <c r="F645" s="11">
        <v>60551.6</v>
      </c>
      <c r="G645" s="11">
        <v>62413.399999999994</v>
      </c>
      <c r="H645" s="11">
        <v>62413.399999999994</v>
      </c>
      <c r="I645" s="11"/>
      <c r="J645" s="11"/>
      <c r="K645" s="11"/>
      <c r="L645" s="11">
        <f t="shared" si="838"/>
        <v>60551.6</v>
      </c>
      <c r="M645" s="11">
        <f t="shared" si="839"/>
        <v>62413.399999999994</v>
      </c>
      <c r="N645" s="11">
        <f t="shared" si="840"/>
        <v>62413.399999999994</v>
      </c>
      <c r="O645" s="11">
        <v>1635.75</v>
      </c>
      <c r="P645" s="11">
        <v>1152.7</v>
      </c>
      <c r="Q645" s="11">
        <v>1152.7</v>
      </c>
      <c r="R645" s="11">
        <f t="shared" si="869"/>
        <v>62187.35</v>
      </c>
      <c r="S645" s="11">
        <f t="shared" si="870"/>
        <v>63566.099999999991</v>
      </c>
      <c r="T645" s="11">
        <f t="shared" si="871"/>
        <v>63566.099999999991</v>
      </c>
      <c r="U645" s="11"/>
      <c r="V645" s="11"/>
      <c r="W645" s="11"/>
      <c r="X645" s="11">
        <f t="shared" si="872"/>
        <v>62187.35</v>
      </c>
      <c r="Y645" s="11">
        <f t="shared" si="873"/>
        <v>63566.099999999991</v>
      </c>
      <c r="Z645" s="11">
        <f t="shared" si="874"/>
        <v>63566.099999999991</v>
      </c>
      <c r="AA645" s="11"/>
      <c r="AB645" s="11"/>
      <c r="AC645" s="11"/>
      <c r="AD645" s="11">
        <f t="shared" si="875"/>
        <v>62187.35</v>
      </c>
      <c r="AE645" s="11"/>
      <c r="AF645" s="57">
        <f t="shared" si="867"/>
        <v>62187.35</v>
      </c>
      <c r="AG645" s="58">
        <f t="shared" si="876"/>
        <v>63566.099999999991</v>
      </c>
      <c r="AH645" s="58">
        <f t="shared" si="877"/>
        <v>63566.099999999991</v>
      </c>
      <c r="AI645" s="11"/>
      <c r="AJ645" s="21"/>
      <c r="AK645" s="21"/>
    </row>
    <row r="646" spans="1:37" ht="31.2" x14ac:dyDescent="0.3">
      <c r="A646" s="47" t="s">
        <v>441</v>
      </c>
      <c r="B646" s="48" t="s">
        <v>59</v>
      </c>
      <c r="C646" s="47"/>
      <c r="D646" s="47"/>
      <c r="E646" s="49" t="s">
        <v>60</v>
      </c>
      <c r="F646" s="11">
        <f t="shared" ref="F646:K646" si="905">F647</f>
        <v>13189.899999999998</v>
      </c>
      <c r="G646" s="11">
        <f t="shared" si="905"/>
        <v>13189.899999999998</v>
      </c>
      <c r="H646" s="11">
        <f t="shared" si="905"/>
        <v>13189.899999999998</v>
      </c>
      <c r="I646" s="11">
        <f t="shared" si="905"/>
        <v>0</v>
      </c>
      <c r="J646" s="11">
        <f t="shared" si="905"/>
        <v>0</v>
      </c>
      <c r="K646" s="11">
        <f t="shared" si="905"/>
        <v>0</v>
      </c>
      <c r="L646" s="11">
        <f t="shared" si="838"/>
        <v>13189.899999999998</v>
      </c>
      <c r="M646" s="11">
        <f t="shared" si="839"/>
        <v>13189.899999999998</v>
      </c>
      <c r="N646" s="11">
        <f t="shared" si="840"/>
        <v>13189.899999999998</v>
      </c>
      <c r="O646" s="11">
        <f>O647</f>
        <v>0</v>
      </c>
      <c r="P646" s="11">
        <f>P647</f>
        <v>0</v>
      </c>
      <c r="Q646" s="11">
        <f>Q647</f>
        <v>0</v>
      </c>
      <c r="R646" s="11">
        <f t="shared" si="869"/>
        <v>13189.899999999998</v>
      </c>
      <c r="S646" s="11">
        <f t="shared" si="870"/>
        <v>13189.899999999998</v>
      </c>
      <c r="T646" s="11">
        <f t="shared" si="871"/>
        <v>13189.899999999998</v>
      </c>
      <c r="U646" s="11">
        <f>U647</f>
        <v>0</v>
      </c>
      <c r="V646" s="11">
        <f>V647</f>
        <v>0</v>
      </c>
      <c r="W646" s="11">
        <f>W647</f>
        <v>0</v>
      </c>
      <c r="X646" s="11">
        <f t="shared" si="872"/>
        <v>13189.899999999998</v>
      </c>
      <c r="Y646" s="11">
        <f t="shared" si="873"/>
        <v>13189.899999999998</v>
      </c>
      <c r="Z646" s="11">
        <f t="shared" si="874"/>
        <v>13189.899999999998</v>
      </c>
      <c r="AA646" s="11">
        <f>AA647</f>
        <v>0</v>
      </c>
      <c r="AB646" s="11">
        <f>AB647</f>
        <v>0</v>
      </c>
      <c r="AC646" s="11">
        <f>AC647</f>
        <v>0</v>
      </c>
      <c r="AD646" s="11">
        <f t="shared" si="875"/>
        <v>13189.899999999998</v>
      </c>
      <c r="AE646" s="11">
        <f>AE647</f>
        <v>0</v>
      </c>
      <c r="AF646" s="57">
        <f t="shared" si="867"/>
        <v>13189.899999999998</v>
      </c>
      <c r="AG646" s="58">
        <f t="shared" si="876"/>
        <v>13189.899999999998</v>
      </c>
      <c r="AH646" s="58">
        <f t="shared" si="877"/>
        <v>13189.899999999998</v>
      </c>
      <c r="AI646" s="11">
        <f>AI647</f>
        <v>0</v>
      </c>
      <c r="AJ646" s="21"/>
      <c r="AK646" s="21"/>
    </row>
    <row r="647" spans="1:37" x14ac:dyDescent="0.3">
      <c r="A647" s="47" t="s">
        <v>441</v>
      </c>
      <c r="B647" s="48">
        <v>200</v>
      </c>
      <c r="C647" s="47" t="s">
        <v>65</v>
      </c>
      <c r="D647" s="47" t="s">
        <v>67</v>
      </c>
      <c r="E647" s="49" t="s">
        <v>68</v>
      </c>
      <c r="F647" s="11">
        <v>13189.899999999998</v>
      </c>
      <c r="G647" s="11">
        <v>13189.899999999998</v>
      </c>
      <c r="H647" s="11">
        <v>13189.899999999998</v>
      </c>
      <c r="I647" s="11"/>
      <c r="J647" s="11"/>
      <c r="K647" s="11"/>
      <c r="L647" s="11">
        <f t="shared" si="838"/>
        <v>13189.899999999998</v>
      </c>
      <c r="M647" s="11">
        <f t="shared" si="839"/>
        <v>13189.899999999998</v>
      </c>
      <c r="N647" s="11">
        <f t="shared" si="840"/>
        <v>13189.899999999998</v>
      </c>
      <c r="O647" s="11"/>
      <c r="P647" s="11"/>
      <c r="Q647" s="11"/>
      <c r="R647" s="11">
        <f t="shared" si="869"/>
        <v>13189.899999999998</v>
      </c>
      <c r="S647" s="11">
        <f t="shared" si="870"/>
        <v>13189.899999999998</v>
      </c>
      <c r="T647" s="11">
        <f t="shared" si="871"/>
        <v>13189.899999999998</v>
      </c>
      <c r="U647" s="11"/>
      <c r="V647" s="11"/>
      <c r="W647" s="11"/>
      <c r="X647" s="11">
        <f t="shared" si="872"/>
        <v>13189.899999999998</v>
      </c>
      <c r="Y647" s="11">
        <f t="shared" si="873"/>
        <v>13189.899999999998</v>
      </c>
      <c r="Z647" s="11">
        <f t="shared" si="874"/>
        <v>13189.899999999998</v>
      </c>
      <c r="AA647" s="11"/>
      <c r="AB647" s="11"/>
      <c r="AC647" s="11"/>
      <c r="AD647" s="11">
        <f t="shared" si="875"/>
        <v>13189.899999999998</v>
      </c>
      <c r="AE647" s="11"/>
      <c r="AF647" s="57">
        <f t="shared" si="867"/>
        <v>13189.899999999998</v>
      </c>
      <c r="AG647" s="58">
        <f t="shared" si="876"/>
        <v>13189.899999999998</v>
      </c>
      <c r="AH647" s="58">
        <f t="shared" si="877"/>
        <v>13189.899999999998</v>
      </c>
      <c r="AI647" s="11"/>
      <c r="AJ647" s="21"/>
      <c r="AK647" s="21"/>
    </row>
    <row r="648" spans="1:37" ht="46.8" x14ac:dyDescent="0.3">
      <c r="A648" s="47" t="s">
        <v>441</v>
      </c>
      <c r="B648" s="48" t="s">
        <v>51</v>
      </c>
      <c r="C648" s="47"/>
      <c r="D648" s="47"/>
      <c r="E648" s="49" t="s">
        <v>52</v>
      </c>
      <c r="F648" s="11">
        <f t="shared" ref="F648:K648" si="906">F649+F650</f>
        <v>75680.7</v>
      </c>
      <c r="G648" s="11">
        <f t="shared" si="906"/>
        <v>80823.600000000006</v>
      </c>
      <c r="H648" s="11">
        <f t="shared" si="906"/>
        <v>80823.600000000006</v>
      </c>
      <c r="I648" s="11">
        <f t="shared" si="906"/>
        <v>0</v>
      </c>
      <c r="J648" s="11">
        <f t="shared" si="906"/>
        <v>0</v>
      </c>
      <c r="K648" s="11">
        <f t="shared" si="906"/>
        <v>0</v>
      </c>
      <c r="L648" s="11">
        <f t="shared" si="838"/>
        <v>75680.7</v>
      </c>
      <c r="M648" s="11">
        <f t="shared" si="839"/>
        <v>80823.600000000006</v>
      </c>
      <c r="N648" s="11">
        <f t="shared" si="840"/>
        <v>80823.600000000006</v>
      </c>
      <c r="O648" s="11">
        <f>O649+O650</f>
        <v>0</v>
      </c>
      <c r="P648" s="11">
        <f>P649+P650</f>
        <v>0</v>
      </c>
      <c r="Q648" s="11">
        <f>Q649+Q650</f>
        <v>0</v>
      </c>
      <c r="R648" s="11">
        <f t="shared" si="869"/>
        <v>75680.7</v>
      </c>
      <c r="S648" s="11">
        <f t="shared" si="870"/>
        <v>80823.600000000006</v>
      </c>
      <c r="T648" s="11">
        <f t="shared" si="871"/>
        <v>80823.600000000006</v>
      </c>
      <c r="U648" s="11">
        <f>U649+U650</f>
        <v>0</v>
      </c>
      <c r="V648" s="11">
        <f>V649+V650</f>
        <v>0</v>
      </c>
      <c r="W648" s="11">
        <f>W649+W650</f>
        <v>0</v>
      </c>
      <c r="X648" s="11">
        <f t="shared" si="872"/>
        <v>75680.7</v>
      </c>
      <c r="Y648" s="11">
        <f t="shared" si="873"/>
        <v>80823.600000000006</v>
      </c>
      <c r="Z648" s="11">
        <f t="shared" si="874"/>
        <v>80823.600000000006</v>
      </c>
      <c r="AA648" s="11">
        <f>AA649+AA650</f>
        <v>0</v>
      </c>
      <c r="AB648" s="11">
        <f>AB649+AB650</f>
        <v>0</v>
      </c>
      <c r="AC648" s="11">
        <f>AC649+AC650</f>
        <v>0</v>
      </c>
      <c r="AD648" s="11">
        <f t="shared" si="875"/>
        <v>75680.7</v>
      </c>
      <c r="AE648" s="11">
        <f>AE649+AE650</f>
        <v>0</v>
      </c>
      <c r="AF648" s="57">
        <f t="shared" si="867"/>
        <v>75680.7</v>
      </c>
      <c r="AG648" s="58">
        <f t="shared" si="876"/>
        <v>80823.600000000006</v>
      </c>
      <c r="AH648" s="58">
        <f t="shared" si="877"/>
        <v>80823.600000000006</v>
      </c>
      <c r="AI648" s="11">
        <f>AI649+AI650</f>
        <v>0</v>
      </c>
      <c r="AJ648" s="21"/>
      <c r="AK648" s="21"/>
    </row>
    <row r="649" spans="1:37" ht="31.2" x14ac:dyDescent="0.3">
      <c r="A649" s="47" t="s">
        <v>441</v>
      </c>
      <c r="B649" s="48">
        <v>600</v>
      </c>
      <c r="C649" s="47" t="s">
        <v>65</v>
      </c>
      <c r="D649" s="47" t="s">
        <v>318</v>
      </c>
      <c r="E649" s="49" t="s">
        <v>442</v>
      </c>
      <c r="F649" s="11">
        <v>16739.599999999999</v>
      </c>
      <c r="G649" s="11">
        <v>17835.7</v>
      </c>
      <c r="H649" s="11">
        <v>17835.7</v>
      </c>
      <c r="I649" s="11"/>
      <c r="J649" s="11"/>
      <c r="K649" s="11"/>
      <c r="L649" s="11">
        <f t="shared" si="838"/>
        <v>16739.599999999999</v>
      </c>
      <c r="M649" s="11">
        <f t="shared" si="839"/>
        <v>17835.7</v>
      </c>
      <c r="N649" s="11">
        <f t="shared" si="840"/>
        <v>17835.7</v>
      </c>
      <c r="O649" s="11"/>
      <c r="P649" s="11"/>
      <c r="Q649" s="11"/>
      <c r="R649" s="11">
        <f t="shared" si="869"/>
        <v>16739.599999999999</v>
      </c>
      <c r="S649" s="11">
        <f t="shared" si="870"/>
        <v>17835.7</v>
      </c>
      <c r="T649" s="11">
        <f t="shared" si="871"/>
        <v>17835.7</v>
      </c>
      <c r="U649" s="11"/>
      <c r="V649" s="11"/>
      <c r="W649" s="11"/>
      <c r="X649" s="11">
        <f t="shared" si="872"/>
        <v>16739.599999999999</v>
      </c>
      <c r="Y649" s="11">
        <f t="shared" si="873"/>
        <v>17835.7</v>
      </c>
      <c r="Z649" s="11">
        <f t="shared" si="874"/>
        <v>17835.7</v>
      </c>
      <c r="AA649" s="11"/>
      <c r="AB649" s="11"/>
      <c r="AC649" s="11"/>
      <c r="AD649" s="11">
        <f t="shared" si="875"/>
        <v>16739.599999999999</v>
      </c>
      <c r="AE649" s="11"/>
      <c r="AF649" s="57">
        <f t="shared" si="867"/>
        <v>16739.599999999999</v>
      </c>
      <c r="AG649" s="58">
        <f t="shared" si="876"/>
        <v>17835.7</v>
      </c>
      <c r="AH649" s="58">
        <f t="shared" si="877"/>
        <v>17835.7</v>
      </c>
      <c r="AI649" s="11"/>
      <c r="AJ649" s="21"/>
      <c r="AK649" s="21"/>
    </row>
    <row r="650" spans="1:37" x14ac:dyDescent="0.3">
      <c r="A650" s="47" t="s">
        <v>441</v>
      </c>
      <c r="B650" s="48">
        <v>600</v>
      </c>
      <c r="C650" s="47" t="s">
        <v>65</v>
      </c>
      <c r="D650" s="47" t="s">
        <v>67</v>
      </c>
      <c r="E650" s="49" t="s">
        <v>68</v>
      </c>
      <c r="F650" s="11">
        <v>58941.1</v>
      </c>
      <c r="G650" s="11">
        <v>62987.9</v>
      </c>
      <c r="H650" s="11">
        <v>62987.9</v>
      </c>
      <c r="I650" s="11"/>
      <c r="J650" s="11"/>
      <c r="K650" s="11"/>
      <c r="L650" s="11">
        <f t="shared" si="838"/>
        <v>58941.1</v>
      </c>
      <c r="M650" s="11">
        <f t="shared" si="839"/>
        <v>62987.9</v>
      </c>
      <c r="N650" s="11">
        <f t="shared" si="840"/>
        <v>62987.9</v>
      </c>
      <c r="O650" s="11"/>
      <c r="P650" s="11"/>
      <c r="Q650" s="11"/>
      <c r="R650" s="11">
        <f t="shared" si="869"/>
        <v>58941.1</v>
      </c>
      <c r="S650" s="11">
        <f t="shared" si="870"/>
        <v>62987.9</v>
      </c>
      <c r="T650" s="11">
        <f t="shared" si="871"/>
        <v>62987.9</v>
      </c>
      <c r="U650" s="11"/>
      <c r="V650" s="11"/>
      <c r="W650" s="11"/>
      <c r="X650" s="11">
        <f t="shared" si="872"/>
        <v>58941.1</v>
      </c>
      <c r="Y650" s="11">
        <f t="shared" si="873"/>
        <v>62987.9</v>
      </c>
      <c r="Z650" s="11">
        <f t="shared" si="874"/>
        <v>62987.9</v>
      </c>
      <c r="AA650" s="11"/>
      <c r="AB650" s="11"/>
      <c r="AC650" s="11"/>
      <c r="AD650" s="11">
        <f t="shared" si="875"/>
        <v>58941.1</v>
      </c>
      <c r="AE650" s="11"/>
      <c r="AF650" s="57">
        <f t="shared" si="867"/>
        <v>58941.1</v>
      </c>
      <c r="AG650" s="58">
        <f t="shared" si="876"/>
        <v>62987.9</v>
      </c>
      <c r="AH650" s="58">
        <f t="shared" si="877"/>
        <v>62987.9</v>
      </c>
      <c r="AI650" s="11"/>
      <c r="AJ650" s="21"/>
      <c r="AK650" s="21"/>
    </row>
    <row r="651" spans="1:37" x14ac:dyDescent="0.3">
      <c r="A651" s="47" t="s">
        <v>441</v>
      </c>
      <c r="B651" s="48" t="s">
        <v>45</v>
      </c>
      <c r="C651" s="47"/>
      <c r="D651" s="47"/>
      <c r="E651" s="49" t="s">
        <v>46</v>
      </c>
      <c r="F651" s="11">
        <f t="shared" ref="F651:K651" si="907">F652</f>
        <v>425.5</v>
      </c>
      <c r="G651" s="11">
        <f t="shared" si="907"/>
        <v>425.5</v>
      </c>
      <c r="H651" s="11">
        <f t="shared" si="907"/>
        <v>425.5</v>
      </c>
      <c r="I651" s="11">
        <f t="shared" si="907"/>
        <v>0</v>
      </c>
      <c r="J651" s="11">
        <f t="shared" si="907"/>
        <v>0</v>
      </c>
      <c r="K651" s="11">
        <f t="shared" si="907"/>
        <v>0</v>
      </c>
      <c r="L651" s="11">
        <f t="shared" si="838"/>
        <v>425.5</v>
      </c>
      <c r="M651" s="11">
        <f t="shared" si="839"/>
        <v>425.5</v>
      </c>
      <c r="N651" s="11">
        <f t="shared" si="840"/>
        <v>425.5</v>
      </c>
      <c r="O651" s="11">
        <f>O652</f>
        <v>0</v>
      </c>
      <c r="P651" s="11">
        <f>P652</f>
        <v>0</v>
      </c>
      <c r="Q651" s="11">
        <f>Q652</f>
        <v>0</v>
      </c>
      <c r="R651" s="11">
        <f t="shared" si="869"/>
        <v>425.5</v>
      </c>
      <c r="S651" s="11">
        <f t="shared" si="870"/>
        <v>425.5</v>
      </c>
      <c r="T651" s="11">
        <f t="shared" si="871"/>
        <v>425.5</v>
      </c>
      <c r="U651" s="11">
        <f>U652</f>
        <v>0</v>
      </c>
      <c r="V651" s="11">
        <f>V652</f>
        <v>0</v>
      </c>
      <c r="W651" s="11">
        <f>W652</f>
        <v>0</v>
      </c>
      <c r="X651" s="11">
        <f t="shared" si="872"/>
        <v>425.5</v>
      </c>
      <c r="Y651" s="11">
        <f t="shared" si="873"/>
        <v>425.5</v>
      </c>
      <c r="Z651" s="11">
        <f t="shared" si="874"/>
        <v>425.5</v>
      </c>
      <c r="AA651" s="11">
        <f>AA652</f>
        <v>0</v>
      </c>
      <c r="AB651" s="11">
        <f>AB652</f>
        <v>0</v>
      </c>
      <c r="AC651" s="11">
        <f>AC652</f>
        <v>0</v>
      </c>
      <c r="AD651" s="11">
        <f t="shared" si="875"/>
        <v>425.5</v>
      </c>
      <c r="AE651" s="11">
        <f>AE652</f>
        <v>0</v>
      </c>
      <c r="AF651" s="57">
        <f t="shared" si="867"/>
        <v>425.5</v>
      </c>
      <c r="AG651" s="58">
        <f t="shared" si="876"/>
        <v>425.5</v>
      </c>
      <c r="AH651" s="58">
        <f t="shared" si="877"/>
        <v>425.5</v>
      </c>
      <c r="AI651" s="11">
        <f>AI652</f>
        <v>0</v>
      </c>
      <c r="AJ651" s="21"/>
      <c r="AK651" s="21"/>
    </row>
    <row r="652" spans="1:37" x14ac:dyDescent="0.3">
      <c r="A652" s="47" t="s">
        <v>441</v>
      </c>
      <c r="B652" s="48">
        <v>800</v>
      </c>
      <c r="C652" s="47" t="s">
        <v>65</v>
      </c>
      <c r="D652" s="47" t="s">
        <v>67</v>
      </c>
      <c r="E652" s="49" t="s">
        <v>68</v>
      </c>
      <c r="F652" s="11">
        <v>425.5</v>
      </c>
      <c r="G652" s="11">
        <v>425.5</v>
      </c>
      <c r="H652" s="11">
        <v>425.5</v>
      </c>
      <c r="I652" s="11"/>
      <c r="J652" s="11"/>
      <c r="K652" s="11"/>
      <c r="L652" s="11">
        <f t="shared" si="838"/>
        <v>425.5</v>
      </c>
      <c r="M652" s="11">
        <f t="shared" si="839"/>
        <v>425.5</v>
      </c>
      <c r="N652" s="11">
        <f t="shared" si="840"/>
        <v>425.5</v>
      </c>
      <c r="O652" s="11"/>
      <c r="P652" s="11"/>
      <c r="Q652" s="11"/>
      <c r="R652" s="11">
        <f t="shared" si="869"/>
        <v>425.5</v>
      </c>
      <c r="S652" s="11">
        <f t="shared" si="870"/>
        <v>425.5</v>
      </c>
      <c r="T652" s="11">
        <f t="shared" si="871"/>
        <v>425.5</v>
      </c>
      <c r="U652" s="11"/>
      <c r="V652" s="11"/>
      <c r="W652" s="11"/>
      <c r="X652" s="11">
        <f t="shared" si="872"/>
        <v>425.5</v>
      </c>
      <c r="Y652" s="11">
        <f t="shared" si="873"/>
        <v>425.5</v>
      </c>
      <c r="Z652" s="11">
        <f t="shared" si="874"/>
        <v>425.5</v>
      </c>
      <c r="AA652" s="11"/>
      <c r="AB652" s="11"/>
      <c r="AC652" s="11"/>
      <c r="AD652" s="11">
        <f t="shared" si="875"/>
        <v>425.5</v>
      </c>
      <c r="AE652" s="11"/>
      <c r="AF652" s="57">
        <f t="shared" si="867"/>
        <v>425.5</v>
      </c>
      <c r="AG652" s="58">
        <f t="shared" si="876"/>
        <v>425.5</v>
      </c>
      <c r="AH652" s="58">
        <f t="shared" si="877"/>
        <v>425.5</v>
      </c>
      <c r="AI652" s="11"/>
      <c r="AJ652" s="21"/>
      <c r="AK652" s="21"/>
    </row>
    <row r="653" spans="1:37" x14ac:dyDescent="0.3">
      <c r="A653" s="47" t="s">
        <v>443</v>
      </c>
      <c r="B653" s="48"/>
      <c r="C653" s="47"/>
      <c r="D653" s="47"/>
      <c r="E653" s="49" t="s">
        <v>195</v>
      </c>
      <c r="F653" s="11">
        <f t="shared" ref="F653:K653" si="908">F654</f>
        <v>2948</v>
      </c>
      <c r="G653" s="11">
        <f t="shared" si="908"/>
        <v>0</v>
      </c>
      <c r="H653" s="11">
        <f t="shared" si="908"/>
        <v>0</v>
      </c>
      <c r="I653" s="11">
        <f t="shared" si="908"/>
        <v>0</v>
      </c>
      <c r="J653" s="11">
        <f t="shared" si="908"/>
        <v>0</v>
      </c>
      <c r="K653" s="11">
        <f t="shared" si="908"/>
        <v>0</v>
      </c>
      <c r="L653" s="11">
        <f t="shared" si="838"/>
        <v>2948</v>
      </c>
      <c r="M653" s="11">
        <f t="shared" si="839"/>
        <v>0</v>
      </c>
      <c r="N653" s="11">
        <f t="shared" si="840"/>
        <v>0</v>
      </c>
      <c r="O653" s="11">
        <f>O654</f>
        <v>1928.3670000000002</v>
      </c>
      <c r="P653" s="11">
        <f>P654</f>
        <v>0</v>
      </c>
      <c r="Q653" s="11">
        <f>Q654</f>
        <v>0</v>
      </c>
      <c r="R653" s="11">
        <f t="shared" si="869"/>
        <v>4876.3670000000002</v>
      </c>
      <c r="S653" s="11">
        <f t="shared" si="870"/>
        <v>0</v>
      </c>
      <c r="T653" s="11">
        <f t="shared" si="871"/>
        <v>0</v>
      </c>
      <c r="U653" s="11">
        <f>U654</f>
        <v>0</v>
      </c>
      <c r="V653" s="11">
        <f>V654</f>
        <v>0</v>
      </c>
      <c r="W653" s="11">
        <f>W654</f>
        <v>0</v>
      </c>
      <c r="X653" s="11">
        <f t="shared" si="872"/>
        <v>4876.3670000000002</v>
      </c>
      <c r="Y653" s="11">
        <f t="shared" si="873"/>
        <v>0</v>
      </c>
      <c r="Z653" s="11">
        <f t="shared" si="874"/>
        <v>0</v>
      </c>
      <c r="AA653" s="11">
        <f>AA654</f>
        <v>0</v>
      </c>
      <c r="AB653" s="11">
        <f>AB654</f>
        <v>0</v>
      </c>
      <c r="AC653" s="11">
        <f>AC654</f>
        <v>0</v>
      </c>
      <c r="AD653" s="11">
        <f t="shared" si="875"/>
        <v>4876.3670000000002</v>
      </c>
      <c r="AE653" s="11">
        <f>AE654</f>
        <v>0</v>
      </c>
      <c r="AF653" s="57">
        <f t="shared" si="867"/>
        <v>4876.3670000000002</v>
      </c>
      <c r="AG653" s="58">
        <f t="shared" si="876"/>
        <v>0</v>
      </c>
      <c r="AH653" s="58">
        <f t="shared" si="877"/>
        <v>0</v>
      </c>
      <c r="AI653" s="11">
        <f>AI654</f>
        <v>0</v>
      </c>
      <c r="AJ653" s="21"/>
      <c r="AK653" s="21"/>
    </row>
    <row r="654" spans="1:37" ht="46.8" x14ac:dyDescent="0.3">
      <c r="A654" s="47" t="s">
        <v>443</v>
      </c>
      <c r="B654" s="48" t="s">
        <v>51</v>
      </c>
      <c r="C654" s="47"/>
      <c r="D654" s="47"/>
      <c r="E654" s="49" t="s">
        <v>52</v>
      </c>
      <c r="F654" s="11">
        <f t="shared" ref="F654:K654" si="909">F655+F656</f>
        <v>2948</v>
      </c>
      <c r="G654" s="11">
        <f t="shared" si="909"/>
        <v>0</v>
      </c>
      <c r="H654" s="11">
        <f t="shared" si="909"/>
        <v>0</v>
      </c>
      <c r="I654" s="11">
        <f t="shared" si="909"/>
        <v>0</v>
      </c>
      <c r="J654" s="11">
        <f t="shared" si="909"/>
        <v>0</v>
      </c>
      <c r="K654" s="11">
        <f t="shared" si="909"/>
        <v>0</v>
      </c>
      <c r="L654" s="11">
        <f t="shared" si="838"/>
        <v>2948</v>
      </c>
      <c r="M654" s="11">
        <f t="shared" si="839"/>
        <v>0</v>
      </c>
      <c r="N654" s="11">
        <f t="shared" si="840"/>
        <v>0</v>
      </c>
      <c r="O654" s="11">
        <f>O655+O656</f>
        <v>1928.3670000000002</v>
      </c>
      <c r="P654" s="11">
        <f>P655+P656</f>
        <v>0</v>
      </c>
      <c r="Q654" s="11">
        <f>Q655+Q656</f>
        <v>0</v>
      </c>
      <c r="R654" s="11">
        <f t="shared" si="869"/>
        <v>4876.3670000000002</v>
      </c>
      <c r="S654" s="11">
        <f t="shared" si="870"/>
        <v>0</v>
      </c>
      <c r="T654" s="11">
        <f t="shared" si="871"/>
        <v>0</v>
      </c>
      <c r="U654" s="11">
        <f>U655+U656</f>
        <v>0</v>
      </c>
      <c r="V654" s="11">
        <f>V655+V656</f>
        <v>0</v>
      </c>
      <c r="W654" s="11">
        <f>W655+W656</f>
        <v>0</v>
      </c>
      <c r="X654" s="11">
        <f t="shared" si="872"/>
        <v>4876.3670000000002</v>
      </c>
      <c r="Y654" s="11">
        <f t="shared" si="873"/>
        <v>0</v>
      </c>
      <c r="Z654" s="11">
        <f t="shared" si="874"/>
        <v>0</v>
      </c>
      <c r="AA654" s="11">
        <f>AA655+AA656</f>
        <v>0</v>
      </c>
      <c r="AB654" s="11">
        <f>AB655+AB656</f>
        <v>0</v>
      </c>
      <c r="AC654" s="11">
        <f>AC655+AC656</f>
        <v>0</v>
      </c>
      <c r="AD654" s="11">
        <f t="shared" si="875"/>
        <v>4876.3670000000002</v>
      </c>
      <c r="AE654" s="11">
        <f>AE655+AE656</f>
        <v>0</v>
      </c>
      <c r="AF654" s="57">
        <f t="shared" si="867"/>
        <v>4876.3670000000002</v>
      </c>
      <c r="AG654" s="58">
        <f t="shared" si="876"/>
        <v>0</v>
      </c>
      <c r="AH654" s="58">
        <f t="shared" si="877"/>
        <v>0</v>
      </c>
      <c r="AI654" s="11">
        <f>AI655+AI656</f>
        <v>0</v>
      </c>
      <c r="AJ654" s="21"/>
      <c r="AK654" s="21"/>
    </row>
    <row r="655" spans="1:37" ht="31.2" x14ac:dyDescent="0.3">
      <c r="A655" s="47" t="s">
        <v>443</v>
      </c>
      <c r="B655" s="48">
        <v>600</v>
      </c>
      <c r="C655" s="47" t="s">
        <v>65</v>
      </c>
      <c r="D655" s="47" t="s">
        <v>318</v>
      </c>
      <c r="E655" s="49" t="s">
        <v>442</v>
      </c>
      <c r="F655" s="11">
        <v>628.29999999999995</v>
      </c>
      <c r="G655" s="11">
        <v>0</v>
      </c>
      <c r="H655" s="11">
        <v>0</v>
      </c>
      <c r="I655" s="11"/>
      <c r="J655" s="11"/>
      <c r="K655" s="11"/>
      <c r="L655" s="11">
        <f t="shared" si="838"/>
        <v>628.29999999999995</v>
      </c>
      <c r="M655" s="11">
        <f t="shared" si="839"/>
        <v>0</v>
      </c>
      <c r="N655" s="11">
        <f t="shared" si="840"/>
        <v>0</v>
      </c>
      <c r="O655" s="11">
        <v>410.851</v>
      </c>
      <c r="P655" s="11"/>
      <c r="Q655" s="11"/>
      <c r="R655" s="11">
        <f t="shared" si="869"/>
        <v>1039.1509999999998</v>
      </c>
      <c r="S655" s="11">
        <f t="shared" si="870"/>
        <v>0</v>
      </c>
      <c r="T655" s="11">
        <f t="shared" si="871"/>
        <v>0</v>
      </c>
      <c r="U655" s="11"/>
      <c r="V655" s="11"/>
      <c r="W655" s="11"/>
      <c r="X655" s="11">
        <f t="shared" si="872"/>
        <v>1039.1509999999998</v>
      </c>
      <c r="Y655" s="11">
        <f t="shared" si="873"/>
        <v>0</v>
      </c>
      <c r="Z655" s="11">
        <f t="shared" si="874"/>
        <v>0</v>
      </c>
      <c r="AA655" s="11"/>
      <c r="AB655" s="11"/>
      <c r="AC655" s="11"/>
      <c r="AD655" s="11">
        <f t="shared" si="875"/>
        <v>1039.1509999999998</v>
      </c>
      <c r="AE655" s="11"/>
      <c r="AF655" s="57">
        <f t="shared" si="867"/>
        <v>1039.1509999999998</v>
      </c>
      <c r="AG655" s="58">
        <f t="shared" si="876"/>
        <v>0</v>
      </c>
      <c r="AH655" s="58">
        <f t="shared" si="877"/>
        <v>0</v>
      </c>
      <c r="AI655" s="11"/>
      <c r="AJ655" s="21"/>
      <c r="AK655" s="21"/>
    </row>
    <row r="656" spans="1:37" x14ac:dyDescent="0.3">
      <c r="A656" s="47" t="s">
        <v>443</v>
      </c>
      <c r="B656" s="48">
        <v>600</v>
      </c>
      <c r="C656" s="47" t="s">
        <v>65</v>
      </c>
      <c r="D656" s="47" t="s">
        <v>67</v>
      </c>
      <c r="E656" s="49" t="s">
        <v>68</v>
      </c>
      <c r="F656" s="11">
        <v>2319.6999999999998</v>
      </c>
      <c r="G656" s="11">
        <v>0</v>
      </c>
      <c r="H656" s="11">
        <v>0</v>
      </c>
      <c r="I656" s="11"/>
      <c r="J656" s="11"/>
      <c r="K656" s="11"/>
      <c r="L656" s="11">
        <f t="shared" ref="L656:L719" si="910">F656+I656</f>
        <v>2319.6999999999998</v>
      </c>
      <c r="M656" s="11">
        <f t="shared" ref="M656:M719" si="911">G656+J656</f>
        <v>0</v>
      </c>
      <c r="N656" s="11">
        <f t="shared" ref="N656:N719" si="912">H656+K656</f>
        <v>0</v>
      </c>
      <c r="O656" s="11">
        <v>1517.5160000000001</v>
      </c>
      <c r="P656" s="11"/>
      <c r="Q656" s="11"/>
      <c r="R656" s="11">
        <f t="shared" si="869"/>
        <v>3837.2159999999999</v>
      </c>
      <c r="S656" s="11">
        <f t="shared" si="870"/>
        <v>0</v>
      </c>
      <c r="T656" s="11">
        <f t="shared" si="871"/>
        <v>0</v>
      </c>
      <c r="U656" s="11"/>
      <c r="V656" s="11"/>
      <c r="W656" s="11"/>
      <c r="X656" s="11">
        <f t="shared" si="872"/>
        <v>3837.2159999999999</v>
      </c>
      <c r="Y656" s="11">
        <f t="shared" si="873"/>
        <v>0</v>
      </c>
      <c r="Z656" s="11">
        <f t="shared" si="874"/>
        <v>0</v>
      </c>
      <c r="AA656" s="11"/>
      <c r="AB656" s="11"/>
      <c r="AC656" s="11"/>
      <c r="AD656" s="11">
        <f t="shared" si="875"/>
        <v>3837.2159999999999</v>
      </c>
      <c r="AE656" s="11"/>
      <c r="AF656" s="57">
        <f t="shared" si="867"/>
        <v>3837.2159999999999</v>
      </c>
      <c r="AG656" s="58">
        <f t="shared" si="876"/>
        <v>0</v>
      </c>
      <c r="AH656" s="58">
        <f t="shared" si="877"/>
        <v>0</v>
      </c>
      <c r="AI656" s="11"/>
      <c r="AJ656" s="21"/>
      <c r="AK656" s="21"/>
    </row>
    <row r="657" spans="1:37" ht="31.2" x14ac:dyDescent="0.3">
      <c r="A657" s="47" t="s">
        <v>444</v>
      </c>
      <c r="B657" s="48"/>
      <c r="C657" s="47"/>
      <c r="D657" s="47"/>
      <c r="E657" s="49" t="s">
        <v>445</v>
      </c>
      <c r="F657" s="11">
        <f t="shared" ref="F657:K657" si="913">F658+F660+F662</f>
        <v>39037.899999999994</v>
      </c>
      <c r="G657" s="11">
        <f t="shared" si="913"/>
        <v>39388.6</v>
      </c>
      <c r="H657" s="11">
        <f t="shared" si="913"/>
        <v>39388.6</v>
      </c>
      <c r="I657" s="11">
        <f t="shared" si="913"/>
        <v>0</v>
      </c>
      <c r="J657" s="11">
        <f t="shared" si="913"/>
        <v>0</v>
      </c>
      <c r="K657" s="11">
        <f t="shared" si="913"/>
        <v>0</v>
      </c>
      <c r="L657" s="11">
        <f t="shared" si="910"/>
        <v>39037.899999999994</v>
      </c>
      <c r="M657" s="11">
        <f t="shared" si="911"/>
        <v>39388.6</v>
      </c>
      <c r="N657" s="11">
        <f t="shared" si="912"/>
        <v>39388.6</v>
      </c>
      <c r="O657" s="11">
        <f>O658+O660+O662</f>
        <v>310.48</v>
      </c>
      <c r="P657" s="11">
        <f>P658+P660+P662</f>
        <v>0</v>
      </c>
      <c r="Q657" s="11">
        <f>Q658+Q660+Q662</f>
        <v>0</v>
      </c>
      <c r="R657" s="11">
        <f t="shared" si="869"/>
        <v>39348.379999999997</v>
      </c>
      <c r="S657" s="11">
        <f t="shared" si="870"/>
        <v>39388.6</v>
      </c>
      <c r="T657" s="11">
        <f t="shared" si="871"/>
        <v>39388.6</v>
      </c>
      <c r="U657" s="11">
        <f>U658+U660+U662</f>
        <v>0</v>
      </c>
      <c r="V657" s="11">
        <f>V658+V660+V662</f>
        <v>0</v>
      </c>
      <c r="W657" s="11">
        <f>W658+W660+W662</f>
        <v>0</v>
      </c>
      <c r="X657" s="11">
        <f t="shared" si="872"/>
        <v>39348.379999999997</v>
      </c>
      <c r="Y657" s="11">
        <f t="shared" si="873"/>
        <v>39388.6</v>
      </c>
      <c r="Z657" s="11">
        <f t="shared" si="874"/>
        <v>39388.6</v>
      </c>
      <c r="AA657" s="11">
        <f>AA658+AA660+AA662</f>
        <v>-550</v>
      </c>
      <c r="AB657" s="11">
        <f>AB658+AB660+AB662</f>
        <v>-1000</v>
      </c>
      <c r="AC657" s="11">
        <f>AC658+AC660+AC662</f>
        <v>-1000</v>
      </c>
      <c r="AD657" s="11">
        <f t="shared" si="875"/>
        <v>38798.379999999997</v>
      </c>
      <c r="AE657" s="11">
        <f>AE658+AE660+AE662</f>
        <v>0</v>
      </c>
      <c r="AF657" s="57">
        <f t="shared" si="867"/>
        <v>38798.379999999997</v>
      </c>
      <c r="AG657" s="58">
        <f t="shared" si="876"/>
        <v>38388.6</v>
      </c>
      <c r="AH657" s="58">
        <f t="shared" si="877"/>
        <v>38388.6</v>
      </c>
      <c r="AI657" s="11">
        <f>AI658+AI660+AI662</f>
        <v>0</v>
      </c>
      <c r="AJ657" s="21"/>
      <c r="AK657" s="21"/>
    </row>
    <row r="658" spans="1:37" ht="31.2" x14ac:dyDescent="0.3">
      <c r="A658" s="47" t="s">
        <v>444</v>
      </c>
      <c r="B658" s="48" t="s">
        <v>59</v>
      </c>
      <c r="C658" s="47"/>
      <c r="D658" s="47"/>
      <c r="E658" s="49" t="s">
        <v>60</v>
      </c>
      <c r="F658" s="11">
        <f t="shared" ref="F658:K658" si="914">F659</f>
        <v>1000</v>
      </c>
      <c r="G658" s="11">
        <f t="shared" si="914"/>
        <v>1000</v>
      </c>
      <c r="H658" s="11">
        <f t="shared" si="914"/>
        <v>1000</v>
      </c>
      <c r="I658" s="11">
        <f t="shared" si="914"/>
        <v>0</v>
      </c>
      <c r="J658" s="11">
        <f t="shared" si="914"/>
        <v>0</v>
      </c>
      <c r="K658" s="11">
        <f t="shared" si="914"/>
        <v>0</v>
      </c>
      <c r="L658" s="11">
        <f t="shared" si="910"/>
        <v>1000</v>
      </c>
      <c r="M658" s="11">
        <f t="shared" si="911"/>
        <v>1000</v>
      </c>
      <c r="N658" s="11">
        <f t="shared" si="912"/>
        <v>1000</v>
      </c>
      <c r="O658" s="11">
        <f>O659</f>
        <v>0</v>
      </c>
      <c r="P658" s="11">
        <f>P659</f>
        <v>0</v>
      </c>
      <c r="Q658" s="11">
        <f>Q659</f>
        <v>0</v>
      </c>
      <c r="R658" s="11">
        <f t="shared" si="869"/>
        <v>1000</v>
      </c>
      <c r="S658" s="11">
        <f t="shared" si="870"/>
        <v>1000</v>
      </c>
      <c r="T658" s="11">
        <f t="shared" si="871"/>
        <v>1000</v>
      </c>
      <c r="U658" s="11">
        <f>U659</f>
        <v>0</v>
      </c>
      <c r="V658" s="11">
        <f>V659</f>
        <v>0</v>
      </c>
      <c r="W658" s="11">
        <f>W659</f>
        <v>0</v>
      </c>
      <c r="X658" s="11">
        <f t="shared" si="872"/>
        <v>1000</v>
      </c>
      <c r="Y658" s="11">
        <f t="shared" si="873"/>
        <v>1000</v>
      </c>
      <c r="Z658" s="11">
        <f t="shared" si="874"/>
        <v>1000</v>
      </c>
      <c r="AA658" s="11">
        <f>AA659</f>
        <v>0</v>
      </c>
      <c r="AB658" s="11">
        <f>AB659</f>
        <v>0</v>
      </c>
      <c r="AC658" s="11">
        <f>AC659</f>
        <v>0</v>
      </c>
      <c r="AD658" s="11">
        <f t="shared" si="875"/>
        <v>1000</v>
      </c>
      <c r="AE658" s="11">
        <f>AE659</f>
        <v>0</v>
      </c>
      <c r="AF658" s="57">
        <f t="shared" si="867"/>
        <v>1000</v>
      </c>
      <c r="AG658" s="58">
        <f t="shared" si="876"/>
        <v>1000</v>
      </c>
      <c r="AH658" s="58">
        <f t="shared" si="877"/>
        <v>1000</v>
      </c>
      <c r="AI658" s="11">
        <f>AI659</f>
        <v>0</v>
      </c>
      <c r="AJ658" s="21"/>
      <c r="AK658" s="21"/>
    </row>
    <row r="659" spans="1:37" x14ac:dyDescent="0.3">
      <c r="A659" s="47" t="s">
        <v>444</v>
      </c>
      <c r="B659" s="48">
        <v>200</v>
      </c>
      <c r="C659" s="47" t="s">
        <v>65</v>
      </c>
      <c r="D659" s="47" t="s">
        <v>67</v>
      </c>
      <c r="E659" s="49" t="s">
        <v>68</v>
      </c>
      <c r="F659" s="11">
        <v>1000</v>
      </c>
      <c r="G659" s="11">
        <v>1000</v>
      </c>
      <c r="H659" s="11">
        <v>1000</v>
      </c>
      <c r="I659" s="11"/>
      <c r="J659" s="11"/>
      <c r="K659" s="11"/>
      <c r="L659" s="11">
        <f t="shared" si="910"/>
        <v>1000</v>
      </c>
      <c r="M659" s="11">
        <f t="shared" si="911"/>
        <v>1000</v>
      </c>
      <c r="N659" s="11">
        <f t="shared" si="912"/>
        <v>1000</v>
      </c>
      <c r="O659" s="11"/>
      <c r="P659" s="11"/>
      <c r="Q659" s="11"/>
      <c r="R659" s="11">
        <f t="shared" si="869"/>
        <v>1000</v>
      </c>
      <c r="S659" s="11">
        <f t="shared" si="870"/>
        <v>1000</v>
      </c>
      <c r="T659" s="11">
        <f t="shared" si="871"/>
        <v>1000</v>
      </c>
      <c r="U659" s="11"/>
      <c r="V659" s="11"/>
      <c r="W659" s="11"/>
      <c r="X659" s="11">
        <f t="shared" si="872"/>
        <v>1000</v>
      </c>
      <c r="Y659" s="11">
        <f t="shared" si="873"/>
        <v>1000</v>
      </c>
      <c r="Z659" s="11">
        <f t="shared" si="874"/>
        <v>1000</v>
      </c>
      <c r="AA659" s="11"/>
      <c r="AB659" s="11"/>
      <c r="AC659" s="11"/>
      <c r="AD659" s="11">
        <f t="shared" si="875"/>
        <v>1000</v>
      </c>
      <c r="AE659" s="11"/>
      <c r="AF659" s="57">
        <f t="shared" si="867"/>
        <v>1000</v>
      </c>
      <c r="AG659" s="58">
        <f t="shared" si="876"/>
        <v>1000</v>
      </c>
      <c r="AH659" s="58">
        <f t="shared" si="877"/>
        <v>1000</v>
      </c>
      <c r="AI659" s="11"/>
      <c r="AJ659" s="21"/>
      <c r="AK659" s="21"/>
    </row>
    <row r="660" spans="1:37" ht="31.2" x14ac:dyDescent="0.3">
      <c r="A660" s="47" t="s">
        <v>444</v>
      </c>
      <c r="B660" s="48" t="s">
        <v>185</v>
      </c>
      <c r="C660" s="47"/>
      <c r="D660" s="47"/>
      <c r="E660" s="49" t="s">
        <v>186</v>
      </c>
      <c r="F660" s="11">
        <f t="shared" ref="F660:K660" si="915">F661</f>
        <v>1900</v>
      </c>
      <c r="G660" s="11">
        <f t="shared" si="915"/>
        <v>1900</v>
      </c>
      <c r="H660" s="11">
        <f t="shared" si="915"/>
        <v>1900</v>
      </c>
      <c r="I660" s="11">
        <f t="shared" si="915"/>
        <v>0</v>
      </c>
      <c r="J660" s="11">
        <f t="shared" si="915"/>
        <v>0</v>
      </c>
      <c r="K660" s="11">
        <f t="shared" si="915"/>
        <v>0</v>
      </c>
      <c r="L660" s="11">
        <f t="shared" si="910"/>
        <v>1900</v>
      </c>
      <c r="M660" s="11">
        <f t="shared" si="911"/>
        <v>1900</v>
      </c>
      <c r="N660" s="11">
        <f t="shared" si="912"/>
        <v>1900</v>
      </c>
      <c r="O660" s="11">
        <f>O661</f>
        <v>0</v>
      </c>
      <c r="P660" s="11">
        <f>P661</f>
        <v>0</v>
      </c>
      <c r="Q660" s="11">
        <f>Q661</f>
        <v>0</v>
      </c>
      <c r="R660" s="11">
        <f t="shared" si="869"/>
        <v>1900</v>
      </c>
      <c r="S660" s="11">
        <f t="shared" si="870"/>
        <v>1900</v>
      </c>
      <c r="T660" s="11">
        <f t="shared" si="871"/>
        <v>1900</v>
      </c>
      <c r="U660" s="11">
        <f>U661</f>
        <v>0</v>
      </c>
      <c r="V660" s="11">
        <f>V661</f>
        <v>0</v>
      </c>
      <c r="W660" s="11">
        <f>W661</f>
        <v>0</v>
      </c>
      <c r="X660" s="11">
        <f t="shared" si="872"/>
        <v>1900</v>
      </c>
      <c r="Y660" s="11">
        <f t="shared" si="873"/>
        <v>1900</v>
      </c>
      <c r="Z660" s="11">
        <f t="shared" si="874"/>
        <v>1900</v>
      </c>
      <c r="AA660" s="11">
        <f>AA661</f>
        <v>0</v>
      </c>
      <c r="AB660" s="11">
        <f>AB661</f>
        <v>0</v>
      </c>
      <c r="AC660" s="11">
        <f>AC661</f>
        <v>0</v>
      </c>
      <c r="AD660" s="11">
        <f t="shared" si="875"/>
        <v>1900</v>
      </c>
      <c r="AE660" s="11">
        <f>AE661</f>
        <v>0</v>
      </c>
      <c r="AF660" s="57">
        <f t="shared" si="867"/>
        <v>1900</v>
      </c>
      <c r="AG660" s="58">
        <f t="shared" si="876"/>
        <v>1900</v>
      </c>
      <c r="AH660" s="58">
        <f t="shared" si="877"/>
        <v>1900</v>
      </c>
      <c r="AI660" s="11">
        <f>AI661</f>
        <v>0</v>
      </c>
      <c r="AJ660" s="21"/>
      <c r="AK660" s="21"/>
    </row>
    <row r="661" spans="1:37" x14ac:dyDescent="0.3">
      <c r="A661" s="47" t="s">
        <v>444</v>
      </c>
      <c r="B661" s="48">
        <v>300</v>
      </c>
      <c r="C661" s="47" t="s">
        <v>65</v>
      </c>
      <c r="D661" s="47" t="s">
        <v>67</v>
      </c>
      <c r="E661" s="49" t="s">
        <v>68</v>
      </c>
      <c r="F661" s="11">
        <v>1900</v>
      </c>
      <c r="G661" s="11">
        <v>1900</v>
      </c>
      <c r="H661" s="11">
        <v>1900</v>
      </c>
      <c r="I661" s="11"/>
      <c r="J661" s="11"/>
      <c r="K661" s="11"/>
      <c r="L661" s="11">
        <f t="shared" si="910"/>
        <v>1900</v>
      </c>
      <c r="M661" s="11">
        <f t="shared" si="911"/>
        <v>1900</v>
      </c>
      <c r="N661" s="11">
        <f t="shared" si="912"/>
        <v>1900</v>
      </c>
      <c r="O661" s="11"/>
      <c r="P661" s="11"/>
      <c r="Q661" s="11"/>
      <c r="R661" s="11">
        <f t="shared" si="869"/>
        <v>1900</v>
      </c>
      <c r="S661" s="11">
        <f t="shared" si="870"/>
        <v>1900</v>
      </c>
      <c r="T661" s="11">
        <f t="shared" si="871"/>
        <v>1900</v>
      </c>
      <c r="U661" s="11"/>
      <c r="V661" s="11"/>
      <c r="W661" s="11"/>
      <c r="X661" s="11">
        <f t="shared" si="872"/>
        <v>1900</v>
      </c>
      <c r="Y661" s="11">
        <f t="shared" si="873"/>
        <v>1900</v>
      </c>
      <c r="Z661" s="11">
        <f t="shared" si="874"/>
        <v>1900</v>
      </c>
      <c r="AA661" s="11"/>
      <c r="AB661" s="11"/>
      <c r="AC661" s="11"/>
      <c r="AD661" s="11">
        <f t="shared" si="875"/>
        <v>1900</v>
      </c>
      <c r="AE661" s="11"/>
      <c r="AF661" s="57">
        <f t="shared" si="867"/>
        <v>1900</v>
      </c>
      <c r="AG661" s="58">
        <f t="shared" si="876"/>
        <v>1900</v>
      </c>
      <c r="AH661" s="58">
        <f t="shared" si="877"/>
        <v>1900</v>
      </c>
      <c r="AI661" s="11"/>
      <c r="AJ661" s="21"/>
      <c r="AK661" s="21"/>
    </row>
    <row r="662" spans="1:37" ht="46.8" x14ac:dyDescent="0.3">
      <c r="A662" s="47" t="s">
        <v>444</v>
      </c>
      <c r="B662" s="48" t="s">
        <v>51</v>
      </c>
      <c r="C662" s="47"/>
      <c r="D662" s="47"/>
      <c r="E662" s="49" t="s">
        <v>52</v>
      </c>
      <c r="F662" s="11">
        <f t="shared" ref="F662:K662" si="916">F663+F664</f>
        <v>36137.899999999994</v>
      </c>
      <c r="G662" s="11">
        <f t="shared" si="916"/>
        <v>36488.6</v>
      </c>
      <c r="H662" s="11">
        <f t="shared" si="916"/>
        <v>36488.6</v>
      </c>
      <c r="I662" s="11">
        <f t="shared" si="916"/>
        <v>0</v>
      </c>
      <c r="J662" s="11">
        <f t="shared" si="916"/>
        <v>0</v>
      </c>
      <c r="K662" s="11">
        <f t="shared" si="916"/>
        <v>0</v>
      </c>
      <c r="L662" s="11">
        <f t="shared" si="910"/>
        <v>36137.899999999994</v>
      </c>
      <c r="M662" s="11">
        <f t="shared" si="911"/>
        <v>36488.6</v>
      </c>
      <c r="N662" s="11">
        <f t="shared" si="912"/>
        <v>36488.6</v>
      </c>
      <c r="O662" s="11">
        <f>O663+O664</f>
        <v>310.48</v>
      </c>
      <c r="P662" s="11">
        <f>P663+P664</f>
        <v>0</v>
      </c>
      <c r="Q662" s="11">
        <f>Q663+Q664</f>
        <v>0</v>
      </c>
      <c r="R662" s="11">
        <f t="shared" si="869"/>
        <v>36448.379999999997</v>
      </c>
      <c r="S662" s="11">
        <f t="shared" si="870"/>
        <v>36488.6</v>
      </c>
      <c r="T662" s="11">
        <f t="shared" si="871"/>
        <v>36488.6</v>
      </c>
      <c r="U662" s="11">
        <f>U663+U664</f>
        <v>0</v>
      </c>
      <c r="V662" s="11">
        <f>V663+V664</f>
        <v>0</v>
      </c>
      <c r="W662" s="11">
        <f>W663+W664</f>
        <v>0</v>
      </c>
      <c r="X662" s="11">
        <f t="shared" si="872"/>
        <v>36448.379999999997</v>
      </c>
      <c r="Y662" s="11">
        <f t="shared" si="873"/>
        <v>36488.6</v>
      </c>
      <c r="Z662" s="11">
        <f t="shared" si="874"/>
        <v>36488.6</v>
      </c>
      <c r="AA662" s="11">
        <f>AA663+AA664</f>
        <v>-550</v>
      </c>
      <c r="AB662" s="11">
        <f>AB663+AB664</f>
        <v>-1000</v>
      </c>
      <c r="AC662" s="11">
        <f>AC663+AC664</f>
        <v>-1000</v>
      </c>
      <c r="AD662" s="11">
        <f t="shared" si="875"/>
        <v>35898.379999999997</v>
      </c>
      <c r="AE662" s="11">
        <f>AE663+AE664</f>
        <v>0</v>
      </c>
      <c r="AF662" s="57">
        <f t="shared" si="867"/>
        <v>35898.379999999997</v>
      </c>
      <c r="AG662" s="58">
        <f t="shared" si="876"/>
        <v>35488.6</v>
      </c>
      <c r="AH662" s="58">
        <f t="shared" si="877"/>
        <v>35488.6</v>
      </c>
      <c r="AI662" s="11">
        <f>AI663+AI664</f>
        <v>0</v>
      </c>
      <c r="AJ662" s="21"/>
      <c r="AK662" s="21"/>
    </row>
    <row r="663" spans="1:37" x14ac:dyDescent="0.3">
      <c r="A663" s="47" t="s">
        <v>444</v>
      </c>
      <c r="B663" s="48">
        <v>600</v>
      </c>
      <c r="C663" s="47" t="s">
        <v>65</v>
      </c>
      <c r="D663" s="47" t="s">
        <v>99</v>
      </c>
      <c r="E663" s="49" t="s">
        <v>206</v>
      </c>
      <c r="F663" s="11">
        <v>3223.7</v>
      </c>
      <c r="G663" s="11">
        <v>3316.8</v>
      </c>
      <c r="H663" s="11">
        <v>3316.8</v>
      </c>
      <c r="I663" s="11"/>
      <c r="J663" s="11"/>
      <c r="K663" s="11"/>
      <c r="L663" s="11">
        <f t="shared" si="910"/>
        <v>3223.7</v>
      </c>
      <c r="M663" s="11">
        <f t="shared" si="911"/>
        <v>3316.8</v>
      </c>
      <c r="N663" s="11">
        <f t="shared" si="912"/>
        <v>3316.8</v>
      </c>
      <c r="O663" s="11">
        <v>84.216999999999999</v>
      </c>
      <c r="P663" s="11"/>
      <c r="Q663" s="11"/>
      <c r="R663" s="11">
        <f t="shared" si="869"/>
        <v>3307.9169999999999</v>
      </c>
      <c r="S663" s="11">
        <f t="shared" si="870"/>
        <v>3316.8</v>
      </c>
      <c r="T663" s="11">
        <f t="shared" si="871"/>
        <v>3316.8</v>
      </c>
      <c r="U663" s="11"/>
      <c r="V663" s="11"/>
      <c r="W663" s="11"/>
      <c r="X663" s="11">
        <f t="shared" si="872"/>
        <v>3307.9169999999999</v>
      </c>
      <c r="Y663" s="11">
        <f t="shared" si="873"/>
        <v>3316.8</v>
      </c>
      <c r="Z663" s="11">
        <f t="shared" si="874"/>
        <v>3316.8</v>
      </c>
      <c r="AA663" s="11"/>
      <c r="AB663" s="11"/>
      <c r="AC663" s="11"/>
      <c r="AD663" s="11">
        <f t="shared" si="875"/>
        <v>3307.9169999999999</v>
      </c>
      <c r="AE663" s="11"/>
      <c r="AF663" s="57">
        <f t="shared" si="867"/>
        <v>3307.9169999999999</v>
      </c>
      <c r="AG663" s="58">
        <f t="shared" si="876"/>
        <v>3316.8</v>
      </c>
      <c r="AH663" s="58">
        <f t="shared" si="877"/>
        <v>3316.8</v>
      </c>
      <c r="AI663" s="11"/>
      <c r="AJ663" s="21"/>
      <c r="AK663" s="21"/>
    </row>
    <row r="664" spans="1:37" x14ac:dyDescent="0.3">
      <c r="A664" s="47" t="s">
        <v>444</v>
      </c>
      <c r="B664" s="48">
        <v>600</v>
      </c>
      <c r="C664" s="47" t="s">
        <v>65</v>
      </c>
      <c r="D664" s="47" t="s">
        <v>67</v>
      </c>
      <c r="E664" s="49" t="s">
        <v>68</v>
      </c>
      <c r="F664" s="11">
        <v>32914.199999999997</v>
      </c>
      <c r="G664" s="11">
        <v>33171.799999999996</v>
      </c>
      <c r="H664" s="11">
        <v>33171.799999999996</v>
      </c>
      <c r="I664" s="11"/>
      <c r="J664" s="11"/>
      <c r="K664" s="11"/>
      <c r="L664" s="11">
        <f t="shared" si="910"/>
        <v>32914.199999999997</v>
      </c>
      <c r="M664" s="11">
        <f t="shared" si="911"/>
        <v>33171.799999999996</v>
      </c>
      <c r="N664" s="11">
        <f t="shared" si="912"/>
        <v>33171.799999999996</v>
      </c>
      <c r="O664" s="11">
        <v>226.26300000000001</v>
      </c>
      <c r="P664" s="11"/>
      <c r="Q664" s="11"/>
      <c r="R664" s="11">
        <f t="shared" si="869"/>
        <v>33140.462999999996</v>
      </c>
      <c r="S664" s="11">
        <f t="shared" si="870"/>
        <v>33171.799999999996</v>
      </c>
      <c r="T664" s="11">
        <f t="shared" si="871"/>
        <v>33171.799999999996</v>
      </c>
      <c r="U664" s="11"/>
      <c r="V664" s="11"/>
      <c r="W664" s="11"/>
      <c r="X664" s="11">
        <f t="shared" si="872"/>
        <v>33140.462999999996</v>
      </c>
      <c r="Y664" s="11">
        <f t="shared" si="873"/>
        <v>33171.799999999996</v>
      </c>
      <c r="Z664" s="11">
        <f t="shared" si="874"/>
        <v>33171.799999999996</v>
      </c>
      <c r="AA664" s="11">
        <v>-550</v>
      </c>
      <c r="AB664" s="11">
        <v>-1000</v>
      </c>
      <c r="AC664" s="11">
        <v>-1000</v>
      </c>
      <c r="AD664" s="11">
        <f t="shared" si="875"/>
        <v>32590.462999999996</v>
      </c>
      <c r="AE664" s="11"/>
      <c r="AF664" s="57">
        <f t="shared" si="867"/>
        <v>32590.462999999996</v>
      </c>
      <c r="AG664" s="58">
        <f t="shared" si="876"/>
        <v>32171.799999999996</v>
      </c>
      <c r="AH664" s="58">
        <f t="shared" si="877"/>
        <v>32171.799999999996</v>
      </c>
      <c r="AI664" s="11"/>
      <c r="AJ664" s="21"/>
      <c r="AK664" s="21"/>
    </row>
    <row r="665" spans="1:37" ht="31.2" x14ac:dyDescent="0.3">
      <c r="A665" s="47" t="s">
        <v>446</v>
      </c>
      <c r="B665" s="48"/>
      <c r="C665" s="47"/>
      <c r="D665" s="47"/>
      <c r="E665" s="49" t="s">
        <v>447</v>
      </c>
      <c r="F665" s="11">
        <f t="shared" ref="F665:K665" si="917">F666+F668</f>
        <v>2988.6</v>
      </c>
      <c r="G665" s="11">
        <f t="shared" si="917"/>
        <v>2988.6</v>
      </c>
      <c r="H665" s="11">
        <f t="shared" si="917"/>
        <v>2988.6</v>
      </c>
      <c r="I665" s="11">
        <f t="shared" si="917"/>
        <v>0</v>
      </c>
      <c r="J665" s="11">
        <f t="shared" si="917"/>
        <v>0</v>
      </c>
      <c r="K665" s="11">
        <f t="shared" si="917"/>
        <v>0</v>
      </c>
      <c r="L665" s="11">
        <f t="shared" si="910"/>
        <v>2988.6</v>
      </c>
      <c r="M665" s="11">
        <f t="shared" si="911"/>
        <v>2988.6</v>
      </c>
      <c r="N665" s="11">
        <f t="shared" si="912"/>
        <v>2988.6</v>
      </c>
      <c r="O665" s="11">
        <f>O666+O668</f>
        <v>0</v>
      </c>
      <c r="P665" s="11">
        <f>P666+P668</f>
        <v>0</v>
      </c>
      <c r="Q665" s="11">
        <f>Q666+Q668</f>
        <v>0</v>
      </c>
      <c r="R665" s="11">
        <f t="shared" si="869"/>
        <v>2988.6</v>
      </c>
      <c r="S665" s="11">
        <f t="shared" si="870"/>
        <v>2988.6</v>
      </c>
      <c r="T665" s="11">
        <f t="shared" si="871"/>
        <v>2988.6</v>
      </c>
      <c r="U665" s="11">
        <f>U666+U668</f>
        <v>0</v>
      </c>
      <c r="V665" s="11">
        <f>V666+V668</f>
        <v>0</v>
      </c>
      <c r="W665" s="11">
        <f>W666+W668</f>
        <v>0</v>
      </c>
      <c r="X665" s="11">
        <f t="shared" si="872"/>
        <v>2988.6</v>
      </c>
      <c r="Y665" s="11">
        <f t="shared" si="873"/>
        <v>2988.6</v>
      </c>
      <c r="Z665" s="11">
        <f t="shared" si="874"/>
        <v>2988.6</v>
      </c>
      <c r="AA665" s="11">
        <f>AA666+AA668</f>
        <v>0</v>
      </c>
      <c r="AB665" s="11">
        <f>AB666+AB668</f>
        <v>0</v>
      </c>
      <c r="AC665" s="11">
        <f>AC666+AC668</f>
        <v>0</v>
      </c>
      <c r="AD665" s="11">
        <f t="shared" si="875"/>
        <v>2988.6</v>
      </c>
      <c r="AE665" s="11">
        <f>AE666+AE668</f>
        <v>0</v>
      </c>
      <c r="AF665" s="57">
        <f t="shared" si="867"/>
        <v>2988.6</v>
      </c>
      <c r="AG665" s="58">
        <f t="shared" si="876"/>
        <v>2988.6</v>
      </c>
      <c r="AH665" s="58">
        <f t="shared" si="877"/>
        <v>2988.6</v>
      </c>
      <c r="AI665" s="11">
        <f>AI666+AI668</f>
        <v>0</v>
      </c>
      <c r="AJ665" s="21"/>
      <c r="AK665" s="21"/>
    </row>
    <row r="666" spans="1:37" ht="31.2" x14ac:dyDescent="0.3">
      <c r="A666" s="47" t="s">
        <v>446</v>
      </c>
      <c r="B666" s="48" t="s">
        <v>59</v>
      </c>
      <c r="C666" s="47"/>
      <c r="D666" s="47"/>
      <c r="E666" s="49" t="s">
        <v>60</v>
      </c>
      <c r="F666" s="11">
        <f t="shared" ref="F666:K666" si="918">F667</f>
        <v>115</v>
      </c>
      <c r="G666" s="11">
        <f t="shared" si="918"/>
        <v>115</v>
      </c>
      <c r="H666" s="11">
        <f t="shared" si="918"/>
        <v>115</v>
      </c>
      <c r="I666" s="11">
        <f t="shared" si="918"/>
        <v>0</v>
      </c>
      <c r="J666" s="11">
        <f t="shared" si="918"/>
        <v>0</v>
      </c>
      <c r="K666" s="11">
        <f t="shared" si="918"/>
        <v>0</v>
      </c>
      <c r="L666" s="11">
        <f t="shared" si="910"/>
        <v>115</v>
      </c>
      <c r="M666" s="11">
        <f t="shared" si="911"/>
        <v>115</v>
      </c>
      <c r="N666" s="11">
        <f t="shared" si="912"/>
        <v>115</v>
      </c>
      <c r="O666" s="11">
        <f>O667</f>
        <v>0</v>
      </c>
      <c r="P666" s="11">
        <f>P667</f>
        <v>0</v>
      </c>
      <c r="Q666" s="11">
        <f>Q667</f>
        <v>0</v>
      </c>
      <c r="R666" s="11">
        <f t="shared" si="869"/>
        <v>115</v>
      </c>
      <c r="S666" s="11">
        <f t="shared" si="870"/>
        <v>115</v>
      </c>
      <c r="T666" s="11">
        <f t="shared" si="871"/>
        <v>115</v>
      </c>
      <c r="U666" s="11">
        <f>U667</f>
        <v>0</v>
      </c>
      <c r="V666" s="11">
        <f>V667</f>
        <v>0</v>
      </c>
      <c r="W666" s="11">
        <f>W667</f>
        <v>0</v>
      </c>
      <c r="X666" s="11">
        <f t="shared" si="872"/>
        <v>115</v>
      </c>
      <c r="Y666" s="11">
        <f t="shared" si="873"/>
        <v>115</v>
      </c>
      <c r="Z666" s="11">
        <f t="shared" si="874"/>
        <v>115</v>
      </c>
      <c r="AA666" s="11">
        <f>AA667</f>
        <v>0</v>
      </c>
      <c r="AB666" s="11">
        <f>AB667</f>
        <v>0</v>
      </c>
      <c r="AC666" s="11">
        <f>AC667</f>
        <v>0</v>
      </c>
      <c r="AD666" s="11">
        <f t="shared" si="875"/>
        <v>115</v>
      </c>
      <c r="AE666" s="11">
        <f>AE667</f>
        <v>0</v>
      </c>
      <c r="AF666" s="57">
        <f t="shared" si="867"/>
        <v>115</v>
      </c>
      <c r="AG666" s="58">
        <f t="shared" si="876"/>
        <v>115</v>
      </c>
      <c r="AH666" s="58">
        <f t="shared" si="877"/>
        <v>115</v>
      </c>
      <c r="AI666" s="11">
        <f>AI667</f>
        <v>0</v>
      </c>
      <c r="AJ666" s="21"/>
      <c r="AK666" s="21"/>
    </row>
    <row r="667" spans="1:37" x14ac:dyDescent="0.3">
      <c r="A667" s="47" t="s">
        <v>446</v>
      </c>
      <c r="B667" s="48">
        <v>200</v>
      </c>
      <c r="C667" s="47" t="s">
        <v>65</v>
      </c>
      <c r="D667" s="47" t="s">
        <v>67</v>
      </c>
      <c r="E667" s="49" t="s">
        <v>68</v>
      </c>
      <c r="F667" s="11">
        <v>115</v>
      </c>
      <c r="G667" s="11">
        <v>115</v>
      </c>
      <c r="H667" s="11">
        <v>115</v>
      </c>
      <c r="I667" s="11"/>
      <c r="J667" s="11"/>
      <c r="K667" s="11"/>
      <c r="L667" s="11">
        <f t="shared" si="910"/>
        <v>115</v>
      </c>
      <c r="M667" s="11">
        <f t="shared" si="911"/>
        <v>115</v>
      </c>
      <c r="N667" s="11">
        <f t="shared" si="912"/>
        <v>115</v>
      </c>
      <c r="O667" s="11"/>
      <c r="P667" s="11"/>
      <c r="Q667" s="11"/>
      <c r="R667" s="11">
        <f t="shared" si="869"/>
        <v>115</v>
      </c>
      <c r="S667" s="11">
        <f t="shared" si="870"/>
        <v>115</v>
      </c>
      <c r="T667" s="11">
        <f t="shared" si="871"/>
        <v>115</v>
      </c>
      <c r="U667" s="11"/>
      <c r="V667" s="11"/>
      <c r="W667" s="11"/>
      <c r="X667" s="11">
        <f t="shared" si="872"/>
        <v>115</v>
      </c>
      <c r="Y667" s="11">
        <f t="shared" si="873"/>
        <v>115</v>
      </c>
      <c r="Z667" s="11">
        <f t="shared" si="874"/>
        <v>115</v>
      </c>
      <c r="AA667" s="11"/>
      <c r="AB667" s="11"/>
      <c r="AC667" s="11"/>
      <c r="AD667" s="11">
        <f t="shared" si="875"/>
        <v>115</v>
      </c>
      <c r="AE667" s="11"/>
      <c r="AF667" s="57">
        <f t="shared" si="867"/>
        <v>115</v>
      </c>
      <c r="AG667" s="58">
        <f t="shared" si="876"/>
        <v>115</v>
      </c>
      <c r="AH667" s="58">
        <f t="shared" si="877"/>
        <v>115</v>
      </c>
      <c r="AI667" s="11"/>
      <c r="AJ667" s="21"/>
      <c r="AK667" s="21"/>
    </row>
    <row r="668" spans="1:37" ht="31.2" x14ac:dyDescent="0.3">
      <c r="A668" s="47" t="s">
        <v>446</v>
      </c>
      <c r="B668" s="48" t="s">
        <v>185</v>
      </c>
      <c r="C668" s="47"/>
      <c r="D668" s="47"/>
      <c r="E668" s="49" t="s">
        <v>186</v>
      </c>
      <c r="F668" s="11">
        <f t="shared" ref="F668:K668" si="919">F669</f>
        <v>2873.6</v>
      </c>
      <c r="G668" s="11">
        <f t="shared" si="919"/>
        <v>2873.6</v>
      </c>
      <c r="H668" s="11">
        <f t="shared" si="919"/>
        <v>2873.6</v>
      </c>
      <c r="I668" s="11">
        <f t="shared" si="919"/>
        <v>0</v>
      </c>
      <c r="J668" s="11">
        <f t="shared" si="919"/>
        <v>0</v>
      </c>
      <c r="K668" s="11">
        <f t="shared" si="919"/>
        <v>0</v>
      </c>
      <c r="L668" s="11">
        <f t="shared" si="910"/>
        <v>2873.6</v>
      </c>
      <c r="M668" s="11">
        <f t="shared" si="911"/>
        <v>2873.6</v>
      </c>
      <c r="N668" s="11">
        <f t="shared" si="912"/>
        <v>2873.6</v>
      </c>
      <c r="O668" s="11">
        <f>O669</f>
        <v>0</v>
      </c>
      <c r="P668" s="11">
        <f>P669</f>
        <v>0</v>
      </c>
      <c r="Q668" s="11">
        <f>Q669</f>
        <v>0</v>
      </c>
      <c r="R668" s="11">
        <f t="shared" si="869"/>
        <v>2873.6</v>
      </c>
      <c r="S668" s="11">
        <f t="shared" si="870"/>
        <v>2873.6</v>
      </c>
      <c r="T668" s="11">
        <f t="shared" si="871"/>
        <v>2873.6</v>
      </c>
      <c r="U668" s="11">
        <f>U669</f>
        <v>0</v>
      </c>
      <c r="V668" s="11">
        <f>V669</f>
        <v>0</v>
      </c>
      <c r="W668" s="11">
        <f>W669</f>
        <v>0</v>
      </c>
      <c r="X668" s="11">
        <f t="shared" si="872"/>
        <v>2873.6</v>
      </c>
      <c r="Y668" s="11">
        <f t="shared" si="873"/>
        <v>2873.6</v>
      </c>
      <c r="Z668" s="11">
        <f t="shared" si="874"/>
        <v>2873.6</v>
      </c>
      <c r="AA668" s="11">
        <f>AA669</f>
        <v>0</v>
      </c>
      <c r="AB668" s="11">
        <f>AB669</f>
        <v>0</v>
      </c>
      <c r="AC668" s="11">
        <f>AC669</f>
        <v>0</v>
      </c>
      <c r="AD668" s="11">
        <f t="shared" si="875"/>
        <v>2873.6</v>
      </c>
      <c r="AE668" s="11">
        <f>AE669</f>
        <v>0</v>
      </c>
      <c r="AF668" s="57">
        <f t="shared" si="867"/>
        <v>2873.6</v>
      </c>
      <c r="AG668" s="58">
        <f t="shared" si="876"/>
        <v>2873.6</v>
      </c>
      <c r="AH668" s="58">
        <f t="shared" si="877"/>
        <v>2873.6</v>
      </c>
      <c r="AI668" s="11">
        <f>AI669</f>
        <v>0</v>
      </c>
      <c r="AJ668" s="21"/>
      <c r="AK668" s="21"/>
    </row>
    <row r="669" spans="1:37" x14ac:dyDescent="0.3">
      <c r="A669" s="47" t="s">
        <v>446</v>
      </c>
      <c r="B669" s="48">
        <v>300</v>
      </c>
      <c r="C669" s="47" t="s">
        <v>65</v>
      </c>
      <c r="D669" s="47" t="s">
        <v>67</v>
      </c>
      <c r="E669" s="49" t="s">
        <v>68</v>
      </c>
      <c r="F669" s="11">
        <v>2873.6</v>
      </c>
      <c r="G669" s="11">
        <v>2873.6</v>
      </c>
      <c r="H669" s="11">
        <v>2873.6</v>
      </c>
      <c r="I669" s="11"/>
      <c r="J669" s="11"/>
      <c r="K669" s="11"/>
      <c r="L669" s="11">
        <f t="shared" si="910"/>
        <v>2873.6</v>
      </c>
      <c r="M669" s="11">
        <f t="shared" si="911"/>
        <v>2873.6</v>
      </c>
      <c r="N669" s="11">
        <f t="shared" si="912"/>
        <v>2873.6</v>
      </c>
      <c r="O669" s="11"/>
      <c r="P669" s="11"/>
      <c r="Q669" s="11"/>
      <c r="R669" s="11">
        <f t="shared" si="869"/>
        <v>2873.6</v>
      </c>
      <c r="S669" s="11">
        <f t="shared" si="870"/>
        <v>2873.6</v>
      </c>
      <c r="T669" s="11">
        <f t="shared" si="871"/>
        <v>2873.6</v>
      </c>
      <c r="U669" s="11"/>
      <c r="V669" s="11"/>
      <c r="W669" s="11"/>
      <c r="X669" s="11">
        <f t="shared" si="872"/>
        <v>2873.6</v>
      </c>
      <c r="Y669" s="11">
        <f t="shared" si="873"/>
        <v>2873.6</v>
      </c>
      <c r="Z669" s="11">
        <f t="shared" si="874"/>
        <v>2873.6</v>
      </c>
      <c r="AA669" s="11"/>
      <c r="AB669" s="11"/>
      <c r="AC669" s="11"/>
      <c r="AD669" s="11">
        <f t="shared" si="875"/>
        <v>2873.6</v>
      </c>
      <c r="AE669" s="11"/>
      <c r="AF669" s="57">
        <f t="shared" si="867"/>
        <v>2873.6</v>
      </c>
      <c r="AG669" s="58">
        <f t="shared" si="876"/>
        <v>2873.6</v>
      </c>
      <c r="AH669" s="58">
        <f t="shared" si="877"/>
        <v>2873.6</v>
      </c>
      <c r="AI669" s="11"/>
      <c r="AJ669" s="21"/>
      <c r="AK669" s="21"/>
    </row>
    <row r="670" spans="1:37" ht="62.4" x14ac:dyDescent="0.3">
      <c r="A670" s="47" t="s">
        <v>448</v>
      </c>
      <c r="B670" s="48"/>
      <c r="C670" s="47"/>
      <c r="D670" s="47"/>
      <c r="E670" s="49" t="s">
        <v>216</v>
      </c>
      <c r="F670" s="11">
        <f t="shared" ref="F670:K670" si="920">F671</f>
        <v>2282.8000000000002</v>
      </c>
      <c r="G670" s="11">
        <f t="shared" si="920"/>
        <v>2282.8000000000002</v>
      </c>
      <c r="H670" s="11">
        <f t="shared" si="920"/>
        <v>2282.8000000000002</v>
      </c>
      <c r="I670" s="11">
        <f t="shared" si="920"/>
        <v>0</v>
      </c>
      <c r="J670" s="11">
        <f t="shared" si="920"/>
        <v>0</v>
      </c>
      <c r="K670" s="11">
        <f t="shared" si="920"/>
        <v>0</v>
      </c>
      <c r="L670" s="11">
        <f t="shared" si="910"/>
        <v>2282.8000000000002</v>
      </c>
      <c r="M670" s="11">
        <f t="shared" si="911"/>
        <v>2282.8000000000002</v>
      </c>
      <c r="N670" s="11">
        <f t="shared" si="912"/>
        <v>2282.8000000000002</v>
      </c>
      <c r="O670" s="11">
        <f>O671</f>
        <v>93.257000000000005</v>
      </c>
      <c r="P670" s="11">
        <f>P671</f>
        <v>0</v>
      </c>
      <c r="Q670" s="11">
        <f>Q671</f>
        <v>0</v>
      </c>
      <c r="R670" s="11">
        <f t="shared" si="869"/>
        <v>2376.0570000000002</v>
      </c>
      <c r="S670" s="11">
        <f t="shared" si="870"/>
        <v>2282.8000000000002</v>
      </c>
      <c r="T670" s="11">
        <f t="shared" si="871"/>
        <v>2282.8000000000002</v>
      </c>
      <c r="U670" s="11">
        <f>U671</f>
        <v>0</v>
      </c>
      <c r="V670" s="11">
        <f>V671</f>
        <v>0</v>
      </c>
      <c r="W670" s="11">
        <f>W671</f>
        <v>0</v>
      </c>
      <c r="X670" s="11">
        <f t="shared" si="872"/>
        <v>2376.0570000000002</v>
      </c>
      <c r="Y670" s="11">
        <f t="shared" si="873"/>
        <v>2282.8000000000002</v>
      </c>
      <c r="Z670" s="11">
        <f t="shared" si="874"/>
        <v>2282.8000000000002</v>
      </c>
      <c r="AA670" s="11">
        <f>AA671</f>
        <v>0</v>
      </c>
      <c r="AB670" s="11">
        <f>AB671</f>
        <v>0</v>
      </c>
      <c r="AC670" s="11">
        <f>AC671</f>
        <v>0</v>
      </c>
      <c r="AD670" s="11">
        <f t="shared" si="875"/>
        <v>2376.0570000000002</v>
      </c>
      <c r="AE670" s="11">
        <f>AE671</f>
        <v>0</v>
      </c>
      <c r="AF670" s="57">
        <f t="shared" si="867"/>
        <v>2376.0570000000002</v>
      </c>
      <c r="AG670" s="58">
        <f t="shared" si="876"/>
        <v>2282.8000000000002</v>
      </c>
      <c r="AH670" s="58">
        <f t="shared" si="877"/>
        <v>2282.8000000000002</v>
      </c>
      <c r="AI670" s="11">
        <f>AI671</f>
        <v>0</v>
      </c>
      <c r="AJ670" s="21"/>
      <c r="AK670" s="21"/>
    </row>
    <row r="671" spans="1:37" ht="46.8" x14ac:dyDescent="0.3">
      <c r="A671" s="47" t="s">
        <v>448</v>
      </c>
      <c r="B671" s="48" t="s">
        <v>51</v>
      </c>
      <c r="C671" s="47"/>
      <c r="D671" s="47"/>
      <c r="E671" s="49" t="s">
        <v>52</v>
      </c>
      <c r="F671" s="11">
        <f t="shared" ref="F671:K671" si="921">F672+F673</f>
        <v>2282.8000000000002</v>
      </c>
      <c r="G671" s="11">
        <f t="shared" si="921"/>
        <v>2282.8000000000002</v>
      </c>
      <c r="H671" s="11">
        <f t="shared" si="921"/>
        <v>2282.8000000000002</v>
      </c>
      <c r="I671" s="11">
        <f t="shared" si="921"/>
        <v>0</v>
      </c>
      <c r="J671" s="11">
        <f t="shared" si="921"/>
        <v>0</v>
      </c>
      <c r="K671" s="11">
        <f t="shared" si="921"/>
        <v>0</v>
      </c>
      <c r="L671" s="11">
        <f t="shared" si="910"/>
        <v>2282.8000000000002</v>
      </c>
      <c r="M671" s="11">
        <f t="shared" si="911"/>
        <v>2282.8000000000002</v>
      </c>
      <c r="N671" s="11">
        <f t="shared" si="912"/>
        <v>2282.8000000000002</v>
      </c>
      <c r="O671" s="11">
        <f>O672+O673</f>
        <v>93.257000000000005</v>
      </c>
      <c r="P671" s="11">
        <f>P672+P673</f>
        <v>0</v>
      </c>
      <c r="Q671" s="11">
        <f>Q672+Q673</f>
        <v>0</v>
      </c>
      <c r="R671" s="11">
        <f t="shared" si="869"/>
        <v>2376.0570000000002</v>
      </c>
      <c r="S671" s="11">
        <f t="shared" si="870"/>
        <v>2282.8000000000002</v>
      </c>
      <c r="T671" s="11">
        <f t="shared" si="871"/>
        <v>2282.8000000000002</v>
      </c>
      <c r="U671" s="11">
        <f>U672+U673</f>
        <v>0</v>
      </c>
      <c r="V671" s="11">
        <f>V672+V673</f>
        <v>0</v>
      </c>
      <c r="W671" s="11">
        <f>W672+W673</f>
        <v>0</v>
      </c>
      <c r="X671" s="11">
        <f t="shared" si="872"/>
        <v>2376.0570000000002</v>
      </c>
      <c r="Y671" s="11">
        <f t="shared" si="873"/>
        <v>2282.8000000000002</v>
      </c>
      <c r="Z671" s="11">
        <f t="shared" si="874"/>
        <v>2282.8000000000002</v>
      </c>
      <c r="AA671" s="11">
        <f>AA672+AA673</f>
        <v>0</v>
      </c>
      <c r="AB671" s="11">
        <f>AB672+AB673</f>
        <v>0</v>
      </c>
      <c r="AC671" s="11">
        <f>AC672+AC673</f>
        <v>0</v>
      </c>
      <c r="AD671" s="11">
        <f t="shared" si="875"/>
        <v>2376.0570000000002</v>
      </c>
      <c r="AE671" s="11">
        <f>AE672+AE673</f>
        <v>0</v>
      </c>
      <c r="AF671" s="57">
        <f t="shared" si="867"/>
        <v>2376.0570000000002</v>
      </c>
      <c r="AG671" s="58">
        <f t="shared" si="876"/>
        <v>2282.8000000000002</v>
      </c>
      <c r="AH671" s="58">
        <f t="shared" si="877"/>
        <v>2282.8000000000002</v>
      </c>
      <c r="AI671" s="11">
        <f>AI672+AI673</f>
        <v>0</v>
      </c>
      <c r="AJ671" s="21"/>
      <c r="AK671" s="21"/>
    </row>
    <row r="672" spans="1:37" ht="31.2" x14ac:dyDescent="0.3">
      <c r="A672" s="47" t="s">
        <v>448</v>
      </c>
      <c r="B672" s="48">
        <v>600</v>
      </c>
      <c r="C672" s="47" t="s">
        <v>65</v>
      </c>
      <c r="D672" s="47" t="s">
        <v>318</v>
      </c>
      <c r="E672" s="49" t="s">
        <v>442</v>
      </c>
      <c r="F672" s="11">
        <v>287</v>
      </c>
      <c r="G672" s="11">
        <v>287</v>
      </c>
      <c r="H672" s="11">
        <v>287</v>
      </c>
      <c r="I672" s="11"/>
      <c r="J672" s="11"/>
      <c r="K672" s="11"/>
      <c r="L672" s="11">
        <f t="shared" si="910"/>
        <v>287</v>
      </c>
      <c r="M672" s="11">
        <f t="shared" si="911"/>
        <v>287</v>
      </c>
      <c r="N672" s="11">
        <f t="shared" si="912"/>
        <v>287</v>
      </c>
      <c r="O672" s="11">
        <v>11.7</v>
      </c>
      <c r="P672" s="11"/>
      <c r="Q672" s="11"/>
      <c r="R672" s="11">
        <f t="shared" si="869"/>
        <v>298.7</v>
      </c>
      <c r="S672" s="11">
        <f t="shared" si="870"/>
        <v>287</v>
      </c>
      <c r="T672" s="11">
        <f t="shared" si="871"/>
        <v>287</v>
      </c>
      <c r="U672" s="11"/>
      <c r="V672" s="11"/>
      <c r="W672" s="11"/>
      <c r="X672" s="11">
        <f t="shared" si="872"/>
        <v>298.7</v>
      </c>
      <c r="Y672" s="11">
        <f t="shared" si="873"/>
        <v>287</v>
      </c>
      <c r="Z672" s="11">
        <f t="shared" si="874"/>
        <v>287</v>
      </c>
      <c r="AA672" s="11"/>
      <c r="AB672" s="11"/>
      <c r="AC672" s="11"/>
      <c r="AD672" s="11">
        <f t="shared" si="875"/>
        <v>298.7</v>
      </c>
      <c r="AE672" s="11"/>
      <c r="AF672" s="57">
        <f t="shared" si="867"/>
        <v>298.7</v>
      </c>
      <c r="AG672" s="58">
        <f t="shared" si="876"/>
        <v>287</v>
      </c>
      <c r="AH672" s="58">
        <f t="shared" si="877"/>
        <v>287</v>
      </c>
      <c r="AI672" s="11"/>
      <c r="AJ672" s="21"/>
      <c r="AK672" s="21"/>
    </row>
    <row r="673" spans="1:37" x14ac:dyDescent="0.3">
      <c r="A673" s="47" t="s">
        <v>448</v>
      </c>
      <c r="B673" s="48">
        <v>600</v>
      </c>
      <c r="C673" s="47" t="s">
        <v>65</v>
      </c>
      <c r="D673" s="47" t="s">
        <v>67</v>
      </c>
      <c r="E673" s="49" t="s">
        <v>68</v>
      </c>
      <c r="F673" s="11">
        <v>1995.8</v>
      </c>
      <c r="G673" s="11">
        <v>1995.8</v>
      </c>
      <c r="H673" s="11">
        <v>1995.8</v>
      </c>
      <c r="I673" s="11"/>
      <c r="J673" s="11"/>
      <c r="K673" s="11"/>
      <c r="L673" s="11">
        <f t="shared" si="910"/>
        <v>1995.8</v>
      </c>
      <c r="M673" s="11">
        <f t="shared" si="911"/>
        <v>1995.8</v>
      </c>
      <c r="N673" s="11">
        <f t="shared" si="912"/>
        <v>1995.8</v>
      </c>
      <c r="O673" s="11">
        <v>81.557000000000002</v>
      </c>
      <c r="P673" s="11"/>
      <c r="Q673" s="11"/>
      <c r="R673" s="11">
        <f t="shared" si="869"/>
        <v>2077.357</v>
      </c>
      <c r="S673" s="11">
        <f t="shared" si="870"/>
        <v>1995.8</v>
      </c>
      <c r="T673" s="11">
        <f t="shared" si="871"/>
        <v>1995.8</v>
      </c>
      <c r="U673" s="11"/>
      <c r="V673" s="11"/>
      <c r="W673" s="11"/>
      <c r="X673" s="11">
        <f t="shared" si="872"/>
        <v>2077.357</v>
      </c>
      <c r="Y673" s="11">
        <f t="shared" si="873"/>
        <v>1995.8</v>
      </c>
      <c r="Z673" s="11">
        <f t="shared" si="874"/>
        <v>1995.8</v>
      </c>
      <c r="AA673" s="11"/>
      <c r="AB673" s="11"/>
      <c r="AC673" s="11"/>
      <c r="AD673" s="11">
        <f t="shared" si="875"/>
        <v>2077.357</v>
      </c>
      <c r="AE673" s="11"/>
      <c r="AF673" s="57">
        <f t="shared" si="867"/>
        <v>2077.357</v>
      </c>
      <c r="AG673" s="58">
        <f t="shared" si="876"/>
        <v>1995.8</v>
      </c>
      <c r="AH673" s="58">
        <f t="shared" si="877"/>
        <v>1995.8</v>
      </c>
      <c r="AI673" s="11"/>
      <c r="AJ673" s="21"/>
      <c r="AK673" s="21"/>
    </row>
    <row r="674" spans="1:37" ht="62.4" x14ac:dyDescent="0.3">
      <c r="A674" s="47" t="s">
        <v>449</v>
      </c>
      <c r="B674" s="48"/>
      <c r="C674" s="47"/>
      <c r="D674" s="47"/>
      <c r="E674" s="49" t="s">
        <v>450</v>
      </c>
      <c r="F674" s="11">
        <f t="shared" ref="F674:K674" si="922">F686+F691+F694+F697+F700+F675</f>
        <v>344551.4</v>
      </c>
      <c r="G674" s="11">
        <f t="shared" si="922"/>
        <v>349675.6</v>
      </c>
      <c r="H674" s="11">
        <f t="shared" si="922"/>
        <v>349675.6</v>
      </c>
      <c r="I674" s="11">
        <f t="shared" si="922"/>
        <v>0</v>
      </c>
      <c r="J674" s="11">
        <f t="shared" si="922"/>
        <v>0</v>
      </c>
      <c r="K674" s="11">
        <f t="shared" si="922"/>
        <v>0</v>
      </c>
      <c r="L674" s="11">
        <f t="shared" si="910"/>
        <v>344551.4</v>
      </c>
      <c r="M674" s="11">
        <f t="shared" si="911"/>
        <v>349675.6</v>
      </c>
      <c r="N674" s="11">
        <f t="shared" si="912"/>
        <v>349675.6</v>
      </c>
      <c r="O674" s="11">
        <f>O686+O691+O694+O697+O700+O675</f>
        <v>62.994</v>
      </c>
      <c r="P674" s="11">
        <f>P686+P691+P694+P697+P700+P675</f>
        <v>0</v>
      </c>
      <c r="Q674" s="11">
        <f>Q686+Q691+Q694+Q697+Q700+Q675</f>
        <v>0</v>
      </c>
      <c r="R674" s="11">
        <f t="shared" si="869"/>
        <v>344614.39400000003</v>
      </c>
      <c r="S674" s="11">
        <f t="shared" si="870"/>
        <v>349675.6</v>
      </c>
      <c r="T674" s="11">
        <f t="shared" si="871"/>
        <v>349675.6</v>
      </c>
      <c r="U674" s="11">
        <f>U686+U691+U694+U697+U700+U675</f>
        <v>0</v>
      </c>
      <c r="V674" s="11">
        <f>V686+V691+V694+V697+V700+V675</f>
        <v>0</v>
      </c>
      <c r="W674" s="11">
        <f>W686+W691+W694+W697+W700+W675</f>
        <v>0</v>
      </c>
      <c r="X674" s="11">
        <f t="shared" si="872"/>
        <v>344614.39400000003</v>
      </c>
      <c r="Y674" s="11">
        <f t="shared" si="873"/>
        <v>349675.6</v>
      </c>
      <c r="Z674" s="11">
        <f t="shared" si="874"/>
        <v>349675.6</v>
      </c>
      <c r="AA674" s="11">
        <f>AA686+AA691+AA694+AA697+AA700+AA675</f>
        <v>0</v>
      </c>
      <c r="AB674" s="11">
        <f>AB686+AB691+AB694+AB697+AB700+AB675</f>
        <v>0</v>
      </c>
      <c r="AC674" s="11">
        <f>AC686+AC691+AC694+AC697+AC700+AC675</f>
        <v>0</v>
      </c>
      <c r="AD674" s="11">
        <f t="shared" si="875"/>
        <v>344614.39400000003</v>
      </c>
      <c r="AE674" s="11">
        <f>AE686+AE691+AE694+AE697+AE700+AE675</f>
        <v>0</v>
      </c>
      <c r="AF674" s="57">
        <f t="shared" si="867"/>
        <v>344614.39400000003</v>
      </c>
      <c r="AG674" s="58">
        <f t="shared" si="876"/>
        <v>349675.6</v>
      </c>
      <c r="AH674" s="58">
        <f t="shared" si="877"/>
        <v>349675.6</v>
      </c>
      <c r="AI674" s="11">
        <f>AI686+AI691+AI694+AI697+AI700+AI675</f>
        <v>0</v>
      </c>
      <c r="AJ674" s="21"/>
      <c r="AK674" s="21"/>
    </row>
    <row r="675" spans="1:37" ht="46.8" x14ac:dyDescent="0.3">
      <c r="A675" s="47" t="s">
        <v>451</v>
      </c>
      <c r="B675" s="48"/>
      <c r="C675" s="47"/>
      <c r="D675" s="47"/>
      <c r="E675" s="49" t="s">
        <v>422</v>
      </c>
      <c r="F675" s="11">
        <f t="shared" ref="F675:K675" si="923">F676+F678+F680+F684</f>
        <v>283219.8</v>
      </c>
      <c r="G675" s="11">
        <f t="shared" si="923"/>
        <v>288135.59999999998</v>
      </c>
      <c r="H675" s="11">
        <f t="shared" si="923"/>
        <v>288135.59999999998</v>
      </c>
      <c r="I675" s="11">
        <f t="shared" si="923"/>
        <v>0</v>
      </c>
      <c r="J675" s="11">
        <f t="shared" si="923"/>
        <v>0</v>
      </c>
      <c r="K675" s="11">
        <f t="shared" si="923"/>
        <v>0</v>
      </c>
      <c r="L675" s="11">
        <f t="shared" si="910"/>
        <v>283219.8</v>
      </c>
      <c r="M675" s="11">
        <f t="shared" si="911"/>
        <v>288135.59999999998</v>
      </c>
      <c r="N675" s="11">
        <f t="shared" si="912"/>
        <v>288135.59999999998</v>
      </c>
      <c r="O675" s="11">
        <f>O676+O678+O680+O684</f>
        <v>0</v>
      </c>
      <c r="P675" s="11">
        <f>P676+P678+P680+P684</f>
        <v>0</v>
      </c>
      <c r="Q675" s="11">
        <f>Q676+Q678+Q680+Q684</f>
        <v>0</v>
      </c>
      <c r="R675" s="11">
        <f t="shared" si="869"/>
        <v>283219.8</v>
      </c>
      <c r="S675" s="11">
        <f t="shared" si="870"/>
        <v>288135.59999999998</v>
      </c>
      <c r="T675" s="11">
        <f t="shared" si="871"/>
        <v>288135.59999999998</v>
      </c>
      <c r="U675" s="11">
        <f>U676+U678+U680+U684</f>
        <v>0</v>
      </c>
      <c r="V675" s="11">
        <f>V676+V678+V680+V684</f>
        <v>0</v>
      </c>
      <c r="W675" s="11">
        <f>W676+W678+W680+W684</f>
        <v>0</v>
      </c>
      <c r="X675" s="11">
        <f t="shared" si="872"/>
        <v>283219.8</v>
      </c>
      <c r="Y675" s="11">
        <f t="shared" si="873"/>
        <v>288135.59999999998</v>
      </c>
      <c r="Z675" s="11">
        <f t="shared" si="874"/>
        <v>288135.59999999998</v>
      </c>
      <c r="AA675" s="11">
        <f>AA676+AA678+AA680+AA684</f>
        <v>0</v>
      </c>
      <c r="AB675" s="11">
        <f>AB676+AB678+AB680+AB684</f>
        <v>0</v>
      </c>
      <c r="AC675" s="11">
        <f>AC676+AC678+AC680+AC684</f>
        <v>0</v>
      </c>
      <c r="AD675" s="11">
        <f t="shared" si="875"/>
        <v>283219.8</v>
      </c>
      <c r="AE675" s="11">
        <f>AE676+AE678+AE680+AE684</f>
        <v>0</v>
      </c>
      <c r="AF675" s="57">
        <f t="shared" si="867"/>
        <v>283219.8</v>
      </c>
      <c r="AG675" s="58">
        <f t="shared" si="876"/>
        <v>288135.59999999998</v>
      </c>
      <c r="AH675" s="58">
        <f t="shared" si="877"/>
        <v>288135.59999999998</v>
      </c>
      <c r="AI675" s="11">
        <f>AI676+AI678+AI680+AI684</f>
        <v>0</v>
      </c>
      <c r="AJ675" s="21"/>
      <c r="AK675" s="21"/>
    </row>
    <row r="676" spans="1:37" ht="78" x14ac:dyDescent="0.3">
      <c r="A676" s="47" t="s">
        <v>451</v>
      </c>
      <c r="B676" s="48" t="s">
        <v>141</v>
      </c>
      <c r="C676" s="47"/>
      <c r="D676" s="47"/>
      <c r="E676" s="49" t="s">
        <v>142</v>
      </c>
      <c r="F676" s="11">
        <f t="shared" ref="F676:K676" si="924">F677</f>
        <v>755.1</v>
      </c>
      <c r="G676" s="11">
        <f t="shared" si="924"/>
        <v>778.4</v>
      </c>
      <c r="H676" s="11">
        <f t="shared" si="924"/>
        <v>778.4</v>
      </c>
      <c r="I676" s="11">
        <f t="shared" si="924"/>
        <v>0</v>
      </c>
      <c r="J676" s="11">
        <f t="shared" si="924"/>
        <v>0</v>
      </c>
      <c r="K676" s="11">
        <f t="shared" si="924"/>
        <v>0</v>
      </c>
      <c r="L676" s="11">
        <f t="shared" si="910"/>
        <v>755.1</v>
      </c>
      <c r="M676" s="11">
        <f t="shared" si="911"/>
        <v>778.4</v>
      </c>
      <c r="N676" s="11">
        <f t="shared" si="912"/>
        <v>778.4</v>
      </c>
      <c r="O676" s="11">
        <f>O677</f>
        <v>0</v>
      </c>
      <c r="P676" s="11">
        <f>P677</f>
        <v>0</v>
      </c>
      <c r="Q676" s="11">
        <f>Q677</f>
        <v>0</v>
      </c>
      <c r="R676" s="11">
        <f t="shared" si="869"/>
        <v>755.1</v>
      </c>
      <c r="S676" s="11">
        <f t="shared" si="870"/>
        <v>778.4</v>
      </c>
      <c r="T676" s="11">
        <f t="shared" si="871"/>
        <v>778.4</v>
      </c>
      <c r="U676" s="11">
        <f>U677</f>
        <v>0</v>
      </c>
      <c r="V676" s="11">
        <f>V677</f>
        <v>0</v>
      </c>
      <c r="W676" s="11">
        <f>W677</f>
        <v>0</v>
      </c>
      <c r="X676" s="11">
        <f t="shared" si="872"/>
        <v>755.1</v>
      </c>
      <c r="Y676" s="11">
        <f t="shared" si="873"/>
        <v>778.4</v>
      </c>
      <c r="Z676" s="11">
        <f t="shared" si="874"/>
        <v>778.4</v>
      </c>
      <c r="AA676" s="11">
        <f>AA677</f>
        <v>0</v>
      </c>
      <c r="AB676" s="11">
        <f>AB677</f>
        <v>0</v>
      </c>
      <c r="AC676" s="11">
        <f>AC677</f>
        <v>0</v>
      </c>
      <c r="AD676" s="11">
        <f t="shared" si="875"/>
        <v>755.1</v>
      </c>
      <c r="AE676" s="11">
        <f>AE677</f>
        <v>0</v>
      </c>
      <c r="AF676" s="57">
        <f t="shared" si="867"/>
        <v>755.1</v>
      </c>
      <c r="AG676" s="58">
        <f t="shared" si="876"/>
        <v>778.4</v>
      </c>
      <c r="AH676" s="58">
        <f t="shared" si="877"/>
        <v>778.4</v>
      </c>
      <c r="AI676" s="11">
        <f>AI677</f>
        <v>0</v>
      </c>
      <c r="AJ676" s="21"/>
      <c r="AK676" s="21"/>
    </row>
    <row r="677" spans="1:37" x14ac:dyDescent="0.3">
      <c r="A677" s="47" t="s">
        <v>451</v>
      </c>
      <c r="B677" s="48">
        <v>100</v>
      </c>
      <c r="C677" s="47" t="s">
        <v>65</v>
      </c>
      <c r="D677" s="47" t="s">
        <v>67</v>
      </c>
      <c r="E677" s="49" t="s">
        <v>68</v>
      </c>
      <c r="F677" s="11">
        <v>755.1</v>
      </c>
      <c r="G677" s="11">
        <v>778.4</v>
      </c>
      <c r="H677" s="11">
        <v>778.4</v>
      </c>
      <c r="I677" s="11"/>
      <c r="J677" s="11"/>
      <c r="K677" s="11"/>
      <c r="L677" s="11">
        <f t="shared" si="910"/>
        <v>755.1</v>
      </c>
      <c r="M677" s="11">
        <f t="shared" si="911"/>
        <v>778.4</v>
      </c>
      <c r="N677" s="11">
        <f t="shared" si="912"/>
        <v>778.4</v>
      </c>
      <c r="O677" s="11"/>
      <c r="P677" s="11"/>
      <c r="Q677" s="11"/>
      <c r="R677" s="11">
        <f t="shared" si="869"/>
        <v>755.1</v>
      </c>
      <c r="S677" s="11">
        <f t="shared" si="870"/>
        <v>778.4</v>
      </c>
      <c r="T677" s="11">
        <f t="shared" si="871"/>
        <v>778.4</v>
      </c>
      <c r="U677" s="11"/>
      <c r="V677" s="11"/>
      <c r="W677" s="11"/>
      <c r="X677" s="11">
        <f t="shared" si="872"/>
        <v>755.1</v>
      </c>
      <c r="Y677" s="11">
        <f t="shared" si="873"/>
        <v>778.4</v>
      </c>
      <c r="Z677" s="11">
        <f t="shared" si="874"/>
        <v>778.4</v>
      </c>
      <c r="AA677" s="11"/>
      <c r="AB677" s="11"/>
      <c r="AC677" s="11"/>
      <c r="AD677" s="11">
        <f t="shared" si="875"/>
        <v>755.1</v>
      </c>
      <c r="AE677" s="11"/>
      <c r="AF677" s="57">
        <f t="shared" si="867"/>
        <v>755.1</v>
      </c>
      <c r="AG677" s="58">
        <f t="shared" si="876"/>
        <v>778.4</v>
      </c>
      <c r="AH677" s="58">
        <f t="shared" si="877"/>
        <v>778.4</v>
      </c>
      <c r="AI677" s="11"/>
      <c r="AJ677" s="21"/>
      <c r="AK677" s="21"/>
    </row>
    <row r="678" spans="1:37" ht="31.2" x14ac:dyDescent="0.3">
      <c r="A678" s="47" t="s">
        <v>451</v>
      </c>
      <c r="B678" s="48" t="s">
        <v>59</v>
      </c>
      <c r="C678" s="47"/>
      <c r="D678" s="47"/>
      <c r="E678" s="49" t="s">
        <v>60</v>
      </c>
      <c r="F678" s="11">
        <f t="shared" ref="F678:K678" si="925">F679</f>
        <v>500</v>
      </c>
      <c r="G678" s="11">
        <f t="shared" si="925"/>
        <v>500</v>
      </c>
      <c r="H678" s="11">
        <f t="shared" si="925"/>
        <v>500</v>
      </c>
      <c r="I678" s="11">
        <f t="shared" si="925"/>
        <v>0</v>
      </c>
      <c r="J678" s="11">
        <f t="shared" si="925"/>
        <v>0</v>
      </c>
      <c r="K678" s="11">
        <f t="shared" si="925"/>
        <v>0</v>
      </c>
      <c r="L678" s="11">
        <f t="shared" si="910"/>
        <v>500</v>
      </c>
      <c r="M678" s="11">
        <f t="shared" si="911"/>
        <v>500</v>
      </c>
      <c r="N678" s="11">
        <f t="shared" si="912"/>
        <v>500</v>
      </c>
      <c r="O678" s="11">
        <f>O679</f>
        <v>0</v>
      </c>
      <c r="P678" s="11">
        <f>P679</f>
        <v>0</v>
      </c>
      <c r="Q678" s="11">
        <f>Q679</f>
        <v>0</v>
      </c>
      <c r="R678" s="11">
        <f t="shared" si="869"/>
        <v>500</v>
      </c>
      <c r="S678" s="11">
        <f t="shared" si="870"/>
        <v>500</v>
      </c>
      <c r="T678" s="11">
        <f t="shared" si="871"/>
        <v>500</v>
      </c>
      <c r="U678" s="11">
        <f>U679</f>
        <v>0</v>
      </c>
      <c r="V678" s="11">
        <f>V679</f>
        <v>0</v>
      </c>
      <c r="W678" s="11">
        <f>W679</f>
        <v>0</v>
      </c>
      <c r="X678" s="11">
        <f t="shared" si="872"/>
        <v>500</v>
      </c>
      <c r="Y678" s="11">
        <f t="shared" si="873"/>
        <v>500</v>
      </c>
      <c r="Z678" s="11">
        <f t="shared" si="874"/>
        <v>500</v>
      </c>
      <c r="AA678" s="11">
        <f>AA679</f>
        <v>0</v>
      </c>
      <c r="AB678" s="11">
        <f>AB679</f>
        <v>0</v>
      </c>
      <c r="AC678" s="11">
        <f>AC679</f>
        <v>0</v>
      </c>
      <c r="AD678" s="11">
        <f t="shared" si="875"/>
        <v>500</v>
      </c>
      <c r="AE678" s="11">
        <f>AE679</f>
        <v>0</v>
      </c>
      <c r="AF678" s="57">
        <f t="shared" si="867"/>
        <v>500</v>
      </c>
      <c r="AG678" s="58">
        <f t="shared" si="876"/>
        <v>500</v>
      </c>
      <c r="AH678" s="58">
        <f t="shared" si="877"/>
        <v>500</v>
      </c>
      <c r="AI678" s="11">
        <f>AI679</f>
        <v>0</v>
      </c>
      <c r="AJ678" s="21"/>
      <c r="AK678" s="21"/>
    </row>
    <row r="679" spans="1:37" x14ac:dyDescent="0.3">
      <c r="A679" s="47" t="s">
        <v>451</v>
      </c>
      <c r="B679" s="48">
        <v>200</v>
      </c>
      <c r="C679" s="47" t="s">
        <v>65</v>
      </c>
      <c r="D679" s="47" t="s">
        <v>67</v>
      </c>
      <c r="E679" s="49" t="s">
        <v>68</v>
      </c>
      <c r="F679" s="11">
        <v>500</v>
      </c>
      <c r="G679" s="11">
        <v>500</v>
      </c>
      <c r="H679" s="11">
        <v>500</v>
      </c>
      <c r="I679" s="11"/>
      <c r="J679" s="11"/>
      <c r="K679" s="11"/>
      <c r="L679" s="11">
        <f t="shared" si="910"/>
        <v>500</v>
      </c>
      <c r="M679" s="11">
        <f t="shared" si="911"/>
        <v>500</v>
      </c>
      <c r="N679" s="11">
        <f t="shared" si="912"/>
        <v>500</v>
      </c>
      <c r="O679" s="11"/>
      <c r="P679" s="11"/>
      <c r="Q679" s="11"/>
      <c r="R679" s="11">
        <f t="shared" si="869"/>
        <v>500</v>
      </c>
      <c r="S679" s="11">
        <f t="shared" si="870"/>
        <v>500</v>
      </c>
      <c r="T679" s="11">
        <f t="shared" si="871"/>
        <v>500</v>
      </c>
      <c r="U679" s="11"/>
      <c r="V679" s="11"/>
      <c r="W679" s="11"/>
      <c r="X679" s="11">
        <f t="shared" si="872"/>
        <v>500</v>
      </c>
      <c r="Y679" s="11">
        <f t="shared" si="873"/>
        <v>500</v>
      </c>
      <c r="Z679" s="11">
        <f t="shared" si="874"/>
        <v>500</v>
      </c>
      <c r="AA679" s="11"/>
      <c r="AB679" s="11"/>
      <c r="AC679" s="11"/>
      <c r="AD679" s="11">
        <f t="shared" si="875"/>
        <v>500</v>
      </c>
      <c r="AE679" s="11"/>
      <c r="AF679" s="57">
        <f t="shared" si="867"/>
        <v>500</v>
      </c>
      <c r="AG679" s="58">
        <f t="shared" si="876"/>
        <v>500</v>
      </c>
      <c r="AH679" s="58">
        <f t="shared" si="877"/>
        <v>500</v>
      </c>
      <c r="AI679" s="11"/>
      <c r="AJ679" s="21"/>
      <c r="AK679" s="21"/>
    </row>
    <row r="680" spans="1:37" ht="46.8" x14ac:dyDescent="0.3">
      <c r="A680" s="47" t="s">
        <v>451</v>
      </c>
      <c r="B680" s="48" t="s">
        <v>51</v>
      </c>
      <c r="C680" s="47"/>
      <c r="D680" s="47"/>
      <c r="E680" s="49" t="s">
        <v>52</v>
      </c>
      <c r="F680" s="11">
        <f t="shared" ref="F680:K680" si="926">F681+F682+F683</f>
        <v>166689.9</v>
      </c>
      <c r="G680" s="11">
        <f t="shared" si="926"/>
        <v>169355.3</v>
      </c>
      <c r="H680" s="11">
        <f t="shared" si="926"/>
        <v>169355.3</v>
      </c>
      <c r="I680" s="11">
        <f t="shared" si="926"/>
        <v>0</v>
      </c>
      <c r="J680" s="11">
        <f t="shared" si="926"/>
        <v>0</v>
      </c>
      <c r="K680" s="11">
        <f t="shared" si="926"/>
        <v>0</v>
      </c>
      <c r="L680" s="11">
        <f t="shared" si="910"/>
        <v>166689.9</v>
      </c>
      <c r="M680" s="11">
        <f t="shared" si="911"/>
        <v>169355.3</v>
      </c>
      <c r="N680" s="11">
        <f t="shared" si="912"/>
        <v>169355.3</v>
      </c>
      <c r="O680" s="11">
        <f>O681+O682+O683</f>
        <v>0</v>
      </c>
      <c r="P680" s="11">
        <f>P681+P682+P683</f>
        <v>0</v>
      </c>
      <c r="Q680" s="11">
        <f>Q681+Q682+Q683</f>
        <v>0</v>
      </c>
      <c r="R680" s="11">
        <f t="shared" si="869"/>
        <v>166689.9</v>
      </c>
      <c r="S680" s="11">
        <f t="shared" si="870"/>
        <v>169355.3</v>
      </c>
      <c r="T680" s="11">
        <f t="shared" si="871"/>
        <v>169355.3</v>
      </c>
      <c r="U680" s="11">
        <f>U681+U682+U683</f>
        <v>0</v>
      </c>
      <c r="V680" s="11">
        <f>V681+V682+V683</f>
        <v>0</v>
      </c>
      <c r="W680" s="11">
        <f>W681+W682+W683</f>
        <v>0</v>
      </c>
      <c r="X680" s="11">
        <f t="shared" si="872"/>
        <v>166689.9</v>
      </c>
      <c r="Y680" s="11">
        <f t="shared" si="873"/>
        <v>169355.3</v>
      </c>
      <c r="Z680" s="11">
        <f t="shared" si="874"/>
        <v>169355.3</v>
      </c>
      <c r="AA680" s="11">
        <f>AA681+AA682+AA683</f>
        <v>0</v>
      </c>
      <c r="AB680" s="11">
        <f>AB681+AB682+AB683</f>
        <v>0</v>
      </c>
      <c r="AC680" s="11">
        <f>AC681+AC682+AC683</f>
        <v>0</v>
      </c>
      <c r="AD680" s="11">
        <f t="shared" si="875"/>
        <v>166689.9</v>
      </c>
      <c r="AE680" s="11">
        <f>AE681+AE682+AE683</f>
        <v>0</v>
      </c>
      <c r="AF680" s="57">
        <f t="shared" si="867"/>
        <v>166689.9</v>
      </c>
      <c r="AG680" s="58">
        <f t="shared" si="876"/>
        <v>169355.3</v>
      </c>
      <c r="AH680" s="58">
        <f t="shared" si="877"/>
        <v>169355.3</v>
      </c>
      <c r="AI680" s="11">
        <f>AI681+AI682+AI683</f>
        <v>0</v>
      </c>
      <c r="AJ680" s="21"/>
      <c r="AK680" s="21"/>
    </row>
    <row r="681" spans="1:37" x14ac:dyDescent="0.3">
      <c r="A681" s="47" t="s">
        <v>451</v>
      </c>
      <c r="B681" s="48" t="s">
        <v>51</v>
      </c>
      <c r="C681" s="47" t="s">
        <v>65</v>
      </c>
      <c r="D681" s="47" t="s">
        <v>30</v>
      </c>
      <c r="E681" s="49" t="s">
        <v>412</v>
      </c>
      <c r="F681" s="11">
        <v>99106</v>
      </c>
      <c r="G681" s="11">
        <v>101020.2</v>
      </c>
      <c r="H681" s="11">
        <v>101020.2</v>
      </c>
      <c r="I681" s="11"/>
      <c r="J681" s="11"/>
      <c r="K681" s="11"/>
      <c r="L681" s="11">
        <f t="shared" si="910"/>
        <v>99106</v>
      </c>
      <c r="M681" s="11">
        <f t="shared" si="911"/>
        <v>101020.2</v>
      </c>
      <c r="N681" s="11">
        <f t="shared" si="912"/>
        <v>101020.2</v>
      </c>
      <c r="O681" s="11"/>
      <c r="P681" s="11"/>
      <c r="Q681" s="11"/>
      <c r="R681" s="11">
        <f t="shared" si="869"/>
        <v>99106</v>
      </c>
      <c r="S681" s="11">
        <f t="shared" si="870"/>
        <v>101020.2</v>
      </c>
      <c r="T681" s="11">
        <f t="shared" si="871"/>
        <v>101020.2</v>
      </c>
      <c r="U681" s="11"/>
      <c r="V681" s="11"/>
      <c r="W681" s="11"/>
      <c r="X681" s="11">
        <f t="shared" si="872"/>
        <v>99106</v>
      </c>
      <c r="Y681" s="11">
        <f t="shared" si="873"/>
        <v>101020.2</v>
      </c>
      <c r="Z681" s="11">
        <f t="shared" si="874"/>
        <v>101020.2</v>
      </c>
      <c r="AA681" s="11"/>
      <c r="AB681" s="11"/>
      <c r="AC681" s="11"/>
      <c r="AD681" s="11">
        <f t="shared" si="875"/>
        <v>99106</v>
      </c>
      <c r="AE681" s="11"/>
      <c r="AF681" s="57">
        <f t="shared" si="867"/>
        <v>99106</v>
      </c>
      <c r="AG681" s="58">
        <f t="shared" si="876"/>
        <v>101020.2</v>
      </c>
      <c r="AH681" s="58">
        <f t="shared" si="877"/>
        <v>101020.2</v>
      </c>
      <c r="AI681" s="11"/>
      <c r="AJ681" s="21"/>
      <c r="AK681" s="21"/>
    </row>
    <row r="682" spans="1:37" x14ac:dyDescent="0.3">
      <c r="A682" s="47" t="s">
        <v>451</v>
      </c>
      <c r="B682" s="48" t="s">
        <v>51</v>
      </c>
      <c r="C682" s="47" t="s">
        <v>65</v>
      </c>
      <c r="D682" s="47" t="s">
        <v>296</v>
      </c>
      <c r="E682" s="49" t="s">
        <v>348</v>
      </c>
      <c r="F682" s="11">
        <v>67122</v>
      </c>
      <c r="G682" s="11">
        <v>67873.2</v>
      </c>
      <c r="H682" s="11">
        <v>67873.2</v>
      </c>
      <c r="I682" s="11"/>
      <c r="J682" s="11"/>
      <c r="K682" s="11"/>
      <c r="L682" s="11">
        <f t="shared" si="910"/>
        <v>67122</v>
      </c>
      <c r="M682" s="11">
        <f t="shared" si="911"/>
        <v>67873.2</v>
      </c>
      <c r="N682" s="11">
        <f t="shared" si="912"/>
        <v>67873.2</v>
      </c>
      <c r="O682" s="11"/>
      <c r="P682" s="11"/>
      <c r="Q682" s="11"/>
      <c r="R682" s="11">
        <f t="shared" si="869"/>
        <v>67122</v>
      </c>
      <c r="S682" s="11">
        <f t="shared" si="870"/>
        <v>67873.2</v>
      </c>
      <c r="T682" s="11">
        <f t="shared" si="871"/>
        <v>67873.2</v>
      </c>
      <c r="U682" s="11"/>
      <c r="V682" s="11"/>
      <c r="W682" s="11"/>
      <c r="X682" s="11">
        <f t="shared" si="872"/>
        <v>67122</v>
      </c>
      <c r="Y682" s="11">
        <f t="shared" si="873"/>
        <v>67873.2</v>
      </c>
      <c r="Z682" s="11">
        <f t="shared" si="874"/>
        <v>67873.2</v>
      </c>
      <c r="AA682" s="11"/>
      <c r="AB682" s="11"/>
      <c r="AC682" s="11"/>
      <c r="AD682" s="11">
        <f t="shared" si="875"/>
        <v>67122</v>
      </c>
      <c r="AE682" s="11"/>
      <c r="AF682" s="57">
        <f t="shared" ref="AF682:AF745" si="927">AD682+AE682</f>
        <v>67122</v>
      </c>
      <c r="AG682" s="58">
        <f t="shared" si="876"/>
        <v>67873.2</v>
      </c>
      <c r="AH682" s="58">
        <f t="shared" si="877"/>
        <v>67873.2</v>
      </c>
      <c r="AI682" s="11"/>
      <c r="AJ682" s="21"/>
      <c r="AK682" s="21"/>
    </row>
    <row r="683" spans="1:37" x14ac:dyDescent="0.3">
      <c r="A683" s="47" t="s">
        <v>451</v>
      </c>
      <c r="B683" s="48" t="s">
        <v>51</v>
      </c>
      <c r="C683" s="47" t="s">
        <v>100</v>
      </c>
      <c r="D683" s="47" t="s">
        <v>99</v>
      </c>
      <c r="E683" s="49" t="s">
        <v>217</v>
      </c>
      <c r="F683" s="11">
        <v>461.9</v>
      </c>
      <c r="G683" s="11">
        <v>461.9</v>
      </c>
      <c r="H683" s="11">
        <v>461.9</v>
      </c>
      <c r="I683" s="11"/>
      <c r="J683" s="11"/>
      <c r="K683" s="11"/>
      <c r="L683" s="11">
        <f t="shared" si="910"/>
        <v>461.9</v>
      </c>
      <c r="M683" s="11">
        <f t="shared" si="911"/>
        <v>461.9</v>
      </c>
      <c r="N683" s="11">
        <f t="shared" si="912"/>
        <v>461.9</v>
      </c>
      <c r="O683" s="11"/>
      <c r="P683" s="11"/>
      <c r="Q683" s="11"/>
      <c r="R683" s="11">
        <f t="shared" ref="R683:R746" si="928">L683+O683</f>
        <v>461.9</v>
      </c>
      <c r="S683" s="11">
        <f t="shared" ref="S683:S746" si="929">M683+P683</f>
        <v>461.9</v>
      </c>
      <c r="T683" s="11">
        <f t="shared" ref="T683:T746" si="930">N683+Q683</f>
        <v>461.9</v>
      </c>
      <c r="U683" s="11"/>
      <c r="V683" s="11"/>
      <c r="W683" s="11"/>
      <c r="X683" s="11">
        <f t="shared" ref="X683:X746" si="931">R683+U683</f>
        <v>461.9</v>
      </c>
      <c r="Y683" s="11">
        <f t="shared" ref="Y683:Y746" si="932">S683+V683</f>
        <v>461.9</v>
      </c>
      <c r="Z683" s="11">
        <f t="shared" ref="Z683:Z746" si="933">T683+W683</f>
        <v>461.9</v>
      </c>
      <c r="AA683" s="11"/>
      <c r="AB683" s="11"/>
      <c r="AC683" s="11"/>
      <c r="AD683" s="11">
        <f t="shared" ref="AD683:AD746" si="934">X683+AA683</f>
        <v>461.9</v>
      </c>
      <c r="AE683" s="11"/>
      <c r="AF683" s="57">
        <f t="shared" si="927"/>
        <v>461.9</v>
      </c>
      <c r="AG683" s="58">
        <f t="shared" ref="AG683:AG746" si="935">Y683+AB683</f>
        <v>461.9</v>
      </c>
      <c r="AH683" s="58">
        <f t="shared" ref="AH683:AH746" si="936">Z683+AC683</f>
        <v>461.9</v>
      </c>
      <c r="AI683" s="11"/>
      <c r="AJ683" s="21"/>
      <c r="AK683" s="21"/>
    </row>
    <row r="684" spans="1:37" x14ac:dyDescent="0.3">
      <c r="A684" s="47" t="s">
        <v>451</v>
      </c>
      <c r="B684" s="48" t="s">
        <v>45</v>
      </c>
      <c r="C684" s="47"/>
      <c r="D684" s="47"/>
      <c r="E684" s="49" t="s">
        <v>46</v>
      </c>
      <c r="F684" s="11">
        <f t="shared" ref="F684:K684" si="937">F685</f>
        <v>115274.8</v>
      </c>
      <c r="G684" s="11">
        <f t="shared" si="937"/>
        <v>117501.9</v>
      </c>
      <c r="H684" s="11">
        <f t="shared" si="937"/>
        <v>117501.9</v>
      </c>
      <c r="I684" s="11">
        <f t="shared" si="937"/>
        <v>0</v>
      </c>
      <c r="J684" s="11">
        <f t="shared" si="937"/>
        <v>0</v>
      </c>
      <c r="K684" s="11">
        <f t="shared" si="937"/>
        <v>0</v>
      </c>
      <c r="L684" s="11">
        <f t="shared" si="910"/>
        <v>115274.8</v>
      </c>
      <c r="M684" s="11">
        <f t="shared" si="911"/>
        <v>117501.9</v>
      </c>
      <c r="N684" s="11">
        <f t="shared" si="912"/>
        <v>117501.9</v>
      </c>
      <c r="O684" s="11">
        <f>O685</f>
        <v>0</v>
      </c>
      <c r="P684" s="11">
        <f>P685</f>
        <v>0</v>
      </c>
      <c r="Q684" s="11">
        <f>Q685</f>
        <v>0</v>
      </c>
      <c r="R684" s="11">
        <f t="shared" si="928"/>
        <v>115274.8</v>
      </c>
      <c r="S684" s="11">
        <f t="shared" si="929"/>
        <v>117501.9</v>
      </c>
      <c r="T684" s="11">
        <f t="shared" si="930"/>
        <v>117501.9</v>
      </c>
      <c r="U684" s="11">
        <f>U685</f>
        <v>0</v>
      </c>
      <c r="V684" s="11">
        <f>V685</f>
        <v>0</v>
      </c>
      <c r="W684" s="11">
        <f>W685</f>
        <v>0</v>
      </c>
      <c r="X684" s="11">
        <f t="shared" si="931"/>
        <v>115274.8</v>
      </c>
      <c r="Y684" s="11">
        <f t="shared" si="932"/>
        <v>117501.9</v>
      </c>
      <c r="Z684" s="11">
        <f t="shared" si="933"/>
        <v>117501.9</v>
      </c>
      <c r="AA684" s="11">
        <f>AA685</f>
        <v>0</v>
      </c>
      <c r="AB684" s="11">
        <f>AB685</f>
        <v>0</v>
      </c>
      <c r="AC684" s="11">
        <f>AC685</f>
        <v>0</v>
      </c>
      <c r="AD684" s="11">
        <f t="shared" si="934"/>
        <v>115274.8</v>
      </c>
      <c r="AE684" s="11">
        <f>AE685</f>
        <v>0</v>
      </c>
      <c r="AF684" s="57">
        <f t="shared" si="927"/>
        <v>115274.8</v>
      </c>
      <c r="AG684" s="58">
        <f t="shared" si="935"/>
        <v>117501.9</v>
      </c>
      <c r="AH684" s="58">
        <f t="shared" si="936"/>
        <v>117501.9</v>
      </c>
      <c r="AI684" s="11">
        <f>AI685</f>
        <v>0</v>
      </c>
      <c r="AJ684" s="21"/>
      <c r="AK684" s="21"/>
    </row>
    <row r="685" spans="1:37" x14ac:dyDescent="0.3">
      <c r="A685" s="47" t="s">
        <v>451</v>
      </c>
      <c r="B685" s="48" t="s">
        <v>45</v>
      </c>
      <c r="C685" s="47" t="s">
        <v>65</v>
      </c>
      <c r="D685" s="47" t="s">
        <v>30</v>
      </c>
      <c r="E685" s="49" t="s">
        <v>412</v>
      </c>
      <c r="F685" s="11">
        <v>115274.8</v>
      </c>
      <c r="G685" s="11">
        <v>117501.9</v>
      </c>
      <c r="H685" s="11">
        <v>117501.9</v>
      </c>
      <c r="I685" s="11"/>
      <c r="J685" s="11"/>
      <c r="K685" s="11"/>
      <c r="L685" s="11">
        <f t="shared" si="910"/>
        <v>115274.8</v>
      </c>
      <c r="M685" s="11">
        <f t="shared" si="911"/>
        <v>117501.9</v>
      </c>
      <c r="N685" s="11">
        <f t="shared" si="912"/>
        <v>117501.9</v>
      </c>
      <c r="O685" s="11"/>
      <c r="P685" s="11"/>
      <c r="Q685" s="11"/>
      <c r="R685" s="11">
        <f t="shared" si="928"/>
        <v>115274.8</v>
      </c>
      <c r="S685" s="11">
        <f t="shared" si="929"/>
        <v>117501.9</v>
      </c>
      <c r="T685" s="11">
        <f t="shared" si="930"/>
        <v>117501.9</v>
      </c>
      <c r="U685" s="11"/>
      <c r="V685" s="11"/>
      <c r="W685" s="11"/>
      <c r="X685" s="11">
        <f t="shared" si="931"/>
        <v>115274.8</v>
      </c>
      <c r="Y685" s="11">
        <f t="shared" si="932"/>
        <v>117501.9</v>
      </c>
      <c r="Z685" s="11">
        <f t="shared" si="933"/>
        <v>117501.9</v>
      </c>
      <c r="AA685" s="11"/>
      <c r="AB685" s="11"/>
      <c r="AC685" s="11"/>
      <c r="AD685" s="11">
        <f t="shared" si="934"/>
        <v>115274.8</v>
      </c>
      <c r="AE685" s="11"/>
      <c r="AF685" s="57">
        <f t="shared" si="927"/>
        <v>115274.8</v>
      </c>
      <c r="AG685" s="58">
        <f t="shared" si="935"/>
        <v>117501.9</v>
      </c>
      <c r="AH685" s="58">
        <f t="shared" si="936"/>
        <v>117501.9</v>
      </c>
      <c r="AI685" s="11"/>
      <c r="AJ685" s="21"/>
      <c r="AK685" s="21"/>
    </row>
    <row r="686" spans="1:37" ht="78" x14ac:dyDescent="0.3">
      <c r="A686" s="47" t="s">
        <v>452</v>
      </c>
      <c r="B686" s="48"/>
      <c r="C686" s="47"/>
      <c r="D686" s="47"/>
      <c r="E686" s="49" t="s">
        <v>453</v>
      </c>
      <c r="F686" s="11">
        <f t="shared" ref="F686:K686" si="938">F687+F689</f>
        <v>34145.4</v>
      </c>
      <c r="G686" s="11">
        <f t="shared" si="938"/>
        <v>34145.4</v>
      </c>
      <c r="H686" s="11">
        <f t="shared" si="938"/>
        <v>34145.4</v>
      </c>
      <c r="I686" s="11">
        <f t="shared" si="938"/>
        <v>0</v>
      </c>
      <c r="J686" s="11">
        <f t="shared" si="938"/>
        <v>0</v>
      </c>
      <c r="K686" s="11">
        <f t="shared" si="938"/>
        <v>0</v>
      </c>
      <c r="L686" s="11">
        <f t="shared" si="910"/>
        <v>34145.4</v>
      </c>
      <c r="M686" s="11">
        <f t="shared" si="911"/>
        <v>34145.4</v>
      </c>
      <c r="N686" s="11">
        <f t="shared" si="912"/>
        <v>34145.4</v>
      </c>
      <c r="O686" s="11">
        <f>O687+O689</f>
        <v>0</v>
      </c>
      <c r="P686" s="11">
        <f>P687+P689</f>
        <v>0</v>
      </c>
      <c r="Q686" s="11">
        <f>Q687+Q689</f>
        <v>0</v>
      </c>
      <c r="R686" s="11">
        <f t="shared" si="928"/>
        <v>34145.4</v>
      </c>
      <c r="S686" s="11">
        <f t="shared" si="929"/>
        <v>34145.4</v>
      </c>
      <c r="T686" s="11">
        <f t="shared" si="930"/>
        <v>34145.4</v>
      </c>
      <c r="U686" s="11">
        <f>U687+U689</f>
        <v>0</v>
      </c>
      <c r="V686" s="11">
        <f>V687+V689</f>
        <v>0</v>
      </c>
      <c r="W686" s="11">
        <f>W687+W689</f>
        <v>0</v>
      </c>
      <c r="X686" s="11">
        <f t="shared" si="931"/>
        <v>34145.4</v>
      </c>
      <c r="Y686" s="11">
        <f t="shared" si="932"/>
        <v>34145.4</v>
      </c>
      <c r="Z686" s="11">
        <f t="shared" si="933"/>
        <v>34145.4</v>
      </c>
      <c r="AA686" s="11">
        <f>AA687+AA689</f>
        <v>0</v>
      </c>
      <c r="AB686" s="11">
        <f>AB687+AB689</f>
        <v>0</v>
      </c>
      <c r="AC686" s="11">
        <f>AC687+AC689</f>
        <v>0</v>
      </c>
      <c r="AD686" s="11">
        <f t="shared" si="934"/>
        <v>34145.4</v>
      </c>
      <c r="AE686" s="11">
        <f>AE687+AE689</f>
        <v>0</v>
      </c>
      <c r="AF686" s="57">
        <f t="shared" si="927"/>
        <v>34145.4</v>
      </c>
      <c r="AG686" s="58">
        <f t="shared" si="935"/>
        <v>34145.4</v>
      </c>
      <c r="AH686" s="58">
        <f t="shared" si="936"/>
        <v>34145.4</v>
      </c>
      <c r="AI686" s="11">
        <f>AI687+AI689</f>
        <v>0</v>
      </c>
      <c r="AJ686" s="21"/>
      <c r="AK686" s="21"/>
    </row>
    <row r="687" spans="1:37" ht="46.8" x14ac:dyDescent="0.3">
      <c r="A687" s="47" t="s">
        <v>452</v>
      </c>
      <c r="B687" s="48" t="s">
        <v>51</v>
      </c>
      <c r="C687" s="47"/>
      <c r="D687" s="47"/>
      <c r="E687" s="49" t="s">
        <v>52</v>
      </c>
      <c r="F687" s="11">
        <f t="shared" ref="F687:K687" si="939">F688</f>
        <v>18012.400000000001</v>
      </c>
      <c r="G687" s="11">
        <f t="shared" si="939"/>
        <v>18012.400000000001</v>
      </c>
      <c r="H687" s="11">
        <f t="shared" si="939"/>
        <v>18012.400000000001</v>
      </c>
      <c r="I687" s="11">
        <f t="shared" si="939"/>
        <v>0</v>
      </c>
      <c r="J687" s="11">
        <f t="shared" si="939"/>
        <v>0</v>
      </c>
      <c r="K687" s="11">
        <f t="shared" si="939"/>
        <v>0</v>
      </c>
      <c r="L687" s="11">
        <f t="shared" si="910"/>
        <v>18012.400000000001</v>
      </c>
      <c r="M687" s="11">
        <f t="shared" si="911"/>
        <v>18012.400000000001</v>
      </c>
      <c r="N687" s="11">
        <f t="shared" si="912"/>
        <v>18012.400000000001</v>
      </c>
      <c r="O687" s="11">
        <f>O688</f>
        <v>0</v>
      </c>
      <c r="P687" s="11">
        <f>P688</f>
        <v>0</v>
      </c>
      <c r="Q687" s="11">
        <f>Q688</f>
        <v>0</v>
      </c>
      <c r="R687" s="11">
        <f t="shared" si="928"/>
        <v>18012.400000000001</v>
      </c>
      <c r="S687" s="11">
        <f t="shared" si="929"/>
        <v>18012.400000000001</v>
      </c>
      <c r="T687" s="11">
        <f t="shared" si="930"/>
        <v>18012.400000000001</v>
      </c>
      <c r="U687" s="11">
        <f>U688</f>
        <v>0</v>
      </c>
      <c r="V687" s="11">
        <f>V688</f>
        <v>0</v>
      </c>
      <c r="W687" s="11">
        <f>W688</f>
        <v>0</v>
      </c>
      <c r="X687" s="11">
        <f t="shared" si="931"/>
        <v>18012.400000000001</v>
      </c>
      <c r="Y687" s="11">
        <f t="shared" si="932"/>
        <v>18012.400000000001</v>
      </c>
      <c r="Z687" s="11">
        <f t="shared" si="933"/>
        <v>18012.400000000001</v>
      </c>
      <c r="AA687" s="11">
        <f>AA688</f>
        <v>0</v>
      </c>
      <c r="AB687" s="11">
        <f>AB688</f>
        <v>0</v>
      </c>
      <c r="AC687" s="11">
        <f>AC688</f>
        <v>0</v>
      </c>
      <c r="AD687" s="11">
        <f t="shared" si="934"/>
        <v>18012.400000000001</v>
      </c>
      <c r="AE687" s="11">
        <f>AE688</f>
        <v>0</v>
      </c>
      <c r="AF687" s="57">
        <f t="shared" si="927"/>
        <v>18012.400000000001</v>
      </c>
      <c r="AG687" s="58">
        <f t="shared" si="935"/>
        <v>18012.400000000001</v>
      </c>
      <c r="AH687" s="58">
        <f t="shared" si="936"/>
        <v>18012.400000000001</v>
      </c>
      <c r="AI687" s="11">
        <f>AI688</f>
        <v>0</v>
      </c>
      <c r="AJ687" s="21"/>
      <c r="AK687" s="21"/>
    </row>
    <row r="688" spans="1:37" x14ac:dyDescent="0.3">
      <c r="A688" s="47" t="s">
        <v>452</v>
      </c>
      <c r="B688" s="48">
        <v>600</v>
      </c>
      <c r="C688" s="47" t="s">
        <v>65</v>
      </c>
      <c r="D688" s="47" t="s">
        <v>30</v>
      </c>
      <c r="E688" s="49" t="s">
        <v>412</v>
      </c>
      <c r="F688" s="11">
        <v>18012.400000000001</v>
      </c>
      <c r="G688" s="11">
        <v>18012.400000000001</v>
      </c>
      <c r="H688" s="11">
        <v>18012.400000000001</v>
      </c>
      <c r="I688" s="11"/>
      <c r="J688" s="11"/>
      <c r="K688" s="11"/>
      <c r="L688" s="11">
        <f t="shared" si="910"/>
        <v>18012.400000000001</v>
      </c>
      <c r="M688" s="11">
        <f t="shared" si="911"/>
        <v>18012.400000000001</v>
      </c>
      <c r="N688" s="11">
        <f t="shared" si="912"/>
        <v>18012.400000000001</v>
      </c>
      <c r="O688" s="11"/>
      <c r="P688" s="11"/>
      <c r="Q688" s="11"/>
      <c r="R688" s="11">
        <f t="shared" si="928"/>
        <v>18012.400000000001</v>
      </c>
      <c r="S688" s="11">
        <f t="shared" si="929"/>
        <v>18012.400000000001</v>
      </c>
      <c r="T688" s="11">
        <f t="shared" si="930"/>
        <v>18012.400000000001</v>
      </c>
      <c r="U688" s="11"/>
      <c r="V688" s="11"/>
      <c r="W688" s="11"/>
      <c r="X688" s="11">
        <f t="shared" si="931"/>
        <v>18012.400000000001</v>
      </c>
      <c r="Y688" s="11">
        <f t="shared" si="932"/>
        <v>18012.400000000001</v>
      </c>
      <c r="Z688" s="11">
        <f t="shared" si="933"/>
        <v>18012.400000000001</v>
      </c>
      <c r="AA688" s="11"/>
      <c r="AB688" s="11"/>
      <c r="AC688" s="11"/>
      <c r="AD688" s="11">
        <f t="shared" si="934"/>
        <v>18012.400000000001</v>
      </c>
      <c r="AE688" s="11"/>
      <c r="AF688" s="57">
        <f t="shared" si="927"/>
        <v>18012.400000000001</v>
      </c>
      <c r="AG688" s="58">
        <f t="shared" si="935"/>
        <v>18012.400000000001</v>
      </c>
      <c r="AH688" s="58">
        <f t="shared" si="936"/>
        <v>18012.400000000001</v>
      </c>
      <c r="AI688" s="11"/>
      <c r="AJ688" s="21"/>
      <c r="AK688" s="21"/>
    </row>
    <row r="689" spans="1:37" x14ac:dyDescent="0.3">
      <c r="A689" s="47" t="s">
        <v>452</v>
      </c>
      <c r="B689" s="48" t="s">
        <v>45</v>
      </c>
      <c r="C689" s="47"/>
      <c r="D689" s="47"/>
      <c r="E689" s="49" t="s">
        <v>46</v>
      </c>
      <c r="F689" s="11">
        <f t="shared" ref="F689:K689" si="940">F690</f>
        <v>16133</v>
      </c>
      <c r="G689" s="11">
        <f t="shared" si="940"/>
        <v>16133</v>
      </c>
      <c r="H689" s="11">
        <f t="shared" si="940"/>
        <v>16133</v>
      </c>
      <c r="I689" s="11">
        <f t="shared" si="940"/>
        <v>0</v>
      </c>
      <c r="J689" s="11">
        <f t="shared" si="940"/>
        <v>0</v>
      </c>
      <c r="K689" s="11">
        <f t="shared" si="940"/>
        <v>0</v>
      </c>
      <c r="L689" s="11">
        <f t="shared" si="910"/>
        <v>16133</v>
      </c>
      <c r="M689" s="11">
        <f t="shared" si="911"/>
        <v>16133</v>
      </c>
      <c r="N689" s="11">
        <f t="shared" si="912"/>
        <v>16133</v>
      </c>
      <c r="O689" s="11">
        <f>O690</f>
        <v>0</v>
      </c>
      <c r="P689" s="11">
        <f>P690</f>
        <v>0</v>
      </c>
      <c r="Q689" s="11">
        <f>Q690</f>
        <v>0</v>
      </c>
      <c r="R689" s="11">
        <f t="shared" si="928"/>
        <v>16133</v>
      </c>
      <c r="S689" s="11">
        <f t="shared" si="929"/>
        <v>16133</v>
      </c>
      <c r="T689" s="11">
        <f t="shared" si="930"/>
        <v>16133</v>
      </c>
      <c r="U689" s="11">
        <f>U690</f>
        <v>0</v>
      </c>
      <c r="V689" s="11">
        <f>V690</f>
        <v>0</v>
      </c>
      <c r="W689" s="11">
        <f>W690</f>
        <v>0</v>
      </c>
      <c r="X689" s="11">
        <f t="shared" si="931"/>
        <v>16133</v>
      </c>
      <c r="Y689" s="11">
        <f t="shared" si="932"/>
        <v>16133</v>
      </c>
      <c r="Z689" s="11">
        <f t="shared" si="933"/>
        <v>16133</v>
      </c>
      <c r="AA689" s="11">
        <f>AA690</f>
        <v>0</v>
      </c>
      <c r="AB689" s="11">
        <f>AB690</f>
        <v>0</v>
      </c>
      <c r="AC689" s="11">
        <f>AC690</f>
        <v>0</v>
      </c>
      <c r="AD689" s="11">
        <f t="shared" si="934"/>
        <v>16133</v>
      </c>
      <c r="AE689" s="11">
        <f>AE690</f>
        <v>0</v>
      </c>
      <c r="AF689" s="57">
        <f t="shared" si="927"/>
        <v>16133</v>
      </c>
      <c r="AG689" s="58">
        <f t="shared" si="935"/>
        <v>16133</v>
      </c>
      <c r="AH689" s="58">
        <f t="shared" si="936"/>
        <v>16133</v>
      </c>
      <c r="AI689" s="11">
        <f>AI690</f>
        <v>0</v>
      </c>
      <c r="AJ689" s="21"/>
      <c r="AK689" s="21"/>
    </row>
    <row r="690" spans="1:37" x14ac:dyDescent="0.3">
      <c r="A690" s="47" t="s">
        <v>452</v>
      </c>
      <c r="B690" s="48">
        <v>800</v>
      </c>
      <c r="C690" s="47" t="s">
        <v>65</v>
      </c>
      <c r="D690" s="47" t="s">
        <v>30</v>
      </c>
      <c r="E690" s="49" t="s">
        <v>412</v>
      </c>
      <c r="F690" s="11">
        <v>16133</v>
      </c>
      <c r="G690" s="11">
        <v>16133</v>
      </c>
      <c r="H690" s="11">
        <v>16133</v>
      </c>
      <c r="I690" s="11"/>
      <c r="J690" s="11"/>
      <c r="K690" s="11"/>
      <c r="L690" s="11">
        <f t="shared" si="910"/>
        <v>16133</v>
      </c>
      <c r="M690" s="11">
        <f t="shared" si="911"/>
        <v>16133</v>
      </c>
      <c r="N690" s="11">
        <f t="shared" si="912"/>
        <v>16133</v>
      </c>
      <c r="O690" s="11"/>
      <c r="P690" s="11"/>
      <c r="Q690" s="11"/>
      <c r="R690" s="11">
        <f t="shared" si="928"/>
        <v>16133</v>
      </c>
      <c r="S690" s="11">
        <f t="shared" si="929"/>
        <v>16133</v>
      </c>
      <c r="T690" s="11">
        <f t="shared" si="930"/>
        <v>16133</v>
      </c>
      <c r="U690" s="11"/>
      <c r="V690" s="11"/>
      <c r="W690" s="11"/>
      <c r="X690" s="11">
        <f t="shared" si="931"/>
        <v>16133</v>
      </c>
      <c r="Y690" s="11">
        <f t="shared" si="932"/>
        <v>16133</v>
      </c>
      <c r="Z690" s="11">
        <f t="shared" si="933"/>
        <v>16133</v>
      </c>
      <c r="AA690" s="11"/>
      <c r="AB690" s="11"/>
      <c r="AC690" s="11"/>
      <c r="AD690" s="11">
        <f t="shared" si="934"/>
        <v>16133</v>
      </c>
      <c r="AE690" s="11"/>
      <c r="AF690" s="57">
        <f t="shared" si="927"/>
        <v>16133</v>
      </c>
      <c r="AG690" s="58">
        <f t="shared" si="935"/>
        <v>16133</v>
      </c>
      <c r="AH690" s="58">
        <f t="shared" si="936"/>
        <v>16133</v>
      </c>
      <c r="AI690" s="11"/>
      <c r="AJ690" s="21"/>
      <c r="AK690" s="21"/>
    </row>
    <row r="691" spans="1:37" ht="78" x14ac:dyDescent="0.3">
      <c r="A691" s="47" t="s">
        <v>454</v>
      </c>
      <c r="B691" s="48"/>
      <c r="C691" s="47"/>
      <c r="D691" s="47"/>
      <c r="E691" s="49" t="s">
        <v>455</v>
      </c>
      <c r="F691" s="11">
        <f t="shared" ref="F691:F701" si="941">F692</f>
        <v>5257.9</v>
      </c>
      <c r="G691" s="11">
        <f t="shared" ref="G691:G701" si="942">G692</f>
        <v>5257.9</v>
      </c>
      <c r="H691" s="11">
        <f t="shared" ref="H691:H701" si="943">H692</f>
        <v>5257.9</v>
      </c>
      <c r="I691" s="11">
        <f t="shared" ref="I691:I701" si="944">I692</f>
        <v>0</v>
      </c>
      <c r="J691" s="11">
        <f t="shared" ref="J691:J701" si="945">J692</f>
        <v>0</v>
      </c>
      <c r="K691" s="11">
        <f t="shared" ref="K691:K701" si="946">K692</f>
        <v>0</v>
      </c>
      <c r="L691" s="11">
        <f t="shared" si="910"/>
        <v>5257.9</v>
      </c>
      <c r="M691" s="11">
        <f t="shared" si="911"/>
        <v>5257.9</v>
      </c>
      <c r="N691" s="11">
        <f t="shared" si="912"/>
        <v>5257.9</v>
      </c>
      <c r="O691" s="11">
        <f t="shared" ref="O691:O701" si="947">O692</f>
        <v>0</v>
      </c>
      <c r="P691" s="11">
        <f t="shared" ref="P691:P701" si="948">P692</f>
        <v>0</v>
      </c>
      <c r="Q691" s="11">
        <f t="shared" ref="Q691:Q701" si="949">Q692</f>
        <v>0</v>
      </c>
      <c r="R691" s="11">
        <f t="shared" si="928"/>
        <v>5257.9</v>
      </c>
      <c r="S691" s="11">
        <f t="shared" si="929"/>
        <v>5257.9</v>
      </c>
      <c r="T691" s="11">
        <f t="shared" si="930"/>
        <v>5257.9</v>
      </c>
      <c r="U691" s="11">
        <f t="shared" ref="U691:U701" si="950">U692</f>
        <v>0</v>
      </c>
      <c r="V691" s="11">
        <f t="shared" ref="V691:V701" si="951">V692</f>
        <v>0</v>
      </c>
      <c r="W691" s="11">
        <f t="shared" ref="W691:W701" si="952">W692</f>
        <v>0</v>
      </c>
      <c r="X691" s="11">
        <f t="shared" si="931"/>
        <v>5257.9</v>
      </c>
      <c r="Y691" s="11">
        <f t="shared" si="932"/>
        <v>5257.9</v>
      </c>
      <c r="Z691" s="11">
        <f t="shared" si="933"/>
        <v>5257.9</v>
      </c>
      <c r="AA691" s="11">
        <f t="shared" ref="AA691:AA701" si="953">AA692</f>
        <v>0</v>
      </c>
      <c r="AB691" s="11">
        <f t="shared" ref="AB691:AB701" si="954">AB692</f>
        <v>0</v>
      </c>
      <c r="AC691" s="11">
        <f t="shared" ref="AC691:AC701" si="955">AC692</f>
        <v>0</v>
      </c>
      <c r="AD691" s="11">
        <f t="shared" si="934"/>
        <v>5257.9</v>
      </c>
      <c r="AE691" s="11">
        <f t="shared" ref="AE691:AE701" si="956">AE692</f>
        <v>0</v>
      </c>
      <c r="AF691" s="57">
        <f t="shared" si="927"/>
        <v>5257.9</v>
      </c>
      <c r="AG691" s="58">
        <f t="shared" si="935"/>
        <v>5257.9</v>
      </c>
      <c r="AH691" s="58">
        <f t="shared" si="936"/>
        <v>5257.9</v>
      </c>
      <c r="AI691" s="11">
        <f t="shared" ref="AI691:AI701" si="957">AI692</f>
        <v>0</v>
      </c>
      <c r="AJ691" s="21"/>
      <c r="AK691" s="21"/>
    </row>
    <row r="692" spans="1:37" ht="46.8" x14ac:dyDescent="0.3">
      <c r="A692" s="47" t="s">
        <v>454</v>
      </c>
      <c r="B692" s="48" t="s">
        <v>51</v>
      </c>
      <c r="C692" s="47"/>
      <c r="D692" s="47"/>
      <c r="E692" s="49" t="s">
        <v>52</v>
      </c>
      <c r="F692" s="11">
        <f t="shared" si="941"/>
        <v>5257.9</v>
      </c>
      <c r="G692" s="11">
        <f t="shared" si="942"/>
        <v>5257.9</v>
      </c>
      <c r="H692" s="11">
        <f t="shared" si="943"/>
        <v>5257.9</v>
      </c>
      <c r="I692" s="11">
        <f t="shared" si="944"/>
        <v>0</v>
      </c>
      <c r="J692" s="11">
        <f t="shared" si="945"/>
        <v>0</v>
      </c>
      <c r="K692" s="11">
        <f t="shared" si="946"/>
        <v>0</v>
      </c>
      <c r="L692" s="11">
        <f t="shared" si="910"/>
        <v>5257.9</v>
      </c>
      <c r="M692" s="11">
        <f t="shared" si="911"/>
        <v>5257.9</v>
      </c>
      <c r="N692" s="11">
        <f t="shared" si="912"/>
        <v>5257.9</v>
      </c>
      <c r="O692" s="11">
        <f t="shared" si="947"/>
        <v>0</v>
      </c>
      <c r="P692" s="11">
        <f t="shared" si="948"/>
        <v>0</v>
      </c>
      <c r="Q692" s="11">
        <f t="shared" si="949"/>
        <v>0</v>
      </c>
      <c r="R692" s="11">
        <f t="shared" si="928"/>
        <v>5257.9</v>
      </c>
      <c r="S692" s="11">
        <f t="shared" si="929"/>
        <v>5257.9</v>
      </c>
      <c r="T692" s="11">
        <f t="shared" si="930"/>
        <v>5257.9</v>
      </c>
      <c r="U692" s="11">
        <f t="shared" si="950"/>
        <v>0</v>
      </c>
      <c r="V692" s="11">
        <f t="shared" si="951"/>
        <v>0</v>
      </c>
      <c r="W692" s="11">
        <f t="shared" si="952"/>
        <v>0</v>
      </c>
      <c r="X692" s="11">
        <f t="shared" si="931"/>
        <v>5257.9</v>
      </c>
      <c r="Y692" s="11">
        <f t="shared" si="932"/>
        <v>5257.9</v>
      </c>
      <c r="Z692" s="11">
        <f t="shared" si="933"/>
        <v>5257.9</v>
      </c>
      <c r="AA692" s="11">
        <f t="shared" si="953"/>
        <v>0</v>
      </c>
      <c r="AB692" s="11">
        <f t="shared" si="954"/>
        <v>0</v>
      </c>
      <c r="AC692" s="11">
        <f t="shared" si="955"/>
        <v>0</v>
      </c>
      <c r="AD692" s="11">
        <f t="shared" si="934"/>
        <v>5257.9</v>
      </c>
      <c r="AE692" s="11">
        <f t="shared" si="956"/>
        <v>0</v>
      </c>
      <c r="AF692" s="57">
        <f t="shared" si="927"/>
        <v>5257.9</v>
      </c>
      <c r="AG692" s="58">
        <f t="shared" si="935"/>
        <v>5257.9</v>
      </c>
      <c r="AH692" s="58">
        <f t="shared" si="936"/>
        <v>5257.9</v>
      </c>
      <c r="AI692" s="11">
        <f t="shared" si="957"/>
        <v>0</v>
      </c>
      <c r="AJ692" s="21"/>
      <c r="AK692" s="21"/>
    </row>
    <row r="693" spans="1:37" x14ac:dyDescent="0.3">
      <c r="A693" s="47" t="s">
        <v>454</v>
      </c>
      <c r="B693" s="48">
        <v>600</v>
      </c>
      <c r="C693" s="47" t="s">
        <v>65</v>
      </c>
      <c r="D693" s="47" t="s">
        <v>296</v>
      </c>
      <c r="E693" s="49" t="s">
        <v>348</v>
      </c>
      <c r="F693" s="11">
        <v>5257.9</v>
      </c>
      <c r="G693" s="11">
        <v>5257.9</v>
      </c>
      <c r="H693" s="11">
        <v>5257.9</v>
      </c>
      <c r="I693" s="11"/>
      <c r="J693" s="11"/>
      <c r="K693" s="11"/>
      <c r="L693" s="11">
        <f t="shared" si="910"/>
        <v>5257.9</v>
      </c>
      <c r="M693" s="11">
        <f t="shared" si="911"/>
        <v>5257.9</v>
      </c>
      <c r="N693" s="11">
        <f t="shared" si="912"/>
        <v>5257.9</v>
      </c>
      <c r="O693" s="11"/>
      <c r="P693" s="11"/>
      <c r="Q693" s="11"/>
      <c r="R693" s="11">
        <f t="shared" si="928"/>
        <v>5257.9</v>
      </c>
      <c r="S693" s="11">
        <f t="shared" si="929"/>
        <v>5257.9</v>
      </c>
      <c r="T693" s="11">
        <f t="shared" si="930"/>
        <v>5257.9</v>
      </c>
      <c r="U693" s="11"/>
      <c r="V693" s="11"/>
      <c r="W693" s="11"/>
      <c r="X693" s="11">
        <f t="shared" si="931"/>
        <v>5257.9</v>
      </c>
      <c r="Y693" s="11">
        <f t="shared" si="932"/>
        <v>5257.9</v>
      </c>
      <c r="Z693" s="11">
        <f t="shared" si="933"/>
        <v>5257.9</v>
      </c>
      <c r="AA693" s="11"/>
      <c r="AB693" s="11"/>
      <c r="AC693" s="11"/>
      <c r="AD693" s="11">
        <f t="shared" si="934"/>
        <v>5257.9</v>
      </c>
      <c r="AE693" s="11"/>
      <c r="AF693" s="57">
        <f t="shared" si="927"/>
        <v>5257.9</v>
      </c>
      <c r="AG693" s="58">
        <f t="shared" si="935"/>
        <v>5257.9</v>
      </c>
      <c r="AH693" s="58">
        <f t="shared" si="936"/>
        <v>5257.9</v>
      </c>
      <c r="AI693" s="11"/>
      <c r="AJ693" s="21"/>
      <c r="AK693" s="21"/>
    </row>
    <row r="694" spans="1:37" ht="62.4" x14ac:dyDescent="0.3">
      <c r="A694" s="47" t="s">
        <v>456</v>
      </c>
      <c r="B694" s="48"/>
      <c r="C694" s="47"/>
      <c r="D694" s="47"/>
      <c r="E694" s="49" t="s">
        <v>457</v>
      </c>
      <c r="F694" s="11">
        <f t="shared" si="941"/>
        <v>1520.3</v>
      </c>
      <c r="G694" s="11">
        <f t="shared" si="942"/>
        <v>1520.3</v>
      </c>
      <c r="H694" s="11">
        <f t="shared" si="943"/>
        <v>1520.3</v>
      </c>
      <c r="I694" s="11">
        <f t="shared" si="944"/>
        <v>0</v>
      </c>
      <c r="J694" s="11">
        <f t="shared" si="945"/>
        <v>0</v>
      </c>
      <c r="K694" s="11">
        <f t="shared" si="946"/>
        <v>0</v>
      </c>
      <c r="L694" s="11">
        <f t="shared" si="910"/>
        <v>1520.3</v>
      </c>
      <c r="M694" s="11">
        <f t="shared" si="911"/>
        <v>1520.3</v>
      </c>
      <c r="N694" s="11">
        <f t="shared" si="912"/>
        <v>1520.3</v>
      </c>
      <c r="O694" s="11">
        <f t="shared" si="947"/>
        <v>62.1</v>
      </c>
      <c r="P694" s="11">
        <f t="shared" si="948"/>
        <v>0</v>
      </c>
      <c r="Q694" s="11">
        <f t="shared" si="949"/>
        <v>0</v>
      </c>
      <c r="R694" s="11">
        <f t="shared" si="928"/>
        <v>1582.3999999999999</v>
      </c>
      <c r="S694" s="11">
        <f t="shared" si="929"/>
        <v>1520.3</v>
      </c>
      <c r="T694" s="11">
        <f t="shared" si="930"/>
        <v>1520.3</v>
      </c>
      <c r="U694" s="11">
        <f t="shared" si="950"/>
        <v>0</v>
      </c>
      <c r="V694" s="11">
        <f t="shared" si="951"/>
        <v>0</v>
      </c>
      <c r="W694" s="11">
        <f t="shared" si="952"/>
        <v>0</v>
      </c>
      <c r="X694" s="11">
        <f t="shared" si="931"/>
        <v>1582.3999999999999</v>
      </c>
      <c r="Y694" s="11">
        <f t="shared" si="932"/>
        <v>1520.3</v>
      </c>
      <c r="Z694" s="11">
        <f t="shared" si="933"/>
        <v>1520.3</v>
      </c>
      <c r="AA694" s="11">
        <f t="shared" si="953"/>
        <v>0</v>
      </c>
      <c r="AB694" s="11">
        <f t="shared" si="954"/>
        <v>0</v>
      </c>
      <c r="AC694" s="11">
        <f t="shared" si="955"/>
        <v>0</v>
      </c>
      <c r="AD694" s="11">
        <f t="shared" si="934"/>
        <v>1582.3999999999999</v>
      </c>
      <c r="AE694" s="11">
        <f t="shared" si="956"/>
        <v>0</v>
      </c>
      <c r="AF694" s="57">
        <f t="shared" si="927"/>
        <v>1582.3999999999999</v>
      </c>
      <c r="AG694" s="58">
        <f t="shared" si="935"/>
        <v>1520.3</v>
      </c>
      <c r="AH694" s="58">
        <f t="shared" si="936"/>
        <v>1520.3</v>
      </c>
      <c r="AI694" s="11">
        <f t="shared" si="957"/>
        <v>0</v>
      </c>
      <c r="AJ694" s="21"/>
      <c r="AK694" s="21"/>
    </row>
    <row r="695" spans="1:37" ht="46.8" x14ac:dyDescent="0.3">
      <c r="A695" s="47" t="s">
        <v>456</v>
      </c>
      <c r="B695" s="48" t="s">
        <v>51</v>
      </c>
      <c r="C695" s="47"/>
      <c r="D695" s="47"/>
      <c r="E695" s="49" t="s">
        <v>52</v>
      </c>
      <c r="F695" s="11">
        <f t="shared" si="941"/>
        <v>1520.3</v>
      </c>
      <c r="G695" s="11">
        <f t="shared" si="942"/>
        <v>1520.3</v>
      </c>
      <c r="H695" s="11">
        <f t="shared" si="943"/>
        <v>1520.3</v>
      </c>
      <c r="I695" s="11">
        <f t="shared" si="944"/>
        <v>0</v>
      </c>
      <c r="J695" s="11">
        <f t="shared" si="945"/>
        <v>0</v>
      </c>
      <c r="K695" s="11">
        <f t="shared" si="946"/>
        <v>0</v>
      </c>
      <c r="L695" s="11">
        <f t="shared" si="910"/>
        <v>1520.3</v>
      </c>
      <c r="M695" s="11">
        <f t="shared" si="911"/>
        <v>1520.3</v>
      </c>
      <c r="N695" s="11">
        <f t="shared" si="912"/>
        <v>1520.3</v>
      </c>
      <c r="O695" s="11">
        <f t="shared" si="947"/>
        <v>62.1</v>
      </c>
      <c r="P695" s="11">
        <f t="shared" si="948"/>
        <v>0</v>
      </c>
      <c r="Q695" s="11">
        <f t="shared" si="949"/>
        <v>0</v>
      </c>
      <c r="R695" s="11">
        <f t="shared" si="928"/>
        <v>1582.3999999999999</v>
      </c>
      <c r="S695" s="11">
        <f t="shared" si="929"/>
        <v>1520.3</v>
      </c>
      <c r="T695" s="11">
        <f t="shared" si="930"/>
        <v>1520.3</v>
      </c>
      <c r="U695" s="11">
        <f t="shared" si="950"/>
        <v>0</v>
      </c>
      <c r="V695" s="11">
        <f t="shared" si="951"/>
        <v>0</v>
      </c>
      <c r="W695" s="11">
        <f t="shared" si="952"/>
        <v>0</v>
      </c>
      <c r="X695" s="11">
        <f t="shared" si="931"/>
        <v>1582.3999999999999</v>
      </c>
      <c r="Y695" s="11">
        <f t="shared" si="932"/>
        <v>1520.3</v>
      </c>
      <c r="Z695" s="11">
        <f t="shared" si="933"/>
        <v>1520.3</v>
      </c>
      <c r="AA695" s="11">
        <f t="shared" si="953"/>
        <v>0</v>
      </c>
      <c r="AB695" s="11">
        <f t="shared" si="954"/>
        <v>0</v>
      </c>
      <c r="AC695" s="11">
        <f t="shared" si="955"/>
        <v>0</v>
      </c>
      <c r="AD695" s="11">
        <f t="shared" si="934"/>
        <v>1582.3999999999999</v>
      </c>
      <c r="AE695" s="11">
        <f t="shared" si="956"/>
        <v>0</v>
      </c>
      <c r="AF695" s="57">
        <f t="shared" si="927"/>
        <v>1582.3999999999999</v>
      </c>
      <c r="AG695" s="58">
        <f t="shared" si="935"/>
        <v>1520.3</v>
      </c>
      <c r="AH695" s="58">
        <f t="shared" si="936"/>
        <v>1520.3</v>
      </c>
      <c r="AI695" s="11">
        <f t="shared" si="957"/>
        <v>0</v>
      </c>
      <c r="AJ695" s="21"/>
      <c r="AK695" s="21"/>
    </row>
    <row r="696" spans="1:37" x14ac:dyDescent="0.3">
      <c r="A696" s="47" t="s">
        <v>456</v>
      </c>
      <c r="B696" s="48">
        <v>600</v>
      </c>
      <c r="C696" s="47" t="s">
        <v>100</v>
      </c>
      <c r="D696" s="47" t="s">
        <v>328</v>
      </c>
      <c r="E696" s="49" t="s">
        <v>329</v>
      </c>
      <c r="F696" s="11">
        <v>1520.3</v>
      </c>
      <c r="G696" s="11">
        <v>1520.3</v>
      </c>
      <c r="H696" s="11">
        <v>1520.3</v>
      </c>
      <c r="I696" s="11"/>
      <c r="J696" s="11"/>
      <c r="K696" s="11"/>
      <c r="L696" s="11">
        <f t="shared" si="910"/>
        <v>1520.3</v>
      </c>
      <c r="M696" s="11">
        <f t="shared" si="911"/>
        <v>1520.3</v>
      </c>
      <c r="N696" s="11">
        <f t="shared" si="912"/>
        <v>1520.3</v>
      </c>
      <c r="O696" s="11">
        <v>62.1</v>
      </c>
      <c r="P696" s="11"/>
      <c r="Q696" s="11"/>
      <c r="R696" s="11">
        <f t="shared" si="928"/>
        <v>1582.3999999999999</v>
      </c>
      <c r="S696" s="11">
        <f t="shared" si="929"/>
        <v>1520.3</v>
      </c>
      <c r="T696" s="11">
        <f t="shared" si="930"/>
        <v>1520.3</v>
      </c>
      <c r="U696" s="11"/>
      <c r="V696" s="11"/>
      <c r="W696" s="11"/>
      <c r="X696" s="11">
        <f t="shared" si="931"/>
        <v>1582.3999999999999</v>
      </c>
      <c r="Y696" s="11">
        <f t="shared" si="932"/>
        <v>1520.3</v>
      </c>
      <c r="Z696" s="11">
        <f t="shared" si="933"/>
        <v>1520.3</v>
      </c>
      <c r="AA696" s="11"/>
      <c r="AB696" s="11"/>
      <c r="AC696" s="11"/>
      <c r="AD696" s="11">
        <f t="shared" si="934"/>
        <v>1582.3999999999999</v>
      </c>
      <c r="AE696" s="11"/>
      <c r="AF696" s="57">
        <f t="shared" si="927"/>
        <v>1582.3999999999999</v>
      </c>
      <c r="AG696" s="58">
        <f t="shared" si="935"/>
        <v>1520.3</v>
      </c>
      <c r="AH696" s="58">
        <f t="shared" si="936"/>
        <v>1520.3</v>
      </c>
      <c r="AI696" s="11"/>
      <c r="AJ696" s="21"/>
      <c r="AK696" s="21"/>
    </row>
    <row r="697" spans="1:37" ht="62.4" x14ac:dyDescent="0.3">
      <c r="A697" s="47" t="s">
        <v>458</v>
      </c>
      <c r="B697" s="48"/>
      <c r="C697" s="47"/>
      <c r="D697" s="47"/>
      <c r="E697" s="49" t="s">
        <v>459</v>
      </c>
      <c r="F697" s="11">
        <f t="shared" si="941"/>
        <v>20.7</v>
      </c>
      <c r="G697" s="11">
        <f t="shared" si="942"/>
        <v>20.7</v>
      </c>
      <c r="H697" s="11">
        <f t="shared" si="943"/>
        <v>20.7</v>
      </c>
      <c r="I697" s="11">
        <f t="shared" si="944"/>
        <v>0</v>
      </c>
      <c r="J697" s="11">
        <f t="shared" si="945"/>
        <v>0</v>
      </c>
      <c r="K697" s="11">
        <f t="shared" si="946"/>
        <v>0</v>
      </c>
      <c r="L697" s="11">
        <f t="shared" si="910"/>
        <v>20.7</v>
      </c>
      <c r="M697" s="11">
        <f t="shared" si="911"/>
        <v>20.7</v>
      </c>
      <c r="N697" s="11">
        <f t="shared" si="912"/>
        <v>20.7</v>
      </c>
      <c r="O697" s="11">
        <f t="shared" si="947"/>
        <v>0.89400000000000002</v>
      </c>
      <c r="P697" s="11">
        <f t="shared" si="948"/>
        <v>0</v>
      </c>
      <c r="Q697" s="11">
        <f t="shared" si="949"/>
        <v>0</v>
      </c>
      <c r="R697" s="11">
        <f t="shared" si="928"/>
        <v>21.593999999999998</v>
      </c>
      <c r="S697" s="11">
        <f t="shared" si="929"/>
        <v>20.7</v>
      </c>
      <c r="T697" s="11">
        <f t="shared" si="930"/>
        <v>20.7</v>
      </c>
      <c r="U697" s="11">
        <f t="shared" si="950"/>
        <v>0</v>
      </c>
      <c r="V697" s="11">
        <f t="shared" si="951"/>
        <v>0</v>
      </c>
      <c r="W697" s="11">
        <f t="shared" si="952"/>
        <v>0</v>
      </c>
      <c r="X697" s="11">
        <f t="shared" si="931"/>
        <v>21.593999999999998</v>
      </c>
      <c r="Y697" s="11">
        <f t="shared" si="932"/>
        <v>20.7</v>
      </c>
      <c r="Z697" s="11">
        <f t="shared" si="933"/>
        <v>20.7</v>
      </c>
      <c r="AA697" s="11">
        <f t="shared" si="953"/>
        <v>0</v>
      </c>
      <c r="AB697" s="11">
        <f t="shared" si="954"/>
        <v>0</v>
      </c>
      <c r="AC697" s="11">
        <f t="shared" si="955"/>
        <v>0</v>
      </c>
      <c r="AD697" s="11">
        <f t="shared" si="934"/>
        <v>21.593999999999998</v>
      </c>
      <c r="AE697" s="11">
        <f t="shared" si="956"/>
        <v>0</v>
      </c>
      <c r="AF697" s="57">
        <f t="shared" si="927"/>
        <v>21.593999999999998</v>
      </c>
      <c r="AG697" s="58">
        <f t="shared" si="935"/>
        <v>20.7</v>
      </c>
      <c r="AH697" s="58">
        <f t="shared" si="936"/>
        <v>20.7</v>
      </c>
      <c r="AI697" s="11">
        <f t="shared" si="957"/>
        <v>0</v>
      </c>
      <c r="AJ697" s="21"/>
      <c r="AK697" s="21"/>
    </row>
    <row r="698" spans="1:37" ht="46.8" x14ac:dyDescent="0.3">
      <c r="A698" s="47" t="s">
        <v>458</v>
      </c>
      <c r="B698" s="48" t="s">
        <v>51</v>
      </c>
      <c r="C698" s="47"/>
      <c r="D698" s="47"/>
      <c r="E698" s="49" t="s">
        <v>52</v>
      </c>
      <c r="F698" s="11">
        <f t="shared" si="941"/>
        <v>20.7</v>
      </c>
      <c r="G698" s="11">
        <f t="shared" si="942"/>
        <v>20.7</v>
      </c>
      <c r="H698" s="11">
        <f t="shared" si="943"/>
        <v>20.7</v>
      </c>
      <c r="I698" s="11">
        <f t="shared" si="944"/>
        <v>0</v>
      </c>
      <c r="J698" s="11">
        <f t="shared" si="945"/>
        <v>0</v>
      </c>
      <c r="K698" s="11">
        <f t="shared" si="946"/>
        <v>0</v>
      </c>
      <c r="L698" s="11">
        <f t="shared" si="910"/>
        <v>20.7</v>
      </c>
      <c r="M698" s="11">
        <f t="shared" si="911"/>
        <v>20.7</v>
      </c>
      <c r="N698" s="11">
        <f t="shared" si="912"/>
        <v>20.7</v>
      </c>
      <c r="O698" s="11">
        <f t="shared" si="947"/>
        <v>0.89400000000000002</v>
      </c>
      <c r="P698" s="11">
        <f t="shared" si="948"/>
        <v>0</v>
      </c>
      <c r="Q698" s="11">
        <f t="shared" si="949"/>
        <v>0</v>
      </c>
      <c r="R698" s="11">
        <f t="shared" si="928"/>
        <v>21.593999999999998</v>
      </c>
      <c r="S698" s="11">
        <f t="shared" si="929"/>
        <v>20.7</v>
      </c>
      <c r="T698" s="11">
        <f t="shared" si="930"/>
        <v>20.7</v>
      </c>
      <c r="U698" s="11">
        <f t="shared" si="950"/>
        <v>0</v>
      </c>
      <c r="V698" s="11">
        <f t="shared" si="951"/>
        <v>0</v>
      </c>
      <c r="W698" s="11">
        <f t="shared" si="952"/>
        <v>0</v>
      </c>
      <c r="X698" s="11">
        <f t="shared" si="931"/>
        <v>21.593999999999998</v>
      </c>
      <c r="Y698" s="11">
        <f t="shared" si="932"/>
        <v>20.7</v>
      </c>
      <c r="Z698" s="11">
        <f t="shared" si="933"/>
        <v>20.7</v>
      </c>
      <c r="AA698" s="11">
        <f t="shared" si="953"/>
        <v>0</v>
      </c>
      <c r="AB698" s="11">
        <f t="shared" si="954"/>
        <v>0</v>
      </c>
      <c r="AC698" s="11">
        <f t="shared" si="955"/>
        <v>0</v>
      </c>
      <c r="AD698" s="11">
        <f t="shared" si="934"/>
        <v>21.593999999999998</v>
      </c>
      <c r="AE698" s="11">
        <f t="shared" si="956"/>
        <v>0</v>
      </c>
      <c r="AF698" s="57">
        <f t="shared" si="927"/>
        <v>21.593999999999998</v>
      </c>
      <c r="AG698" s="58">
        <f t="shared" si="935"/>
        <v>20.7</v>
      </c>
      <c r="AH698" s="58">
        <f t="shared" si="936"/>
        <v>20.7</v>
      </c>
      <c r="AI698" s="11">
        <f t="shared" si="957"/>
        <v>0</v>
      </c>
      <c r="AJ698" s="21"/>
      <c r="AK698" s="21"/>
    </row>
    <row r="699" spans="1:37" x14ac:dyDescent="0.3">
      <c r="A699" s="47" t="s">
        <v>458</v>
      </c>
      <c r="B699" s="48">
        <v>600</v>
      </c>
      <c r="C699" s="47" t="s">
        <v>100</v>
      </c>
      <c r="D699" s="47" t="s">
        <v>328</v>
      </c>
      <c r="E699" s="49" t="s">
        <v>329</v>
      </c>
      <c r="F699" s="11">
        <v>20.7</v>
      </c>
      <c r="G699" s="11">
        <v>20.7</v>
      </c>
      <c r="H699" s="11">
        <v>20.7</v>
      </c>
      <c r="I699" s="11"/>
      <c r="J699" s="11"/>
      <c r="K699" s="11"/>
      <c r="L699" s="11">
        <f t="shared" si="910"/>
        <v>20.7</v>
      </c>
      <c r="M699" s="11">
        <f t="shared" si="911"/>
        <v>20.7</v>
      </c>
      <c r="N699" s="11">
        <f t="shared" si="912"/>
        <v>20.7</v>
      </c>
      <c r="O699" s="11">
        <v>0.89400000000000002</v>
      </c>
      <c r="P699" s="11"/>
      <c r="Q699" s="11"/>
      <c r="R699" s="11">
        <f t="shared" si="928"/>
        <v>21.593999999999998</v>
      </c>
      <c r="S699" s="11">
        <f t="shared" si="929"/>
        <v>20.7</v>
      </c>
      <c r="T699" s="11">
        <f t="shared" si="930"/>
        <v>20.7</v>
      </c>
      <c r="U699" s="11"/>
      <c r="V699" s="11"/>
      <c r="W699" s="11"/>
      <c r="X699" s="11">
        <f t="shared" si="931"/>
        <v>21.593999999999998</v>
      </c>
      <c r="Y699" s="11">
        <f t="shared" si="932"/>
        <v>20.7</v>
      </c>
      <c r="Z699" s="11">
        <f t="shared" si="933"/>
        <v>20.7</v>
      </c>
      <c r="AA699" s="11"/>
      <c r="AB699" s="11"/>
      <c r="AC699" s="11"/>
      <c r="AD699" s="11">
        <f t="shared" si="934"/>
        <v>21.593999999999998</v>
      </c>
      <c r="AE699" s="11"/>
      <c r="AF699" s="57">
        <f t="shared" si="927"/>
        <v>21.593999999999998</v>
      </c>
      <c r="AG699" s="58">
        <f t="shared" si="935"/>
        <v>20.7</v>
      </c>
      <c r="AH699" s="58">
        <f t="shared" si="936"/>
        <v>20.7</v>
      </c>
      <c r="AI699" s="11"/>
      <c r="AJ699" s="21"/>
      <c r="AK699" s="21"/>
    </row>
    <row r="700" spans="1:37" ht="31.2" x14ac:dyDescent="0.3">
      <c r="A700" s="47" t="s">
        <v>460</v>
      </c>
      <c r="B700" s="48"/>
      <c r="C700" s="47"/>
      <c r="D700" s="47"/>
      <c r="E700" s="49" t="s">
        <v>461</v>
      </c>
      <c r="F700" s="11">
        <f t="shared" si="941"/>
        <v>20387.3</v>
      </c>
      <c r="G700" s="11">
        <f t="shared" si="942"/>
        <v>20595.7</v>
      </c>
      <c r="H700" s="11">
        <f t="shared" si="943"/>
        <v>20595.7</v>
      </c>
      <c r="I700" s="11">
        <f t="shared" si="944"/>
        <v>0</v>
      </c>
      <c r="J700" s="11">
        <f t="shared" si="945"/>
        <v>0</v>
      </c>
      <c r="K700" s="11">
        <f t="shared" si="946"/>
        <v>0</v>
      </c>
      <c r="L700" s="11">
        <f t="shared" si="910"/>
        <v>20387.3</v>
      </c>
      <c r="M700" s="11">
        <f t="shared" si="911"/>
        <v>20595.7</v>
      </c>
      <c r="N700" s="11">
        <f t="shared" si="912"/>
        <v>20595.7</v>
      </c>
      <c r="O700" s="11">
        <f t="shared" si="947"/>
        <v>0</v>
      </c>
      <c r="P700" s="11">
        <f t="shared" si="948"/>
        <v>0</v>
      </c>
      <c r="Q700" s="11">
        <f t="shared" si="949"/>
        <v>0</v>
      </c>
      <c r="R700" s="11">
        <f t="shared" si="928"/>
        <v>20387.3</v>
      </c>
      <c r="S700" s="11">
        <f t="shared" si="929"/>
        <v>20595.7</v>
      </c>
      <c r="T700" s="11">
        <f t="shared" si="930"/>
        <v>20595.7</v>
      </c>
      <c r="U700" s="11">
        <f t="shared" si="950"/>
        <v>0</v>
      </c>
      <c r="V700" s="11">
        <f t="shared" si="951"/>
        <v>0</v>
      </c>
      <c r="W700" s="11">
        <f t="shared" si="952"/>
        <v>0</v>
      </c>
      <c r="X700" s="11">
        <f t="shared" si="931"/>
        <v>20387.3</v>
      </c>
      <c r="Y700" s="11">
        <f t="shared" si="932"/>
        <v>20595.7</v>
      </c>
      <c r="Z700" s="11">
        <f t="shared" si="933"/>
        <v>20595.7</v>
      </c>
      <c r="AA700" s="11">
        <f t="shared" si="953"/>
        <v>0</v>
      </c>
      <c r="AB700" s="11">
        <f t="shared" si="954"/>
        <v>0</v>
      </c>
      <c r="AC700" s="11">
        <f t="shared" si="955"/>
        <v>0</v>
      </c>
      <c r="AD700" s="11">
        <f t="shared" si="934"/>
        <v>20387.3</v>
      </c>
      <c r="AE700" s="11">
        <f t="shared" si="956"/>
        <v>0</v>
      </c>
      <c r="AF700" s="57">
        <f t="shared" si="927"/>
        <v>20387.3</v>
      </c>
      <c r="AG700" s="58">
        <f t="shared" si="935"/>
        <v>20595.7</v>
      </c>
      <c r="AH700" s="58">
        <f t="shared" si="936"/>
        <v>20595.7</v>
      </c>
      <c r="AI700" s="11">
        <f t="shared" si="957"/>
        <v>0</v>
      </c>
      <c r="AJ700" s="21"/>
      <c r="AK700" s="21"/>
    </row>
    <row r="701" spans="1:37" ht="46.8" x14ac:dyDescent="0.3">
      <c r="A701" s="47" t="s">
        <v>460</v>
      </c>
      <c r="B701" s="48" t="s">
        <v>51</v>
      </c>
      <c r="C701" s="47"/>
      <c r="D701" s="47"/>
      <c r="E701" s="49" t="s">
        <v>52</v>
      </c>
      <c r="F701" s="11">
        <f t="shared" si="941"/>
        <v>20387.3</v>
      </c>
      <c r="G701" s="11">
        <f t="shared" si="942"/>
        <v>20595.7</v>
      </c>
      <c r="H701" s="11">
        <f t="shared" si="943"/>
        <v>20595.7</v>
      </c>
      <c r="I701" s="11">
        <f t="shared" si="944"/>
        <v>0</v>
      </c>
      <c r="J701" s="11">
        <f t="shared" si="945"/>
        <v>0</v>
      </c>
      <c r="K701" s="11">
        <f t="shared" si="946"/>
        <v>0</v>
      </c>
      <c r="L701" s="11">
        <f t="shared" si="910"/>
        <v>20387.3</v>
      </c>
      <c r="M701" s="11">
        <f t="shared" si="911"/>
        <v>20595.7</v>
      </c>
      <c r="N701" s="11">
        <f t="shared" si="912"/>
        <v>20595.7</v>
      </c>
      <c r="O701" s="11">
        <f t="shared" si="947"/>
        <v>0</v>
      </c>
      <c r="P701" s="11">
        <f t="shared" si="948"/>
        <v>0</v>
      </c>
      <c r="Q701" s="11">
        <f t="shared" si="949"/>
        <v>0</v>
      </c>
      <c r="R701" s="11">
        <f t="shared" si="928"/>
        <v>20387.3</v>
      </c>
      <c r="S701" s="11">
        <f t="shared" si="929"/>
        <v>20595.7</v>
      </c>
      <c r="T701" s="11">
        <f t="shared" si="930"/>
        <v>20595.7</v>
      </c>
      <c r="U701" s="11">
        <f t="shared" si="950"/>
        <v>0</v>
      </c>
      <c r="V701" s="11">
        <f t="shared" si="951"/>
        <v>0</v>
      </c>
      <c r="W701" s="11">
        <f t="shared" si="952"/>
        <v>0</v>
      </c>
      <c r="X701" s="11">
        <f t="shared" si="931"/>
        <v>20387.3</v>
      </c>
      <c r="Y701" s="11">
        <f t="shared" si="932"/>
        <v>20595.7</v>
      </c>
      <c r="Z701" s="11">
        <f t="shared" si="933"/>
        <v>20595.7</v>
      </c>
      <c r="AA701" s="11">
        <f t="shared" si="953"/>
        <v>0</v>
      </c>
      <c r="AB701" s="11">
        <f t="shared" si="954"/>
        <v>0</v>
      </c>
      <c r="AC701" s="11">
        <f t="shared" si="955"/>
        <v>0</v>
      </c>
      <c r="AD701" s="11">
        <f t="shared" si="934"/>
        <v>20387.3</v>
      </c>
      <c r="AE701" s="11">
        <f t="shared" si="956"/>
        <v>0</v>
      </c>
      <c r="AF701" s="57">
        <f t="shared" si="927"/>
        <v>20387.3</v>
      </c>
      <c r="AG701" s="58">
        <f t="shared" si="935"/>
        <v>20595.7</v>
      </c>
      <c r="AH701" s="58">
        <f t="shared" si="936"/>
        <v>20595.7</v>
      </c>
      <c r="AI701" s="11">
        <f t="shared" si="957"/>
        <v>0</v>
      </c>
      <c r="AJ701" s="21"/>
      <c r="AK701" s="21"/>
    </row>
    <row r="702" spans="1:37" x14ac:dyDescent="0.3">
      <c r="A702" s="47" t="s">
        <v>460</v>
      </c>
      <c r="B702" s="48">
        <v>600</v>
      </c>
      <c r="C702" s="47" t="s">
        <v>65</v>
      </c>
      <c r="D702" s="47" t="s">
        <v>99</v>
      </c>
      <c r="E702" s="49" t="s">
        <v>206</v>
      </c>
      <c r="F702" s="11">
        <v>20387.3</v>
      </c>
      <c r="G702" s="11">
        <v>20595.7</v>
      </c>
      <c r="H702" s="11">
        <v>20595.7</v>
      </c>
      <c r="I702" s="11"/>
      <c r="J702" s="11"/>
      <c r="K702" s="11"/>
      <c r="L702" s="11">
        <f t="shared" si="910"/>
        <v>20387.3</v>
      </c>
      <c r="M702" s="11">
        <f t="shared" si="911"/>
        <v>20595.7</v>
      </c>
      <c r="N702" s="11">
        <f t="shared" si="912"/>
        <v>20595.7</v>
      </c>
      <c r="O702" s="11"/>
      <c r="P702" s="11"/>
      <c r="Q702" s="11"/>
      <c r="R702" s="11">
        <f t="shared" si="928"/>
        <v>20387.3</v>
      </c>
      <c r="S702" s="11">
        <f t="shared" si="929"/>
        <v>20595.7</v>
      </c>
      <c r="T702" s="11">
        <f t="shared" si="930"/>
        <v>20595.7</v>
      </c>
      <c r="U702" s="11"/>
      <c r="V702" s="11"/>
      <c r="W702" s="11"/>
      <c r="X702" s="11">
        <f t="shared" si="931"/>
        <v>20387.3</v>
      </c>
      <c r="Y702" s="11">
        <f t="shared" si="932"/>
        <v>20595.7</v>
      </c>
      <c r="Z702" s="11">
        <f t="shared" si="933"/>
        <v>20595.7</v>
      </c>
      <c r="AA702" s="11"/>
      <c r="AB702" s="11"/>
      <c r="AC702" s="11"/>
      <c r="AD702" s="11">
        <f t="shared" si="934"/>
        <v>20387.3</v>
      </c>
      <c r="AE702" s="11"/>
      <c r="AF702" s="57">
        <f t="shared" si="927"/>
        <v>20387.3</v>
      </c>
      <c r="AG702" s="58">
        <f t="shared" si="935"/>
        <v>20595.7</v>
      </c>
      <c r="AH702" s="58">
        <f t="shared" si="936"/>
        <v>20595.7</v>
      </c>
      <c r="AI702" s="11"/>
      <c r="AJ702" s="21"/>
      <c r="AK702" s="21"/>
    </row>
    <row r="703" spans="1:37" ht="62.4" x14ac:dyDescent="0.3">
      <c r="A703" s="47" t="s">
        <v>462</v>
      </c>
      <c r="B703" s="48"/>
      <c r="C703" s="47"/>
      <c r="D703" s="47"/>
      <c r="E703" s="49" t="s">
        <v>463</v>
      </c>
      <c r="F703" s="11">
        <f t="shared" ref="F703:K703" si="958">F704+F707+F716+F728+F731+F734+F725</f>
        <v>1633505.2</v>
      </c>
      <c r="G703" s="11">
        <f t="shared" si="958"/>
        <v>4048454.5999999996</v>
      </c>
      <c r="H703" s="11">
        <f t="shared" si="958"/>
        <v>1600178.2</v>
      </c>
      <c r="I703" s="11">
        <f t="shared" si="958"/>
        <v>0</v>
      </c>
      <c r="J703" s="11">
        <f t="shared" si="958"/>
        <v>0</v>
      </c>
      <c r="K703" s="11">
        <f t="shared" si="958"/>
        <v>0</v>
      </c>
      <c r="L703" s="11">
        <f t="shared" si="910"/>
        <v>1633505.2</v>
      </c>
      <c r="M703" s="11">
        <f t="shared" si="911"/>
        <v>4048454.5999999996</v>
      </c>
      <c r="N703" s="11">
        <f t="shared" si="912"/>
        <v>1600178.2</v>
      </c>
      <c r="O703" s="11">
        <f>O704+O707+O716+O728+O731+O734+O725</f>
        <v>463896.734</v>
      </c>
      <c r="P703" s="11">
        <f>P704+P707+P716+P728+P731+P734+P725</f>
        <v>-207864.95200000002</v>
      </c>
      <c r="Q703" s="11">
        <f>Q704+Q707+Q716+Q728+Q731+Q734+Q725</f>
        <v>-3.5999999999999997E-2</v>
      </c>
      <c r="R703" s="11">
        <f t="shared" si="928"/>
        <v>2097401.9339999999</v>
      </c>
      <c r="S703" s="11">
        <f t="shared" si="929"/>
        <v>3840589.6479999996</v>
      </c>
      <c r="T703" s="11">
        <f t="shared" si="930"/>
        <v>1600178.1639999999</v>
      </c>
      <c r="U703" s="11">
        <f>U704+U707+U716+U728+U731+U734+U725</f>
        <v>0</v>
      </c>
      <c r="V703" s="11">
        <f>V704+V707+V716+V728+V731+V734+V725</f>
        <v>0</v>
      </c>
      <c r="W703" s="11">
        <f>W704+W707+W716+W728+W731+W734+W725</f>
        <v>0</v>
      </c>
      <c r="X703" s="11">
        <f t="shared" si="931"/>
        <v>2097401.9339999999</v>
      </c>
      <c r="Y703" s="11">
        <f t="shared" si="932"/>
        <v>3840589.6479999996</v>
      </c>
      <c r="Z703" s="11">
        <f t="shared" si="933"/>
        <v>1600178.1639999999</v>
      </c>
      <c r="AA703" s="11">
        <f>AA704+AA707+AA716+AA728+AA731+AA734+AA725</f>
        <v>630715.84699999995</v>
      </c>
      <c r="AB703" s="11">
        <f>AB704+AB707+AB716+AB728+AB731+AB734+AB725</f>
        <v>0</v>
      </c>
      <c r="AC703" s="11">
        <f>AC704+AC707+AC716+AC728+AC731+AC734+AC725</f>
        <v>0</v>
      </c>
      <c r="AD703" s="11">
        <f t="shared" si="934"/>
        <v>2728117.781</v>
      </c>
      <c r="AE703" s="11">
        <f>AE704+AE707+AE716+AE728+AE731+AE734+AE725</f>
        <v>0</v>
      </c>
      <c r="AF703" s="57">
        <f t="shared" si="927"/>
        <v>2728117.781</v>
      </c>
      <c r="AG703" s="58">
        <f t="shared" si="935"/>
        <v>3840589.6479999996</v>
      </c>
      <c r="AH703" s="58">
        <f t="shared" si="936"/>
        <v>1600178.1639999999</v>
      </c>
      <c r="AI703" s="11">
        <f>AI704+AI707+AI716+AI728+AI731+AI734+AI725</f>
        <v>0</v>
      </c>
      <c r="AJ703" s="21"/>
      <c r="AK703" s="21"/>
    </row>
    <row r="704" spans="1:37" ht="46.8" x14ac:dyDescent="0.3">
      <c r="A704" s="47" t="s">
        <v>464</v>
      </c>
      <c r="B704" s="48"/>
      <c r="C704" s="47"/>
      <c r="D704" s="47"/>
      <c r="E704" s="49" t="s">
        <v>465</v>
      </c>
      <c r="F704" s="11">
        <f t="shared" ref="F704:F705" si="959">F705</f>
        <v>18873.3</v>
      </c>
      <c r="G704" s="11">
        <f t="shared" ref="G704:G705" si="960">G705</f>
        <v>186030.8</v>
      </c>
      <c r="H704" s="11">
        <f t="shared" ref="H704:H705" si="961">H705</f>
        <v>196501.2</v>
      </c>
      <c r="I704" s="11">
        <f t="shared" ref="I704:I705" si="962">I705</f>
        <v>0</v>
      </c>
      <c r="J704" s="11">
        <f t="shared" ref="J704:J705" si="963">J705</f>
        <v>0</v>
      </c>
      <c r="K704" s="11">
        <f t="shared" ref="K704:K705" si="964">K705</f>
        <v>0</v>
      </c>
      <c r="L704" s="11">
        <f t="shared" si="910"/>
        <v>18873.3</v>
      </c>
      <c r="M704" s="11">
        <f t="shared" si="911"/>
        <v>186030.8</v>
      </c>
      <c r="N704" s="11">
        <f t="shared" si="912"/>
        <v>196501.2</v>
      </c>
      <c r="O704" s="11">
        <f t="shared" ref="O704:O705" si="965">O705</f>
        <v>0</v>
      </c>
      <c r="P704" s="11">
        <f t="shared" ref="P704:P705" si="966">P705</f>
        <v>0</v>
      </c>
      <c r="Q704" s="11">
        <f t="shared" ref="Q704:Q705" si="967">Q705</f>
        <v>0</v>
      </c>
      <c r="R704" s="11">
        <f t="shared" si="928"/>
        <v>18873.3</v>
      </c>
      <c r="S704" s="11">
        <f t="shared" si="929"/>
        <v>186030.8</v>
      </c>
      <c r="T704" s="11">
        <f t="shared" si="930"/>
        <v>196501.2</v>
      </c>
      <c r="U704" s="11">
        <f t="shared" ref="U704:U705" si="968">U705</f>
        <v>0</v>
      </c>
      <c r="V704" s="11">
        <f t="shared" ref="V704:V705" si="969">V705</f>
        <v>0</v>
      </c>
      <c r="W704" s="11">
        <f t="shared" ref="W704:W705" si="970">W705</f>
        <v>0</v>
      </c>
      <c r="X704" s="11">
        <f t="shared" si="931"/>
        <v>18873.3</v>
      </c>
      <c r="Y704" s="11">
        <f t="shared" si="932"/>
        <v>186030.8</v>
      </c>
      <c r="Z704" s="11">
        <f t="shared" si="933"/>
        <v>196501.2</v>
      </c>
      <c r="AA704" s="11">
        <f t="shared" ref="AA704:AA705" si="971">AA705</f>
        <v>0</v>
      </c>
      <c r="AB704" s="11">
        <f t="shared" ref="AB704:AB705" si="972">AB705</f>
        <v>0</v>
      </c>
      <c r="AC704" s="11">
        <f t="shared" ref="AC704:AC705" si="973">AC705</f>
        <v>0</v>
      </c>
      <c r="AD704" s="11">
        <f t="shared" si="934"/>
        <v>18873.3</v>
      </c>
      <c r="AE704" s="11">
        <f t="shared" ref="AE704:AE705" si="974">AE705</f>
        <v>0</v>
      </c>
      <c r="AF704" s="57">
        <f t="shared" si="927"/>
        <v>18873.3</v>
      </c>
      <c r="AG704" s="58">
        <f t="shared" si="935"/>
        <v>186030.8</v>
      </c>
      <c r="AH704" s="58">
        <f t="shared" si="936"/>
        <v>196501.2</v>
      </c>
      <c r="AI704" s="11">
        <f t="shared" ref="AI704:AI705" si="975">AI705</f>
        <v>0</v>
      </c>
      <c r="AJ704" s="21"/>
      <c r="AK704" s="21"/>
    </row>
    <row r="705" spans="1:37" ht="46.8" x14ac:dyDescent="0.3">
      <c r="A705" s="47" t="s">
        <v>464</v>
      </c>
      <c r="B705" s="48" t="s">
        <v>51</v>
      </c>
      <c r="C705" s="47"/>
      <c r="D705" s="47"/>
      <c r="E705" s="49" t="s">
        <v>52</v>
      </c>
      <c r="F705" s="11">
        <f t="shared" si="959"/>
        <v>18873.3</v>
      </c>
      <c r="G705" s="11">
        <f t="shared" si="960"/>
        <v>186030.8</v>
      </c>
      <c r="H705" s="11">
        <f t="shared" si="961"/>
        <v>196501.2</v>
      </c>
      <c r="I705" s="11">
        <f t="shared" si="962"/>
        <v>0</v>
      </c>
      <c r="J705" s="11">
        <f t="shared" si="963"/>
        <v>0</v>
      </c>
      <c r="K705" s="11">
        <f t="shared" si="964"/>
        <v>0</v>
      </c>
      <c r="L705" s="11">
        <f t="shared" si="910"/>
        <v>18873.3</v>
      </c>
      <c r="M705" s="11">
        <f t="shared" si="911"/>
        <v>186030.8</v>
      </c>
      <c r="N705" s="11">
        <f t="shared" si="912"/>
        <v>196501.2</v>
      </c>
      <c r="O705" s="11">
        <f t="shared" si="965"/>
        <v>0</v>
      </c>
      <c r="P705" s="11">
        <f t="shared" si="966"/>
        <v>0</v>
      </c>
      <c r="Q705" s="11">
        <f t="shared" si="967"/>
        <v>0</v>
      </c>
      <c r="R705" s="11">
        <f t="shared" si="928"/>
        <v>18873.3</v>
      </c>
      <c r="S705" s="11">
        <f t="shared" si="929"/>
        <v>186030.8</v>
      </c>
      <c r="T705" s="11">
        <f t="shared" si="930"/>
        <v>196501.2</v>
      </c>
      <c r="U705" s="11">
        <f t="shared" si="968"/>
        <v>0</v>
      </c>
      <c r="V705" s="11">
        <f t="shared" si="969"/>
        <v>0</v>
      </c>
      <c r="W705" s="11">
        <f t="shared" si="970"/>
        <v>0</v>
      </c>
      <c r="X705" s="11">
        <f t="shared" si="931"/>
        <v>18873.3</v>
      </c>
      <c r="Y705" s="11">
        <f t="shared" si="932"/>
        <v>186030.8</v>
      </c>
      <c r="Z705" s="11">
        <f t="shared" si="933"/>
        <v>196501.2</v>
      </c>
      <c r="AA705" s="11">
        <f t="shared" si="971"/>
        <v>0</v>
      </c>
      <c r="AB705" s="11">
        <f t="shared" si="972"/>
        <v>0</v>
      </c>
      <c r="AC705" s="11">
        <f t="shared" si="973"/>
        <v>0</v>
      </c>
      <c r="AD705" s="11">
        <f t="shared" si="934"/>
        <v>18873.3</v>
      </c>
      <c r="AE705" s="11">
        <f t="shared" si="974"/>
        <v>0</v>
      </c>
      <c r="AF705" s="57">
        <f t="shared" si="927"/>
        <v>18873.3</v>
      </c>
      <c r="AG705" s="58">
        <f t="shared" si="935"/>
        <v>186030.8</v>
      </c>
      <c r="AH705" s="58">
        <f t="shared" si="936"/>
        <v>196501.2</v>
      </c>
      <c r="AI705" s="11">
        <f t="shared" si="975"/>
        <v>0</v>
      </c>
      <c r="AJ705" s="21"/>
      <c r="AK705" s="21"/>
    </row>
    <row r="706" spans="1:37" x14ac:dyDescent="0.3">
      <c r="A706" s="47" t="s">
        <v>464</v>
      </c>
      <c r="B706" s="48">
        <v>600</v>
      </c>
      <c r="C706" s="47" t="s">
        <v>65</v>
      </c>
      <c r="D706" s="47" t="s">
        <v>296</v>
      </c>
      <c r="E706" s="49" t="s">
        <v>348</v>
      </c>
      <c r="F706" s="11">
        <v>18873.3</v>
      </c>
      <c r="G706" s="11">
        <v>186030.8</v>
      </c>
      <c r="H706" s="11">
        <v>196501.2</v>
      </c>
      <c r="I706" s="11"/>
      <c r="J706" s="11"/>
      <c r="K706" s="11"/>
      <c r="L706" s="11">
        <f t="shared" si="910"/>
        <v>18873.3</v>
      </c>
      <c r="M706" s="11">
        <f t="shared" si="911"/>
        <v>186030.8</v>
      </c>
      <c r="N706" s="11">
        <f t="shared" si="912"/>
        <v>196501.2</v>
      </c>
      <c r="O706" s="11"/>
      <c r="P706" s="11"/>
      <c r="Q706" s="11"/>
      <c r="R706" s="11">
        <f t="shared" si="928"/>
        <v>18873.3</v>
      </c>
      <c r="S706" s="11">
        <f t="shared" si="929"/>
        <v>186030.8</v>
      </c>
      <c r="T706" s="11">
        <f t="shared" si="930"/>
        <v>196501.2</v>
      </c>
      <c r="U706" s="11"/>
      <c r="V706" s="11"/>
      <c r="W706" s="11"/>
      <c r="X706" s="11">
        <f t="shared" si="931"/>
        <v>18873.3</v>
      </c>
      <c r="Y706" s="11">
        <f t="shared" si="932"/>
        <v>186030.8</v>
      </c>
      <c r="Z706" s="11">
        <f t="shared" si="933"/>
        <v>196501.2</v>
      </c>
      <c r="AA706" s="11"/>
      <c r="AB706" s="11"/>
      <c r="AC706" s="11"/>
      <c r="AD706" s="11">
        <f t="shared" si="934"/>
        <v>18873.3</v>
      </c>
      <c r="AE706" s="11"/>
      <c r="AF706" s="57">
        <f t="shared" si="927"/>
        <v>18873.3</v>
      </c>
      <c r="AG706" s="58">
        <f t="shared" si="935"/>
        <v>186030.8</v>
      </c>
      <c r="AH706" s="58">
        <f t="shared" si="936"/>
        <v>196501.2</v>
      </c>
      <c r="AI706" s="11"/>
      <c r="AJ706" s="21"/>
      <c r="AK706" s="21"/>
    </row>
    <row r="707" spans="1:37" ht="31.2" x14ac:dyDescent="0.3">
      <c r="A707" s="47" t="s">
        <v>466</v>
      </c>
      <c r="B707" s="48"/>
      <c r="C707" s="47"/>
      <c r="D707" s="47"/>
      <c r="E707" s="49" t="s">
        <v>205</v>
      </c>
      <c r="F707" s="11">
        <f t="shared" ref="F707:K707" si="976">F708+F710</f>
        <v>2122.9</v>
      </c>
      <c r="G707" s="11">
        <f t="shared" si="976"/>
        <v>2122.9</v>
      </c>
      <c r="H707" s="11">
        <f t="shared" si="976"/>
        <v>2122.9</v>
      </c>
      <c r="I707" s="11">
        <f t="shared" si="976"/>
        <v>0</v>
      </c>
      <c r="J707" s="11">
        <f t="shared" si="976"/>
        <v>0</v>
      </c>
      <c r="K707" s="11">
        <f t="shared" si="976"/>
        <v>0</v>
      </c>
      <c r="L707" s="11">
        <f t="shared" si="910"/>
        <v>2122.9</v>
      </c>
      <c r="M707" s="11">
        <f t="shared" si="911"/>
        <v>2122.9</v>
      </c>
      <c r="N707" s="11">
        <f t="shared" si="912"/>
        <v>2122.9</v>
      </c>
      <c r="O707" s="11">
        <f>O708+O710</f>
        <v>0</v>
      </c>
      <c r="P707" s="11">
        <f>P708+P710</f>
        <v>0</v>
      </c>
      <c r="Q707" s="11">
        <f>Q708+Q710</f>
        <v>0</v>
      </c>
      <c r="R707" s="11">
        <f t="shared" si="928"/>
        <v>2122.9</v>
      </c>
      <c r="S707" s="11">
        <f t="shared" si="929"/>
        <v>2122.9</v>
      </c>
      <c r="T707" s="11">
        <f t="shared" si="930"/>
        <v>2122.9</v>
      </c>
      <c r="U707" s="11">
        <f>U708+U710</f>
        <v>0</v>
      </c>
      <c r="V707" s="11">
        <f>V708+V710</f>
        <v>0</v>
      </c>
      <c r="W707" s="11">
        <f>W708+W710</f>
        <v>0</v>
      </c>
      <c r="X707" s="11">
        <f t="shared" si="931"/>
        <v>2122.9</v>
      </c>
      <c r="Y707" s="11">
        <f t="shared" si="932"/>
        <v>2122.9</v>
      </c>
      <c r="Z707" s="11">
        <f t="shared" si="933"/>
        <v>2122.9</v>
      </c>
      <c r="AA707" s="11">
        <f>AA708+AA710</f>
        <v>0</v>
      </c>
      <c r="AB707" s="11">
        <f>AB708+AB710</f>
        <v>0</v>
      </c>
      <c r="AC707" s="11">
        <f>AC708+AC710</f>
        <v>0</v>
      </c>
      <c r="AD707" s="11">
        <f t="shared" si="934"/>
        <v>2122.9</v>
      </c>
      <c r="AE707" s="11">
        <f>AE708+AE710</f>
        <v>0</v>
      </c>
      <c r="AF707" s="57">
        <f t="shared" si="927"/>
        <v>2122.9</v>
      </c>
      <c r="AG707" s="58">
        <f t="shared" si="935"/>
        <v>2122.9</v>
      </c>
      <c r="AH707" s="58">
        <f t="shared" si="936"/>
        <v>2122.9</v>
      </c>
      <c r="AI707" s="11">
        <f>AI708+AI710</f>
        <v>0</v>
      </c>
      <c r="AJ707" s="21"/>
      <c r="AK707" s="21"/>
    </row>
    <row r="708" spans="1:37" ht="31.2" x14ac:dyDescent="0.3">
      <c r="A708" s="47" t="s">
        <v>466</v>
      </c>
      <c r="B708" s="48" t="s">
        <v>59</v>
      </c>
      <c r="C708" s="47"/>
      <c r="D708" s="47"/>
      <c r="E708" s="49" t="s">
        <v>60</v>
      </c>
      <c r="F708" s="11">
        <f t="shared" ref="F708:K708" si="977">F709</f>
        <v>56</v>
      </c>
      <c r="G708" s="11">
        <f t="shared" si="977"/>
        <v>56</v>
      </c>
      <c r="H708" s="11">
        <f t="shared" si="977"/>
        <v>56</v>
      </c>
      <c r="I708" s="11">
        <f t="shared" si="977"/>
        <v>0</v>
      </c>
      <c r="J708" s="11">
        <f t="shared" si="977"/>
        <v>0</v>
      </c>
      <c r="K708" s="11">
        <f t="shared" si="977"/>
        <v>0</v>
      </c>
      <c r="L708" s="11">
        <f t="shared" si="910"/>
        <v>56</v>
      </c>
      <c r="M708" s="11">
        <f t="shared" si="911"/>
        <v>56</v>
      </c>
      <c r="N708" s="11">
        <f t="shared" si="912"/>
        <v>56</v>
      </c>
      <c r="O708" s="11">
        <f>O709</f>
        <v>0</v>
      </c>
      <c r="P708" s="11">
        <f>P709</f>
        <v>0</v>
      </c>
      <c r="Q708" s="11">
        <f>Q709</f>
        <v>0</v>
      </c>
      <c r="R708" s="11">
        <f t="shared" si="928"/>
        <v>56</v>
      </c>
      <c r="S708" s="11">
        <f t="shared" si="929"/>
        <v>56</v>
      </c>
      <c r="T708" s="11">
        <f t="shared" si="930"/>
        <v>56</v>
      </c>
      <c r="U708" s="11">
        <f>U709</f>
        <v>0</v>
      </c>
      <c r="V708" s="11">
        <f>V709</f>
        <v>0</v>
      </c>
      <c r="W708" s="11">
        <f>W709</f>
        <v>0</v>
      </c>
      <c r="X708" s="11">
        <f t="shared" si="931"/>
        <v>56</v>
      </c>
      <c r="Y708" s="11">
        <f t="shared" si="932"/>
        <v>56</v>
      </c>
      <c r="Z708" s="11">
        <f t="shared" si="933"/>
        <v>56</v>
      </c>
      <c r="AA708" s="11">
        <f>AA709</f>
        <v>0</v>
      </c>
      <c r="AB708" s="11">
        <f>AB709</f>
        <v>0</v>
      </c>
      <c r="AC708" s="11">
        <f>AC709</f>
        <v>0</v>
      </c>
      <c r="AD708" s="11">
        <f t="shared" si="934"/>
        <v>56</v>
      </c>
      <c r="AE708" s="11">
        <f>AE709</f>
        <v>0</v>
      </c>
      <c r="AF708" s="57">
        <f t="shared" si="927"/>
        <v>56</v>
      </c>
      <c r="AG708" s="58">
        <f t="shared" si="935"/>
        <v>56</v>
      </c>
      <c r="AH708" s="58">
        <f t="shared" si="936"/>
        <v>56</v>
      </c>
      <c r="AI708" s="11">
        <f>AI709</f>
        <v>0</v>
      </c>
      <c r="AJ708" s="21"/>
      <c r="AK708" s="21"/>
    </row>
    <row r="709" spans="1:37" x14ac:dyDescent="0.3">
      <c r="A709" s="47" t="s">
        <v>466</v>
      </c>
      <c r="B709" s="48">
        <v>200</v>
      </c>
      <c r="C709" s="47" t="s">
        <v>65</v>
      </c>
      <c r="D709" s="47" t="s">
        <v>99</v>
      </c>
      <c r="E709" s="49" t="s">
        <v>206</v>
      </c>
      <c r="F709" s="11">
        <v>56</v>
      </c>
      <c r="G709" s="11">
        <v>56</v>
      </c>
      <c r="H709" s="11">
        <v>56</v>
      </c>
      <c r="I709" s="11"/>
      <c r="J709" s="11"/>
      <c r="K709" s="11"/>
      <c r="L709" s="11">
        <f t="shared" si="910"/>
        <v>56</v>
      </c>
      <c r="M709" s="11">
        <f t="shared" si="911"/>
        <v>56</v>
      </c>
      <c r="N709" s="11">
        <f t="shared" si="912"/>
        <v>56</v>
      </c>
      <c r="O709" s="11"/>
      <c r="P709" s="11"/>
      <c r="Q709" s="11"/>
      <c r="R709" s="11">
        <f t="shared" si="928"/>
        <v>56</v>
      </c>
      <c r="S709" s="11">
        <f t="shared" si="929"/>
        <v>56</v>
      </c>
      <c r="T709" s="11">
        <f t="shared" si="930"/>
        <v>56</v>
      </c>
      <c r="U709" s="11"/>
      <c r="V709" s="11"/>
      <c r="W709" s="11"/>
      <c r="X709" s="11">
        <f t="shared" si="931"/>
        <v>56</v>
      </c>
      <c r="Y709" s="11">
        <f t="shared" si="932"/>
        <v>56</v>
      </c>
      <c r="Z709" s="11">
        <f t="shared" si="933"/>
        <v>56</v>
      </c>
      <c r="AA709" s="11"/>
      <c r="AB709" s="11"/>
      <c r="AC709" s="11"/>
      <c r="AD709" s="11">
        <f t="shared" si="934"/>
        <v>56</v>
      </c>
      <c r="AE709" s="11"/>
      <c r="AF709" s="57">
        <f t="shared" si="927"/>
        <v>56</v>
      </c>
      <c r="AG709" s="58">
        <f t="shared" si="935"/>
        <v>56</v>
      </c>
      <c r="AH709" s="58">
        <f t="shared" si="936"/>
        <v>56</v>
      </c>
      <c r="AI709" s="11"/>
      <c r="AJ709" s="21"/>
      <c r="AK709" s="21"/>
    </row>
    <row r="710" spans="1:37" ht="46.8" x14ac:dyDescent="0.3">
      <c r="A710" s="47" t="s">
        <v>466</v>
      </c>
      <c r="B710" s="48" t="s">
        <v>51</v>
      </c>
      <c r="C710" s="47"/>
      <c r="D710" s="47"/>
      <c r="E710" s="49" t="s">
        <v>52</v>
      </c>
      <c r="F710" s="11">
        <f t="shared" ref="F710:K710" si="978">F711+F712+F713+F714+F715</f>
        <v>2066.9</v>
      </c>
      <c r="G710" s="11">
        <f t="shared" si="978"/>
        <v>2066.9</v>
      </c>
      <c r="H710" s="11">
        <f t="shared" si="978"/>
        <v>2066.9</v>
      </c>
      <c r="I710" s="11">
        <f t="shared" si="978"/>
        <v>0</v>
      </c>
      <c r="J710" s="11">
        <f t="shared" si="978"/>
        <v>0</v>
      </c>
      <c r="K710" s="11">
        <f t="shared" si="978"/>
        <v>0</v>
      </c>
      <c r="L710" s="11">
        <f t="shared" si="910"/>
        <v>2066.9</v>
      </c>
      <c r="M710" s="11">
        <f t="shared" si="911"/>
        <v>2066.9</v>
      </c>
      <c r="N710" s="11">
        <f t="shared" si="912"/>
        <v>2066.9</v>
      </c>
      <c r="O710" s="11">
        <f>O711+O712+O713+O714+O715</f>
        <v>0</v>
      </c>
      <c r="P710" s="11">
        <f>P711+P712+P713+P714+P715</f>
        <v>0</v>
      </c>
      <c r="Q710" s="11">
        <f>Q711+Q712+Q713+Q714+Q715</f>
        <v>0</v>
      </c>
      <c r="R710" s="11">
        <f t="shared" si="928"/>
        <v>2066.9</v>
      </c>
      <c r="S710" s="11">
        <f t="shared" si="929"/>
        <v>2066.9</v>
      </c>
      <c r="T710" s="11">
        <f t="shared" si="930"/>
        <v>2066.9</v>
      </c>
      <c r="U710" s="11">
        <f>U711+U712+U713+U714+U715</f>
        <v>0</v>
      </c>
      <c r="V710" s="11">
        <f>V711+V712+V713+V714+V715</f>
        <v>0</v>
      </c>
      <c r="W710" s="11">
        <f>W711+W712+W713+W714+W715</f>
        <v>0</v>
      </c>
      <c r="X710" s="11">
        <f t="shared" si="931"/>
        <v>2066.9</v>
      </c>
      <c r="Y710" s="11">
        <f t="shared" si="932"/>
        <v>2066.9</v>
      </c>
      <c r="Z710" s="11">
        <f t="shared" si="933"/>
        <v>2066.9</v>
      </c>
      <c r="AA710" s="11">
        <f>AA711+AA712+AA713+AA714+AA715</f>
        <v>0</v>
      </c>
      <c r="AB710" s="11">
        <f>AB711+AB712+AB713+AB714+AB715</f>
        <v>0</v>
      </c>
      <c r="AC710" s="11">
        <f>AC711+AC712+AC713+AC714+AC715</f>
        <v>0</v>
      </c>
      <c r="AD710" s="11">
        <f t="shared" si="934"/>
        <v>2066.9</v>
      </c>
      <c r="AE710" s="11">
        <f>AE711+AE712+AE713+AE714+AE715</f>
        <v>0</v>
      </c>
      <c r="AF710" s="57">
        <f t="shared" si="927"/>
        <v>2066.9</v>
      </c>
      <c r="AG710" s="58">
        <f t="shared" si="935"/>
        <v>2066.9</v>
      </c>
      <c r="AH710" s="58">
        <f t="shared" si="936"/>
        <v>2066.9</v>
      </c>
      <c r="AI710" s="11">
        <f>AI711+AI712+AI713+AI714+AI715</f>
        <v>0</v>
      </c>
      <c r="AJ710" s="21"/>
      <c r="AK710" s="21"/>
    </row>
    <row r="711" spans="1:37" x14ac:dyDescent="0.3">
      <c r="A711" s="47" t="s">
        <v>466</v>
      </c>
      <c r="B711" s="48">
        <v>600</v>
      </c>
      <c r="C711" s="47" t="s">
        <v>65</v>
      </c>
      <c r="D711" s="47" t="s">
        <v>30</v>
      </c>
      <c r="E711" s="49" t="s">
        <v>412</v>
      </c>
      <c r="F711" s="11">
        <v>552.1</v>
      </c>
      <c r="G711" s="11">
        <v>552.1</v>
      </c>
      <c r="H711" s="11">
        <v>552.1</v>
      </c>
      <c r="I711" s="11"/>
      <c r="J711" s="11"/>
      <c r="K711" s="11"/>
      <c r="L711" s="11">
        <f t="shared" si="910"/>
        <v>552.1</v>
      </c>
      <c r="M711" s="11">
        <f t="shared" si="911"/>
        <v>552.1</v>
      </c>
      <c r="N711" s="11">
        <f t="shared" si="912"/>
        <v>552.1</v>
      </c>
      <c r="O711" s="11"/>
      <c r="P711" s="11"/>
      <c r="Q711" s="11"/>
      <c r="R711" s="11">
        <f t="shared" si="928"/>
        <v>552.1</v>
      </c>
      <c r="S711" s="11">
        <f t="shared" si="929"/>
        <v>552.1</v>
      </c>
      <c r="T711" s="11">
        <f t="shared" si="930"/>
        <v>552.1</v>
      </c>
      <c r="U711" s="11"/>
      <c r="V711" s="11"/>
      <c r="W711" s="11"/>
      <c r="X711" s="11">
        <f t="shared" si="931"/>
        <v>552.1</v>
      </c>
      <c r="Y711" s="11">
        <f t="shared" si="932"/>
        <v>552.1</v>
      </c>
      <c r="Z711" s="11">
        <f t="shared" si="933"/>
        <v>552.1</v>
      </c>
      <c r="AA711" s="11"/>
      <c r="AB711" s="11"/>
      <c r="AC711" s="11"/>
      <c r="AD711" s="11">
        <f t="shared" si="934"/>
        <v>552.1</v>
      </c>
      <c r="AE711" s="11"/>
      <c r="AF711" s="57">
        <f t="shared" si="927"/>
        <v>552.1</v>
      </c>
      <c r="AG711" s="58">
        <f t="shared" si="935"/>
        <v>552.1</v>
      </c>
      <c r="AH711" s="58">
        <f t="shared" si="936"/>
        <v>552.1</v>
      </c>
      <c r="AI711" s="11"/>
      <c r="AJ711" s="21"/>
      <c r="AK711" s="21"/>
    </row>
    <row r="712" spans="1:37" x14ac:dyDescent="0.3">
      <c r="A712" s="47" t="s">
        <v>466</v>
      </c>
      <c r="B712" s="48">
        <v>600</v>
      </c>
      <c r="C712" s="47" t="s">
        <v>65</v>
      </c>
      <c r="D712" s="47" t="s">
        <v>296</v>
      </c>
      <c r="E712" s="49" t="s">
        <v>348</v>
      </c>
      <c r="F712" s="11">
        <v>57.6</v>
      </c>
      <c r="G712" s="11">
        <v>57.6</v>
      </c>
      <c r="H712" s="11">
        <v>57.6</v>
      </c>
      <c r="I712" s="11"/>
      <c r="J712" s="11"/>
      <c r="K712" s="11"/>
      <c r="L712" s="11">
        <f t="shared" si="910"/>
        <v>57.6</v>
      </c>
      <c r="M712" s="11">
        <f t="shared" si="911"/>
        <v>57.6</v>
      </c>
      <c r="N712" s="11">
        <f t="shared" si="912"/>
        <v>57.6</v>
      </c>
      <c r="O712" s="11"/>
      <c r="P712" s="11"/>
      <c r="Q712" s="11"/>
      <c r="R712" s="11">
        <f t="shared" si="928"/>
        <v>57.6</v>
      </c>
      <c r="S712" s="11">
        <f t="shared" si="929"/>
        <v>57.6</v>
      </c>
      <c r="T712" s="11">
        <f t="shared" si="930"/>
        <v>57.6</v>
      </c>
      <c r="U712" s="11"/>
      <c r="V712" s="11"/>
      <c r="W712" s="11"/>
      <c r="X712" s="11">
        <f t="shared" si="931"/>
        <v>57.6</v>
      </c>
      <c r="Y712" s="11">
        <f t="shared" si="932"/>
        <v>57.6</v>
      </c>
      <c r="Z712" s="11">
        <f t="shared" si="933"/>
        <v>57.6</v>
      </c>
      <c r="AA712" s="11"/>
      <c r="AB712" s="11"/>
      <c r="AC712" s="11"/>
      <c r="AD712" s="11">
        <f t="shared" si="934"/>
        <v>57.6</v>
      </c>
      <c r="AE712" s="11"/>
      <c r="AF712" s="57">
        <f t="shared" si="927"/>
        <v>57.6</v>
      </c>
      <c r="AG712" s="58">
        <f t="shared" si="935"/>
        <v>57.6</v>
      </c>
      <c r="AH712" s="58">
        <f t="shared" si="936"/>
        <v>57.6</v>
      </c>
      <c r="AI712" s="11"/>
      <c r="AJ712" s="21"/>
      <c r="AK712" s="21"/>
    </row>
    <row r="713" spans="1:37" x14ac:dyDescent="0.3">
      <c r="A713" s="47" t="s">
        <v>466</v>
      </c>
      <c r="B713" s="48">
        <v>600</v>
      </c>
      <c r="C713" s="47" t="s">
        <v>65</v>
      </c>
      <c r="D713" s="47" t="s">
        <v>99</v>
      </c>
      <c r="E713" s="49" t="s">
        <v>206</v>
      </c>
      <c r="F713" s="11">
        <v>1215</v>
      </c>
      <c r="G713" s="11">
        <v>1215</v>
      </c>
      <c r="H713" s="11">
        <v>1215</v>
      </c>
      <c r="I713" s="11"/>
      <c r="J713" s="11"/>
      <c r="K713" s="11"/>
      <c r="L713" s="11">
        <f t="shared" si="910"/>
        <v>1215</v>
      </c>
      <c r="M713" s="11">
        <f t="shared" si="911"/>
        <v>1215</v>
      </c>
      <c r="N713" s="11">
        <f t="shared" si="912"/>
        <v>1215</v>
      </c>
      <c r="O713" s="11"/>
      <c r="P713" s="11"/>
      <c r="Q713" s="11"/>
      <c r="R713" s="11">
        <f t="shared" si="928"/>
        <v>1215</v>
      </c>
      <c r="S713" s="11">
        <f t="shared" si="929"/>
        <v>1215</v>
      </c>
      <c r="T713" s="11">
        <f t="shared" si="930"/>
        <v>1215</v>
      </c>
      <c r="U713" s="11"/>
      <c r="V713" s="11"/>
      <c r="W713" s="11"/>
      <c r="X713" s="11">
        <f t="shared" si="931"/>
        <v>1215</v>
      </c>
      <c r="Y713" s="11">
        <f t="shared" si="932"/>
        <v>1215</v>
      </c>
      <c r="Z713" s="11">
        <f t="shared" si="933"/>
        <v>1215</v>
      </c>
      <c r="AA713" s="11"/>
      <c r="AB713" s="11"/>
      <c r="AC713" s="11"/>
      <c r="AD713" s="11">
        <f t="shared" si="934"/>
        <v>1215</v>
      </c>
      <c r="AE713" s="11"/>
      <c r="AF713" s="57">
        <f t="shared" si="927"/>
        <v>1215</v>
      </c>
      <c r="AG713" s="58">
        <f t="shared" si="935"/>
        <v>1215</v>
      </c>
      <c r="AH713" s="58">
        <f t="shared" si="936"/>
        <v>1215</v>
      </c>
      <c r="AI713" s="11"/>
      <c r="AJ713" s="21"/>
      <c r="AK713" s="21"/>
    </row>
    <row r="714" spans="1:37" x14ac:dyDescent="0.3">
      <c r="A714" s="47" t="s">
        <v>466</v>
      </c>
      <c r="B714" s="48">
        <v>600</v>
      </c>
      <c r="C714" s="47" t="s">
        <v>65</v>
      </c>
      <c r="D714" s="47" t="s">
        <v>67</v>
      </c>
      <c r="E714" s="49" t="s">
        <v>68</v>
      </c>
      <c r="F714" s="11">
        <v>142</v>
      </c>
      <c r="G714" s="11">
        <v>142</v>
      </c>
      <c r="H714" s="11">
        <v>142</v>
      </c>
      <c r="I714" s="11"/>
      <c r="J714" s="11"/>
      <c r="K714" s="11"/>
      <c r="L714" s="11">
        <f t="shared" si="910"/>
        <v>142</v>
      </c>
      <c r="M714" s="11">
        <f t="shared" si="911"/>
        <v>142</v>
      </c>
      <c r="N714" s="11">
        <f t="shared" si="912"/>
        <v>142</v>
      </c>
      <c r="O714" s="11"/>
      <c r="P714" s="11"/>
      <c r="Q714" s="11"/>
      <c r="R714" s="11">
        <f t="shared" si="928"/>
        <v>142</v>
      </c>
      <c r="S714" s="11">
        <f t="shared" si="929"/>
        <v>142</v>
      </c>
      <c r="T714" s="11">
        <f t="shared" si="930"/>
        <v>142</v>
      </c>
      <c r="U714" s="11"/>
      <c r="V714" s="11"/>
      <c r="W714" s="11"/>
      <c r="X714" s="11">
        <f t="shared" si="931"/>
        <v>142</v>
      </c>
      <c r="Y714" s="11">
        <f t="shared" si="932"/>
        <v>142</v>
      </c>
      <c r="Z714" s="11">
        <f t="shared" si="933"/>
        <v>142</v>
      </c>
      <c r="AA714" s="11"/>
      <c r="AB714" s="11"/>
      <c r="AC714" s="11"/>
      <c r="AD714" s="11">
        <f t="shared" si="934"/>
        <v>142</v>
      </c>
      <c r="AE714" s="11"/>
      <c r="AF714" s="57">
        <f t="shared" si="927"/>
        <v>142</v>
      </c>
      <c r="AG714" s="58">
        <f t="shared" si="935"/>
        <v>142</v>
      </c>
      <c r="AH714" s="58">
        <f t="shared" si="936"/>
        <v>142</v>
      </c>
      <c r="AI714" s="11"/>
      <c r="AJ714" s="21"/>
      <c r="AK714" s="21"/>
    </row>
    <row r="715" spans="1:37" x14ac:dyDescent="0.3">
      <c r="A715" s="47" t="s">
        <v>466</v>
      </c>
      <c r="B715" s="48">
        <v>600</v>
      </c>
      <c r="C715" s="47" t="s">
        <v>261</v>
      </c>
      <c r="D715" s="47" t="s">
        <v>99</v>
      </c>
      <c r="E715" s="49" t="s">
        <v>262</v>
      </c>
      <c r="F715" s="11">
        <v>100.2</v>
      </c>
      <c r="G715" s="11">
        <v>100.2</v>
      </c>
      <c r="H715" s="11">
        <v>100.2</v>
      </c>
      <c r="I715" s="11"/>
      <c r="J715" s="11"/>
      <c r="K715" s="11"/>
      <c r="L715" s="11">
        <f t="shared" si="910"/>
        <v>100.2</v>
      </c>
      <c r="M715" s="11">
        <f t="shared" si="911"/>
        <v>100.2</v>
      </c>
      <c r="N715" s="11">
        <f t="shared" si="912"/>
        <v>100.2</v>
      </c>
      <c r="O715" s="11"/>
      <c r="P715" s="11"/>
      <c r="Q715" s="11"/>
      <c r="R715" s="11">
        <f t="shared" si="928"/>
        <v>100.2</v>
      </c>
      <c r="S715" s="11">
        <f t="shared" si="929"/>
        <v>100.2</v>
      </c>
      <c r="T715" s="11">
        <f t="shared" si="930"/>
        <v>100.2</v>
      </c>
      <c r="U715" s="11"/>
      <c r="V715" s="11"/>
      <c r="W715" s="11"/>
      <c r="X715" s="11">
        <f t="shared" si="931"/>
        <v>100.2</v>
      </c>
      <c r="Y715" s="11">
        <f t="shared" si="932"/>
        <v>100.2</v>
      </c>
      <c r="Z715" s="11">
        <f t="shared" si="933"/>
        <v>100.2</v>
      </c>
      <c r="AA715" s="11"/>
      <c r="AB715" s="11"/>
      <c r="AC715" s="11"/>
      <c r="AD715" s="11">
        <f t="shared" si="934"/>
        <v>100.2</v>
      </c>
      <c r="AE715" s="11"/>
      <c r="AF715" s="57">
        <f t="shared" si="927"/>
        <v>100.2</v>
      </c>
      <c r="AG715" s="58">
        <f t="shared" si="935"/>
        <v>100.2</v>
      </c>
      <c r="AH715" s="58">
        <f t="shared" si="936"/>
        <v>100.2</v>
      </c>
      <c r="AI715" s="11"/>
      <c r="AJ715" s="21"/>
      <c r="AK715" s="21"/>
    </row>
    <row r="716" spans="1:37" ht="46.8" x14ac:dyDescent="0.3">
      <c r="A716" s="47" t="s">
        <v>467</v>
      </c>
      <c r="B716" s="48"/>
      <c r="C716" s="47"/>
      <c r="D716" s="47"/>
      <c r="E716" s="49" t="s">
        <v>468</v>
      </c>
      <c r="F716" s="11">
        <f t="shared" ref="F716:K716" si="979">F717+F719</f>
        <v>940381.9</v>
      </c>
      <c r="G716" s="11">
        <f t="shared" si="979"/>
        <v>1315586.9999999998</v>
      </c>
      <c r="H716" s="11">
        <f t="shared" si="979"/>
        <v>1401554.0999999999</v>
      </c>
      <c r="I716" s="11">
        <f t="shared" si="979"/>
        <v>0</v>
      </c>
      <c r="J716" s="11">
        <f t="shared" si="979"/>
        <v>0</v>
      </c>
      <c r="K716" s="11">
        <f t="shared" si="979"/>
        <v>0</v>
      </c>
      <c r="L716" s="11">
        <f t="shared" si="910"/>
        <v>940381.9</v>
      </c>
      <c r="M716" s="11">
        <f t="shared" si="911"/>
        <v>1315586.9999999998</v>
      </c>
      <c r="N716" s="11">
        <f t="shared" si="912"/>
        <v>1401554.0999999999</v>
      </c>
      <c r="O716" s="11">
        <f>O717+O719</f>
        <v>463896.734</v>
      </c>
      <c r="P716" s="11">
        <f>P717+P719</f>
        <v>-207864.95200000002</v>
      </c>
      <c r="Q716" s="11">
        <f>Q717+Q719</f>
        <v>-3.5999999999999997E-2</v>
      </c>
      <c r="R716" s="11">
        <f t="shared" si="928"/>
        <v>1404278.6340000001</v>
      </c>
      <c r="S716" s="11">
        <f t="shared" si="929"/>
        <v>1107722.0479999997</v>
      </c>
      <c r="T716" s="11">
        <f t="shared" si="930"/>
        <v>1401554.0639999998</v>
      </c>
      <c r="U716" s="11">
        <f>U717+U719</f>
        <v>0</v>
      </c>
      <c r="V716" s="11">
        <f>V717+V719</f>
        <v>0</v>
      </c>
      <c r="W716" s="11">
        <f>W717+W719</f>
        <v>0</v>
      </c>
      <c r="X716" s="11">
        <f t="shared" si="931"/>
        <v>1404278.6340000001</v>
      </c>
      <c r="Y716" s="11">
        <f t="shared" si="932"/>
        <v>1107722.0479999997</v>
      </c>
      <c r="Z716" s="11">
        <f t="shared" si="933"/>
        <v>1401554.0639999998</v>
      </c>
      <c r="AA716" s="11">
        <f>AA717+AA719</f>
        <v>576603.54799999995</v>
      </c>
      <c r="AB716" s="11">
        <f>AB717+AB719</f>
        <v>0</v>
      </c>
      <c r="AC716" s="11">
        <f>AC717+AC719</f>
        <v>0</v>
      </c>
      <c r="AD716" s="11">
        <f t="shared" si="934"/>
        <v>1980882.182</v>
      </c>
      <c r="AE716" s="11">
        <f>AE717+AE719</f>
        <v>0</v>
      </c>
      <c r="AF716" s="57">
        <f t="shared" si="927"/>
        <v>1980882.182</v>
      </c>
      <c r="AG716" s="58">
        <f t="shared" si="935"/>
        <v>1107722.0479999997</v>
      </c>
      <c r="AH716" s="58">
        <f t="shared" si="936"/>
        <v>1401554.0639999998</v>
      </c>
      <c r="AI716" s="11">
        <f>AI717+AI719</f>
        <v>0</v>
      </c>
      <c r="AJ716" s="21"/>
      <c r="AK716" s="21"/>
    </row>
    <row r="717" spans="1:37" ht="31.2" x14ac:dyDescent="0.3">
      <c r="A717" s="47" t="s">
        <v>467</v>
      </c>
      <c r="B717" s="48" t="s">
        <v>59</v>
      </c>
      <c r="C717" s="47"/>
      <c r="D717" s="47"/>
      <c r="E717" s="49" t="s">
        <v>60</v>
      </c>
      <c r="F717" s="11">
        <f t="shared" ref="F717:K717" si="980">F718</f>
        <v>0</v>
      </c>
      <c r="G717" s="11">
        <f t="shared" si="980"/>
        <v>0</v>
      </c>
      <c r="H717" s="11">
        <f t="shared" si="980"/>
        <v>25362</v>
      </c>
      <c r="I717" s="11">
        <f t="shared" si="980"/>
        <v>0</v>
      </c>
      <c r="J717" s="11">
        <f t="shared" si="980"/>
        <v>0</v>
      </c>
      <c r="K717" s="11">
        <f t="shared" si="980"/>
        <v>0</v>
      </c>
      <c r="L717" s="11">
        <f t="shared" si="910"/>
        <v>0</v>
      </c>
      <c r="M717" s="11">
        <f t="shared" si="911"/>
        <v>0</v>
      </c>
      <c r="N717" s="11">
        <f t="shared" si="912"/>
        <v>25362</v>
      </c>
      <c r="O717" s="11">
        <f>O718</f>
        <v>0</v>
      </c>
      <c r="P717" s="11">
        <f>P718</f>
        <v>0</v>
      </c>
      <c r="Q717" s="11">
        <f>Q718</f>
        <v>0</v>
      </c>
      <c r="R717" s="11">
        <f t="shared" si="928"/>
        <v>0</v>
      </c>
      <c r="S717" s="11">
        <f t="shared" si="929"/>
        <v>0</v>
      </c>
      <c r="T717" s="11">
        <f t="shared" si="930"/>
        <v>25362</v>
      </c>
      <c r="U717" s="11">
        <f>U718</f>
        <v>0</v>
      </c>
      <c r="V717" s="11">
        <f>V718</f>
        <v>0</v>
      </c>
      <c r="W717" s="11">
        <f>W718</f>
        <v>0</v>
      </c>
      <c r="X717" s="11">
        <f t="shared" si="931"/>
        <v>0</v>
      </c>
      <c r="Y717" s="11">
        <f t="shared" si="932"/>
        <v>0</v>
      </c>
      <c r="Z717" s="11">
        <f t="shared" si="933"/>
        <v>25362</v>
      </c>
      <c r="AA717" s="11">
        <f>AA718</f>
        <v>0</v>
      </c>
      <c r="AB717" s="11">
        <f>AB718</f>
        <v>0</v>
      </c>
      <c r="AC717" s="11">
        <f>AC718</f>
        <v>0</v>
      </c>
      <c r="AD717" s="11">
        <f t="shared" si="934"/>
        <v>0</v>
      </c>
      <c r="AE717" s="11">
        <f>AE718</f>
        <v>0</v>
      </c>
      <c r="AF717" s="57">
        <f t="shared" si="927"/>
        <v>0</v>
      </c>
      <c r="AG717" s="58">
        <f t="shared" si="935"/>
        <v>0</v>
      </c>
      <c r="AH717" s="58">
        <f t="shared" si="936"/>
        <v>25362</v>
      </c>
      <c r="AI717" s="11">
        <f>AI718</f>
        <v>0</v>
      </c>
      <c r="AJ717" s="21"/>
      <c r="AK717" s="21"/>
    </row>
    <row r="718" spans="1:37" x14ac:dyDescent="0.3">
      <c r="A718" s="47" t="s">
        <v>467</v>
      </c>
      <c r="B718" s="48">
        <v>200</v>
      </c>
      <c r="C718" s="47" t="s">
        <v>65</v>
      </c>
      <c r="D718" s="47" t="s">
        <v>67</v>
      </c>
      <c r="E718" s="49" t="s">
        <v>68</v>
      </c>
      <c r="F718" s="11">
        <v>0</v>
      </c>
      <c r="G718" s="11">
        <v>0</v>
      </c>
      <c r="H718" s="11">
        <v>25362</v>
      </c>
      <c r="I718" s="11"/>
      <c r="J718" s="11"/>
      <c r="K718" s="11"/>
      <c r="L718" s="11">
        <f t="shared" si="910"/>
        <v>0</v>
      </c>
      <c r="M718" s="11">
        <f t="shared" si="911"/>
        <v>0</v>
      </c>
      <c r="N718" s="11">
        <f t="shared" si="912"/>
        <v>25362</v>
      </c>
      <c r="O718" s="11"/>
      <c r="P718" s="11"/>
      <c r="Q718" s="11"/>
      <c r="R718" s="11">
        <f t="shared" si="928"/>
        <v>0</v>
      </c>
      <c r="S718" s="11">
        <f t="shared" si="929"/>
        <v>0</v>
      </c>
      <c r="T718" s="11">
        <f t="shared" si="930"/>
        <v>25362</v>
      </c>
      <c r="U718" s="11"/>
      <c r="V718" s="11"/>
      <c r="W718" s="11"/>
      <c r="X718" s="11">
        <f t="shared" si="931"/>
        <v>0</v>
      </c>
      <c r="Y718" s="11">
        <f t="shared" si="932"/>
        <v>0</v>
      </c>
      <c r="Z718" s="11">
        <f t="shared" si="933"/>
        <v>25362</v>
      </c>
      <c r="AA718" s="11"/>
      <c r="AB718" s="11"/>
      <c r="AC718" s="11"/>
      <c r="AD718" s="11">
        <f t="shared" si="934"/>
        <v>0</v>
      </c>
      <c r="AE718" s="11"/>
      <c r="AF718" s="57">
        <f t="shared" si="927"/>
        <v>0</v>
      </c>
      <c r="AG718" s="58">
        <f t="shared" si="935"/>
        <v>0</v>
      </c>
      <c r="AH718" s="58">
        <f t="shared" si="936"/>
        <v>25362</v>
      </c>
      <c r="AI718" s="11"/>
      <c r="AJ718" s="21"/>
      <c r="AK718" s="21"/>
    </row>
    <row r="719" spans="1:37" ht="46.8" x14ac:dyDescent="0.3">
      <c r="A719" s="47" t="s">
        <v>467</v>
      </c>
      <c r="B719" s="48" t="s">
        <v>51</v>
      </c>
      <c r="C719" s="47"/>
      <c r="D719" s="47"/>
      <c r="E719" s="49" t="s">
        <v>52</v>
      </c>
      <c r="F719" s="11">
        <f t="shared" ref="F719:K719" si="981">F720+F721+F722+F723+F724</f>
        <v>940381.9</v>
      </c>
      <c r="G719" s="11">
        <f t="shared" si="981"/>
        <v>1315586.9999999998</v>
      </c>
      <c r="H719" s="11">
        <f t="shared" si="981"/>
        <v>1376192.0999999999</v>
      </c>
      <c r="I719" s="11">
        <f t="shared" si="981"/>
        <v>0</v>
      </c>
      <c r="J719" s="11">
        <f t="shared" si="981"/>
        <v>0</v>
      </c>
      <c r="K719" s="11">
        <f t="shared" si="981"/>
        <v>0</v>
      </c>
      <c r="L719" s="11">
        <f t="shared" si="910"/>
        <v>940381.9</v>
      </c>
      <c r="M719" s="11">
        <f t="shared" si="911"/>
        <v>1315586.9999999998</v>
      </c>
      <c r="N719" s="11">
        <f t="shared" si="912"/>
        <v>1376192.0999999999</v>
      </c>
      <c r="O719" s="11">
        <f>O720+O721+O722+O723+O724</f>
        <v>463896.734</v>
      </c>
      <c r="P719" s="11">
        <f>P720+P721+P722+P723+P724</f>
        <v>-207864.95200000002</v>
      </c>
      <c r="Q719" s="11">
        <f>Q720+Q721+Q722+Q723+Q724</f>
        <v>-3.5999999999999997E-2</v>
      </c>
      <c r="R719" s="11">
        <f t="shared" si="928"/>
        <v>1404278.6340000001</v>
      </c>
      <c r="S719" s="11">
        <f t="shared" si="929"/>
        <v>1107722.0479999997</v>
      </c>
      <c r="T719" s="11">
        <f t="shared" si="930"/>
        <v>1376192.0639999998</v>
      </c>
      <c r="U719" s="11">
        <f>U720+U721+U722+U723+U724</f>
        <v>0</v>
      </c>
      <c r="V719" s="11">
        <f>V720+V721+V722+V723+V724</f>
        <v>0</v>
      </c>
      <c r="W719" s="11">
        <f>W720+W721+W722+W723+W724</f>
        <v>0</v>
      </c>
      <c r="X719" s="11">
        <f t="shared" si="931"/>
        <v>1404278.6340000001</v>
      </c>
      <c r="Y719" s="11">
        <f t="shared" si="932"/>
        <v>1107722.0479999997</v>
      </c>
      <c r="Z719" s="11">
        <f t="shared" si="933"/>
        <v>1376192.0639999998</v>
      </c>
      <c r="AA719" s="11">
        <f>AA720+AA721+AA722+AA723+AA724</f>
        <v>576603.54799999995</v>
      </c>
      <c r="AB719" s="11">
        <f>AB720+AB721+AB722+AB723+AB724</f>
        <v>0</v>
      </c>
      <c r="AC719" s="11">
        <f>AC720+AC721+AC722+AC723+AC724</f>
        <v>0</v>
      </c>
      <c r="AD719" s="11">
        <f t="shared" si="934"/>
        <v>1980882.182</v>
      </c>
      <c r="AE719" s="11">
        <f>AE720+AE721+AE722+AE723+AE724</f>
        <v>0</v>
      </c>
      <c r="AF719" s="57">
        <f t="shared" si="927"/>
        <v>1980882.182</v>
      </c>
      <c r="AG719" s="58">
        <f t="shared" si="935"/>
        <v>1107722.0479999997</v>
      </c>
      <c r="AH719" s="58">
        <f t="shared" si="936"/>
        <v>1376192.0639999998</v>
      </c>
      <c r="AI719" s="11">
        <f>AI720+AI721+AI722+AI723+AI724</f>
        <v>0</v>
      </c>
      <c r="AJ719" s="21"/>
      <c r="AK719" s="21"/>
    </row>
    <row r="720" spans="1:37" x14ac:dyDescent="0.3">
      <c r="A720" s="47" t="s">
        <v>467</v>
      </c>
      <c r="B720" s="48">
        <v>600</v>
      </c>
      <c r="C720" s="47" t="s">
        <v>65</v>
      </c>
      <c r="D720" s="47" t="s">
        <v>30</v>
      </c>
      <c r="E720" s="49" t="s">
        <v>412</v>
      </c>
      <c r="F720" s="11">
        <v>576960.9</v>
      </c>
      <c r="G720" s="11">
        <v>273309.3</v>
      </c>
      <c r="H720" s="11">
        <v>456247.7</v>
      </c>
      <c r="I720" s="11"/>
      <c r="J720" s="11"/>
      <c r="K720" s="11"/>
      <c r="L720" s="11">
        <f t="shared" ref="L720:L783" si="982">F720+I720</f>
        <v>576960.9</v>
      </c>
      <c r="M720" s="11">
        <f t="shared" ref="M720:M783" si="983">G720+J720</f>
        <v>273309.3</v>
      </c>
      <c r="N720" s="11">
        <f t="shared" ref="N720:N783" si="984">H720+K720</f>
        <v>456247.7</v>
      </c>
      <c r="O720" s="11">
        <f>165172.536+69107.092</f>
        <v>234279.628</v>
      </c>
      <c r="P720" s="11">
        <v>-63190.881999999998</v>
      </c>
      <c r="Q720" s="11">
        <v>-3.5999999999999997E-2</v>
      </c>
      <c r="R720" s="11">
        <f t="shared" si="928"/>
        <v>811240.52800000005</v>
      </c>
      <c r="S720" s="11">
        <f t="shared" si="929"/>
        <v>210118.41800000001</v>
      </c>
      <c r="T720" s="11">
        <f t="shared" si="930"/>
        <v>456247.66399999999</v>
      </c>
      <c r="U720" s="11"/>
      <c r="V720" s="11"/>
      <c r="W720" s="11"/>
      <c r="X720" s="11">
        <f t="shared" si="931"/>
        <v>811240.52800000005</v>
      </c>
      <c r="Y720" s="11">
        <f t="shared" si="932"/>
        <v>210118.41800000001</v>
      </c>
      <c r="Z720" s="11">
        <f t="shared" si="933"/>
        <v>456247.66399999999</v>
      </c>
      <c r="AA720" s="11"/>
      <c r="AB720" s="11"/>
      <c r="AC720" s="11"/>
      <c r="AD720" s="11">
        <f t="shared" si="934"/>
        <v>811240.52800000005</v>
      </c>
      <c r="AE720" s="11"/>
      <c r="AF720" s="57">
        <f t="shared" si="927"/>
        <v>811240.52800000005</v>
      </c>
      <c r="AG720" s="58">
        <f t="shared" si="935"/>
        <v>210118.41800000001</v>
      </c>
      <c r="AH720" s="58">
        <f t="shared" si="936"/>
        <v>456247.66399999999</v>
      </c>
      <c r="AI720" s="11"/>
      <c r="AJ720" s="21"/>
      <c r="AK720" s="21"/>
    </row>
    <row r="721" spans="1:37" x14ac:dyDescent="0.3">
      <c r="A721" s="47" t="s">
        <v>467</v>
      </c>
      <c r="B721" s="48">
        <v>600</v>
      </c>
      <c r="C721" s="47" t="s">
        <v>65</v>
      </c>
      <c r="D721" s="47" t="s">
        <v>296</v>
      </c>
      <c r="E721" s="49" t="s">
        <v>348</v>
      </c>
      <c r="F721" s="11">
        <v>305078.40000000002</v>
      </c>
      <c r="G721" s="11">
        <f>824701.6+4399.5</f>
        <v>829101.1</v>
      </c>
      <c r="H721" s="11">
        <f>911884.7+4399.5</f>
        <v>916284.2</v>
      </c>
      <c r="I721" s="11"/>
      <c r="J721" s="11"/>
      <c r="K721" s="11"/>
      <c r="L721" s="11">
        <f t="shared" si="982"/>
        <v>305078.40000000002</v>
      </c>
      <c r="M721" s="11">
        <f t="shared" si="983"/>
        <v>829101.1</v>
      </c>
      <c r="N721" s="11">
        <f t="shared" si="984"/>
        <v>916284.2</v>
      </c>
      <c r="O721" s="11">
        <f>90859.246+53816.599</f>
        <v>144675.845</v>
      </c>
      <c r="P721" s="11">
        <v>-55854</v>
      </c>
      <c r="Q721" s="11"/>
      <c r="R721" s="11">
        <f t="shared" si="928"/>
        <v>449754.245</v>
      </c>
      <c r="S721" s="11">
        <f t="shared" si="929"/>
        <v>773247.1</v>
      </c>
      <c r="T721" s="11">
        <f t="shared" si="930"/>
        <v>916284.2</v>
      </c>
      <c r="U721" s="11"/>
      <c r="V721" s="11"/>
      <c r="W721" s="11"/>
      <c r="X721" s="11">
        <f t="shared" si="931"/>
        <v>449754.245</v>
      </c>
      <c r="Y721" s="11">
        <f t="shared" si="932"/>
        <v>773247.1</v>
      </c>
      <c r="Z721" s="11">
        <f t="shared" si="933"/>
        <v>916284.2</v>
      </c>
      <c r="AA721" s="11">
        <v>530217.79099999997</v>
      </c>
      <c r="AB721" s="11"/>
      <c r="AC721" s="11"/>
      <c r="AD721" s="11">
        <f t="shared" si="934"/>
        <v>979972.03599999996</v>
      </c>
      <c r="AE721" s="11"/>
      <c r="AF721" s="57">
        <f t="shared" si="927"/>
        <v>979972.03599999996</v>
      </c>
      <c r="AG721" s="58">
        <f t="shared" si="935"/>
        <v>773247.1</v>
      </c>
      <c r="AH721" s="58">
        <f t="shared" si="936"/>
        <v>916284.2</v>
      </c>
      <c r="AI721" s="11"/>
      <c r="AJ721" s="21"/>
      <c r="AK721" s="21"/>
    </row>
    <row r="722" spans="1:37" x14ac:dyDescent="0.3">
      <c r="A722" s="47" t="s">
        <v>467</v>
      </c>
      <c r="B722" s="48">
        <v>600</v>
      </c>
      <c r="C722" s="47" t="s">
        <v>65</v>
      </c>
      <c r="D722" s="47" t="s">
        <v>99</v>
      </c>
      <c r="E722" s="49" t="s">
        <v>206</v>
      </c>
      <c r="F722" s="11">
        <v>10593.7</v>
      </c>
      <c r="G722" s="11">
        <v>149694</v>
      </c>
      <c r="H722" s="11">
        <v>0</v>
      </c>
      <c r="I722" s="11"/>
      <c r="J722" s="11"/>
      <c r="K722" s="11"/>
      <c r="L722" s="11">
        <f t="shared" si="982"/>
        <v>10593.7</v>
      </c>
      <c r="M722" s="11">
        <f t="shared" si="983"/>
        <v>149694</v>
      </c>
      <c r="N722" s="11">
        <f t="shared" si="984"/>
        <v>0</v>
      </c>
      <c r="O722" s="11">
        <v>75006.351999999999</v>
      </c>
      <c r="P722" s="11">
        <v>-77943.97</v>
      </c>
      <c r="Q722" s="11"/>
      <c r="R722" s="11">
        <f t="shared" si="928"/>
        <v>85600.051999999996</v>
      </c>
      <c r="S722" s="11">
        <f t="shared" si="929"/>
        <v>71750.03</v>
      </c>
      <c r="T722" s="11">
        <f t="shared" si="930"/>
        <v>0</v>
      </c>
      <c r="U722" s="11"/>
      <c r="V722" s="11"/>
      <c r="W722" s="11"/>
      <c r="X722" s="11">
        <f t="shared" si="931"/>
        <v>85600.051999999996</v>
      </c>
      <c r="Y722" s="11">
        <f t="shared" si="932"/>
        <v>71750.03</v>
      </c>
      <c r="Z722" s="11">
        <f t="shared" si="933"/>
        <v>0</v>
      </c>
      <c r="AA722" s="11">
        <v>46385.756999999998</v>
      </c>
      <c r="AB722" s="11"/>
      <c r="AC722" s="11"/>
      <c r="AD722" s="11">
        <f t="shared" si="934"/>
        <v>131985.80900000001</v>
      </c>
      <c r="AE722" s="11"/>
      <c r="AF722" s="57">
        <f t="shared" si="927"/>
        <v>131985.80900000001</v>
      </c>
      <c r="AG722" s="58">
        <f t="shared" si="935"/>
        <v>71750.03</v>
      </c>
      <c r="AH722" s="58">
        <f t="shared" si="936"/>
        <v>0</v>
      </c>
      <c r="AI722" s="11"/>
      <c r="AJ722" s="21"/>
      <c r="AK722" s="21"/>
    </row>
    <row r="723" spans="1:37" x14ac:dyDescent="0.3">
      <c r="A723" s="47" t="s">
        <v>467</v>
      </c>
      <c r="B723" s="48">
        <v>600</v>
      </c>
      <c r="C723" s="47" t="s">
        <v>65</v>
      </c>
      <c r="D723" s="47" t="s">
        <v>67</v>
      </c>
      <c r="E723" s="49" t="s">
        <v>68</v>
      </c>
      <c r="F723" s="11">
        <v>40000</v>
      </c>
      <c r="G723" s="11">
        <v>47824.4</v>
      </c>
      <c r="H723" s="11">
        <v>0</v>
      </c>
      <c r="I723" s="11"/>
      <c r="J723" s="11"/>
      <c r="K723" s="11"/>
      <c r="L723" s="11">
        <f t="shared" si="982"/>
        <v>40000</v>
      </c>
      <c r="M723" s="11">
        <f t="shared" si="983"/>
        <v>47824.4</v>
      </c>
      <c r="N723" s="11">
        <f t="shared" si="984"/>
        <v>0</v>
      </c>
      <c r="O723" s="11"/>
      <c r="P723" s="11"/>
      <c r="Q723" s="11"/>
      <c r="R723" s="11">
        <f t="shared" si="928"/>
        <v>40000</v>
      </c>
      <c r="S723" s="11">
        <f t="shared" si="929"/>
        <v>47824.4</v>
      </c>
      <c r="T723" s="11">
        <f t="shared" si="930"/>
        <v>0</v>
      </c>
      <c r="U723" s="11"/>
      <c r="V723" s="11"/>
      <c r="W723" s="11"/>
      <c r="X723" s="11">
        <f t="shared" si="931"/>
        <v>40000</v>
      </c>
      <c r="Y723" s="11">
        <f t="shared" si="932"/>
        <v>47824.4</v>
      </c>
      <c r="Z723" s="11">
        <f t="shared" si="933"/>
        <v>0</v>
      </c>
      <c r="AA723" s="11"/>
      <c r="AB723" s="11"/>
      <c r="AC723" s="11"/>
      <c r="AD723" s="11">
        <f t="shared" si="934"/>
        <v>40000</v>
      </c>
      <c r="AE723" s="11"/>
      <c r="AF723" s="57">
        <f t="shared" si="927"/>
        <v>40000</v>
      </c>
      <c r="AG723" s="58">
        <f t="shared" si="935"/>
        <v>47824.4</v>
      </c>
      <c r="AH723" s="58">
        <f t="shared" si="936"/>
        <v>0</v>
      </c>
      <c r="AI723" s="11"/>
      <c r="AJ723" s="21"/>
      <c r="AK723" s="21"/>
    </row>
    <row r="724" spans="1:37" x14ac:dyDescent="0.3">
      <c r="A724" s="47" t="s">
        <v>467</v>
      </c>
      <c r="B724" s="48">
        <v>600</v>
      </c>
      <c r="C724" s="47" t="s">
        <v>261</v>
      </c>
      <c r="D724" s="47" t="s">
        <v>99</v>
      </c>
      <c r="E724" s="49" t="s">
        <v>262</v>
      </c>
      <c r="F724" s="11">
        <v>7748.9</v>
      </c>
      <c r="G724" s="11">
        <v>15658.2</v>
      </c>
      <c r="H724" s="11">
        <v>3660.2</v>
      </c>
      <c r="I724" s="11"/>
      <c r="J724" s="11"/>
      <c r="K724" s="11"/>
      <c r="L724" s="11">
        <f t="shared" si="982"/>
        <v>7748.9</v>
      </c>
      <c r="M724" s="11">
        <f t="shared" si="983"/>
        <v>15658.2</v>
      </c>
      <c r="N724" s="11">
        <f t="shared" si="984"/>
        <v>3660.2</v>
      </c>
      <c r="O724" s="11">
        <v>9934.9089999999997</v>
      </c>
      <c r="P724" s="11">
        <v>-10876.1</v>
      </c>
      <c r="Q724" s="11"/>
      <c r="R724" s="11">
        <f t="shared" si="928"/>
        <v>17683.809000000001</v>
      </c>
      <c r="S724" s="11">
        <f t="shared" si="929"/>
        <v>4782.1000000000004</v>
      </c>
      <c r="T724" s="11">
        <f t="shared" si="930"/>
        <v>3660.2</v>
      </c>
      <c r="U724" s="11"/>
      <c r="V724" s="11"/>
      <c r="W724" s="11"/>
      <c r="X724" s="11">
        <f t="shared" si="931"/>
        <v>17683.809000000001</v>
      </c>
      <c r="Y724" s="11">
        <f t="shared" si="932"/>
        <v>4782.1000000000004</v>
      </c>
      <c r="Z724" s="11">
        <f t="shared" si="933"/>
        <v>3660.2</v>
      </c>
      <c r="AA724" s="11"/>
      <c r="AB724" s="11"/>
      <c r="AC724" s="11"/>
      <c r="AD724" s="11">
        <f t="shared" si="934"/>
        <v>17683.809000000001</v>
      </c>
      <c r="AE724" s="11"/>
      <c r="AF724" s="57">
        <f t="shared" si="927"/>
        <v>17683.809000000001</v>
      </c>
      <c r="AG724" s="58">
        <f t="shared" si="935"/>
        <v>4782.1000000000004</v>
      </c>
      <c r="AH724" s="58">
        <f t="shared" si="936"/>
        <v>3660.2</v>
      </c>
      <c r="AI724" s="11"/>
      <c r="AJ724" s="21"/>
      <c r="AK724" s="21"/>
    </row>
    <row r="725" spans="1:37" ht="46.8" x14ac:dyDescent="0.3">
      <c r="A725" s="47" t="s">
        <v>469</v>
      </c>
      <c r="B725" s="48"/>
      <c r="C725" s="47"/>
      <c r="D725" s="47"/>
      <c r="E725" s="49" t="s">
        <v>470</v>
      </c>
      <c r="F725" s="11">
        <f t="shared" ref="F725:F729" si="985">F726</f>
        <v>5850</v>
      </c>
      <c r="G725" s="11">
        <f t="shared" ref="G725:G729" si="986">G726</f>
        <v>0</v>
      </c>
      <c r="H725" s="11">
        <f t="shared" ref="H725:H735" si="987">H726</f>
        <v>0</v>
      </c>
      <c r="I725" s="11">
        <f t="shared" ref="I725:I735" si="988">I726</f>
        <v>0</v>
      </c>
      <c r="J725" s="11">
        <f t="shared" ref="J725:J735" si="989">J726</f>
        <v>0</v>
      </c>
      <c r="K725" s="11">
        <f t="shared" ref="K725:K735" si="990">K726</f>
        <v>0</v>
      </c>
      <c r="L725" s="11">
        <f t="shared" si="982"/>
        <v>5850</v>
      </c>
      <c r="M725" s="11">
        <f t="shared" si="983"/>
        <v>0</v>
      </c>
      <c r="N725" s="11">
        <f t="shared" si="984"/>
        <v>0</v>
      </c>
      <c r="O725" s="11">
        <f t="shared" ref="O725:O735" si="991">O726</f>
        <v>0</v>
      </c>
      <c r="P725" s="11">
        <f t="shared" ref="P725:P735" si="992">P726</f>
        <v>0</v>
      </c>
      <c r="Q725" s="11">
        <f t="shared" ref="Q725:Q735" si="993">Q726</f>
        <v>0</v>
      </c>
      <c r="R725" s="11">
        <f t="shared" si="928"/>
        <v>5850</v>
      </c>
      <c r="S725" s="11">
        <f t="shared" si="929"/>
        <v>0</v>
      </c>
      <c r="T725" s="11">
        <f t="shared" si="930"/>
        <v>0</v>
      </c>
      <c r="U725" s="11">
        <f t="shared" ref="U725:U735" si="994">U726</f>
        <v>0</v>
      </c>
      <c r="V725" s="11">
        <f t="shared" ref="V725:V735" si="995">V726</f>
        <v>0</v>
      </c>
      <c r="W725" s="11">
        <f t="shared" ref="W725:W735" si="996">W726</f>
        <v>0</v>
      </c>
      <c r="X725" s="11">
        <f t="shared" si="931"/>
        <v>5850</v>
      </c>
      <c r="Y725" s="11">
        <f t="shared" si="932"/>
        <v>0</v>
      </c>
      <c r="Z725" s="11">
        <f t="shared" si="933"/>
        <v>0</v>
      </c>
      <c r="AA725" s="11">
        <f t="shared" ref="AA725:AA735" si="997">AA726</f>
        <v>0</v>
      </c>
      <c r="AB725" s="11">
        <f t="shared" ref="AB725:AB735" si="998">AB726</f>
        <v>0</v>
      </c>
      <c r="AC725" s="11">
        <f t="shared" ref="AC725:AC735" si="999">AC726</f>
        <v>0</v>
      </c>
      <c r="AD725" s="11">
        <f t="shared" si="934"/>
        <v>5850</v>
      </c>
      <c r="AE725" s="11">
        <f t="shared" ref="AE725:AE735" si="1000">AE726</f>
        <v>0</v>
      </c>
      <c r="AF725" s="57">
        <f t="shared" si="927"/>
        <v>5850</v>
      </c>
      <c r="AG725" s="58">
        <f t="shared" si="935"/>
        <v>0</v>
      </c>
      <c r="AH725" s="58">
        <f t="shared" si="936"/>
        <v>0</v>
      </c>
      <c r="AI725" s="11">
        <f t="shared" ref="AI725:AI735" si="1001">AI726</f>
        <v>0</v>
      </c>
      <c r="AJ725" s="21"/>
      <c r="AK725" s="21"/>
    </row>
    <row r="726" spans="1:37" ht="46.8" x14ac:dyDescent="0.3">
      <c r="A726" s="47" t="s">
        <v>469</v>
      </c>
      <c r="B726" s="48" t="s">
        <v>51</v>
      </c>
      <c r="C726" s="47"/>
      <c r="D726" s="47"/>
      <c r="E726" s="49" t="s">
        <v>52</v>
      </c>
      <c r="F726" s="11">
        <f t="shared" si="985"/>
        <v>5850</v>
      </c>
      <c r="G726" s="11">
        <f t="shared" si="986"/>
        <v>0</v>
      </c>
      <c r="H726" s="11">
        <f t="shared" si="987"/>
        <v>0</v>
      </c>
      <c r="I726" s="11">
        <f t="shared" si="988"/>
        <v>0</v>
      </c>
      <c r="J726" s="11">
        <f t="shared" si="989"/>
        <v>0</v>
      </c>
      <c r="K726" s="11">
        <f t="shared" si="990"/>
        <v>0</v>
      </c>
      <c r="L726" s="11">
        <f t="shared" si="982"/>
        <v>5850</v>
      </c>
      <c r="M726" s="11">
        <f t="shared" si="983"/>
        <v>0</v>
      </c>
      <c r="N726" s="11">
        <f t="shared" si="984"/>
        <v>0</v>
      </c>
      <c r="O726" s="11">
        <f t="shared" si="991"/>
        <v>0</v>
      </c>
      <c r="P726" s="11">
        <f t="shared" si="992"/>
        <v>0</v>
      </c>
      <c r="Q726" s="11">
        <f t="shared" si="993"/>
        <v>0</v>
      </c>
      <c r="R726" s="11">
        <f t="shared" si="928"/>
        <v>5850</v>
      </c>
      <c r="S726" s="11">
        <f t="shared" si="929"/>
        <v>0</v>
      </c>
      <c r="T726" s="11">
        <f t="shared" si="930"/>
        <v>0</v>
      </c>
      <c r="U726" s="11">
        <f t="shared" si="994"/>
        <v>0</v>
      </c>
      <c r="V726" s="11">
        <f t="shared" si="995"/>
        <v>0</v>
      </c>
      <c r="W726" s="11">
        <f t="shared" si="996"/>
        <v>0</v>
      </c>
      <c r="X726" s="11">
        <f t="shared" si="931"/>
        <v>5850</v>
      </c>
      <c r="Y726" s="11">
        <f t="shared" si="932"/>
        <v>0</v>
      </c>
      <c r="Z726" s="11">
        <f t="shared" si="933"/>
        <v>0</v>
      </c>
      <c r="AA726" s="11">
        <f t="shared" si="997"/>
        <v>0</v>
      </c>
      <c r="AB726" s="11">
        <f t="shared" si="998"/>
        <v>0</v>
      </c>
      <c r="AC726" s="11">
        <f t="shared" si="999"/>
        <v>0</v>
      </c>
      <c r="AD726" s="11">
        <f t="shared" si="934"/>
        <v>5850</v>
      </c>
      <c r="AE726" s="11">
        <f t="shared" si="1000"/>
        <v>0</v>
      </c>
      <c r="AF726" s="57">
        <f t="shared" si="927"/>
        <v>5850</v>
      </c>
      <c r="AG726" s="58">
        <f t="shared" si="935"/>
        <v>0</v>
      </c>
      <c r="AH726" s="58">
        <f t="shared" si="936"/>
        <v>0</v>
      </c>
      <c r="AI726" s="11">
        <f t="shared" si="1001"/>
        <v>0</v>
      </c>
      <c r="AJ726" s="21"/>
      <c r="AK726" s="21"/>
    </row>
    <row r="727" spans="1:37" x14ac:dyDescent="0.3">
      <c r="A727" s="47" t="s">
        <v>469</v>
      </c>
      <c r="B727" s="48" t="s">
        <v>51</v>
      </c>
      <c r="C727" s="47" t="s">
        <v>65</v>
      </c>
      <c r="D727" s="47" t="s">
        <v>30</v>
      </c>
      <c r="E727" s="49" t="s">
        <v>412</v>
      </c>
      <c r="F727" s="11">
        <v>5850</v>
      </c>
      <c r="G727" s="11">
        <v>0</v>
      </c>
      <c r="H727" s="11">
        <v>0</v>
      </c>
      <c r="I727" s="11"/>
      <c r="J727" s="11"/>
      <c r="K727" s="11"/>
      <c r="L727" s="11">
        <f t="shared" si="982"/>
        <v>5850</v>
      </c>
      <c r="M727" s="11">
        <f t="shared" si="983"/>
        <v>0</v>
      </c>
      <c r="N727" s="11">
        <f t="shared" si="984"/>
        <v>0</v>
      </c>
      <c r="O727" s="11"/>
      <c r="P727" s="11"/>
      <c r="Q727" s="11"/>
      <c r="R727" s="11">
        <f t="shared" si="928"/>
        <v>5850</v>
      </c>
      <c r="S727" s="11">
        <f t="shared" si="929"/>
        <v>0</v>
      </c>
      <c r="T727" s="11">
        <f t="shared" si="930"/>
        <v>0</v>
      </c>
      <c r="U727" s="11"/>
      <c r="V727" s="11"/>
      <c r="W727" s="11"/>
      <c r="X727" s="11">
        <f t="shared" si="931"/>
        <v>5850</v>
      </c>
      <c r="Y727" s="11">
        <f t="shared" si="932"/>
        <v>0</v>
      </c>
      <c r="Z727" s="11">
        <f t="shared" si="933"/>
        <v>0</v>
      </c>
      <c r="AA727" s="11"/>
      <c r="AB727" s="11"/>
      <c r="AC727" s="11"/>
      <c r="AD727" s="11">
        <f t="shared" si="934"/>
        <v>5850</v>
      </c>
      <c r="AE727" s="11"/>
      <c r="AF727" s="57">
        <f t="shared" si="927"/>
        <v>5850</v>
      </c>
      <c r="AG727" s="58">
        <f t="shared" si="935"/>
        <v>0</v>
      </c>
      <c r="AH727" s="58">
        <f t="shared" si="936"/>
        <v>0</v>
      </c>
      <c r="AI727" s="11"/>
      <c r="AJ727" s="21"/>
      <c r="AK727" s="21"/>
    </row>
    <row r="728" spans="1:37" ht="31.2" x14ac:dyDescent="0.3">
      <c r="A728" s="47" t="s">
        <v>471</v>
      </c>
      <c r="B728" s="48"/>
      <c r="C728" s="47"/>
      <c r="D728" s="47"/>
      <c r="E728" s="49" t="s">
        <v>472</v>
      </c>
      <c r="F728" s="11">
        <f t="shared" si="985"/>
        <v>553617.1</v>
      </c>
      <c r="G728" s="11">
        <f t="shared" si="986"/>
        <v>2434453.9</v>
      </c>
      <c r="H728" s="11">
        <f t="shared" si="987"/>
        <v>0</v>
      </c>
      <c r="I728" s="11">
        <f t="shared" si="988"/>
        <v>0</v>
      </c>
      <c r="J728" s="11">
        <f t="shared" si="989"/>
        <v>0</v>
      </c>
      <c r="K728" s="11">
        <f t="shared" si="990"/>
        <v>0</v>
      </c>
      <c r="L728" s="11">
        <f t="shared" si="982"/>
        <v>553617.1</v>
      </c>
      <c r="M728" s="11">
        <f t="shared" si="983"/>
        <v>2434453.9</v>
      </c>
      <c r="N728" s="11">
        <f t="shared" si="984"/>
        <v>0</v>
      </c>
      <c r="O728" s="11">
        <f t="shared" si="991"/>
        <v>0</v>
      </c>
      <c r="P728" s="11">
        <f t="shared" si="992"/>
        <v>0</v>
      </c>
      <c r="Q728" s="11">
        <f t="shared" si="993"/>
        <v>0</v>
      </c>
      <c r="R728" s="11">
        <f t="shared" si="928"/>
        <v>553617.1</v>
      </c>
      <c r="S728" s="11">
        <f t="shared" si="929"/>
        <v>2434453.9</v>
      </c>
      <c r="T728" s="11">
        <f t="shared" si="930"/>
        <v>0</v>
      </c>
      <c r="U728" s="11">
        <f t="shared" si="994"/>
        <v>0</v>
      </c>
      <c r="V728" s="11">
        <f t="shared" si="995"/>
        <v>0</v>
      </c>
      <c r="W728" s="11">
        <f t="shared" si="996"/>
        <v>0</v>
      </c>
      <c r="X728" s="11">
        <f t="shared" si="931"/>
        <v>553617.1</v>
      </c>
      <c r="Y728" s="11">
        <f t="shared" si="932"/>
        <v>2434453.9</v>
      </c>
      <c r="Z728" s="11">
        <f t="shared" si="933"/>
        <v>0</v>
      </c>
      <c r="AA728" s="11">
        <f t="shared" si="997"/>
        <v>54112.298999999999</v>
      </c>
      <c r="AB728" s="11">
        <f t="shared" si="998"/>
        <v>0</v>
      </c>
      <c r="AC728" s="11">
        <f t="shared" si="999"/>
        <v>0</v>
      </c>
      <c r="AD728" s="11">
        <f t="shared" si="934"/>
        <v>607729.39899999998</v>
      </c>
      <c r="AE728" s="11">
        <f t="shared" si="1000"/>
        <v>0</v>
      </c>
      <c r="AF728" s="57">
        <f t="shared" si="927"/>
        <v>607729.39899999998</v>
      </c>
      <c r="AG728" s="58">
        <f t="shared" si="935"/>
        <v>2434453.9</v>
      </c>
      <c r="AH728" s="58">
        <f t="shared" si="936"/>
        <v>0</v>
      </c>
      <c r="AI728" s="11">
        <f t="shared" si="1001"/>
        <v>0</v>
      </c>
      <c r="AJ728" s="21"/>
      <c r="AK728" s="21"/>
    </row>
    <row r="729" spans="1:37" ht="46.8" x14ac:dyDescent="0.3">
      <c r="A729" s="47" t="s">
        <v>471</v>
      </c>
      <c r="B729" s="48" t="s">
        <v>51</v>
      </c>
      <c r="C729" s="47"/>
      <c r="D729" s="47"/>
      <c r="E729" s="49" t="s">
        <v>52</v>
      </c>
      <c r="F729" s="11">
        <f t="shared" si="985"/>
        <v>553617.1</v>
      </c>
      <c r="G729" s="11">
        <f t="shared" si="986"/>
        <v>2434453.9</v>
      </c>
      <c r="H729" s="11">
        <f t="shared" si="987"/>
        <v>0</v>
      </c>
      <c r="I729" s="11">
        <f t="shared" si="988"/>
        <v>0</v>
      </c>
      <c r="J729" s="11">
        <f t="shared" si="989"/>
        <v>0</v>
      </c>
      <c r="K729" s="11">
        <f t="shared" si="990"/>
        <v>0</v>
      </c>
      <c r="L729" s="11">
        <f t="shared" si="982"/>
        <v>553617.1</v>
      </c>
      <c r="M729" s="11">
        <f t="shared" si="983"/>
        <v>2434453.9</v>
      </c>
      <c r="N729" s="11">
        <f t="shared" si="984"/>
        <v>0</v>
      </c>
      <c r="O729" s="11">
        <f t="shared" si="991"/>
        <v>0</v>
      </c>
      <c r="P729" s="11">
        <f t="shared" si="992"/>
        <v>0</v>
      </c>
      <c r="Q729" s="11">
        <f t="shared" si="993"/>
        <v>0</v>
      </c>
      <c r="R729" s="11">
        <f t="shared" si="928"/>
        <v>553617.1</v>
      </c>
      <c r="S729" s="11">
        <f t="shared" si="929"/>
        <v>2434453.9</v>
      </c>
      <c r="T729" s="11">
        <f t="shared" si="930"/>
        <v>0</v>
      </c>
      <c r="U729" s="11">
        <f t="shared" si="994"/>
        <v>0</v>
      </c>
      <c r="V729" s="11">
        <f t="shared" si="995"/>
        <v>0</v>
      </c>
      <c r="W729" s="11">
        <f t="shared" si="996"/>
        <v>0</v>
      </c>
      <c r="X729" s="11">
        <f t="shared" si="931"/>
        <v>553617.1</v>
      </c>
      <c r="Y729" s="11">
        <f t="shared" si="932"/>
        <v>2434453.9</v>
      </c>
      <c r="Z729" s="11">
        <f t="shared" si="933"/>
        <v>0</v>
      </c>
      <c r="AA729" s="11">
        <f t="shared" si="997"/>
        <v>54112.298999999999</v>
      </c>
      <c r="AB729" s="11">
        <f t="shared" si="998"/>
        <v>0</v>
      </c>
      <c r="AC729" s="11">
        <f t="shared" si="999"/>
        <v>0</v>
      </c>
      <c r="AD729" s="11">
        <f t="shared" si="934"/>
        <v>607729.39899999998</v>
      </c>
      <c r="AE729" s="11">
        <f t="shared" si="1000"/>
        <v>0</v>
      </c>
      <c r="AF729" s="57">
        <f t="shared" si="927"/>
        <v>607729.39899999998</v>
      </c>
      <c r="AG729" s="58">
        <f t="shared" si="935"/>
        <v>2434453.9</v>
      </c>
      <c r="AH729" s="58">
        <f t="shared" si="936"/>
        <v>0</v>
      </c>
      <c r="AI729" s="11">
        <f t="shared" si="1001"/>
        <v>0</v>
      </c>
      <c r="AJ729" s="21"/>
      <c r="AK729" s="21"/>
    </row>
    <row r="730" spans="1:37" x14ac:dyDescent="0.3">
      <c r="A730" s="47" t="s">
        <v>471</v>
      </c>
      <c r="B730" s="48">
        <v>600</v>
      </c>
      <c r="C730" s="47" t="s">
        <v>65</v>
      </c>
      <c r="D730" s="47" t="s">
        <v>296</v>
      </c>
      <c r="E730" s="49" t="s">
        <v>348</v>
      </c>
      <c r="F730" s="11">
        <f>44555.3+509061.8</f>
        <v>553617.1</v>
      </c>
      <c r="G730" s="11">
        <f>300000+2134453.9</f>
        <v>2434453.9</v>
      </c>
      <c r="H730" s="11">
        <v>0</v>
      </c>
      <c r="I730" s="11"/>
      <c r="J730" s="11"/>
      <c r="K730" s="11"/>
      <c r="L730" s="11">
        <f t="shared" si="982"/>
        <v>553617.1</v>
      </c>
      <c r="M730" s="11">
        <f t="shared" si="983"/>
        <v>2434453.9</v>
      </c>
      <c r="N730" s="11">
        <f t="shared" si="984"/>
        <v>0</v>
      </c>
      <c r="O730" s="11"/>
      <c r="P730" s="11"/>
      <c r="Q730" s="11"/>
      <c r="R730" s="11">
        <f t="shared" si="928"/>
        <v>553617.1</v>
      </c>
      <c r="S730" s="11">
        <f t="shared" si="929"/>
        <v>2434453.9</v>
      </c>
      <c r="T730" s="11">
        <f t="shared" si="930"/>
        <v>0</v>
      </c>
      <c r="U730" s="11"/>
      <c r="V730" s="11"/>
      <c r="W730" s="11"/>
      <c r="X730" s="11">
        <f t="shared" si="931"/>
        <v>553617.1</v>
      </c>
      <c r="Y730" s="11">
        <f t="shared" si="932"/>
        <v>2434453.9</v>
      </c>
      <c r="Z730" s="11">
        <f t="shared" si="933"/>
        <v>0</v>
      </c>
      <c r="AA730" s="11">
        <v>54112.298999999999</v>
      </c>
      <c r="AB730" s="11"/>
      <c r="AC730" s="11"/>
      <c r="AD730" s="11">
        <f t="shared" si="934"/>
        <v>607729.39899999998</v>
      </c>
      <c r="AE730" s="11"/>
      <c r="AF730" s="57">
        <f t="shared" si="927"/>
        <v>607729.39899999998</v>
      </c>
      <c r="AG730" s="58">
        <f t="shared" si="935"/>
        <v>2434453.9</v>
      </c>
      <c r="AH730" s="58">
        <f t="shared" si="936"/>
        <v>0</v>
      </c>
      <c r="AI730" s="11"/>
      <c r="AJ730" s="21"/>
      <c r="AK730" s="21"/>
    </row>
    <row r="731" spans="1:37" ht="31.2" x14ac:dyDescent="0.3">
      <c r="A731" s="47" t="s">
        <v>473</v>
      </c>
      <c r="B731" s="48"/>
      <c r="C731" s="47"/>
      <c r="D731" s="47"/>
      <c r="E731" s="49" t="s">
        <v>474</v>
      </c>
      <c r="F731" s="11">
        <f t="shared" ref="F731:F735" si="1002">F732</f>
        <v>76050</v>
      </c>
      <c r="G731" s="11">
        <f t="shared" ref="G731:G735" si="1003">G732</f>
        <v>0</v>
      </c>
      <c r="H731" s="11">
        <f t="shared" si="987"/>
        <v>0</v>
      </c>
      <c r="I731" s="11">
        <f t="shared" si="988"/>
        <v>0</v>
      </c>
      <c r="J731" s="11">
        <f t="shared" si="989"/>
        <v>0</v>
      </c>
      <c r="K731" s="11">
        <f t="shared" si="990"/>
        <v>0</v>
      </c>
      <c r="L731" s="11">
        <f t="shared" si="982"/>
        <v>76050</v>
      </c>
      <c r="M731" s="11">
        <f t="shared" si="983"/>
        <v>0</v>
      </c>
      <c r="N731" s="11">
        <f t="shared" si="984"/>
        <v>0</v>
      </c>
      <c r="O731" s="11">
        <f t="shared" si="991"/>
        <v>0</v>
      </c>
      <c r="P731" s="11">
        <f t="shared" si="992"/>
        <v>0</v>
      </c>
      <c r="Q731" s="11">
        <f t="shared" si="993"/>
        <v>0</v>
      </c>
      <c r="R731" s="11">
        <f t="shared" si="928"/>
        <v>76050</v>
      </c>
      <c r="S731" s="11">
        <f t="shared" si="929"/>
        <v>0</v>
      </c>
      <c r="T731" s="11">
        <f t="shared" si="930"/>
        <v>0</v>
      </c>
      <c r="U731" s="11">
        <f t="shared" si="994"/>
        <v>0</v>
      </c>
      <c r="V731" s="11">
        <f t="shared" si="995"/>
        <v>0</v>
      </c>
      <c r="W731" s="11">
        <f t="shared" si="996"/>
        <v>0</v>
      </c>
      <c r="X731" s="11">
        <f t="shared" si="931"/>
        <v>76050</v>
      </c>
      <c r="Y731" s="11">
        <f t="shared" si="932"/>
        <v>0</v>
      </c>
      <c r="Z731" s="11">
        <f t="shared" si="933"/>
        <v>0</v>
      </c>
      <c r="AA731" s="11">
        <f t="shared" si="997"/>
        <v>0</v>
      </c>
      <c r="AB731" s="11">
        <f t="shared" si="998"/>
        <v>0</v>
      </c>
      <c r="AC731" s="11">
        <f t="shared" si="999"/>
        <v>0</v>
      </c>
      <c r="AD731" s="11">
        <f t="shared" si="934"/>
        <v>76050</v>
      </c>
      <c r="AE731" s="11">
        <f t="shared" si="1000"/>
        <v>0</v>
      </c>
      <c r="AF731" s="57">
        <f t="shared" si="927"/>
        <v>76050</v>
      </c>
      <c r="AG731" s="58">
        <f t="shared" si="935"/>
        <v>0</v>
      </c>
      <c r="AH731" s="58">
        <f t="shared" si="936"/>
        <v>0</v>
      </c>
      <c r="AI731" s="11">
        <f t="shared" si="1001"/>
        <v>0</v>
      </c>
      <c r="AJ731" s="21"/>
      <c r="AK731" s="21"/>
    </row>
    <row r="732" spans="1:37" ht="46.8" x14ac:dyDescent="0.3">
      <c r="A732" s="47" t="s">
        <v>473</v>
      </c>
      <c r="B732" s="48" t="s">
        <v>51</v>
      </c>
      <c r="C732" s="47"/>
      <c r="D732" s="47"/>
      <c r="E732" s="49" t="s">
        <v>52</v>
      </c>
      <c r="F732" s="11">
        <f t="shared" si="1002"/>
        <v>76050</v>
      </c>
      <c r="G732" s="11">
        <f t="shared" si="1003"/>
        <v>0</v>
      </c>
      <c r="H732" s="11">
        <f t="shared" si="987"/>
        <v>0</v>
      </c>
      <c r="I732" s="11">
        <f t="shared" si="988"/>
        <v>0</v>
      </c>
      <c r="J732" s="11">
        <f t="shared" si="989"/>
        <v>0</v>
      </c>
      <c r="K732" s="11">
        <f t="shared" si="990"/>
        <v>0</v>
      </c>
      <c r="L732" s="11">
        <f t="shared" si="982"/>
        <v>76050</v>
      </c>
      <c r="M732" s="11">
        <f t="shared" si="983"/>
        <v>0</v>
      </c>
      <c r="N732" s="11">
        <f t="shared" si="984"/>
        <v>0</v>
      </c>
      <c r="O732" s="11">
        <f t="shared" si="991"/>
        <v>0</v>
      </c>
      <c r="P732" s="11">
        <f t="shared" si="992"/>
        <v>0</v>
      </c>
      <c r="Q732" s="11">
        <f t="shared" si="993"/>
        <v>0</v>
      </c>
      <c r="R732" s="11">
        <f t="shared" si="928"/>
        <v>76050</v>
      </c>
      <c r="S732" s="11">
        <f t="shared" si="929"/>
        <v>0</v>
      </c>
      <c r="T732" s="11">
        <f t="shared" si="930"/>
        <v>0</v>
      </c>
      <c r="U732" s="11">
        <f t="shared" si="994"/>
        <v>0</v>
      </c>
      <c r="V732" s="11">
        <f t="shared" si="995"/>
        <v>0</v>
      </c>
      <c r="W732" s="11">
        <f t="shared" si="996"/>
        <v>0</v>
      </c>
      <c r="X732" s="11">
        <f t="shared" si="931"/>
        <v>76050</v>
      </c>
      <c r="Y732" s="11">
        <f t="shared" si="932"/>
        <v>0</v>
      </c>
      <c r="Z732" s="11">
        <f t="shared" si="933"/>
        <v>0</v>
      </c>
      <c r="AA732" s="11">
        <f t="shared" si="997"/>
        <v>0</v>
      </c>
      <c r="AB732" s="11">
        <f t="shared" si="998"/>
        <v>0</v>
      </c>
      <c r="AC732" s="11">
        <f t="shared" si="999"/>
        <v>0</v>
      </c>
      <c r="AD732" s="11">
        <f t="shared" si="934"/>
        <v>76050</v>
      </c>
      <c r="AE732" s="11">
        <f t="shared" si="1000"/>
        <v>0</v>
      </c>
      <c r="AF732" s="57">
        <f t="shared" si="927"/>
        <v>76050</v>
      </c>
      <c r="AG732" s="58">
        <f t="shared" si="935"/>
        <v>0</v>
      </c>
      <c r="AH732" s="58">
        <f t="shared" si="936"/>
        <v>0</v>
      </c>
      <c r="AI732" s="11">
        <f t="shared" si="1001"/>
        <v>0</v>
      </c>
      <c r="AJ732" s="21"/>
      <c r="AK732" s="21"/>
    </row>
    <row r="733" spans="1:37" x14ac:dyDescent="0.3">
      <c r="A733" s="47" t="s">
        <v>473</v>
      </c>
      <c r="B733" s="48">
        <v>600</v>
      </c>
      <c r="C733" s="47" t="s">
        <v>65</v>
      </c>
      <c r="D733" s="47" t="s">
        <v>296</v>
      </c>
      <c r="E733" s="49" t="s">
        <v>348</v>
      </c>
      <c r="F733" s="11">
        <v>76050</v>
      </c>
      <c r="G733" s="11">
        <v>0</v>
      </c>
      <c r="H733" s="11">
        <v>0</v>
      </c>
      <c r="I733" s="11"/>
      <c r="J733" s="11"/>
      <c r="K733" s="11"/>
      <c r="L733" s="11">
        <f t="shared" si="982"/>
        <v>76050</v>
      </c>
      <c r="M733" s="11">
        <f t="shared" si="983"/>
        <v>0</v>
      </c>
      <c r="N733" s="11">
        <f t="shared" si="984"/>
        <v>0</v>
      </c>
      <c r="O733" s="11"/>
      <c r="P733" s="11"/>
      <c r="Q733" s="11"/>
      <c r="R733" s="11">
        <f t="shared" si="928"/>
        <v>76050</v>
      </c>
      <c r="S733" s="11">
        <f t="shared" si="929"/>
        <v>0</v>
      </c>
      <c r="T733" s="11">
        <f t="shared" si="930"/>
        <v>0</v>
      </c>
      <c r="U733" s="11"/>
      <c r="V733" s="11"/>
      <c r="W733" s="11"/>
      <c r="X733" s="11">
        <f t="shared" si="931"/>
        <v>76050</v>
      </c>
      <c r="Y733" s="11">
        <f t="shared" si="932"/>
        <v>0</v>
      </c>
      <c r="Z733" s="11">
        <f t="shared" si="933"/>
        <v>0</v>
      </c>
      <c r="AA733" s="11"/>
      <c r="AB733" s="11"/>
      <c r="AC733" s="11"/>
      <c r="AD733" s="11">
        <f t="shared" si="934"/>
        <v>76050</v>
      </c>
      <c r="AE733" s="11"/>
      <c r="AF733" s="57">
        <f t="shared" si="927"/>
        <v>76050</v>
      </c>
      <c r="AG733" s="58">
        <f t="shared" si="935"/>
        <v>0</v>
      </c>
      <c r="AH733" s="58">
        <f t="shared" si="936"/>
        <v>0</v>
      </c>
      <c r="AI733" s="11"/>
      <c r="AJ733" s="21"/>
      <c r="AK733" s="21"/>
    </row>
    <row r="734" spans="1:37" ht="46.8" x14ac:dyDescent="0.3">
      <c r="A734" s="47" t="s">
        <v>475</v>
      </c>
      <c r="B734" s="48"/>
      <c r="C734" s="47"/>
      <c r="D734" s="47"/>
      <c r="E734" s="49" t="s">
        <v>470</v>
      </c>
      <c r="F734" s="11">
        <f t="shared" si="1002"/>
        <v>36610</v>
      </c>
      <c r="G734" s="11">
        <f t="shared" si="1003"/>
        <v>110260</v>
      </c>
      <c r="H734" s="11">
        <f t="shared" si="987"/>
        <v>0</v>
      </c>
      <c r="I734" s="11">
        <f t="shared" si="988"/>
        <v>0</v>
      </c>
      <c r="J734" s="11">
        <f t="shared" si="989"/>
        <v>0</v>
      </c>
      <c r="K734" s="11">
        <f t="shared" si="990"/>
        <v>0</v>
      </c>
      <c r="L734" s="11">
        <f t="shared" si="982"/>
        <v>36610</v>
      </c>
      <c r="M734" s="11">
        <f t="shared" si="983"/>
        <v>110260</v>
      </c>
      <c r="N734" s="11">
        <f t="shared" si="984"/>
        <v>0</v>
      </c>
      <c r="O734" s="11">
        <f t="shared" si="991"/>
        <v>0</v>
      </c>
      <c r="P734" s="11">
        <f t="shared" si="992"/>
        <v>0</v>
      </c>
      <c r="Q734" s="11">
        <f t="shared" si="993"/>
        <v>0</v>
      </c>
      <c r="R734" s="11">
        <f t="shared" si="928"/>
        <v>36610</v>
      </c>
      <c r="S734" s="11">
        <f t="shared" si="929"/>
        <v>110260</v>
      </c>
      <c r="T734" s="11">
        <f t="shared" si="930"/>
        <v>0</v>
      </c>
      <c r="U734" s="11">
        <f t="shared" si="994"/>
        <v>0</v>
      </c>
      <c r="V734" s="11">
        <f t="shared" si="995"/>
        <v>0</v>
      </c>
      <c r="W734" s="11">
        <f t="shared" si="996"/>
        <v>0</v>
      </c>
      <c r="X734" s="11">
        <f t="shared" si="931"/>
        <v>36610</v>
      </c>
      <c r="Y734" s="11">
        <f t="shared" si="932"/>
        <v>110260</v>
      </c>
      <c r="Z734" s="11">
        <f t="shared" si="933"/>
        <v>0</v>
      </c>
      <c r="AA734" s="11">
        <f t="shared" si="997"/>
        <v>0</v>
      </c>
      <c r="AB734" s="11">
        <f t="shared" si="998"/>
        <v>0</v>
      </c>
      <c r="AC734" s="11">
        <f t="shared" si="999"/>
        <v>0</v>
      </c>
      <c r="AD734" s="11">
        <f t="shared" si="934"/>
        <v>36610</v>
      </c>
      <c r="AE734" s="11">
        <f t="shared" si="1000"/>
        <v>0</v>
      </c>
      <c r="AF734" s="57">
        <f t="shared" si="927"/>
        <v>36610</v>
      </c>
      <c r="AG734" s="58">
        <f t="shared" si="935"/>
        <v>110260</v>
      </c>
      <c r="AH734" s="58">
        <f t="shared" si="936"/>
        <v>0</v>
      </c>
      <c r="AI734" s="11">
        <f t="shared" si="1001"/>
        <v>0</v>
      </c>
      <c r="AJ734" s="21"/>
      <c r="AK734" s="21"/>
    </row>
    <row r="735" spans="1:37" ht="46.8" x14ac:dyDescent="0.3">
      <c r="A735" s="47" t="s">
        <v>475</v>
      </c>
      <c r="B735" s="48" t="s">
        <v>51</v>
      </c>
      <c r="C735" s="47"/>
      <c r="D735" s="47"/>
      <c r="E735" s="49" t="s">
        <v>52</v>
      </c>
      <c r="F735" s="11">
        <f t="shared" si="1002"/>
        <v>36610</v>
      </c>
      <c r="G735" s="11">
        <f t="shared" si="1003"/>
        <v>110260</v>
      </c>
      <c r="H735" s="11">
        <f t="shared" si="987"/>
        <v>0</v>
      </c>
      <c r="I735" s="11">
        <f t="shared" si="988"/>
        <v>0</v>
      </c>
      <c r="J735" s="11">
        <f t="shared" si="989"/>
        <v>0</v>
      </c>
      <c r="K735" s="11">
        <f t="shared" si="990"/>
        <v>0</v>
      </c>
      <c r="L735" s="11">
        <f t="shared" si="982"/>
        <v>36610</v>
      </c>
      <c r="M735" s="11">
        <f t="shared" si="983"/>
        <v>110260</v>
      </c>
      <c r="N735" s="11">
        <f t="shared" si="984"/>
        <v>0</v>
      </c>
      <c r="O735" s="11">
        <f t="shared" si="991"/>
        <v>0</v>
      </c>
      <c r="P735" s="11">
        <f t="shared" si="992"/>
        <v>0</v>
      </c>
      <c r="Q735" s="11">
        <f t="shared" si="993"/>
        <v>0</v>
      </c>
      <c r="R735" s="11">
        <f t="shared" si="928"/>
        <v>36610</v>
      </c>
      <c r="S735" s="11">
        <f t="shared" si="929"/>
        <v>110260</v>
      </c>
      <c r="T735" s="11">
        <f t="shared" si="930"/>
        <v>0</v>
      </c>
      <c r="U735" s="11">
        <f t="shared" si="994"/>
        <v>0</v>
      </c>
      <c r="V735" s="11">
        <f t="shared" si="995"/>
        <v>0</v>
      </c>
      <c r="W735" s="11">
        <f t="shared" si="996"/>
        <v>0</v>
      </c>
      <c r="X735" s="11">
        <f t="shared" si="931"/>
        <v>36610</v>
      </c>
      <c r="Y735" s="11">
        <f t="shared" si="932"/>
        <v>110260</v>
      </c>
      <c r="Z735" s="11">
        <f t="shared" si="933"/>
        <v>0</v>
      </c>
      <c r="AA735" s="11">
        <f t="shared" si="997"/>
        <v>0</v>
      </c>
      <c r="AB735" s="11">
        <f t="shared" si="998"/>
        <v>0</v>
      </c>
      <c r="AC735" s="11">
        <f t="shared" si="999"/>
        <v>0</v>
      </c>
      <c r="AD735" s="11">
        <f t="shared" si="934"/>
        <v>36610</v>
      </c>
      <c r="AE735" s="11">
        <f t="shared" si="1000"/>
        <v>0</v>
      </c>
      <c r="AF735" s="57">
        <f t="shared" si="927"/>
        <v>36610</v>
      </c>
      <c r="AG735" s="58">
        <f t="shared" si="935"/>
        <v>110260</v>
      </c>
      <c r="AH735" s="58">
        <f t="shared" si="936"/>
        <v>0</v>
      </c>
      <c r="AI735" s="11">
        <f t="shared" si="1001"/>
        <v>0</v>
      </c>
      <c r="AJ735" s="21"/>
      <c r="AK735" s="21"/>
    </row>
    <row r="736" spans="1:37" x14ac:dyDescent="0.3">
      <c r="A736" s="47" t="s">
        <v>475</v>
      </c>
      <c r="B736" s="48">
        <v>600</v>
      </c>
      <c r="C736" s="47" t="s">
        <v>65</v>
      </c>
      <c r="D736" s="47" t="s">
        <v>296</v>
      </c>
      <c r="E736" s="49" t="s">
        <v>348</v>
      </c>
      <c r="F736" s="11">
        <f>18305+18305</f>
        <v>36610</v>
      </c>
      <c r="G736" s="11">
        <f>55130+55130</f>
        <v>110260</v>
      </c>
      <c r="H736" s="11">
        <v>0</v>
      </c>
      <c r="I736" s="11"/>
      <c r="J736" s="11"/>
      <c r="K736" s="11"/>
      <c r="L736" s="11">
        <f t="shared" si="982"/>
        <v>36610</v>
      </c>
      <c r="M736" s="11">
        <f t="shared" si="983"/>
        <v>110260</v>
      </c>
      <c r="N736" s="11">
        <f t="shared" si="984"/>
        <v>0</v>
      </c>
      <c r="O736" s="11"/>
      <c r="P736" s="11"/>
      <c r="Q736" s="11"/>
      <c r="R736" s="11">
        <f t="shared" si="928"/>
        <v>36610</v>
      </c>
      <c r="S736" s="11">
        <f t="shared" si="929"/>
        <v>110260</v>
      </c>
      <c r="T736" s="11">
        <f t="shared" si="930"/>
        <v>0</v>
      </c>
      <c r="U736" s="11"/>
      <c r="V736" s="11"/>
      <c r="W736" s="11"/>
      <c r="X736" s="11">
        <f t="shared" si="931"/>
        <v>36610</v>
      </c>
      <c r="Y736" s="11">
        <f t="shared" si="932"/>
        <v>110260</v>
      </c>
      <c r="Z736" s="11">
        <f t="shared" si="933"/>
        <v>0</v>
      </c>
      <c r="AA736" s="11"/>
      <c r="AB736" s="11"/>
      <c r="AC736" s="11"/>
      <c r="AD736" s="11">
        <f t="shared" si="934"/>
        <v>36610</v>
      </c>
      <c r="AE736" s="11"/>
      <c r="AF736" s="57">
        <f t="shared" si="927"/>
        <v>36610</v>
      </c>
      <c r="AG736" s="58">
        <f t="shared" si="935"/>
        <v>110260</v>
      </c>
      <c r="AH736" s="58">
        <f t="shared" si="936"/>
        <v>0</v>
      </c>
      <c r="AI736" s="11"/>
      <c r="AJ736" s="21"/>
      <c r="AK736" s="21"/>
    </row>
    <row r="737" spans="1:37" ht="46.8" x14ac:dyDescent="0.3">
      <c r="A737" s="47" t="s">
        <v>476</v>
      </c>
      <c r="B737" s="48"/>
      <c r="C737" s="47"/>
      <c r="D737" s="47"/>
      <c r="E737" s="49" t="s">
        <v>477</v>
      </c>
      <c r="F737" s="11">
        <f t="shared" ref="F737:K737" si="1004">F738+F743+F748</f>
        <v>627059</v>
      </c>
      <c r="G737" s="11">
        <f t="shared" si="1004"/>
        <v>630600</v>
      </c>
      <c r="H737" s="11">
        <f t="shared" si="1004"/>
        <v>628084.5</v>
      </c>
      <c r="I737" s="11">
        <f t="shared" si="1004"/>
        <v>271.8</v>
      </c>
      <c r="J737" s="11">
        <f t="shared" si="1004"/>
        <v>280.2</v>
      </c>
      <c r="K737" s="11">
        <f t="shared" si="1004"/>
        <v>280.2</v>
      </c>
      <c r="L737" s="11">
        <f t="shared" si="982"/>
        <v>627330.80000000005</v>
      </c>
      <c r="M737" s="11">
        <f t="shared" si="983"/>
        <v>630880.19999999995</v>
      </c>
      <c r="N737" s="11">
        <f t="shared" si="984"/>
        <v>628364.69999999995</v>
      </c>
      <c r="O737" s="11">
        <f>O738+O743+O748</f>
        <v>16762.05</v>
      </c>
      <c r="P737" s="11">
        <f>P738+P743+P748</f>
        <v>19825.8</v>
      </c>
      <c r="Q737" s="11">
        <f>Q738+Q743+Q748</f>
        <v>19825.8</v>
      </c>
      <c r="R737" s="11">
        <f t="shared" si="928"/>
        <v>644092.85000000009</v>
      </c>
      <c r="S737" s="11">
        <f t="shared" si="929"/>
        <v>650706</v>
      </c>
      <c r="T737" s="11">
        <f t="shared" si="930"/>
        <v>648190.5</v>
      </c>
      <c r="U737" s="11">
        <f>U738+U743+U748</f>
        <v>0</v>
      </c>
      <c r="V737" s="11">
        <f>V738+V743+V748</f>
        <v>0</v>
      </c>
      <c r="W737" s="11">
        <f>W738+W743+W748</f>
        <v>0</v>
      </c>
      <c r="X737" s="11">
        <f t="shared" si="931"/>
        <v>644092.85000000009</v>
      </c>
      <c r="Y737" s="11">
        <f t="shared" si="932"/>
        <v>650706</v>
      </c>
      <c r="Z737" s="11">
        <f t="shared" si="933"/>
        <v>648190.5</v>
      </c>
      <c r="AA737" s="11">
        <f>AA738+AA743+AA748</f>
        <v>0</v>
      </c>
      <c r="AB737" s="11">
        <f>AB738+AB743+AB748</f>
        <v>0</v>
      </c>
      <c r="AC737" s="11">
        <f>AC738+AC743+AC748</f>
        <v>0</v>
      </c>
      <c r="AD737" s="11">
        <f t="shared" si="934"/>
        <v>644092.85000000009</v>
      </c>
      <c r="AE737" s="11">
        <f>AE738+AE743+AE748</f>
        <v>0</v>
      </c>
      <c r="AF737" s="57">
        <f t="shared" si="927"/>
        <v>644092.85000000009</v>
      </c>
      <c r="AG737" s="58">
        <f t="shared" si="935"/>
        <v>650706</v>
      </c>
      <c r="AH737" s="58">
        <f t="shared" si="936"/>
        <v>648190.5</v>
      </c>
      <c r="AI737" s="11">
        <f>AI738+AI743+AI748</f>
        <v>0</v>
      </c>
      <c r="AJ737" s="21"/>
      <c r="AK737" s="21"/>
    </row>
    <row r="738" spans="1:37" ht="31.2" x14ac:dyDescent="0.3">
      <c r="A738" s="47" t="s">
        <v>478</v>
      </c>
      <c r="B738" s="48"/>
      <c r="C738" s="47"/>
      <c r="D738" s="47"/>
      <c r="E738" s="49" t="s">
        <v>169</v>
      </c>
      <c r="F738" s="11">
        <f t="shared" ref="F738:K738" si="1005">F739+F741</f>
        <v>106375.59999999999</v>
      </c>
      <c r="G738" s="11">
        <f t="shared" si="1005"/>
        <v>109500.79999999999</v>
      </c>
      <c r="H738" s="11">
        <f t="shared" si="1005"/>
        <v>109500.79999999999</v>
      </c>
      <c r="I738" s="11">
        <f t="shared" si="1005"/>
        <v>271.8</v>
      </c>
      <c r="J738" s="11">
        <f t="shared" si="1005"/>
        <v>280.2</v>
      </c>
      <c r="K738" s="11">
        <f t="shared" si="1005"/>
        <v>280.2</v>
      </c>
      <c r="L738" s="11">
        <f t="shared" si="982"/>
        <v>106647.4</v>
      </c>
      <c r="M738" s="11">
        <f t="shared" si="983"/>
        <v>109780.99999999999</v>
      </c>
      <c r="N738" s="11">
        <f t="shared" si="984"/>
        <v>109780.99999999999</v>
      </c>
      <c r="O738" s="11">
        <f>O739+O741</f>
        <v>15500.8</v>
      </c>
      <c r="P738" s="11">
        <f>P739+P741</f>
        <v>18937</v>
      </c>
      <c r="Q738" s="11">
        <f>Q739+Q741</f>
        <v>18937</v>
      </c>
      <c r="R738" s="11">
        <f t="shared" si="928"/>
        <v>122148.2</v>
      </c>
      <c r="S738" s="11">
        <f t="shared" si="929"/>
        <v>128717.99999999999</v>
      </c>
      <c r="T738" s="11">
        <f t="shared" si="930"/>
        <v>128717.99999999999</v>
      </c>
      <c r="U738" s="11">
        <f>U739+U741</f>
        <v>0</v>
      </c>
      <c r="V738" s="11">
        <f>V739+V741</f>
        <v>0</v>
      </c>
      <c r="W738" s="11">
        <f>W739+W741</f>
        <v>0</v>
      </c>
      <c r="X738" s="11">
        <f t="shared" si="931"/>
        <v>122148.2</v>
      </c>
      <c r="Y738" s="11">
        <f t="shared" si="932"/>
        <v>128717.99999999999</v>
      </c>
      <c r="Z738" s="11">
        <f t="shared" si="933"/>
        <v>128717.99999999999</v>
      </c>
      <c r="AA738" s="11">
        <f>AA739+AA741</f>
        <v>0</v>
      </c>
      <c r="AB738" s="11">
        <f>AB739+AB741</f>
        <v>0</v>
      </c>
      <c r="AC738" s="11">
        <f>AC739+AC741</f>
        <v>0</v>
      </c>
      <c r="AD738" s="11">
        <f t="shared" si="934"/>
        <v>122148.2</v>
      </c>
      <c r="AE738" s="11">
        <f>AE739+AE741</f>
        <v>0</v>
      </c>
      <c r="AF738" s="57">
        <f t="shared" si="927"/>
        <v>122148.2</v>
      </c>
      <c r="AG738" s="58">
        <f t="shared" si="935"/>
        <v>128717.99999999999</v>
      </c>
      <c r="AH738" s="58">
        <f t="shared" si="936"/>
        <v>128717.99999999999</v>
      </c>
      <c r="AI738" s="11">
        <f>AI739+AI741</f>
        <v>0</v>
      </c>
      <c r="AJ738" s="21"/>
      <c r="AK738" s="21"/>
    </row>
    <row r="739" spans="1:37" ht="78" x14ac:dyDescent="0.3">
      <c r="A739" s="47" t="s">
        <v>478</v>
      </c>
      <c r="B739" s="48" t="s">
        <v>141</v>
      </c>
      <c r="C739" s="47"/>
      <c r="D739" s="47"/>
      <c r="E739" s="49" t="s">
        <v>142</v>
      </c>
      <c r="F739" s="11">
        <f t="shared" ref="F739:K739" si="1006">F740</f>
        <v>101860.59999999999</v>
      </c>
      <c r="G739" s="11">
        <f t="shared" si="1006"/>
        <v>104985.79999999999</v>
      </c>
      <c r="H739" s="11">
        <f t="shared" si="1006"/>
        <v>104985.79999999999</v>
      </c>
      <c r="I739" s="11">
        <f t="shared" si="1006"/>
        <v>271.8</v>
      </c>
      <c r="J739" s="11">
        <f t="shared" si="1006"/>
        <v>280.2</v>
      </c>
      <c r="K739" s="11">
        <f t="shared" si="1006"/>
        <v>280.2</v>
      </c>
      <c r="L739" s="11">
        <f t="shared" si="982"/>
        <v>102132.4</v>
      </c>
      <c r="M739" s="11">
        <f t="shared" si="983"/>
        <v>105265.99999999999</v>
      </c>
      <c r="N739" s="11">
        <f t="shared" si="984"/>
        <v>105265.99999999999</v>
      </c>
      <c r="O739" s="11">
        <f>O740</f>
        <v>15500.8</v>
      </c>
      <c r="P739" s="11">
        <f>P740</f>
        <v>18937</v>
      </c>
      <c r="Q739" s="11">
        <f>Q740</f>
        <v>18937</v>
      </c>
      <c r="R739" s="11">
        <f t="shared" si="928"/>
        <v>117633.2</v>
      </c>
      <c r="S739" s="11">
        <f t="shared" si="929"/>
        <v>124202.99999999999</v>
      </c>
      <c r="T739" s="11">
        <f t="shared" si="930"/>
        <v>124202.99999999999</v>
      </c>
      <c r="U739" s="11">
        <f>U740</f>
        <v>0</v>
      </c>
      <c r="V739" s="11">
        <f>V740</f>
        <v>0</v>
      </c>
      <c r="W739" s="11">
        <f>W740</f>
        <v>0</v>
      </c>
      <c r="X739" s="11">
        <f t="shared" si="931"/>
        <v>117633.2</v>
      </c>
      <c r="Y739" s="11">
        <f t="shared" si="932"/>
        <v>124202.99999999999</v>
      </c>
      <c r="Z739" s="11">
        <f t="shared" si="933"/>
        <v>124202.99999999999</v>
      </c>
      <c r="AA739" s="11">
        <f>AA740</f>
        <v>0</v>
      </c>
      <c r="AB739" s="11">
        <f>AB740</f>
        <v>0</v>
      </c>
      <c r="AC739" s="11">
        <f>AC740</f>
        <v>0</v>
      </c>
      <c r="AD739" s="11">
        <f t="shared" si="934"/>
        <v>117633.2</v>
      </c>
      <c r="AE739" s="11">
        <f>AE740</f>
        <v>0</v>
      </c>
      <c r="AF739" s="57">
        <f t="shared" si="927"/>
        <v>117633.2</v>
      </c>
      <c r="AG739" s="58">
        <f t="shared" si="935"/>
        <v>124202.99999999999</v>
      </c>
      <c r="AH739" s="58">
        <f t="shared" si="936"/>
        <v>124202.99999999999</v>
      </c>
      <c r="AI739" s="11">
        <f>AI740</f>
        <v>0</v>
      </c>
      <c r="AJ739" s="21"/>
      <c r="AK739" s="21"/>
    </row>
    <row r="740" spans="1:37" x14ac:dyDescent="0.3">
      <c r="A740" s="47" t="s">
        <v>478</v>
      </c>
      <c r="B740" s="48">
        <v>100</v>
      </c>
      <c r="C740" s="47" t="s">
        <v>65</v>
      </c>
      <c r="D740" s="47" t="s">
        <v>67</v>
      </c>
      <c r="E740" s="49" t="s">
        <v>68</v>
      </c>
      <c r="F740" s="11">
        <v>101860.59999999999</v>
      </c>
      <c r="G740" s="11">
        <v>104985.79999999999</v>
      </c>
      <c r="H740" s="11">
        <v>104985.79999999999</v>
      </c>
      <c r="I740" s="11">
        <v>271.8</v>
      </c>
      <c r="J740" s="11">
        <v>280.2</v>
      </c>
      <c r="K740" s="11">
        <v>280.2</v>
      </c>
      <c r="L740" s="11">
        <f t="shared" si="982"/>
        <v>102132.4</v>
      </c>
      <c r="M740" s="11">
        <f t="shared" si="983"/>
        <v>105265.99999999999</v>
      </c>
      <c r="N740" s="11">
        <f t="shared" si="984"/>
        <v>105265.99999999999</v>
      </c>
      <c r="O740" s="11">
        <v>15500.8</v>
      </c>
      <c r="P740" s="11">
        <v>18937</v>
      </c>
      <c r="Q740" s="11">
        <v>18937</v>
      </c>
      <c r="R740" s="11">
        <f t="shared" si="928"/>
        <v>117633.2</v>
      </c>
      <c r="S740" s="11">
        <f t="shared" si="929"/>
        <v>124202.99999999999</v>
      </c>
      <c r="T740" s="11">
        <f t="shared" si="930"/>
        <v>124202.99999999999</v>
      </c>
      <c r="U740" s="11"/>
      <c r="V740" s="11"/>
      <c r="W740" s="11"/>
      <c r="X740" s="11">
        <f t="shared" si="931"/>
        <v>117633.2</v>
      </c>
      <c r="Y740" s="11">
        <f t="shared" si="932"/>
        <v>124202.99999999999</v>
      </c>
      <c r="Z740" s="11">
        <f t="shared" si="933"/>
        <v>124202.99999999999</v>
      </c>
      <c r="AA740" s="11"/>
      <c r="AB740" s="11"/>
      <c r="AC740" s="11"/>
      <c r="AD740" s="11">
        <f t="shared" si="934"/>
        <v>117633.2</v>
      </c>
      <c r="AE740" s="11"/>
      <c r="AF740" s="57">
        <f t="shared" si="927"/>
        <v>117633.2</v>
      </c>
      <c r="AG740" s="58">
        <f t="shared" si="935"/>
        <v>124202.99999999999</v>
      </c>
      <c r="AH740" s="58">
        <f t="shared" si="936"/>
        <v>124202.99999999999</v>
      </c>
      <c r="AI740" s="11"/>
      <c r="AJ740" s="21"/>
      <c r="AK740" s="21">
        <v>39</v>
      </c>
    </row>
    <row r="741" spans="1:37" ht="31.2" x14ac:dyDescent="0.3">
      <c r="A741" s="47" t="s">
        <v>478</v>
      </c>
      <c r="B741" s="48" t="s">
        <v>59</v>
      </c>
      <c r="C741" s="47"/>
      <c r="D741" s="47"/>
      <c r="E741" s="49" t="s">
        <v>60</v>
      </c>
      <c r="F741" s="11">
        <f t="shared" ref="F741:K741" si="1007">F742</f>
        <v>4515</v>
      </c>
      <c r="G741" s="11">
        <f t="shared" si="1007"/>
        <v>4515</v>
      </c>
      <c r="H741" s="11">
        <f t="shared" si="1007"/>
        <v>4515</v>
      </c>
      <c r="I741" s="11">
        <f t="shared" si="1007"/>
        <v>0</v>
      </c>
      <c r="J741" s="11">
        <f t="shared" si="1007"/>
        <v>0</v>
      </c>
      <c r="K741" s="11">
        <f t="shared" si="1007"/>
        <v>0</v>
      </c>
      <c r="L741" s="11">
        <f t="shared" si="982"/>
        <v>4515</v>
      </c>
      <c r="M741" s="11">
        <f t="shared" si="983"/>
        <v>4515</v>
      </c>
      <c r="N741" s="11">
        <f t="shared" si="984"/>
        <v>4515</v>
      </c>
      <c r="O741" s="11">
        <f>O742</f>
        <v>0</v>
      </c>
      <c r="P741" s="11">
        <f>P742</f>
        <v>0</v>
      </c>
      <c r="Q741" s="11">
        <f>Q742</f>
        <v>0</v>
      </c>
      <c r="R741" s="11">
        <f t="shared" si="928"/>
        <v>4515</v>
      </c>
      <c r="S741" s="11">
        <f t="shared" si="929"/>
        <v>4515</v>
      </c>
      <c r="T741" s="11">
        <f t="shared" si="930"/>
        <v>4515</v>
      </c>
      <c r="U741" s="11">
        <f>U742</f>
        <v>0</v>
      </c>
      <c r="V741" s="11">
        <f>V742</f>
        <v>0</v>
      </c>
      <c r="W741" s="11">
        <f>W742</f>
        <v>0</v>
      </c>
      <c r="X741" s="11">
        <f t="shared" si="931"/>
        <v>4515</v>
      </c>
      <c r="Y741" s="11">
        <f t="shared" si="932"/>
        <v>4515</v>
      </c>
      <c r="Z741" s="11">
        <f t="shared" si="933"/>
        <v>4515</v>
      </c>
      <c r="AA741" s="11">
        <f>AA742</f>
        <v>0</v>
      </c>
      <c r="AB741" s="11">
        <f>AB742</f>
        <v>0</v>
      </c>
      <c r="AC741" s="11">
        <f>AC742</f>
        <v>0</v>
      </c>
      <c r="AD741" s="11">
        <f t="shared" si="934"/>
        <v>4515</v>
      </c>
      <c r="AE741" s="11">
        <f>AE742</f>
        <v>0</v>
      </c>
      <c r="AF741" s="57">
        <f t="shared" si="927"/>
        <v>4515</v>
      </c>
      <c r="AG741" s="58">
        <f t="shared" si="935"/>
        <v>4515</v>
      </c>
      <c r="AH741" s="58">
        <f t="shared" si="936"/>
        <v>4515</v>
      </c>
      <c r="AI741" s="11">
        <f>AI742</f>
        <v>0</v>
      </c>
      <c r="AJ741" s="21"/>
      <c r="AK741" s="21"/>
    </row>
    <row r="742" spans="1:37" x14ac:dyDescent="0.3">
      <c r="A742" s="47" t="s">
        <v>478</v>
      </c>
      <c r="B742" s="48">
        <v>200</v>
      </c>
      <c r="C742" s="47" t="s">
        <v>65</v>
      </c>
      <c r="D742" s="47" t="s">
        <v>67</v>
      </c>
      <c r="E742" s="49" t="s">
        <v>68</v>
      </c>
      <c r="F742" s="11">
        <v>4515</v>
      </c>
      <c r="G742" s="11">
        <v>4515</v>
      </c>
      <c r="H742" s="11">
        <v>4515</v>
      </c>
      <c r="I742" s="11"/>
      <c r="J742" s="11"/>
      <c r="K742" s="11"/>
      <c r="L742" s="11">
        <f t="shared" si="982"/>
        <v>4515</v>
      </c>
      <c r="M742" s="11">
        <f t="shared" si="983"/>
        <v>4515</v>
      </c>
      <c r="N742" s="11">
        <f t="shared" si="984"/>
        <v>4515</v>
      </c>
      <c r="O742" s="11"/>
      <c r="P742" s="11"/>
      <c r="Q742" s="11"/>
      <c r="R742" s="11">
        <f t="shared" si="928"/>
        <v>4515</v>
      </c>
      <c r="S742" s="11">
        <f t="shared" si="929"/>
        <v>4515</v>
      </c>
      <c r="T742" s="11">
        <f t="shared" si="930"/>
        <v>4515</v>
      </c>
      <c r="U742" s="11"/>
      <c r="V742" s="11"/>
      <c r="W742" s="11"/>
      <c r="X742" s="11">
        <f t="shared" si="931"/>
        <v>4515</v>
      </c>
      <c r="Y742" s="11">
        <f t="shared" si="932"/>
        <v>4515</v>
      </c>
      <c r="Z742" s="11">
        <f t="shared" si="933"/>
        <v>4515</v>
      </c>
      <c r="AA742" s="11"/>
      <c r="AB742" s="11"/>
      <c r="AC742" s="11"/>
      <c r="AD742" s="11">
        <f t="shared" si="934"/>
        <v>4515</v>
      </c>
      <c r="AE742" s="11"/>
      <c r="AF742" s="57">
        <f t="shared" si="927"/>
        <v>4515</v>
      </c>
      <c r="AG742" s="58">
        <f t="shared" si="935"/>
        <v>4515</v>
      </c>
      <c r="AH742" s="58">
        <f t="shared" si="936"/>
        <v>4515</v>
      </c>
      <c r="AI742" s="11"/>
      <c r="AJ742" s="21"/>
      <c r="AK742" s="21"/>
    </row>
    <row r="743" spans="1:37" ht="46.8" x14ac:dyDescent="0.3">
      <c r="A743" s="47" t="s">
        <v>479</v>
      </c>
      <c r="B743" s="48"/>
      <c r="C743" s="47"/>
      <c r="D743" s="47"/>
      <c r="E743" s="49" t="s">
        <v>140</v>
      </c>
      <c r="F743" s="11">
        <f t="shared" ref="F743:K743" si="1008">F744+F746</f>
        <v>74633.2</v>
      </c>
      <c r="G743" s="11">
        <f t="shared" si="1008"/>
        <v>76068.800000000003</v>
      </c>
      <c r="H743" s="11">
        <f t="shared" si="1008"/>
        <v>76068.800000000003</v>
      </c>
      <c r="I743" s="11">
        <f t="shared" si="1008"/>
        <v>0</v>
      </c>
      <c r="J743" s="11">
        <f t="shared" si="1008"/>
        <v>0</v>
      </c>
      <c r="K743" s="11">
        <f t="shared" si="1008"/>
        <v>0</v>
      </c>
      <c r="L743" s="11">
        <f t="shared" si="982"/>
        <v>74633.2</v>
      </c>
      <c r="M743" s="11">
        <f t="shared" si="983"/>
        <v>76068.800000000003</v>
      </c>
      <c r="N743" s="11">
        <f t="shared" si="984"/>
        <v>76068.800000000003</v>
      </c>
      <c r="O743" s="11">
        <f>O744+O746</f>
        <v>1261.25</v>
      </c>
      <c r="P743" s="11">
        <f>P744+P746</f>
        <v>888.8</v>
      </c>
      <c r="Q743" s="11">
        <f>Q744+Q746</f>
        <v>888.8</v>
      </c>
      <c r="R743" s="11">
        <f t="shared" si="928"/>
        <v>75894.45</v>
      </c>
      <c r="S743" s="11">
        <f t="shared" si="929"/>
        <v>76957.600000000006</v>
      </c>
      <c r="T743" s="11">
        <f t="shared" si="930"/>
        <v>76957.600000000006</v>
      </c>
      <c r="U743" s="11">
        <f>U744+U746</f>
        <v>0</v>
      </c>
      <c r="V743" s="11">
        <f>V744+V746</f>
        <v>0</v>
      </c>
      <c r="W743" s="11">
        <f>W744+W746</f>
        <v>0</v>
      </c>
      <c r="X743" s="11">
        <f t="shared" si="931"/>
        <v>75894.45</v>
      </c>
      <c r="Y743" s="11">
        <f t="shared" si="932"/>
        <v>76957.600000000006</v>
      </c>
      <c r="Z743" s="11">
        <f t="shared" si="933"/>
        <v>76957.600000000006</v>
      </c>
      <c r="AA743" s="11">
        <f>AA744+AA746</f>
        <v>0</v>
      </c>
      <c r="AB743" s="11">
        <f>AB744+AB746</f>
        <v>0</v>
      </c>
      <c r="AC743" s="11">
        <f>AC744+AC746</f>
        <v>0</v>
      </c>
      <c r="AD743" s="11">
        <f t="shared" si="934"/>
        <v>75894.45</v>
      </c>
      <c r="AE743" s="11">
        <f>AE744+AE746</f>
        <v>0</v>
      </c>
      <c r="AF743" s="57">
        <f t="shared" si="927"/>
        <v>75894.45</v>
      </c>
      <c r="AG743" s="58">
        <f t="shared" si="935"/>
        <v>76957.600000000006</v>
      </c>
      <c r="AH743" s="58">
        <f t="shared" si="936"/>
        <v>76957.600000000006</v>
      </c>
      <c r="AI743" s="11">
        <f>AI744+AI746</f>
        <v>0</v>
      </c>
      <c r="AJ743" s="21"/>
      <c r="AK743" s="21"/>
    </row>
    <row r="744" spans="1:37" ht="78" x14ac:dyDescent="0.3">
      <c r="A744" s="47" t="s">
        <v>479</v>
      </c>
      <c r="B744" s="48" t="s">
        <v>141</v>
      </c>
      <c r="C744" s="47"/>
      <c r="D744" s="47"/>
      <c r="E744" s="49" t="s">
        <v>142</v>
      </c>
      <c r="F744" s="11">
        <f t="shared" ref="F744:K744" si="1009">F745</f>
        <v>46688.5</v>
      </c>
      <c r="G744" s="11">
        <f t="shared" si="1009"/>
        <v>48124.1</v>
      </c>
      <c r="H744" s="11">
        <f t="shared" si="1009"/>
        <v>48124.1</v>
      </c>
      <c r="I744" s="11">
        <f t="shared" si="1009"/>
        <v>0</v>
      </c>
      <c r="J744" s="11">
        <f t="shared" si="1009"/>
        <v>0</v>
      </c>
      <c r="K744" s="11">
        <f t="shared" si="1009"/>
        <v>0</v>
      </c>
      <c r="L744" s="11">
        <f t="shared" si="982"/>
        <v>46688.5</v>
      </c>
      <c r="M744" s="11">
        <f t="shared" si="983"/>
        <v>48124.1</v>
      </c>
      <c r="N744" s="11">
        <f t="shared" si="984"/>
        <v>48124.1</v>
      </c>
      <c r="O744" s="11">
        <f>O745</f>
        <v>1261.25</v>
      </c>
      <c r="P744" s="11">
        <f>P745</f>
        <v>888.8</v>
      </c>
      <c r="Q744" s="11">
        <f>Q745</f>
        <v>888.8</v>
      </c>
      <c r="R744" s="11">
        <f t="shared" si="928"/>
        <v>47949.75</v>
      </c>
      <c r="S744" s="11">
        <f t="shared" si="929"/>
        <v>49012.9</v>
      </c>
      <c r="T744" s="11">
        <f t="shared" si="930"/>
        <v>49012.9</v>
      </c>
      <c r="U744" s="11">
        <f>U745</f>
        <v>0</v>
      </c>
      <c r="V744" s="11">
        <f>V745</f>
        <v>0</v>
      </c>
      <c r="W744" s="11">
        <f>W745</f>
        <v>0</v>
      </c>
      <c r="X744" s="11">
        <f t="shared" si="931"/>
        <v>47949.75</v>
      </c>
      <c r="Y744" s="11">
        <f t="shared" si="932"/>
        <v>49012.9</v>
      </c>
      <c r="Z744" s="11">
        <f t="shared" si="933"/>
        <v>49012.9</v>
      </c>
      <c r="AA744" s="11">
        <f>AA745</f>
        <v>0</v>
      </c>
      <c r="AB744" s="11">
        <f>AB745</f>
        <v>0</v>
      </c>
      <c r="AC744" s="11">
        <f>AC745</f>
        <v>0</v>
      </c>
      <c r="AD744" s="11">
        <f t="shared" si="934"/>
        <v>47949.75</v>
      </c>
      <c r="AE744" s="11">
        <f>AE745</f>
        <v>0</v>
      </c>
      <c r="AF744" s="57">
        <f t="shared" si="927"/>
        <v>47949.75</v>
      </c>
      <c r="AG744" s="58">
        <f t="shared" si="935"/>
        <v>49012.9</v>
      </c>
      <c r="AH744" s="58">
        <f t="shared" si="936"/>
        <v>49012.9</v>
      </c>
      <c r="AI744" s="11">
        <f>AI745</f>
        <v>0</v>
      </c>
      <c r="AJ744" s="21"/>
      <c r="AK744" s="21"/>
    </row>
    <row r="745" spans="1:37" x14ac:dyDescent="0.3">
      <c r="A745" s="47" t="s">
        <v>479</v>
      </c>
      <c r="B745" s="48">
        <v>100</v>
      </c>
      <c r="C745" s="47" t="s">
        <v>65</v>
      </c>
      <c r="D745" s="47" t="s">
        <v>67</v>
      </c>
      <c r="E745" s="49" t="s">
        <v>68</v>
      </c>
      <c r="F745" s="11">
        <v>46688.5</v>
      </c>
      <c r="G745" s="11">
        <v>48124.1</v>
      </c>
      <c r="H745" s="11">
        <v>48124.1</v>
      </c>
      <c r="I745" s="11"/>
      <c r="J745" s="11"/>
      <c r="K745" s="11"/>
      <c r="L745" s="11">
        <f t="shared" si="982"/>
        <v>46688.5</v>
      </c>
      <c r="M745" s="11">
        <f t="shared" si="983"/>
        <v>48124.1</v>
      </c>
      <c r="N745" s="11">
        <f t="shared" si="984"/>
        <v>48124.1</v>
      </c>
      <c r="O745" s="11">
        <v>1261.25</v>
      </c>
      <c r="P745" s="11">
        <v>888.8</v>
      </c>
      <c r="Q745" s="11">
        <v>888.8</v>
      </c>
      <c r="R745" s="11">
        <f t="shared" si="928"/>
        <v>47949.75</v>
      </c>
      <c r="S745" s="11">
        <f t="shared" si="929"/>
        <v>49012.9</v>
      </c>
      <c r="T745" s="11">
        <f t="shared" si="930"/>
        <v>49012.9</v>
      </c>
      <c r="U745" s="11"/>
      <c r="V745" s="11"/>
      <c r="W745" s="11"/>
      <c r="X745" s="11">
        <f t="shared" si="931"/>
        <v>47949.75</v>
      </c>
      <c r="Y745" s="11">
        <f t="shared" si="932"/>
        <v>49012.9</v>
      </c>
      <c r="Z745" s="11">
        <f t="shared" si="933"/>
        <v>49012.9</v>
      </c>
      <c r="AA745" s="11"/>
      <c r="AB745" s="11"/>
      <c r="AC745" s="11"/>
      <c r="AD745" s="11">
        <f t="shared" si="934"/>
        <v>47949.75</v>
      </c>
      <c r="AE745" s="11"/>
      <c r="AF745" s="57">
        <f t="shared" si="927"/>
        <v>47949.75</v>
      </c>
      <c r="AG745" s="58">
        <f t="shared" si="935"/>
        <v>49012.9</v>
      </c>
      <c r="AH745" s="58">
        <f t="shared" si="936"/>
        <v>49012.9</v>
      </c>
      <c r="AI745" s="11"/>
      <c r="AJ745" s="21"/>
      <c r="AK745" s="21"/>
    </row>
    <row r="746" spans="1:37" ht="31.2" x14ac:dyDescent="0.3">
      <c r="A746" s="47" t="s">
        <v>479</v>
      </c>
      <c r="B746" s="48" t="s">
        <v>59</v>
      </c>
      <c r="C746" s="47"/>
      <c r="D746" s="47"/>
      <c r="E746" s="49" t="s">
        <v>60</v>
      </c>
      <c r="F746" s="11">
        <f t="shared" ref="F746:K746" si="1010">F747</f>
        <v>27944.7</v>
      </c>
      <c r="G746" s="11">
        <f t="shared" si="1010"/>
        <v>27944.7</v>
      </c>
      <c r="H746" s="11">
        <f t="shared" si="1010"/>
        <v>27944.7</v>
      </c>
      <c r="I746" s="11">
        <f t="shared" si="1010"/>
        <v>0</v>
      </c>
      <c r="J746" s="11">
        <f t="shared" si="1010"/>
        <v>0</v>
      </c>
      <c r="K746" s="11">
        <f t="shared" si="1010"/>
        <v>0</v>
      </c>
      <c r="L746" s="11">
        <f t="shared" si="982"/>
        <v>27944.7</v>
      </c>
      <c r="M746" s="11">
        <f t="shared" si="983"/>
        <v>27944.7</v>
      </c>
      <c r="N746" s="11">
        <f t="shared" si="984"/>
        <v>27944.7</v>
      </c>
      <c r="O746" s="11">
        <f>O747</f>
        <v>0</v>
      </c>
      <c r="P746" s="11">
        <f>P747</f>
        <v>0</v>
      </c>
      <c r="Q746" s="11">
        <f>Q747</f>
        <v>0</v>
      </c>
      <c r="R746" s="11">
        <f t="shared" si="928"/>
        <v>27944.7</v>
      </c>
      <c r="S746" s="11">
        <f t="shared" si="929"/>
        <v>27944.7</v>
      </c>
      <c r="T746" s="11">
        <f t="shared" si="930"/>
        <v>27944.7</v>
      </c>
      <c r="U746" s="11">
        <f>U747</f>
        <v>0</v>
      </c>
      <c r="V746" s="11">
        <f>V747</f>
        <v>0</v>
      </c>
      <c r="W746" s="11">
        <f>W747</f>
        <v>0</v>
      </c>
      <c r="X746" s="11">
        <f t="shared" si="931"/>
        <v>27944.7</v>
      </c>
      <c r="Y746" s="11">
        <f t="shared" si="932"/>
        <v>27944.7</v>
      </c>
      <c r="Z746" s="11">
        <f t="shared" si="933"/>
        <v>27944.7</v>
      </c>
      <c r="AA746" s="11">
        <f>AA747</f>
        <v>0</v>
      </c>
      <c r="AB746" s="11">
        <f>AB747</f>
        <v>0</v>
      </c>
      <c r="AC746" s="11">
        <f>AC747</f>
        <v>0</v>
      </c>
      <c r="AD746" s="11">
        <f t="shared" si="934"/>
        <v>27944.7</v>
      </c>
      <c r="AE746" s="11">
        <f>AE747</f>
        <v>0</v>
      </c>
      <c r="AF746" s="57">
        <f t="shared" ref="AF746:AF809" si="1011">AD746+AE746</f>
        <v>27944.7</v>
      </c>
      <c r="AG746" s="58">
        <f t="shared" si="935"/>
        <v>27944.7</v>
      </c>
      <c r="AH746" s="58">
        <f t="shared" si="936"/>
        <v>27944.7</v>
      </c>
      <c r="AI746" s="11">
        <f>AI747</f>
        <v>0</v>
      </c>
      <c r="AJ746" s="21"/>
      <c r="AK746" s="21"/>
    </row>
    <row r="747" spans="1:37" x14ac:dyDescent="0.3">
      <c r="A747" s="47" t="s">
        <v>479</v>
      </c>
      <c r="B747" s="48">
        <v>200</v>
      </c>
      <c r="C747" s="47" t="s">
        <v>65</v>
      </c>
      <c r="D747" s="47" t="s">
        <v>67</v>
      </c>
      <c r="E747" s="49" t="s">
        <v>68</v>
      </c>
      <c r="F747" s="11">
        <v>27944.7</v>
      </c>
      <c r="G747" s="11">
        <v>27944.7</v>
      </c>
      <c r="H747" s="11">
        <v>27944.7</v>
      </c>
      <c r="I747" s="11"/>
      <c r="J747" s="11"/>
      <c r="K747" s="11"/>
      <c r="L747" s="11">
        <f t="shared" si="982"/>
        <v>27944.7</v>
      </c>
      <c r="M747" s="11">
        <f t="shared" si="983"/>
        <v>27944.7</v>
      </c>
      <c r="N747" s="11">
        <f t="shared" si="984"/>
        <v>27944.7</v>
      </c>
      <c r="O747" s="11"/>
      <c r="P747" s="11"/>
      <c r="Q747" s="11"/>
      <c r="R747" s="11">
        <f t="shared" ref="R747:R810" si="1012">L747+O747</f>
        <v>27944.7</v>
      </c>
      <c r="S747" s="11">
        <f t="shared" ref="S747:S810" si="1013">M747+P747</f>
        <v>27944.7</v>
      </c>
      <c r="T747" s="11">
        <f t="shared" ref="T747:T810" si="1014">N747+Q747</f>
        <v>27944.7</v>
      </c>
      <c r="U747" s="11"/>
      <c r="V747" s="11"/>
      <c r="W747" s="11"/>
      <c r="X747" s="11">
        <f t="shared" ref="X747:X810" si="1015">R747+U747</f>
        <v>27944.7</v>
      </c>
      <c r="Y747" s="11">
        <f t="shared" ref="Y747:Y810" si="1016">S747+V747</f>
        <v>27944.7</v>
      </c>
      <c r="Z747" s="11">
        <f t="shared" ref="Z747:Z810" si="1017">T747+W747</f>
        <v>27944.7</v>
      </c>
      <c r="AA747" s="11"/>
      <c r="AB747" s="11"/>
      <c r="AC747" s="11"/>
      <c r="AD747" s="11">
        <f t="shared" ref="AD747:AD810" si="1018">X747+AA747</f>
        <v>27944.7</v>
      </c>
      <c r="AE747" s="11"/>
      <c r="AF747" s="57">
        <f t="shared" si="1011"/>
        <v>27944.7</v>
      </c>
      <c r="AG747" s="58">
        <f t="shared" ref="AG747:AG810" si="1019">Y747+AB747</f>
        <v>27944.7</v>
      </c>
      <c r="AH747" s="58">
        <f t="shared" ref="AH747:AH810" si="1020">Z747+AC747</f>
        <v>27944.7</v>
      </c>
      <c r="AI747" s="11"/>
      <c r="AJ747" s="21"/>
      <c r="AK747" s="21"/>
    </row>
    <row r="748" spans="1:37" ht="46.8" x14ac:dyDescent="0.3">
      <c r="A748" s="47" t="s">
        <v>480</v>
      </c>
      <c r="B748" s="48"/>
      <c r="C748" s="47"/>
      <c r="D748" s="47"/>
      <c r="E748" s="49" t="s">
        <v>422</v>
      </c>
      <c r="F748" s="11">
        <f t="shared" ref="F748:K748" si="1021">F749+F751</f>
        <v>446050.2</v>
      </c>
      <c r="G748" s="11">
        <f t="shared" si="1021"/>
        <v>445030.40000000002</v>
      </c>
      <c r="H748" s="11">
        <f t="shared" si="1021"/>
        <v>442514.9</v>
      </c>
      <c r="I748" s="11">
        <f t="shared" si="1021"/>
        <v>0</v>
      </c>
      <c r="J748" s="11">
        <f t="shared" si="1021"/>
        <v>0</v>
      </c>
      <c r="K748" s="11">
        <f t="shared" si="1021"/>
        <v>0</v>
      </c>
      <c r="L748" s="11">
        <f t="shared" si="982"/>
        <v>446050.2</v>
      </c>
      <c r="M748" s="11">
        <f t="shared" si="983"/>
        <v>445030.40000000002</v>
      </c>
      <c r="N748" s="11">
        <f t="shared" si="984"/>
        <v>442514.9</v>
      </c>
      <c r="O748" s="11">
        <f>O749+O751</f>
        <v>0</v>
      </c>
      <c r="P748" s="11">
        <f>P749+P751</f>
        <v>0</v>
      </c>
      <c r="Q748" s="11">
        <f>Q749+Q751</f>
        <v>0</v>
      </c>
      <c r="R748" s="11">
        <f t="shared" si="1012"/>
        <v>446050.2</v>
      </c>
      <c r="S748" s="11">
        <f t="shared" si="1013"/>
        <v>445030.40000000002</v>
      </c>
      <c r="T748" s="11">
        <f t="shared" si="1014"/>
        <v>442514.9</v>
      </c>
      <c r="U748" s="11">
        <f>U749+U751</f>
        <v>0</v>
      </c>
      <c r="V748" s="11">
        <f>V749+V751</f>
        <v>0</v>
      </c>
      <c r="W748" s="11">
        <f>W749+W751</f>
        <v>0</v>
      </c>
      <c r="X748" s="11">
        <f t="shared" si="1015"/>
        <v>446050.2</v>
      </c>
      <c r="Y748" s="11">
        <f t="shared" si="1016"/>
        <v>445030.40000000002</v>
      </c>
      <c r="Z748" s="11">
        <f t="shared" si="1017"/>
        <v>442514.9</v>
      </c>
      <c r="AA748" s="11">
        <f>AA749+AA751</f>
        <v>0</v>
      </c>
      <c r="AB748" s="11">
        <f>AB749+AB751</f>
        <v>0</v>
      </c>
      <c r="AC748" s="11">
        <f>AC749+AC751</f>
        <v>0</v>
      </c>
      <c r="AD748" s="11">
        <f t="shared" si="1018"/>
        <v>446050.2</v>
      </c>
      <c r="AE748" s="11">
        <f>AE749+AE751</f>
        <v>0</v>
      </c>
      <c r="AF748" s="57">
        <f t="shared" si="1011"/>
        <v>446050.2</v>
      </c>
      <c r="AG748" s="58">
        <f t="shared" si="1019"/>
        <v>445030.40000000002</v>
      </c>
      <c r="AH748" s="58">
        <f t="shared" si="1020"/>
        <v>442514.9</v>
      </c>
      <c r="AI748" s="11">
        <f>AI749+AI751</f>
        <v>0</v>
      </c>
      <c r="AJ748" s="21"/>
      <c r="AK748" s="21"/>
    </row>
    <row r="749" spans="1:37" ht="78" x14ac:dyDescent="0.3">
      <c r="A749" s="47" t="s">
        <v>480</v>
      </c>
      <c r="B749" s="48" t="s">
        <v>141</v>
      </c>
      <c r="C749" s="47"/>
      <c r="D749" s="47"/>
      <c r="E749" s="49" t="s">
        <v>142</v>
      </c>
      <c r="F749" s="11">
        <f t="shared" ref="F749:K749" si="1022">F750</f>
        <v>441160.7</v>
      </c>
      <c r="G749" s="11">
        <f t="shared" si="1022"/>
        <v>440144</v>
      </c>
      <c r="H749" s="11">
        <f t="shared" si="1022"/>
        <v>437630</v>
      </c>
      <c r="I749" s="11">
        <f t="shared" si="1022"/>
        <v>0</v>
      </c>
      <c r="J749" s="11">
        <f t="shared" si="1022"/>
        <v>0</v>
      </c>
      <c r="K749" s="11">
        <f t="shared" si="1022"/>
        <v>0</v>
      </c>
      <c r="L749" s="11">
        <f t="shared" si="982"/>
        <v>441160.7</v>
      </c>
      <c r="M749" s="11">
        <f t="shared" si="983"/>
        <v>440144</v>
      </c>
      <c r="N749" s="11">
        <f t="shared" si="984"/>
        <v>437630</v>
      </c>
      <c r="O749" s="11">
        <f>O750</f>
        <v>0</v>
      </c>
      <c r="P749" s="11">
        <f>P750</f>
        <v>0</v>
      </c>
      <c r="Q749" s="11">
        <f>Q750</f>
        <v>0</v>
      </c>
      <c r="R749" s="11">
        <f t="shared" si="1012"/>
        <v>441160.7</v>
      </c>
      <c r="S749" s="11">
        <f t="shared" si="1013"/>
        <v>440144</v>
      </c>
      <c r="T749" s="11">
        <f t="shared" si="1014"/>
        <v>437630</v>
      </c>
      <c r="U749" s="11">
        <f>U750</f>
        <v>0</v>
      </c>
      <c r="V749" s="11">
        <f>V750</f>
        <v>0</v>
      </c>
      <c r="W749" s="11">
        <f>W750</f>
        <v>0</v>
      </c>
      <c r="X749" s="11">
        <f t="shared" si="1015"/>
        <v>441160.7</v>
      </c>
      <c r="Y749" s="11">
        <f t="shared" si="1016"/>
        <v>440144</v>
      </c>
      <c r="Z749" s="11">
        <f t="shared" si="1017"/>
        <v>437630</v>
      </c>
      <c r="AA749" s="11">
        <f>AA750</f>
        <v>0</v>
      </c>
      <c r="AB749" s="11">
        <f>AB750</f>
        <v>0</v>
      </c>
      <c r="AC749" s="11">
        <f>AC750</f>
        <v>0</v>
      </c>
      <c r="AD749" s="11">
        <f t="shared" si="1018"/>
        <v>441160.7</v>
      </c>
      <c r="AE749" s="11">
        <f>AE750</f>
        <v>0</v>
      </c>
      <c r="AF749" s="57">
        <f t="shared" si="1011"/>
        <v>441160.7</v>
      </c>
      <c r="AG749" s="58">
        <f t="shared" si="1019"/>
        <v>440144</v>
      </c>
      <c r="AH749" s="58">
        <f t="shared" si="1020"/>
        <v>437630</v>
      </c>
      <c r="AI749" s="11">
        <f>AI750</f>
        <v>0</v>
      </c>
      <c r="AJ749" s="21"/>
      <c r="AK749" s="21"/>
    </row>
    <row r="750" spans="1:37" x14ac:dyDescent="0.3">
      <c r="A750" s="47" t="s">
        <v>480</v>
      </c>
      <c r="B750" s="48">
        <v>100</v>
      </c>
      <c r="C750" s="47" t="s">
        <v>65</v>
      </c>
      <c r="D750" s="47" t="s">
        <v>67</v>
      </c>
      <c r="E750" s="49" t="s">
        <v>68</v>
      </c>
      <c r="F750" s="11">
        <v>441160.7</v>
      </c>
      <c r="G750" s="11">
        <v>440144</v>
      </c>
      <c r="H750" s="11">
        <v>437630</v>
      </c>
      <c r="I750" s="11"/>
      <c r="J750" s="11"/>
      <c r="K750" s="11"/>
      <c r="L750" s="11">
        <f t="shared" si="982"/>
        <v>441160.7</v>
      </c>
      <c r="M750" s="11">
        <f t="shared" si="983"/>
        <v>440144</v>
      </c>
      <c r="N750" s="11">
        <f t="shared" si="984"/>
        <v>437630</v>
      </c>
      <c r="O750" s="11"/>
      <c r="P750" s="11"/>
      <c r="Q750" s="11"/>
      <c r="R750" s="11">
        <f t="shared" si="1012"/>
        <v>441160.7</v>
      </c>
      <c r="S750" s="11">
        <f t="shared" si="1013"/>
        <v>440144</v>
      </c>
      <c r="T750" s="11">
        <f t="shared" si="1014"/>
        <v>437630</v>
      </c>
      <c r="U750" s="11"/>
      <c r="V750" s="11"/>
      <c r="W750" s="11"/>
      <c r="X750" s="11">
        <f t="shared" si="1015"/>
        <v>441160.7</v>
      </c>
      <c r="Y750" s="11">
        <f t="shared" si="1016"/>
        <v>440144</v>
      </c>
      <c r="Z750" s="11">
        <f t="shared" si="1017"/>
        <v>437630</v>
      </c>
      <c r="AA750" s="11"/>
      <c r="AB750" s="11"/>
      <c r="AC750" s="11"/>
      <c r="AD750" s="11">
        <f t="shared" si="1018"/>
        <v>441160.7</v>
      </c>
      <c r="AE750" s="11"/>
      <c r="AF750" s="57">
        <f t="shared" si="1011"/>
        <v>441160.7</v>
      </c>
      <c r="AG750" s="58">
        <f t="shared" si="1019"/>
        <v>440144</v>
      </c>
      <c r="AH750" s="58">
        <f t="shared" si="1020"/>
        <v>437630</v>
      </c>
      <c r="AI750" s="11"/>
      <c r="AJ750" s="21"/>
      <c r="AK750" s="21"/>
    </row>
    <row r="751" spans="1:37" ht="31.2" x14ac:dyDescent="0.3">
      <c r="A751" s="47" t="s">
        <v>480</v>
      </c>
      <c r="B751" s="48" t="s">
        <v>59</v>
      </c>
      <c r="C751" s="47"/>
      <c r="D751" s="47"/>
      <c r="E751" s="49" t="s">
        <v>60</v>
      </c>
      <c r="F751" s="11">
        <f t="shared" ref="F751:K751" si="1023">F752</f>
        <v>4889.5</v>
      </c>
      <c r="G751" s="11">
        <f t="shared" si="1023"/>
        <v>4886.3999999999996</v>
      </c>
      <c r="H751" s="11">
        <f t="shared" si="1023"/>
        <v>4884.8999999999996</v>
      </c>
      <c r="I751" s="11">
        <f t="shared" si="1023"/>
        <v>0</v>
      </c>
      <c r="J751" s="11">
        <f t="shared" si="1023"/>
        <v>0</v>
      </c>
      <c r="K751" s="11">
        <f t="shared" si="1023"/>
        <v>0</v>
      </c>
      <c r="L751" s="11">
        <f t="shared" si="982"/>
        <v>4889.5</v>
      </c>
      <c r="M751" s="11">
        <f t="shared" si="983"/>
        <v>4886.3999999999996</v>
      </c>
      <c r="N751" s="11">
        <f t="shared" si="984"/>
        <v>4884.8999999999996</v>
      </c>
      <c r="O751" s="11">
        <f>O752</f>
        <v>0</v>
      </c>
      <c r="P751" s="11">
        <f>P752</f>
        <v>0</v>
      </c>
      <c r="Q751" s="11">
        <f>Q752</f>
        <v>0</v>
      </c>
      <c r="R751" s="11">
        <f t="shared" si="1012"/>
        <v>4889.5</v>
      </c>
      <c r="S751" s="11">
        <f t="shared" si="1013"/>
        <v>4886.3999999999996</v>
      </c>
      <c r="T751" s="11">
        <f t="shared" si="1014"/>
        <v>4884.8999999999996</v>
      </c>
      <c r="U751" s="11">
        <f>U752</f>
        <v>0</v>
      </c>
      <c r="V751" s="11">
        <f>V752</f>
        <v>0</v>
      </c>
      <c r="W751" s="11">
        <f>W752</f>
        <v>0</v>
      </c>
      <c r="X751" s="11">
        <f t="shared" si="1015"/>
        <v>4889.5</v>
      </c>
      <c r="Y751" s="11">
        <f t="shared" si="1016"/>
        <v>4886.3999999999996</v>
      </c>
      <c r="Z751" s="11">
        <f t="shared" si="1017"/>
        <v>4884.8999999999996</v>
      </c>
      <c r="AA751" s="11">
        <f>AA752</f>
        <v>0</v>
      </c>
      <c r="AB751" s="11">
        <f>AB752</f>
        <v>0</v>
      </c>
      <c r="AC751" s="11">
        <f>AC752</f>
        <v>0</v>
      </c>
      <c r="AD751" s="11">
        <f t="shared" si="1018"/>
        <v>4889.5</v>
      </c>
      <c r="AE751" s="11">
        <f>AE752</f>
        <v>0</v>
      </c>
      <c r="AF751" s="57">
        <f t="shared" si="1011"/>
        <v>4889.5</v>
      </c>
      <c r="AG751" s="58">
        <f t="shared" si="1019"/>
        <v>4886.3999999999996</v>
      </c>
      <c r="AH751" s="58">
        <f t="shared" si="1020"/>
        <v>4884.8999999999996</v>
      </c>
      <c r="AI751" s="11">
        <f>AI752</f>
        <v>0</v>
      </c>
      <c r="AJ751" s="21"/>
      <c r="AK751" s="21"/>
    </row>
    <row r="752" spans="1:37" x14ac:dyDescent="0.3">
      <c r="A752" s="47" t="s">
        <v>480</v>
      </c>
      <c r="B752" s="48">
        <v>200</v>
      </c>
      <c r="C752" s="47" t="s">
        <v>65</v>
      </c>
      <c r="D752" s="47" t="s">
        <v>67</v>
      </c>
      <c r="E752" s="49" t="s">
        <v>68</v>
      </c>
      <c r="F752" s="11">
        <v>4889.5</v>
      </c>
      <c r="G752" s="11">
        <v>4886.3999999999996</v>
      </c>
      <c r="H752" s="11">
        <v>4884.8999999999996</v>
      </c>
      <c r="I752" s="11"/>
      <c r="J752" s="11"/>
      <c r="K752" s="11"/>
      <c r="L752" s="11">
        <f t="shared" si="982"/>
        <v>4889.5</v>
      </c>
      <c r="M752" s="11">
        <f t="shared" si="983"/>
        <v>4886.3999999999996</v>
      </c>
      <c r="N752" s="11">
        <f t="shared" si="984"/>
        <v>4884.8999999999996</v>
      </c>
      <c r="O752" s="11"/>
      <c r="P752" s="11"/>
      <c r="Q752" s="11"/>
      <c r="R752" s="11">
        <f t="shared" si="1012"/>
        <v>4889.5</v>
      </c>
      <c r="S752" s="11">
        <f t="shared" si="1013"/>
        <v>4886.3999999999996</v>
      </c>
      <c r="T752" s="11">
        <f t="shared" si="1014"/>
        <v>4884.8999999999996</v>
      </c>
      <c r="U752" s="11"/>
      <c r="V752" s="11"/>
      <c r="W752" s="11"/>
      <c r="X752" s="11">
        <f t="shared" si="1015"/>
        <v>4889.5</v>
      </c>
      <c r="Y752" s="11">
        <f t="shared" si="1016"/>
        <v>4886.3999999999996</v>
      </c>
      <c r="Z752" s="11">
        <f t="shared" si="1017"/>
        <v>4884.8999999999996</v>
      </c>
      <c r="AA752" s="11"/>
      <c r="AB752" s="11"/>
      <c r="AC752" s="11"/>
      <c r="AD752" s="11">
        <f t="shared" si="1018"/>
        <v>4889.5</v>
      </c>
      <c r="AE752" s="11"/>
      <c r="AF752" s="57">
        <f t="shared" si="1011"/>
        <v>4889.5</v>
      </c>
      <c r="AG752" s="58">
        <f t="shared" si="1019"/>
        <v>4886.3999999999996</v>
      </c>
      <c r="AH752" s="58">
        <f t="shared" si="1020"/>
        <v>4884.8999999999996</v>
      </c>
      <c r="AI752" s="11"/>
      <c r="AJ752" s="21"/>
      <c r="AK752" s="21"/>
    </row>
    <row r="753" spans="1:42" s="59" customFormat="1" ht="46.8" x14ac:dyDescent="0.3">
      <c r="A753" s="41" t="s">
        <v>481</v>
      </c>
      <c r="B753" s="42"/>
      <c r="C753" s="41"/>
      <c r="D753" s="41"/>
      <c r="E753" s="43" t="s">
        <v>482</v>
      </c>
      <c r="F753" s="15">
        <f t="shared" ref="F753:K753" si="1024">F754</f>
        <v>134553.60000000001</v>
      </c>
      <c r="G753" s="15">
        <f t="shared" si="1024"/>
        <v>133605</v>
      </c>
      <c r="H753" s="15">
        <f t="shared" si="1024"/>
        <v>134388.70000000001</v>
      </c>
      <c r="I753" s="15">
        <f t="shared" si="1024"/>
        <v>0</v>
      </c>
      <c r="J753" s="15">
        <f t="shared" si="1024"/>
        <v>0</v>
      </c>
      <c r="K753" s="15">
        <f t="shared" si="1024"/>
        <v>0</v>
      </c>
      <c r="L753" s="15">
        <f t="shared" si="982"/>
        <v>134553.60000000001</v>
      </c>
      <c r="M753" s="15">
        <f t="shared" si="983"/>
        <v>133605</v>
      </c>
      <c r="N753" s="15">
        <f t="shared" si="984"/>
        <v>134388.70000000001</v>
      </c>
      <c r="O753" s="15">
        <f>O754</f>
        <v>12776.1</v>
      </c>
      <c r="P753" s="15">
        <f>P754</f>
        <v>15575.7</v>
      </c>
      <c r="Q753" s="15">
        <f>Q754</f>
        <v>15575.7</v>
      </c>
      <c r="R753" s="15">
        <f t="shared" si="1012"/>
        <v>147329.70000000001</v>
      </c>
      <c r="S753" s="15">
        <f t="shared" si="1013"/>
        <v>149180.70000000001</v>
      </c>
      <c r="T753" s="15">
        <f t="shared" si="1014"/>
        <v>149964.40000000002</v>
      </c>
      <c r="U753" s="15">
        <f>U754</f>
        <v>0</v>
      </c>
      <c r="V753" s="15">
        <f>V754</f>
        <v>0</v>
      </c>
      <c r="W753" s="15">
        <f>W754</f>
        <v>0</v>
      </c>
      <c r="X753" s="15">
        <f t="shared" si="1015"/>
        <v>147329.70000000001</v>
      </c>
      <c r="Y753" s="15">
        <f t="shared" si="1016"/>
        <v>149180.70000000001</v>
      </c>
      <c r="Z753" s="15">
        <f t="shared" si="1017"/>
        <v>149964.40000000002</v>
      </c>
      <c r="AA753" s="15">
        <f>AA754</f>
        <v>2010.761</v>
      </c>
      <c r="AB753" s="15">
        <f>AB754</f>
        <v>0</v>
      </c>
      <c r="AC753" s="15">
        <f>AC754</f>
        <v>0</v>
      </c>
      <c r="AD753" s="15">
        <f t="shared" si="1018"/>
        <v>149340.46100000001</v>
      </c>
      <c r="AE753" s="15">
        <f>AE754</f>
        <v>0</v>
      </c>
      <c r="AF753" s="53">
        <f t="shared" si="1011"/>
        <v>149340.46100000001</v>
      </c>
      <c r="AG753" s="54">
        <f t="shared" si="1019"/>
        <v>149180.70000000001</v>
      </c>
      <c r="AH753" s="54">
        <f t="shared" si="1020"/>
        <v>149964.40000000002</v>
      </c>
      <c r="AI753" s="15">
        <f>AI754</f>
        <v>0</v>
      </c>
      <c r="AJ753" s="16"/>
      <c r="AK753" s="16"/>
      <c r="AL753" s="12"/>
      <c r="AM753" s="12"/>
      <c r="AN753" s="12"/>
      <c r="AO753" s="12"/>
      <c r="AP753" s="12"/>
    </row>
    <row r="754" spans="1:42" s="60" customFormat="1" x14ac:dyDescent="0.3">
      <c r="A754" s="44" t="s">
        <v>483</v>
      </c>
      <c r="B754" s="45"/>
      <c r="C754" s="44"/>
      <c r="D754" s="44"/>
      <c r="E754" s="46" t="s">
        <v>54</v>
      </c>
      <c r="F754" s="18">
        <f t="shared" ref="F754:K754" si="1025">F755+F767</f>
        <v>134553.60000000001</v>
      </c>
      <c r="G754" s="18">
        <f t="shared" si="1025"/>
        <v>133605</v>
      </c>
      <c r="H754" s="18">
        <f t="shared" si="1025"/>
        <v>134388.70000000001</v>
      </c>
      <c r="I754" s="18">
        <f t="shared" si="1025"/>
        <v>0</v>
      </c>
      <c r="J754" s="18">
        <f t="shared" si="1025"/>
        <v>0</v>
      </c>
      <c r="K754" s="18">
        <f t="shared" si="1025"/>
        <v>0</v>
      </c>
      <c r="L754" s="18">
        <f t="shared" si="982"/>
        <v>134553.60000000001</v>
      </c>
      <c r="M754" s="18">
        <f t="shared" si="983"/>
        <v>133605</v>
      </c>
      <c r="N754" s="18">
        <f t="shared" si="984"/>
        <v>134388.70000000001</v>
      </c>
      <c r="O754" s="18">
        <f>O755+O767</f>
        <v>12776.1</v>
      </c>
      <c r="P754" s="18">
        <f>P755+P767</f>
        <v>15575.7</v>
      </c>
      <c r="Q754" s="18">
        <f>Q755+Q767</f>
        <v>15575.7</v>
      </c>
      <c r="R754" s="18">
        <f t="shared" si="1012"/>
        <v>147329.70000000001</v>
      </c>
      <c r="S754" s="18">
        <f t="shared" si="1013"/>
        <v>149180.70000000001</v>
      </c>
      <c r="T754" s="18">
        <f t="shared" si="1014"/>
        <v>149964.40000000002</v>
      </c>
      <c r="U754" s="18">
        <f>U755+U767</f>
        <v>0</v>
      </c>
      <c r="V754" s="18">
        <f>V755+V767</f>
        <v>0</v>
      </c>
      <c r="W754" s="18">
        <f>W755+W767</f>
        <v>0</v>
      </c>
      <c r="X754" s="18">
        <f t="shared" si="1015"/>
        <v>147329.70000000001</v>
      </c>
      <c r="Y754" s="18">
        <f t="shared" si="1016"/>
        <v>149180.70000000001</v>
      </c>
      <c r="Z754" s="18">
        <f t="shared" si="1017"/>
        <v>149964.40000000002</v>
      </c>
      <c r="AA754" s="18">
        <f>AA755+AA767</f>
        <v>2010.761</v>
      </c>
      <c r="AB754" s="18">
        <f>AB755+AB767</f>
        <v>0</v>
      </c>
      <c r="AC754" s="18">
        <f>AC755+AC767</f>
        <v>0</v>
      </c>
      <c r="AD754" s="18">
        <f t="shared" si="1018"/>
        <v>149340.46100000001</v>
      </c>
      <c r="AE754" s="18">
        <f>AE755+AE767</f>
        <v>0</v>
      </c>
      <c r="AF754" s="55">
        <f t="shared" si="1011"/>
        <v>149340.46100000001</v>
      </c>
      <c r="AG754" s="56">
        <f t="shared" si="1019"/>
        <v>149180.70000000001</v>
      </c>
      <c r="AH754" s="56">
        <f t="shared" si="1020"/>
        <v>149964.40000000002</v>
      </c>
      <c r="AI754" s="18">
        <f>AI755+AI767</f>
        <v>0</v>
      </c>
      <c r="AJ754" s="19"/>
      <c r="AK754" s="19"/>
      <c r="AL754" s="17"/>
      <c r="AM754" s="17"/>
      <c r="AN754" s="17"/>
      <c r="AO754" s="17"/>
      <c r="AP754" s="17"/>
    </row>
    <row r="755" spans="1:42" ht="46.8" x14ac:dyDescent="0.3">
      <c r="A755" s="47" t="s">
        <v>484</v>
      </c>
      <c r="B755" s="48"/>
      <c r="C755" s="47"/>
      <c r="D755" s="47"/>
      <c r="E755" s="49" t="s">
        <v>485</v>
      </c>
      <c r="F755" s="11">
        <f t="shared" ref="F755:K755" si="1026">F756+F761+F764</f>
        <v>44710.200000000004</v>
      </c>
      <c r="G755" s="11">
        <f t="shared" si="1026"/>
        <v>41119.800000000003</v>
      </c>
      <c r="H755" s="11">
        <f t="shared" si="1026"/>
        <v>41903.5</v>
      </c>
      <c r="I755" s="11">
        <f t="shared" si="1026"/>
        <v>0</v>
      </c>
      <c r="J755" s="11">
        <f t="shared" si="1026"/>
        <v>0</v>
      </c>
      <c r="K755" s="11">
        <f t="shared" si="1026"/>
        <v>0</v>
      </c>
      <c r="L755" s="11">
        <f t="shared" si="982"/>
        <v>44710.200000000004</v>
      </c>
      <c r="M755" s="11">
        <f t="shared" si="983"/>
        <v>41119.800000000003</v>
      </c>
      <c r="N755" s="11">
        <f t="shared" si="984"/>
        <v>41903.5</v>
      </c>
      <c r="O755" s="11">
        <f>O756+O761+O764</f>
        <v>0</v>
      </c>
      <c r="P755" s="11">
        <f>P756+P761+P764</f>
        <v>0</v>
      </c>
      <c r="Q755" s="11">
        <f>Q756+Q761+Q764</f>
        <v>0</v>
      </c>
      <c r="R755" s="11">
        <f t="shared" si="1012"/>
        <v>44710.200000000004</v>
      </c>
      <c r="S755" s="11">
        <f t="shared" si="1013"/>
        <v>41119.800000000003</v>
      </c>
      <c r="T755" s="11">
        <f t="shared" si="1014"/>
        <v>41903.5</v>
      </c>
      <c r="U755" s="11">
        <f>U756+U761+U764</f>
        <v>0</v>
      </c>
      <c r="V755" s="11">
        <f>V756+V761+V764</f>
        <v>0</v>
      </c>
      <c r="W755" s="11">
        <f>W756+W761+W764</f>
        <v>0</v>
      </c>
      <c r="X755" s="11">
        <f t="shared" si="1015"/>
        <v>44710.200000000004</v>
      </c>
      <c r="Y755" s="11">
        <f t="shared" si="1016"/>
        <v>41119.800000000003</v>
      </c>
      <c r="Z755" s="11">
        <f t="shared" si="1017"/>
        <v>41903.5</v>
      </c>
      <c r="AA755" s="11">
        <f>AA756+AA761+AA764</f>
        <v>2010.761</v>
      </c>
      <c r="AB755" s="11">
        <f>AB756+AB761+AB764</f>
        <v>0</v>
      </c>
      <c r="AC755" s="11">
        <f>AC756+AC761+AC764</f>
        <v>0</v>
      </c>
      <c r="AD755" s="11">
        <f t="shared" si="1018"/>
        <v>46720.961000000003</v>
      </c>
      <c r="AE755" s="11">
        <f>AE756+AE761+AE764</f>
        <v>0</v>
      </c>
      <c r="AF755" s="57">
        <f t="shared" si="1011"/>
        <v>46720.961000000003</v>
      </c>
      <c r="AG755" s="58">
        <f t="shared" si="1019"/>
        <v>41119.800000000003</v>
      </c>
      <c r="AH755" s="58">
        <f t="shared" si="1020"/>
        <v>41903.5</v>
      </c>
      <c r="AI755" s="11">
        <f>AI756+AI761+AI764</f>
        <v>0</v>
      </c>
      <c r="AJ755" s="21"/>
      <c r="AK755" s="21"/>
    </row>
    <row r="756" spans="1:42" ht="62.4" x14ac:dyDescent="0.3">
      <c r="A756" s="47" t="s">
        <v>486</v>
      </c>
      <c r="B756" s="48"/>
      <c r="C756" s="47"/>
      <c r="D756" s="47"/>
      <c r="E756" s="49" t="s">
        <v>487</v>
      </c>
      <c r="F756" s="11">
        <f t="shared" ref="F756:K756" si="1027">F757+F759</f>
        <v>5095.6000000000004</v>
      </c>
      <c r="G756" s="11">
        <f t="shared" si="1027"/>
        <v>3687.7000000000003</v>
      </c>
      <c r="H756" s="11">
        <f t="shared" si="1027"/>
        <v>3687.7000000000003</v>
      </c>
      <c r="I756" s="11">
        <f t="shared" si="1027"/>
        <v>0</v>
      </c>
      <c r="J756" s="11">
        <f t="shared" si="1027"/>
        <v>0</v>
      </c>
      <c r="K756" s="11">
        <f t="shared" si="1027"/>
        <v>0</v>
      </c>
      <c r="L756" s="11">
        <f t="shared" si="982"/>
        <v>5095.6000000000004</v>
      </c>
      <c r="M756" s="11">
        <f t="shared" si="983"/>
        <v>3687.7000000000003</v>
      </c>
      <c r="N756" s="11">
        <f t="shared" si="984"/>
        <v>3687.7000000000003</v>
      </c>
      <c r="O756" s="11">
        <f>O757+O759</f>
        <v>0</v>
      </c>
      <c r="P756" s="11">
        <f>P757+P759</f>
        <v>0</v>
      </c>
      <c r="Q756" s="11">
        <f>Q757+Q759</f>
        <v>0</v>
      </c>
      <c r="R756" s="11">
        <f t="shared" si="1012"/>
        <v>5095.6000000000004</v>
      </c>
      <c r="S756" s="11">
        <f t="shared" si="1013"/>
        <v>3687.7000000000003</v>
      </c>
      <c r="T756" s="11">
        <f t="shared" si="1014"/>
        <v>3687.7000000000003</v>
      </c>
      <c r="U756" s="11">
        <f>U757+U759</f>
        <v>0</v>
      </c>
      <c r="V756" s="11">
        <f>V757+V759</f>
        <v>0</v>
      </c>
      <c r="W756" s="11">
        <f>W757+W759</f>
        <v>0</v>
      </c>
      <c r="X756" s="11">
        <f t="shared" si="1015"/>
        <v>5095.6000000000004</v>
      </c>
      <c r="Y756" s="11">
        <f t="shared" si="1016"/>
        <v>3687.7000000000003</v>
      </c>
      <c r="Z756" s="11">
        <f t="shared" si="1017"/>
        <v>3687.7000000000003</v>
      </c>
      <c r="AA756" s="11">
        <f>AA757+AA759</f>
        <v>2010.761</v>
      </c>
      <c r="AB756" s="11">
        <f>AB757+AB759</f>
        <v>0</v>
      </c>
      <c r="AC756" s="11">
        <f>AC757+AC759</f>
        <v>0</v>
      </c>
      <c r="AD756" s="11">
        <f t="shared" si="1018"/>
        <v>7106.3610000000008</v>
      </c>
      <c r="AE756" s="11">
        <f>AE757+AE759</f>
        <v>0</v>
      </c>
      <c r="AF756" s="57">
        <f t="shared" si="1011"/>
        <v>7106.3610000000008</v>
      </c>
      <c r="AG756" s="58">
        <f t="shared" si="1019"/>
        <v>3687.7000000000003</v>
      </c>
      <c r="AH756" s="58">
        <f t="shared" si="1020"/>
        <v>3687.7000000000003</v>
      </c>
      <c r="AI756" s="11">
        <f>AI757+AI759</f>
        <v>0</v>
      </c>
      <c r="AJ756" s="21"/>
      <c r="AK756" s="21"/>
    </row>
    <row r="757" spans="1:42" ht="31.2" x14ac:dyDescent="0.3">
      <c r="A757" s="47" t="s">
        <v>486</v>
      </c>
      <c r="B757" s="48" t="s">
        <v>59</v>
      </c>
      <c r="C757" s="47"/>
      <c r="D757" s="47"/>
      <c r="E757" s="49" t="s">
        <v>60</v>
      </c>
      <c r="F757" s="11">
        <f t="shared" ref="F757:K757" si="1028">F758</f>
        <v>1180.4000000000001</v>
      </c>
      <c r="G757" s="11">
        <f t="shared" si="1028"/>
        <v>0</v>
      </c>
      <c r="H757" s="11">
        <f t="shared" si="1028"/>
        <v>0</v>
      </c>
      <c r="I757" s="11">
        <f t="shared" si="1028"/>
        <v>0</v>
      </c>
      <c r="J757" s="11">
        <f t="shared" si="1028"/>
        <v>0</v>
      </c>
      <c r="K757" s="11">
        <f t="shared" si="1028"/>
        <v>0</v>
      </c>
      <c r="L757" s="11">
        <f t="shared" si="982"/>
        <v>1180.4000000000001</v>
      </c>
      <c r="M757" s="11">
        <f t="shared" si="983"/>
        <v>0</v>
      </c>
      <c r="N757" s="11">
        <f t="shared" si="984"/>
        <v>0</v>
      </c>
      <c r="O757" s="11">
        <f>O758</f>
        <v>0</v>
      </c>
      <c r="P757" s="11">
        <f>P758</f>
        <v>0</v>
      </c>
      <c r="Q757" s="11">
        <f>Q758</f>
        <v>0</v>
      </c>
      <c r="R757" s="11">
        <f t="shared" si="1012"/>
        <v>1180.4000000000001</v>
      </c>
      <c r="S757" s="11">
        <f t="shared" si="1013"/>
        <v>0</v>
      </c>
      <c r="T757" s="11">
        <f t="shared" si="1014"/>
        <v>0</v>
      </c>
      <c r="U757" s="11">
        <f>U758</f>
        <v>0</v>
      </c>
      <c r="V757" s="11">
        <f>V758</f>
        <v>0</v>
      </c>
      <c r="W757" s="11">
        <f>W758</f>
        <v>0</v>
      </c>
      <c r="X757" s="11">
        <f t="shared" si="1015"/>
        <v>1180.4000000000001</v>
      </c>
      <c r="Y757" s="11">
        <f t="shared" si="1016"/>
        <v>0</v>
      </c>
      <c r="Z757" s="11">
        <f t="shared" si="1017"/>
        <v>0</v>
      </c>
      <c r="AA757" s="11">
        <f>AA758</f>
        <v>2010.761</v>
      </c>
      <c r="AB757" s="11">
        <f>AB758</f>
        <v>0</v>
      </c>
      <c r="AC757" s="11">
        <f>AC758</f>
        <v>0</v>
      </c>
      <c r="AD757" s="11">
        <f t="shared" si="1018"/>
        <v>3191.1610000000001</v>
      </c>
      <c r="AE757" s="11">
        <f>AE758</f>
        <v>0</v>
      </c>
      <c r="AF757" s="57">
        <f t="shared" si="1011"/>
        <v>3191.1610000000001</v>
      </c>
      <c r="AG757" s="58">
        <f t="shared" si="1019"/>
        <v>0</v>
      </c>
      <c r="AH757" s="58">
        <f t="shared" si="1020"/>
        <v>0</v>
      </c>
      <c r="AI757" s="11">
        <f>AI758</f>
        <v>0</v>
      </c>
      <c r="AJ757" s="21"/>
      <c r="AK757" s="21"/>
    </row>
    <row r="758" spans="1:42" ht="31.2" x14ac:dyDescent="0.3">
      <c r="A758" s="47" t="s">
        <v>486</v>
      </c>
      <c r="B758" s="48">
        <v>200</v>
      </c>
      <c r="C758" s="47" t="s">
        <v>235</v>
      </c>
      <c r="D758" s="47" t="s">
        <v>488</v>
      </c>
      <c r="E758" s="49" t="s">
        <v>489</v>
      </c>
      <c r="F758" s="11">
        <v>1180.4000000000001</v>
      </c>
      <c r="G758" s="11">
        <v>0</v>
      </c>
      <c r="H758" s="11">
        <v>0</v>
      </c>
      <c r="I758" s="11"/>
      <c r="J758" s="11"/>
      <c r="K758" s="11"/>
      <c r="L758" s="11">
        <f t="shared" si="982"/>
        <v>1180.4000000000001</v>
      </c>
      <c r="M758" s="11">
        <f t="shared" si="983"/>
        <v>0</v>
      </c>
      <c r="N758" s="11">
        <f t="shared" si="984"/>
        <v>0</v>
      </c>
      <c r="O758" s="11"/>
      <c r="P758" s="11"/>
      <c r="Q758" s="11"/>
      <c r="R758" s="11">
        <f t="shared" si="1012"/>
        <v>1180.4000000000001</v>
      </c>
      <c r="S758" s="11">
        <f t="shared" si="1013"/>
        <v>0</v>
      </c>
      <c r="T758" s="11">
        <f t="shared" si="1014"/>
        <v>0</v>
      </c>
      <c r="U758" s="11"/>
      <c r="V758" s="11"/>
      <c r="W758" s="11"/>
      <c r="X758" s="11">
        <f t="shared" si="1015"/>
        <v>1180.4000000000001</v>
      </c>
      <c r="Y758" s="11">
        <f t="shared" si="1016"/>
        <v>0</v>
      </c>
      <c r="Z758" s="11">
        <f t="shared" si="1017"/>
        <v>0</v>
      </c>
      <c r="AA758" s="11">
        <f>810.761+1200</f>
        <v>2010.761</v>
      </c>
      <c r="AB758" s="11"/>
      <c r="AC758" s="11"/>
      <c r="AD758" s="11">
        <f t="shared" si="1018"/>
        <v>3191.1610000000001</v>
      </c>
      <c r="AE758" s="11"/>
      <c r="AF758" s="57">
        <f t="shared" si="1011"/>
        <v>3191.1610000000001</v>
      </c>
      <c r="AG758" s="58">
        <f t="shared" si="1019"/>
        <v>0</v>
      </c>
      <c r="AH758" s="58">
        <f t="shared" si="1020"/>
        <v>0</v>
      </c>
      <c r="AI758" s="11"/>
      <c r="AJ758" s="21"/>
      <c r="AK758" s="21"/>
    </row>
    <row r="759" spans="1:42" x14ac:dyDescent="0.3">
      <c r="A759" s="47" t="s">
        <v>486</v>
      </c>
      <c r="B759" s="48" t="s">
        <v>45</v>
      </c>
      <c r="C759" s="47"/>
      <c r="D759" s="47"/>
      <c r="E759" s="49" t="s">
        <v>46</v>
      </c>
      <c r="F759" s="11">
        <f t="shared" ref="F759:K759" si="1029">F760</f>
        <v>3915.2</v>
      </c>
      <c r="G759" s="11">
        <f t="shared" si="1029"/>
        <v>3687.7000000000003</v>
      </c>
      <c r="H759" s="11">
        <f t="shared" si="1029"/>
        <v>3687.7000000000003</v>
      </c>
      <c r="I759" s="11">
        <f t="shared" si="1029"/>
        <v>0</v>
      </c>
      <c r="J759" s="11">
        <f t="shared" si="1029"/>
        <v>0</v>
      </c>
      <c r="K759" s="11">
        <f t="shared" si="1029"/>
        <v>0</v>
      </c>
      <c r="L759" s="11">
        <f t="shared" si="982"/>
        <v>3915.2</v>
      </c>
      <c r="M759" s="11">
        <f t="shared" si="983"/>
        <v>3687.7000000000003</v>
      </c>
      <c r="N759" s="11">
        <f t="shared" si="984"/>
        <v>3687.7000000000003</v>
      </c>
      <c r="O759" s="11">
        <f>O760</f>
        <v>0</v>
      </c>
      <c r="P759" s="11">
        <f>P760</f>
        <v>0</v>
      </c>
      <c r="Q759" s="11">
        <f>Q760</f>
        <v>0</v>
      </c>
      <c r="R759" s="11">
        <f t="shared" si="1012"/>
        <v>3915.2</v>
      </c>
      <c r="S759" s="11">
        <f t="shared" si="1013"/>
        <v>3687.7000000000003</v>
      </c>
      <c r="T759" s="11">
        <f t="shared" si="1014"/>
        <v>3687.7000000000003</v>
      </c>
      <c r="U759" s="11">
        <f>U760</f>
        <v>0</v>
      </c>
      <c r="V759" s="11">
        <f>V760</f>
        <v>0</v>
      </c>
      <c r="W759" s="11">
        <f>W760</f>
        <v>0</v>
      </c>
      <c r="X759" s="11">
        <f t="shared" si="1015"/>
        <v>3915.2</v>
      </c>
      <c r="Y759" s="11">
        <f t="shared" si="1016"/>
        <v>3687.7000000000003</v>
      </c>
      <c r="Z759" s="11">
        <f t="shared" si="1017"/>
        <v>3687.7000000000003</v>
      </c>
      <c r="AA759" s="11">
        <f>AA760</f>
        <v>0</v>
      </c>
      <c r="AB759" s="11">
        <f>AB760</f>
        <v>0</v>
      </c>
      <c r="AC759" s="11">
        <f>AC760</f>
        <v>0</v>
      </c>
      <c r="AD759" s="11">
        <f t="shared" si="1018"/>
        <v>3915.2</v>
      </c>
      <c r="AE759" s="11">
        <f>AE760</f>
        <v>0</v>
      </c>
      <c r="AF759" s="57">
        <f t="shared" si="1011"/>
        <v>3915.2</v>
      </c>
      <c r="AG759" s="58">
        <f t="shared" si="1019"/>
        <v>3687.7000000000003</v>
      </c>
      <c r="AH759" s="58">
        <f t="shared" si="1020"/>
        <v>3687.7000000000003</v>
      </c>
      <c r="AI759" s="11">
        <f>AI760</f>
        <v>0</v>
      </c>
      <c r="AJ759" s="21"/>
      <c r="AK759" s="21"/>
    </row>
    <row r="760" spans="1:42" ht="31.2" x14ac:dyDescent="0.3">
      <c r="A760" s="47" t="s">
        <v>486</v>
      </c>
      <c r="B760" s="48">
        <v>800</v>
      </c>
      <c r="C760" s="47" t="s">
        <v>235</v>
      </c>
      <c r="D760" s="47" t="s">
        <v>488</v>
      </c>
      <c r="E760" s="49" t="s">
        <v>489</v>
      </c>
      <c r="F760" s="11">
        <v>3915.2</v>
      </c>
      <c r="G760" s="11">
        <v>3687.7000000000003</v>
      </c>
      <c r="H760" s="11">
        <v>3687.7000000000003</v>
      </c>
      <c r="I760" s="11"/>
      <c r="J760" s="11"/>
      <c r="K760" s="11"/>
      <c r="L760" s="11">
        <f t="shared" si="982"/>
        <v>3915.2</v>
      </c>
      <c r="M760" s="11">
        <f t="shared" si="983"/>
        <v>3687.7000000000003</v>
      </c>
      <c r="N760" s="11">
        <f t="shared" si="984"/>
        <v>3687.7000000000003</v>
      </c>
      <c r="O760" s="11"/>
      <c r="P760" s="11"/>
      <c r="Q760" s="11"/>
      <c r="R760" s="11">
        <f t="shared" si="1012"/>
        <v>3915.2</v>
      </c>
      <c r="S760" s="11">
        <f t="shared" si="1013"/>
        <v>3687.7000000000003</v>
      </c>
      <c r="T760" s="11">
        <f t="shared" si="1014"/>
        <v>3687.7000000000003</v>
      </c>
      <c r="U760" s="11"/>
      <c r="V760" s="11"/>
      <c r="W760" s="11"/>
      <c r="X760" s="11">
        <f t="shared" si="1015"/>
        <v>3915.2</v>
      </c>
      <c r="Y760" s="11">
        <f t="shared" si="1016"/>
        <v>3687.7000000000003</v>
      </c>
      <c r="Z760" s="11">
        <f t="shared" si="1017"/>
        <v>3687.7000000000003</v>
      </c>
      <c r="AA760" s="11"/>
      <c r="AB760" s="11"/>
      <c r="AC760" s="11"/>
      <c r="AD760" s="11">
        <f t="shared" si="1018"/>
        <v>3915.2</v>
      </c>
      <c r="AE760" s="11"/>
      <c r="AF760" s="57">
        <f t="shared" si="1011"/>
        <v>3915.2</v>
      </c>
      <c r="AG760" s="58">
        <f t="shared" si="1019"/>
        <v>3687.7000000000003</v>
      </c>
      <c r="AH760" s="58">
        <f t="shared" si="1020"/>
        <v>3687.7000000000003</v>
      </c>
      <c r="AI760" s="11"/>
      <c r="AJ760" s="21"/>
      <c r="AK760" s="21"/>
    </row>
    <row r="761" spans="1:42" ht="31.2" x14ac:dyDescent="0.3">
      <c r="A761" s="47" t="s">
        <v>490</v>
      </c>
      <c r="B761" s="48"/>
      <c r="C761" s="47"/>
      <c r="D761" s="47"/>
      <c r="E761" s="49" t="s">
        <v>491</v>
      </c>
      <c r="F761" s="11">
        <f t="shared" ref="F761:F767" si="1030">F762</f>
        <v>16471.2</v>
      </c>
      <c r="G761" s="11">
        <f t="shared" ref="G761:G767" si="1031">G762</f>
        <v>14288.7</v>
      </c>
      <c r="H761" s="11">
        <f t="shared" ref="H761:H767" si="1032">H762</f>
        <v>15072.4</v>
      </c>
      <c r="I761" s="11">
        <f t="shared" ref="I761:I767" si="1033">I762</f>
        <v>0</v>
      </c>
      <c r="J761" s="11">
        <f t="shared" ref="J761:J767" si="1034">J762</f>
        <v>0</v>
      </c>
      <c r="K761" s="11">
        <f t="shared" ref="K761:K767" si="1035">K762</f>
        <v>0</v>
      </c>
      <c r="L761" s="11">
        <f t="shared" si="982"/>
        <v>16471.2</v>
      </c>
      <c r="M761" s="11">
        <f t="shared" si="983"/>
        <v>14288.7</v>
      </c>
      <c r="N761" s="11">
        <f t="shared" si="984"/>
        <v>15072.4</v>
      </c>
      <c r="O761" s="11">
        <f t="shared" ref="O761:O767" si="1036">O762</f>
        <v>0</v>
      </c>
      <c r="P761" s="11">
        <f t="shared" ref="P761:P767" si="1037">P762</f>
        <v>0</v>
      </c>
      <c r="Q761" s="11">
        <f t="shared" ref="Q761:Q767" si="1038">Q762</f>
        <v>0</v>
      </c>
      <c r="R761" s="11">
        <f t="shared" si="1012"/>
        <v>16471.2</v>
      </c>
      <c r="S761" s="11">
        <f t="shared" si="1013"/>
        <v>14288.7</v>
      </c>
      <c r="T761" s="11">
        <f t="shared" si="1014"/>
        <v>15072.4</v>
      </c>
      <c r="U761" s="11">
        <f t="shared" ref="U761:U767" si="1039">U762</f>
        <v>0</v>
      </c>
      <c r="V761" s="11">
        <f t="shared" ref="V761:V767" si="1040">V762</f>
        <v>0</v>
      </c>
      <c r="W761" s="11">
        <f t="shared" ref="W761:W767" si="1041">W762</f>
        <v>0</v>
      </c>
      <c r="X761" s="11">
        <f t="shared" si="1015"/>
        <v>16471.2</v>
      </c>
      <c r="Y761" s="11">
        <f t="shared" si="1016"/>
        <v>14288.7</v>
      </c>
      <c r="Z761" s="11">
        <f t="shared" si="1017"/>
        <v>15072.4</v>
      </c>
      <c r="AA761" s="11">
        <f t="shared" ref="AA761:AA767" si="1042">AA762</f>
        <v>0</v>
      </c>
      <c r="AB761" s="11">
        <f t="shared" ref="AB761:AB767" si="1043">AB762</f>
        <v>0</v>
      </c>
      <c r="AC761" s="11">
        <f t="shared" ref="AC761:AC767" si="1044">AC762</f>
        <v>0</v>
      </c>
      <c r="AD761" s="11">
        <f t="shared" si="1018"/>
        <v>16471.2</v>
      </c>
      <c r="AE761" s="11">
        <f t="shared" ref="AE761:AE767" si="1045">AE762</f>
        <v>0</v>
      </c>
      <c r="AF761" s="57">
        <f t="shared" si="1011"/>
        <v>16471.2</v>
      </c>
      <c r="AG761" s="58">
        <f t="shared" si="1019"/>
        <v>14288.7</v>
      </c>
      <c r="AH761" s="58">
        <f t="shared" si="1020"/>
        <v>15072.4</v>
      </c>
      <c r="AI761" s="11">
        <f t="shared" ref="AI761:AI767" si="1046">AI762</f>
        <v>0</v>
      </c>
      <c r="AJ761" s="21"/>
      <c r="AK761" s="21"/>
    </row>
    <row r="762" spans="1:42" ht="31.2" x14ac:dyDescent="0.3">
      <c r="A762" s="47" t="s">
        <v>490</v>
      </c>
      <c r="B762" s="48" t="s">
        <v>59</v>
      </c>
      <c r="C762" s="47"/>
      <c r="D762" s="47"/>
      <c r="E762" s="49" t="s">
        <v>60</v>
      </c>
      <c r="F762" s="11">
        <f t="shared" si="1030"/>
        <v>16471.2</v>
      </c>
      <c r="G762" s="11">
        <f t="shared" si="1031"/>
        <v>14288.7</v>
      </c>
      <c r="H762" s="11">
        <f t="shared" si="1032"/>
        <v>15072.4</v>
      </c>
      <c r="I762" s="11">
        <f t="shared" si="1033"/>
        <v>0</v>
      </c>
      <c r="J762" s="11">
        <f t="shared" si="1034"/>
        <v>0</v>
      </c>
      <c r="K762" s="11">
        <f t="shared" si="1035"/>
        <v>0</v>
      </c>
      <c r="L762" s="11">
        <f t="shared" si="982"/>
        <v>16471.2</v>
      </c>
      <c r="M762" s="11">
        <f t="shared" si="983"/>
        <v>14288.7</v>
      </c>
      <c r="N762" s="11">
        <f t="shared" si="984"/>
        <v>15072.4</v>
      </c>
      <c r="O762" s="11">
        <f t="shared" si="1036"/>
        <v>0</v>
      </c>
      <c r="P762" s="11">
        <f t="shared" si="1037"/>
        <v>0</v>
      </c>
      <c r="Q762" s="11">
        <f t="shared" si="1038"/>
        <v>0</v>
      </c>
      <c r="R762" s="11">
        <f t="shared" si="1012"/>
        <v>16471.2</v>
      </c>
      <c r="S762" s="11">
        <f t="shared" si="1013"/>
        <v>14288.7</v>
      </c>
      <c r="T762" s="11">
        <f t="shared" si="1014"/>
        <v>15072.4</v>
      </c>
      <c r="U762" s="11">
        <f t="shared" si="1039"/>
        <v>0</v>
      </c>
      <c r="V762" s="11">
        <f t="shared" si="1040"/>
        <v>0</v>
      </c>
      <c r="W762" s="11">
        <f t="shared" si="1041"/>
        <v>0</v>
      </c>
      <c r="X762" s="11">
        <f t="shared" si="1015"/>
        <v>16471.2</v>
      </c>
      <c r="Y762" s="11">
        <f t="shared" si="1016"/>
        <v>14288.7</v>
      </c>
      <c r="Z762" s="11">
        <f t="shared" si="1017"/>
        <v>15072.4</v>
      </c>
      <c r="AA762" s="11">
        <f t="shared" si="1042"/>
        <v>0</v>
      </c>
      <c r="AB762" s="11">
        <f t="shared" si="1043"/>
        <v>0</v>
      </c>
      <c r="AC762" s="11">
        <f t="shared" si="1044"/>
        <v>0</v>
      </c>
      <c r="AD762" s="11">
        <f t="shared" si="1018"/>
        <v>16471.2</v>
      </c>
      <c r="AE762" s="11">
        <f t="shared" si="1045"/>
        <v>0</v>
      </c>
      <c r="AF762" s="57">
        <f t="shared" si="1011"/>
        <v>16471.2</v>
      </c>
      <c r="AG762" s="58">
        <f t="shared" si="1019"/>
        <v>14288.7</v>
      </c>
      <c r="AH762" s="58">
        <f t="shared" si="1020"/>
        <v>15072.4</v>
      </c>
      <c r="AI762" s="11">
        <f t="shared" si="1046"/>
        <v>0</v>
      </c>
      <c r="AJ762" s="21"/>
      <c r="AK762" s="21"/>
    </row>
    <row r="763" spans="1:42" ht="31.2" x14ac:dyDescent="0.3">
      <c r="A763" s="47" t="s">
        <v>490</v>
      </c>
      <c r="B763" s="48">
        <v>200</v>
      </c>
      <c r="C763" s="47" t="s">
        <v>235</v>
      </c>
      <c r="D763" s="47" t="s">
        <v>488</v>
      </c>
      <c r="E763" s="49" t="s">
        <v>489</v>
      </c>
      <c r="F763" s="11">
        <v>16471.2</v>
      </c>
      <c r="G763" s="11">
        <v>14288.7</v>
      </c>
      <c r="H763" s="11">
        <v>15072.4</v>
      </c>
      <c r="I763" s="11"/>
      <c r="J763" s="11"/>
      <c r="K763" s="11"/>
      <c r="L763" s="11">
        <f t="shared" si="982"/>
        <v>16471.2</v>
      </c>
      <c r="M763" s="11">
        <f t="shared" si="983"/>
        <v>14288.7</v>
      </c>
      <c r="N763" s="11">
        <f t="shared" si="984"/>
        <v>15072.4</v>
      </c>
      <c r="O763" s="11"/>
      <c r="P763" s="11"/>
      <c r="Q763" s="11"/>
      <c r="R763" s="11">
        <f t="shared" si="1012"/>
        <v>16471.2</v>
      </c>
      <c r="S763" s="11">
        <f t="shared" si="1013"/>
        <v>14288.7</v>
      </c>
      <c r="T763" s="11">
        <f t="shared" si="1014"/>
        <v>15072.4</v>
      </c>
      <c r="U763" s="11"/>
      <c r="V763" s="11"/>
      <c r="W763" s="11"/>
      <c r="X763" s="11">
        <f t="shared" si="1015"/>
        <v>16471.2</v>
      </c>
      <c r="Y763" s="11">
        <f t="shared" si="1016"/>
        <v>14288.7</v>
      </c>
      <c r="Z763" s="11">
        <f t="shared" si="1017"/>
        <v>15072.4</v>
      </c>
      <c r="AA763" s="11"/>
      <c r="AB763" s="11"/>
      <c r="AC763" s="11"/>
      <c r="AD763" s="11">
        <f t="shared" si="1018"/>
        <v>16471.2</v>
      </c>
      <c r="AE763" s="11"/>
      <c r="AF763" s="57">
        <f t="shared" si="1011"/>
        <v>16471.2</v>
      </c>
      <c r="AG763" s="58">
        <f t="shared" si="1019"/>
        <v>14288.7</v>
      </c>
      <c r="AH763" s="58">
        <f t="shared" si="1020"/>
        <v>15072.4</v>
      </c>
      <c r="AI763" s="11"/>
      <c r="AJ763" s="21"/>
      <c r="AK763" s="21"/>
    </row>
    <row r="764" spans="1:42" ht="62.4" x14ac:dyDescent="0.3">
      <c r="A764" s="47" t="s">
        <v>492</v>
      </c>
      <c r="B764" s="48"/>
      <c r="C764" s="47"/>
      <c r="D764" s="47"/>
      <c r="E764" s="49" t="s">
        <v>493</v>
      </c>
      <c r="F764" s="11">
        <f t="shared" si="1030"/>
        <v>23143.4</v>
      </c>
      <c r="G764" s="11">
        <f t="shared" si="1031"/>
        <v>23143.4</v>
      </c>
      <c r="H764" s="11">
        <f t="shared" si="1032"/>
        <v>23143.4</v>
      </c>
      <c r="I764" s="11">
        <f t="shared" si="1033"/>
        <v>0</v>
      </c>
      <c r="J764" s="11">
        <f t="shared" si="1034"/>
        <v>0</v>
      </c>
      <c r="K764" s="11">
        <f t="shared" si="1035"/>
        <v>0</v>
      </c>
      <c r="L764" s="11">
        <f t="shared" si="982"/>
        <v>23143.4</v>
      </c>
      <c r="M764" s="11">
        <f t="shared" si="983"/>
        <v>23143.4</v>
      </c>
      <c r="N764" s="11">
        <f t="shared" si="984"/>
        <v>23143.4</v>
      </c>
      <c r="O764" s="11">
        <f t="shared" si="1036"/>
        <v>0</v>
      </c>
      <c r="P764" s="11">
        <f t="shared" si="1037"/>
        <v>0</v>
      </c>
      <c r="Q764" s="11">
        <f t="shared" si="1038"/>
        <v>0</v>
      </c>
      <c r="R764" s="11">
        <f t="shared" si="1012"/>
        <v>23143.4</v>
      </c>
      <c r="S764" s="11">
        <f t="shared" si="1013"/>
        <v>23143.4</v>
      </c>
      <c r="T764" s="11">
        <f t="shared" si="1014"/>
        <v>23143.4</v>
      </c>
      <c r="U764" s="11">
        <f t="shared" si="1039"/>
        <v>0</v>
      </c>
      <c r="V764" s="11">
        <f t="shared" si="1040"/>
        <v>0</v>
      </c>
      <c r="W764" s="11">
        <f t="shared" si="1041"/>
        <v>0</v>
      </c>
      <c r="X764" s="11">
        <f t="shared" si="1015"/>
        <v>23143.4</v>
      </c>
      <c r="Y764" s="11">
        <f t="shared" si="1016"/>
        <v>23143.4</v>
      </c>
      <c r="Z764" s="11">
        <f t="shared" si="1017"/>
        <v>23143.4</v>
      </c>
      <c r="AA764" s="11">
        <f t="shared" si="1042"/>
        <v>0</v>
      </c>
      <c r="AB764" s="11">
        <f t="shared" si="1043"/>
        <v>0</v>
      </c>
      <c r="AC764" s="11">
        <f t="shared" si="1044"/>
        <v>0</v>
      </c>
      <c r="AD764" s="11">
        <f t="shared" si="1018"/>
        <v>23143.4</v>
      </c>
      <c r="AE764" s="11">
        <f t="shared" si="1045"/>
        <v>0</v>
      </c>
      <c r="AF764" s="57">
        <f t="shared" si="1011"/>
        <v>23143.4</v>
      </c>
      <c r="AG764" s="58">
        <f t="shared" si="1019"/>
        <v>23143.4</v>
      </c>
      <c r="AH764" s="58">
        <f t="shared" si="1020"/>
        <v>23143.4</v>
      </c>
      <c r="AI764" s="11">
        <f t="shared" si="1046"/>
        <v>0</v>
      </c>
      <c r="AJ764" s="21"/>
      <c r="AK764" s="21"/>
    </row>
    <row r="765" spans="1:42" ht="46.8" x14ac:dyDescent="0.3">
      <c r="A765" s="47" t="s">
        <v>492</v>
      </c>
      <c r="B765" s="48" t="s">
        <v>51</v>
      </c>
      <c r="C765" s="47"/>
      <c r="D765" s="47"/>
      <c r="E765" s="49" t="s">
        <v>52</v>
      </c>
      <c r="F765" s="11">
        <f t="shared" si="1030"/>
        <v>23143.4</v>
      </c>
      <c r="G765" s="11">
        <f t="shared" si="1031"/>
        <v>23143.4</v>
      </c>
      <c r="H765" s="11">
        <f t="shared" si="1032"/>
        <v>23143.4</v>
      </c>
      <c r="I765" s="11">
        <f t="shared" si="1033"/>
        <v>0</v>
      </c>
      <c r="J765" s="11">
        <f t="shared" si="1034"/>
        <v>0</v>
      </c>
      <c r="K765" s="11">
        <f t="shared" si="1035"/>
        <v>0</v>
      </c>
      <c r="L765" s="11">
        <f t="shared" si="982"/>
        <v>23143.4</v>
      </c>
      <c r="M765" s="11">
        <f t="shared" si="983"/>
        <v>23143.4</v>
      </c>
      <c r="N765" s="11">
        <f t="shared" si="984"/>
        <v>23143.4</v>
      </c>
      <c r="O765" s="11">
        <f t="shared" si="1036"/>
        <v>0</v>
      </c>
      <c r="P765" s="11">
        <f t="shared" si="1037"/>
        <v>0</v>
      </c>
      <c r="Q765" s="11">
        <f t="shared" si="1038"/>
        <v>0</v>
      </c>
      <c r="R765" s="11">
        <f t="shared" si="1012"/>
        <v>23143.4</v>
      </c>
      <c r="S765" s="11">
        <f t="shared" si="1013"/>
        <v>23143.4</v>
      </c>
      <c r="T765" s="11">
        <f t="shared" si="1014"/>
        <v>23143.4</v>
      </c>
      <c r="U765" s="11">
        <f t="shared" si="1039"/>
        <v>0</v>
      </c>
      <c r="V765" s="11">
        <f t="shared" si="1040"/>
        <v>0</v>
      </c>
      <c r="W765" s="11">
        <f t="shared" si="1041"/>
        <v>0</v>
      </c>
      <c r="X765" s="11">
        <f t="shared" si="1015"/>
        <v>23143.4</v>
      </c>
      <c r="Y765" s="11">
        <f t="shared" si="1016"/>
        <v>23143.4</v>
      </c>
      <c r="Z765" s="11">
        <f t="shared" si="1017"/>
        <v>23143.4</v>
      </c>
      <c r="AA765" s="11">
        <f t="shared" si="1042"/>
        <v>0</v>
      </c>
      <c r="AB765" s="11">
        <f t="shared" si="1043"/>
        <v>0</v>
      </c>
      <c r="AC765" s="11">
        <f t="shared" si="1044"/>
        <v>0</v>
      </c>
      <c r="AD765" s="11">
        <f t="shared" si="1018"/>
        <v>23143.4</v>
      </c>
      <c r="AE765" s="11">
        <f t="shared" si="1045"/>
        <v>0</v>
      </c>
      <c r="AF765" s="57">
        <f t="shared" si="1011"/>
        <v>23143.4</v>
      </c>
      <c r="AG765" s="58">
        <f t="shared" si="1019"/>
        <v>23143.4</v>
      </c>
      <c r="AH765" s="58">
        <f t="shared" si="1020"/>
        <v>23143.4</v>
      </c>
      <c r="AI765" s="11">
        <f t="shared" si="1046"/>
        <v>0</v>
      </c>
      <c r="AJ765" s="21"/>
      <c r="AK765" s="21"/>
    </row>
    <row r="766" spans="1:42" ht="31.2" x14ac:dyDescent="0.3">
      <c r="A766" s="47" t="s">
        <v>492</v>
      </c>
      <c r="B766" s="48">
        <v>600</v>
      </c>
      <c r="C766" s="47" t="s">
        <v>235</v>
      </c>
      <c r="D766" s="47" t="s">
        <v>488</v>
      </c>
      <c r="E766" s="49" t="s">
        <v>489</v>
      </c>
      <c r="F766" s="11">
        <v>23143.4</v>
      </c>
      <c r="G766" s="11">
        <v>23143.4</v>
      </c>
      <c r="H766" s="11">
        <v>23143.4</v>
      </c>
      <c r="I766" s="11"/>
      <c r="J766" s="11"/>
      <c r="K766" s="11"/>
      <c r="L766" s="11">
        <f t="shared" si="982"/>
        <v>23143.4</v>
      </c>
      <c r="M766" s="11">
        <f t="shared" si="983"/>
        <v>23143.4</v>
      </c>
      <c r="N766" s="11">
        <f t="shared" si="984"/>
        <v>23143.4</v>
      </c>
      <c r="O766" s="11"/>
      <c r="P766" s="11"/>
      <c r="Q766" s="11"/>
      <c r="R766" s="11">
        <f t="shared" si="1012"/>
        <v>23143.4</v>
      </c>
      <c r="S766" s="11">
        <f t="shared" si="1013"/>
        <v>23143.4</v>
      </c>
      <c r="T766" s="11">
        <f t="shared" si="1014"/>
        <v>23143.4</v>
      </c>
      <c r="U766" s="11"/>
      <c r="V766" s="11"/>
      <c r="W766" s="11"/>
      <c r="X766" s="11">
        <f t="shared" si="1015"/>
        <v>23143.4</v>
      </c>
      <c r="Y766" s="11">
        <f t="shared" si="1016"/>
        <v>23143.4</v>
      </c>
      <c r="Z766" s="11">
        <f t="shared" si="1017"/>
        <v>23143.4</v>
      </c>
      <c r="AA766" s="11"/>
      <c r="AB766" s="11"/>
      <c r="AC766" s="11"/>
      <c r="AD766" s="11">
        <f t="shared" si="1018"/>
        <v>23143.4</v>
      </c>
      <c r="AE766" s="11"/>
      <c r="AF766" s="57">
        <f t="shared" si="1011"/>
        <v>23143.4</v>
      </c>
      <c r="AG766" s="58">
        <f t="shared" si="1019"/>
        <v>23143.4</v>
      </c>
      <c r="AH766" s="58">
        <f t="shared" si="1020"/>
        <v>23143.4</v>
      </c>
      <c r="AI766" s="11"/>
      <c r="AJ766" s="21"/>
      <c r="AK766" s="21"/>
    </row>
    <row r="767" spans="1:42" ht="62.4" x14ac:dyDescent="0.3">
      <c r="A767" s="47" t="s">
        <v>494</v>
      </c>
      <c r="B767" s="48"/>
      <c r="C767" s="47"/>
      <c r="D767" s="47"/>
      <c r="E767" s="49" t="s">
        <v>495</v>
      </c>
      <c r="F767" s="11">
        <f t="shared" si="1030"/>
        <v>89843.400000000009</v>
      </c>
      <c r="G767" s="11">
        <f t="shared" si="1031"/>
        <v>92485.2</v>
      </c>
      <c r="H767" s="11">
        <f t="shared" si="1032"/>
        <v>92485.2</v>
      </c>
      <c r="I767" s="11">
        <f t="shared" si="1033"/>
        <v>0</v>
      </c>
      <c r="J767" s="11">
        <f t="shared" si="1034"/>
        <v>0</v>
      </c>
      <c r="K767" s="11">
        <f t="shared" si="1035"/>
        <v>0</v>
      </c>
      <c r="L767" s="11">
        <f t="shared" si="982"/>
        <v>89843.400000000009</v>
      </c>
      <c r="M767" s="11">
        <f t="shared" si="983"/>
        <v>92485.2</v>
      </c>
      <c r="N767" s="11">
        <f t="shared" si="984"/>
        <v>92485.2</v>
      </c>
      <c r="O767" s="11">
        <f t="shared" si="1036"/>
        <v>12776.1</v>
      </c>
      <c r="P767" s="11">
        <f t="shared" si="1037"/>
        <v>15575.7</v>
      </c>
      <c r="Q767" s="11">
        <f t="shared" si="1038"/>
        <v>15575.7</v>
      </c>
      <c r="R767" s="11">
        <f t="shared" si="1012"/>
        <v>102619.50000000001</v>
      </c>
      <c r="S767" s="11">
        <f t="shared" si="1013"/>
        <v>108060.9</v>
      </c>
      <c r="T767" s="11">
        <f t="shared" si="1014"/>
        <v>108060.9</v>
      </c>
      <c r="U767" s="11">
        <f t="shared" si="1039"/>
        <v>0</v>
      </c>
      <c r="V767" s="11">
        <f t="shared" si="1040"/>
        <v>0</v>
      </c>
      <c r="W767" s="11">
        <f t="shared" si="1041"/>
        <v>0</v>
      </c>
      <c r="X767" s="11">
        <f t="shared" si="1015"/>
        <v>102619.50000000001</v>
      </c>
      <c r="Y767" s="11">
        <f t="shared" si="1016"/>
        <v>108060.9</v>
      </c>
      <c r="Z767" s="11">
        <f t="shared" si="1017"/>
        <v>108060.9</v>
      </c>
      <c r="AA767" s="11">
        <f t="shared" si="1042"/>
        <v>0</v>
      </c>
      <c r="AB767" s="11">
        <f t="shared" si="1043"/>
        <v>0</v>
      </c>
      <c r="AC767" s="11">
        <f t="shared" si="1044"/>
        <v>0</v>
      </c>
      <c r="AD767" s="11">
        <f t="shared" si="1018"/>
        <v>102619.50000000001</v>
      </c>
      <c r="AE767" s="11">
        <f t="shared" si="1045"/>
        <v>0</v>
      </c>
      <c r="AF767" s="57">
        <f t="shared" si="1011"/>
        <v>102619.50000000001</v>
      </c>
      <c r="AG767" s="58">
        <f t="shared" si="1019"/>
        <v>108060.9</v>
      </c>
      <c r="AH767" s="58">
        <f t="shared" si="1020"/>
        <v>108060.9</v>
      </c>
      <c r="AI767" s="11">
        <f t="shared" si="1046"/>
        <v>0</v>
      </c>
      <c r="AJ767" s="21"/>
      <c r="AK767" s="21"/>
    </row>
    <row r="768" spans="1:42" ht="31.2" x14ac:dyDescent="0.3">
      <c r="A768" s="47" t="s">
        <v>496</v>
      </c>
      <c r="B768" s="48"/>
      <c r="C768" s="47"/>
      <c r="D768" s="47"/>
      <c r="E768" s="49" t="s">
        <v>169</v>
      </c>
      <c r="F768" s="11">
        <f t="shared" ref="F768:K768" si="1047">F769+F771</f>
        <v>89843.400000000009</v>
      </c>
      <c r="G768" s="11">
        <f t="shared" si="1047"/>
        <v>92485.2</v>
      </c>
      <c r="H768" s="11">
        <f t="shared" si="1047"/>
        <v>92485.2</v>
      </c>
      <c r="I768" s="11">
        <f t="shared" si="1047"/>
        <v>0</v>
      </c>
      <c r="J768" s="11">
        <f t="shared" si="1047"/>
        <v>0</v>
      </c>
      <c r="K768" s="11">
        <f t="shared" si="1047"/>
        <v>0</v>
      </c>
      <c r="L768" s="11">
        <f t="shared" si="982"/>
        <v>89843.400000000009</v>
      </c>
      <c r="M768" s="11">
        <f t="shared" si="983"/>
        <v>92485.2</v>
      </c>
      <c r="N768" s="11">
        <f t="shared" si="984"/>
        <v>92485.2</v>
      </c>
      <c r="O768" s="11">
        <f>O769+O771</f>
        <v>12776.1</v>
      </c>
      <c r="P768" s="11">
        <f>P769+P771</f>
        <v>15575.7</v>
      </c>
      <c r="Q768" s="11">
        <f>Q769+Q771</f>
        <v>15575.7</v>
      </c>
      <c r="R768" s="11">
        <f t="shared" si="1012"/>
        <v>102619.50000000001</v>
      </c>
      <c r="S768" s="11">
        <f t="shared" si="1013"/>
        <v>108060.9</v>
      </c>
      <c r="T768" s="11">
        <f t="shared" si="1014"/>
        <v>108060.9</v>
      </c>
      <c r="U768" s="11">
        <f>U769+U771</f>
        <v>0</v>
      </c>
      <c r="V768" s="11">
        <f>V769+V771</f>
        <v>0</v>
      </c>
      <c r="W768" s="11">
        <f>W769+W771</f>
        <v>0</v>
      </c>
      <c r="X768" s="11">
        <f t="shared" si="1015"/>
        <v>102619.50000000001</v>
      </c>
      <c r="Y768" s="11">
        <f t="shared" si="1016"/>
        <v>108060.9</v>
      </c>
      <c r="Z768" s="11">
        <f t="shared" si="1017"/>
        <v>108060.9</v>
      </c>
      <c r="AA768" s="11">
        <f>AA769+AA771</f>
        <v>0</v>
      </c>
      <c r="AB768" s="11">
        <f>AB769+AB771</f>
        <v>0</v>
      </c>
      <c r="AC768" s="11">
        <f>AC769+AC771</f>
        <v>0</v>
      </c>
      <c r="AD768" s="11">
        <f t="shared" si="1018"/>
        <v>102619.50000000001</v>
      </c>
      <c r="AE768" s="11">
        <f>AE769+AE771</f>
        <v>0</v>
      </c>
      <c r="AF768" s="57">
        <f t="shared" si="1011"/>
        <v>102619.50000000001</v>
      </c>
      <c r="AG768" s="58">
        <f t="shared" si="1019"/>
        <v>108060.9</v>
      </c>
      <c r="AH768" s="58">
        <f t="shared" si="1020"/>
        <v>108060.9</v>
      </c>
      <c r="AI768" s="11">
        <f>AI769+AI771</f>
        <v>0</v>
      </c>
      <c r="AJ768" s="21"/>
      <c r="AK768" s="21"/>
    </row>
    <row r="769" spans="1:42" ht="78" x14ac:dyDescent="0.3">
      <c r="A769" s="47" t="s">
        <v>496</v>
      </c>
      <c r="B769" s="48" t="s">
        <v>141</v>
      </c>
      <c r="C769" s="47"/>
      <c r="D769" s="47"/>
      <c r="E769" s="49" t="s">
        <v>142</v>
      </c>
      <c r="F769" s="11">
        <f t="shared" ref="F769:K769" si="1048">F770</f>
        <v>86144.400000000009</v>
      </c>
      <c r="G769" s="11">
        <f t="shared" si="1048"/>
        <v>88786.2</v>
      </c>
      <c r="H769" s="11">
        <f t="shared" si="1048"/>
        <v>88786.2</v>
      </c>
      <c r="I769" s="11">
        <f t="shared" si="1048"/>
        <v>0</v>
      </c>
      <c r="J769" s="11">
        <f t="shared" si="1048"/>
        <v>0</v>
      </c>
      <c r="K769" s="11">
        <f t="shared" si="1048"/>
        <v>0</v>
      </c>
      <c r="L769" s="11">
        <f t="shared" si="982"/>
        <v>86144.400000000009</v>
      </c>
      <c r="M769" s="11">
        <f t="shared" si="983"/>
        <v>88786.2</v>
      </c>
      <c r="N769" s="11">
        <f t="shared" si="984"/>
        <v>88786.2</v>
      </c>
      <c r="O769" s="11">
        <f>O770</f>
        <v>12776.1</v>
      </c>
      <c r="P769" s="11">
        <f>P770</f>
        <v>15575.7</v>
      </c>
      <c r="Q769" s="11">
        <f>Q770</f>
        <v>15575.7</v>
      </c>
      <c r="R769" s="11">
        <f t="shared" si="1012"/>
        <v>98920.500000000015</v>
      </c>
      <c r="S769" s="11">
        <f t="shared" si="1013"/>
        <v>104361.9</v>
      </c>
      <c r="T769" s="11">
        <f t="shared" si="1014"/>
        <v>104361.9</v>
      </c>
      <c r="U769" s="11">
        <f>U770</f>
        <v>0</v>
      </c>
      <c r="V769" s="11">
        <f>V770</f>
        <v>0</v>
      </c>
      <c r="W769" s="11">
        <f>W770</f>
        <v>0</v>
      </c>
      <c r="X769" s="11">
        <f t="shared" si="1015"/>
        <v>98920.500000000015</v>
      </c>
      <c r="Y769" s="11">
        <f t="shared" si="1016"/>
        <v>104361.9</v>
      </c>
      <c r="Z769" s="11">
        <f t="shared" si="1017"/>
        <v>104361.9</v>
      </c>
      <c r="AA769" s="11">
        <f>AA770</f>
        <v>0</v>
      </c>
      <c r="AB769" s="11">
        <f>AB770</f>
        <v>0</v>
      </c>
      <c r="AC769" s="11">
        <f>AC770</f>
        <v>0</v>
      </c>
      <c r="AD769" s="11">
        <f t="shared" si="1018"/>
        <v>98920.500000000015</v>
      </c>
      <c r="AE769" s="11">
        <f>AE770</f>
        <v>0</v>
      </c>
      <c r="AF769" s="57">
        <f t="shared" si="1011"/>
        <v>98920.500000000015</v>
      </c>
      <c r="AG769" s="58">
        <f t="shared" si="1019"/>
        <v>104361.9</v>
      </c>
      <c r="AH769" s="58">
        <f t="shared" si="1020"/>
        <v>104361.9</v>
      </c>
      <c r="AI769" s="11">
        <f>AI770</f>
        <v>0</v>
      </c>
      <c r="AJ769" s="21"/>
      <c r="AK769" s="21"/>
    </row>
    <row r="770" spans="1:42" ht="31.2" x14ac:dyDescent="0.3">
      <c r="A770" s="47" t="s">
        <v>496</v>
      </c>
      <c r="B770" s="48">
        <v>100</v>
      </c>
      <c r="C770" s="47" t="s">
        <v>235</v>
      </c>
      <c r="D770" s="47" t="s">
        <v>488</v>
      </c>
      <c r="E770" s="49" t="s">
        <v>489</v>
      </c>
      <c r="F770" s="11">
        <v>86144.400000000009</v>
      </c>
      <c r="G770" s="11">
        <v>88786.2</v>
      </c>
      <c r="H770" s="11">
        <v>88786.2</v>
      </c>
      <c r="I770" s="11"/>
      <c r="J770" s="11"/>
      <c r="K770" s="11"/>
      <c r="L770" s="11">
        <f t="shared" si="982"/>
        <v>86144.400000000009</v>
      </c>
      <c r="M770" s="11">
        <f t="shared" si="983"/>
        <v>88786.2</v>
      </c>
      <c r="N770" s="11">
        <f t="shared" si="984"/>
        <v>88786.2</v>
      </c>
      <c r="O770" s="11">
        <v>12776.1</v>
      </c>
      <c r="P770" s="11">
        <v>15575.7</v>
      </c>
      <c r="Q770" s="11">
        <v>15575.7</v>
      </c>
      <c r="R770" s="11">
        <f t="shared" si="1012"/>
        <v>98920.500000000015</v>
      </c>
      <c r="S770" s="11">
        <f t="shared" si="1013"/>
        <v>104361.9</v>
      </c>
      <c r="T770" s="11">
        <f t="shared" si="1014"/>
        <v>104361.9</v>
      </c>
      <c r="U770" s="11"/>
      <c r="V770" s="11"/>
      <c r="W770" s="11"/>
      <c r="X770" s="11">
        <f t="shared" si="1015"/>
        <v>98920.500000000015</v>
      </c>
      <c r="Y770" s="11">
        <f t="shared" si="1016"/>
        <v>104361.9</v>
      </c>
      <c r="Z770" s="11">
        <f t="shared" si="1017"/>
        <v>104361.9</v>
      </c>
      <c r="AA770" s="11"/>
      <c r="AB770" s="11"/>
      <c r="AC770" s="11"/>
      <c r="AD770" s="11">
        <f t="shared" si="1018"/>
        <v>98920.500000000015</v>
      </c>
      <c r="AE770" s="11"/>
      <c r="AF770" s="57">
        <f t="shared" si="1011"/>
        <v>98920.500000000015</v>
      </c>
      <c r="AG770" s="58">
        <f t="shared" si="1019"/>
        <v>104361.9</v>
      </c>
      <c r="AH770" s="58">
        <f t="shared" si="1020"/>
        <v>104361.9</v>
      </c>
      <c r="AI770" s="11"/>
      <c r="AJ770" s="21"/>
      <c r="AK770" s="21"/>
    </row>
    <row r="771" spans="1:42" ht="31.2" x14ac:dyDescent="0.3">
      <c r="A771" s="47" t="s">
        <v>496</v>
      </c>
      <c r="B771" s="48" t="s">
        <v>59</v>
      </c>
      <c r="C771" s="47"/>
      <c r="D771" s="47"/>
      <c r="E771" s="49" t="s">
        <v>60</v>
      </c>
      <c r="F771" s="11">
        <f t="shared" ref="F771:K771" si="1049">F772</f>
        <v>3699</v>
      </c>
      <c r="G771" s="11">
        <f t="shared" si="1049"/>
        <v>3699</v>
      </c>
      <c r="H771" s="11">
        <f t="shared" si="1049"/>
        <v>3699</v>
      </c>
      <c r="I771" s="11">
        <f t="shared" si="1049"/>
        <v>0</v>
      </c>
      <c r="J771" s="11">
        <f t="shared" si="1049"/>
        <v>0</v>
      </c>
      <c r="K771" s="11">
        <f t="shared" si="1049"/>
        <v>0</v>
      </c>
      <c r="L771" s="11">
        <f t="shared" si="982"/>
        <v>3699</v>
      </c>
      <c r="M771" s="11">
        <f t="shared" si="983"/>
        <v>3699</v>
      </c>
      <c r="N771" s="11">
        <f t="shared" si="984"/>
        <v>3699</v>
      </c>
      <c r="O771" s="11">
        <f>O772</f>
        <v>0</v>
      </c>
      <c r="P771" s="11">
        <f>P772</f>
        <v>0</v>
      </c>
      <c r="Q771" s="11">
        <f>Q772</f>
        <v>0</v>
      </c>
      <c r="R771" s="11">
        <f t="shared" si="1012"/>
        <v>3699</v>
      </c>
      <c r="S771" s="11">
        <f t="shared" si="1013"/>
        <v>3699</v>
      </c>
      <c r="T771" s="11">
        <f t="shared" si="1014"/>
        <v>3699</v>
      </c>
      <c r="U771" s="11">
        <f>U772</f>
        <v>0</v>
      </c>
      <c r="V771" s="11">
        <f>V772</f>
        <v>0</v>
      </c>
      <c r="W771" s="11">
        <f>W772</f>
        <v>0</v>
      </c>
      <c r="X771" s="11">
        <f t="shared" si="1015"/>
        <v>3699</v>
      </c>
      <c r="Y771" s="11">
        <f t="shared" si="1016"/>
        <v>3699</v>
      </c>
      <c r="Z771" s="11">
        <f t="shared" si="1017"/>
        <v>3699</v>
      </c>
      <c r="AA771" s="11">
        <f>AA772</f>
        <v>0</v>
      </c>
      <c r="AB771" s="11">
        <f>AB772</f>
        <v>0</v>
      </c>
      <c r="AC771" s="11">
        <f>AC772</f>
        <v>0</v>
      </c>
      <c r="AD771" s="11">
        <f t="shared" si="1018"/>
        <v>3699</v>
      </c>
      <c r="AE771" s="11">
        <f>AE772</f>
        <v>0</v>
      </c>
      <c r="AF771" s="57">
        <f t="shared" si="1011"/>
        <v>3699</v>
      </c>
      <c r="AG771" s="58">
        <f t="shared" si="1019"/>
        <v>3699</v>
      </c>
      <c r="AH771" s="58">
        <f t="shared" si="1020"/>
        <v>3699</v>
      </c>
      <c r="AI771" s="11">
        <f>AI772</f>
        <v>0</v>
      </c>
      <c r="AJ771" s="21"/>
      <c r="AK771" s="21"/>
    </row>
    <row r="772" spans="1:42" ht="31.2" x14ac:dyDescent="0.3">
      <c r="A772" s="47" t="s">
        <v>496</v>
      </c>
      <c r="B772" s="48">
        <v>200</v>
      </c>
      <c r="C772" s="47" t="s">
        <v>235</v>
      </c>
      <c r="D772" s="47" t="s">
        <v>488</v>
      </c>
      <c r="E772" s="49" t="s">
        <v>489</v>
      </c>
      <c r="F772" s="11">
        <v>3699</v>
      </c>
      <c r="G772" s="11">
        <v>3699</v>
      </c>
      <c r="H772" s="11">
        <v>3699</v>
      </c>
      <c r="I772" s="11"/>
      <c r="J772" s="11"/>
      <c r="K772" s="11"/>
      <c r="L772" s="11">
        <f t="shared" si="982"/>
        <v>3699</v>
      </c>
      <c r="M772" s="11">
        <f t="shared" si="983"/>
        <v>3699</v>
      </c>
      <c r="N772" s="11">
        <f t="shared" si="984"/>
        <v>3699</v>
      </c>
      <c r="O772" s="11"/>
      <c r="P772" s="11"/>
      <c r="Q772" s="11"/>
      <c r="R772" s="11">
        <f t="shared" si="1012"/>
        <v>3699</v>
      </c>
      <c r="S772" s="11">
        <f t="shared" si="1013"/>
        <v>3699</v>
      </c>
      <c r="T772" s="11">
        <f t="shared" si="1014"/>
        <v>3699</v>
      </c>
      <c r="U772" s="11"/>
      <c r="V772" s="11"/>
      <c r="W772" s="11"/>
      <c r="X772" s="11">
        <f t="shared" si="1015"/>
        <v>3699</v>
      </c>
      <c r="Y772" s="11">
        <f t="shared" si="1016"/>
        <v>3699</v>
      </c>
      <c r="Z772" s="11">
        <f t="shared" si="1017"/>
        <v>3699</v>
      </c>
      <c r="AA772" s="11"/>
      <c r="AB772" s="11"/>
      <c r="AC772" s="11"/>
      <c r="AD772" s="11">
        <f t="shared" si="1018"/>
        <v>3699</v>
      </c>
      <c r="AE772" s="11"/>
      <c r="AF772" s="57">
        <f t="shared" si="1011"/>
        <v>3699</v>
      </c>
      <c r="AG772" s="58">
        <f t="shared" si="1019"/>
        <v>3699</v>
      </c>
      <c r="AH772" s="58">
        <f t="shared" si="1020"/>
        <v>3699</v>
      </c>
      <c r="AI772" s="11"/>
      <c r="AJ772" s="21"/>
      <c r="AK772" s="21"/>
    </row>
    <row r="773" spans="1:42" s="59" customFormat="1" ht="31.2" x14ac:dyDescent="0.3">
      <c r="A773" s="41" t="s">
        <v>497</v>
      </c>
      <c r="B773" s="42"/>
      <c r="C773" s="41"/>
      <c r="D773" s="41"/>
      <c r="E773" s="43" t="s">
        <v>498</v>
      </c>
      <c r="F773" s="15">
        <f t="shared" ref="F773:K773" si="1050">F774</f>
        <v>111758.5</v>
      </c>
      <c r="G773" s="15">
        <f t="shared" si="1050"/>
        <v>100646</v>
      </c>
      <c r="H773" s="15">
        <f t="shared" si="1050"/>
        <v>100646</v>
      </c>
      <c r="I773" s="15">
        <f t="shared" si="1050"/>
        <v>-53.1</v>
      </c>
      <c r="J773" s="15">
        <f t="shared" si="1050"/>
        <v>-53.8</v>
      </c>
      <c r="K773" s="15">
        <f t="shared" si="1050"/>
        <v>-54.5</v>
      </c>
      <c r="L773" s="15">
        <f t="shared" si="982"/>
        <v>111705.4</v>
      </c>
      <c r="M773" s="15">
        <f t="shared" si="983"/>
        <v>100592.2</v>
      </c>
      <c r="N773" s="15">
        <f t="shared" si="984"/>
        <v>100591.5</v>
      </c>
      <c r="O773" s="15">
        <f>O774</f>
        <v>15686.52607</v>
      </c>
      <c r="P773" s="15">
        <f>P774</f>
        <v>10313</v>
      </c>
      <c r="Q773" s="15">
        <f>Q774</f>
        <v>10313</v>
      </c>
      <c r="R773" s="15">
        <f t="shared" si="1012"/>
        <v>127391.92606999999</v>
      </c>
      <c r="S773" s="15">
        <f t="shared" si="1013"/>
        <v>110905.2</v>
      </c>
      <c r="T773" s="15">
        <f t="shared" si="1014"/>
        <v>110904.5</v>
      </c>
      <c r="U773" s="15">
        <f>U774</f>
        <v>-170.4</v>
      </c>
      <c r="V773" s="15">
        <f>V774</f>
        <v>0</v>
      </c>
      <c r="W773" s="15">
        <f>W774</f>
        <v>0</v>
      </c>
      <c r="X773" s="15">
        <f t="shared" si="1015"/>
        <v>127221.52606999999</v>
      </c>
      <c r="Y773" s="15">
        <f t="shared" si="1016"/>
        <v>110905.2</v>
      </c>
      <c r="Z773" s="15">
        <f t="shared" si="1017"/>
        <v>110904.5</v>
      </c>
      <c r="AA773" s="15">
        <f>AA774</f>
        <v>0</v>
      </c>
      <c r="AB773" s="15">
        <f>AB774</f>
        <v>0</v>
      </c>
      <c r="AC773" s="15">
        <f>AC774</f>
        <v>0</v>
      </c>
      <c r="AD773" s="15">
        <f t="shared" si="1018"/>
        <v>127221.52606999999</v>
      </c>
      <c r="AE773" s="15">
        <f>AE774</f>
        <v>0</v>
      </c>
      <c r="AF773" s="53">
        <f t="shared" si="1011"/>
        <v>127221.52606999999</v>
      </c>
      <c r="AG773" s="54">
        <f t="shared" si="1019"/>
        <v>110905.2</v>
      </c>
      <c r="AH773" s="54">
        <f t="shared" si="1020"/>
        <v>110904.5</v>
      </c>
      <c r="AI773" s="15">
        <f>AI774</f>
        <v>0</v>
      </c>
      <c r="AJ773" s="16"/>
      <c r="AK773" s="16"/>
      <c r="AL773" s="12"/>
      <c r="AM773" s="12"/>
      <c r="AN773" s="12"/>
      <c r="AO773" s="12"/>
      <c r="AP773" s="12"/>
    </row>
    <row r="774" spans="1:42" s="60" customFormat="1" x14ac:dyDescent="0.3">
      <c r="A774" s="44" t="s">
        <v>499</v>
      </c>
      <c r="B774" s="45"/>
      <c r="C774" s="44"/>
      <c r="D774" s="44"/>
      <c r="E774" s="46" t="s">
        <v>54</v>
      </c>
      <c r="F774" s="18">
        <f t="shared" ref="F774:K774" si="1051">F775+F789+F797</f>
        <v>111758.5</v>
      </c>
      <c r="G774" s="18">
        <f t="shared" si="1051"/>
        <v>100646</v>
      </c>
      <c r="H774" s="18">
        <f t="shared" si="1051"/>
        <v>100646</v>
      </c>
      <c r="I774" s="18">
        <f t="shared" si="1051"/>
        <v>-53.1</v>
      </c>
      <c r="J774" s="18">
        <f t="shared" si="1051"/>
        <v>-53.8</v>
      </c>
      <c r="K774" s="18">
        <f t="shared" si="1051"/>
        <v>-54.5</v>
      </c>
      <c r="L774" s="18">
        <f t="shared" si="982"/>
        <v>111705.4</v>
      </c>
      <c r="M774" s="18">
        <f t="shared" si="983"/>
        <v>100592.2</v>
      </c>
      <c r="N774" s="18">
        <f t="shared" si="984"/>
        <v>100591.5</v>
      </c>
      <c r="O774" s="18">
        <f>O775+O789+O797</f>
        <v>15686.52607</v>
      </c>
      <c r="P774" s="18">
        <f>P775+P789+P797</f>
        <v>10313</v>
      </c>
      <c r="Q774" s="18">
        <f>Q775+Q789+Q797</f>
        <v>10313</v>
      </c>
      <c r="R774" s="18">
        <f t="shared" si="1012"/>
        <v>127391.92606999999</v>
      </c>
      <c r="S774" s="18">
        <f t="shared" si="1013"/>
        <v>110905.2</v>
      </c>
      <c r="T774" s="18">
        <f t="shared" si="1014"/>
        <v>110904.5</v>
      </c>
      <c r="U774" s="18">
        <f>U775+U789+U797</f>
        <v>-170.4</v>
      </c>
      <c r="V774" s="18">
        <f>V775+V789+V797</f>
        <v>0</v>
      </c>
      <c r="W774" s="18">
        <f>W775+W789+W797</f>
        <v>0</v>
      </c>
      <c r="X774" s="18">
        <f t="shared" si="1015"/>
        <v>127221.52606999999</v>
      </c>
      <c r="Y774" s="18">
        <f t="shared" si="1016"/>
        <v>110905.2</v>
      </c>
      <c r="Z774" s="18">
        <f t="shared" si="1017"/>
        <v>110904.5</v>
      </c>
      <c r="AA774" s="18">
        <f>AA775+AA789+AA797</f>
        <v>0</v>
      </c>
      <c r="AB774" s="18">
        <f>AB775+AB789+AB797</f>
        <v>0</v>
      </c>
      <c r="AC774" s="18">
        <f>AC775+AC789+AC797</f>
        <v>0</v>
      </c>
      <c r="AD774" s="18">
        <f t="shared" si="1018"/>
        <v>127221.52606999999</v>
      </c>
      <c r="AE774" s="18">
        <f>AE775+AE789+AE797</f>
        <v>0</v>
      </c>
      <c r="AF774" s="55">
        <f t="shared" si="1011"/>
        <v>127221.52606999999</v>
      </c>
      <c r="AG774" s="56">
        <f t="shared" si="1019"/>
        <v>110905.2</v>
      </c>
      <c r="AH774" s="56">
        <f t="shared" si="1020"/>
        <v>110904.5</v>
      </c>
      <c r="AI774" s="18">
        <f>AI775+AI789+AI797</f>
        <v>0</v>
      </c>
      <c r="AJ774" s="19"/>
      <c r="AK774" s="19"/>
      <c r="AL774" s="17"/>
      <c r="AM774" s="17"/>
      <c r="AN774" s="17"/>
      <c r="AO774" s="17"/>
      <c r="AP774" s="17"/>
    </row>
    <row r="775" spans="1:42" ht="62.4" x14ac:dyDescent="0.3">
      <c r="A775" s="47" t="s">
        <v>500</v>
      </c>
      <c r="B775" s="48"/>
      <c r="C775" s="47"/>
      <c r="D775" s="47"/>
      <c r="E775" s="49" t="s">
        <v>501</v>
      </c>
      <c r="F775" s="11">
        <f t="shared" ref="F775:K775" si="1052">F776+F783+F786</f>
        <v>25062.800000000003</v>
      </c>
      <c r="G775" s="11">
        <f t="shared" si="1052"/>
        <v>25820.500000000004</v>
      </c>
      <c r="H775" s="11">
        <f t="shared" si="1052"/>
        <v>25820.500000000004</v>
      </c>
      <c r="I775" s="11">
        <f t="shared" si="1052"/>
        <v>-53.1</v>
      </c>
      <c r="J775" s="11">
        <f t="shared" si="1052"/>
        <v>-53.8</v>
      </c>
      <c r="K775" s="11">
        <f t="shared" si="1052"/>
        <v>-54.5</v>
      </c>
      <c r="L775" s="11">
        <f t="shared" si="982"/>
        <v>25009.700000000004</v>
      </c>
      <c r="M775" s="11">
        <f t="shared" si="983"/>
        <v>25766.700000000004</v>
      </c>
      <c r="N775" s="11">
        <f t="shared" si="984"/>
        <v>25766.000000000004</v>
      </c>
      <c r="O775" s="11">
        <f>O776+O783+O786</f>
        <v>7688.97739</v>
      </c>
      <c r="P775" s="11">
        <f>P776+P783+P786</f>
        <v>792.1</v>
      </c>
      <c r="Q775" s="11">
        <f>Q776+Q783+Q786</f>
        <v>792.1</v>
      </c>
      <c r="R775" s="11">
        <f t="shared" si="1012"/>
        <v>32698.677390000004</v>
      </c>
      <c r="S775" s="11">
        <f t="shared" si="1013"/>
        <v>26558.800000000003</v>
      </c>
      <c r="T775" s="11">
        <f t="shared" si="1014"/>
        <v>26558.100000000002</v>
      </c>
      <c r="U775" s="11">
        <f>U776+U783+U786</f>
        <v>-170.4</v>
      </c>
      <c r="V775" s="11">
        <f>V776+V783+V786</f>
        <v>0</v>
      </c>
      <c r="W775" s="11">
        <f>W776+W783+W786</f>
        <v>0</v>
      </c>
      <c r="X775" s="11">
        <f t="shared" si="1015"/>
        <v>32528.277390000003</v>
      </c>
      <c r="Y775" s="11">
        <f t="shared" si="1016"/>
        <v>26558.800000000003</v>
      </c>
      <c r="Z775" s="11">
        <f t="shared" si="1017"/>
        <v>26558.100000000002</v>
      </c>
      <c r="AA775" s="11">
        <f>AA776+AA783+AA786</f>
        <v>0</v>
      </c>
      <c r="AB775" s="11">
        <f>AB776+AB783+AB786</f>
        <v>0</v>
      </c>
      <c r="AC775" s="11">
        <f>AC776+AC783+AC786</f>
        <v>0</v>
      </c>
      <c r="AD775" s="11">
        <f t="shared" si="1018"/>
        <v>32528.277390000003</v>
      </c>
      <c r="AE775" s="11">
        <f>AE776+AE783+AE786</f>
        <v>0</v>
      </c>
      <c r="AF775" s="57">
        <f t="shared" si="1011"/>
        <v>32528.277390000003</v>
      </c>
      <c r="AG775" s="58">
        <f t="shared" si="1019"/>
        <v>26558.800000000003</v>
      </c>
      <c r="AH775" s="58">
        <f t="shared" si="1020"/>
        <v>26558.100000000002</v>
      </c>
      <c r="AI775" s="11">
        <f>AI776+AI783+AI786</f>
        <v>0</v>
      </c>
      <c r="AJ775" s="21"/>
      <c r="AK775" s="21"/>
    </row>
    <row r="776" spans="1:42" ht="46.8" x14ac:dyDescent="0.3">
      <c r="A776" s="47" t="s">
        <v>502</v>
      </c>
      <c r="B776" s="48"/>
      <c r="C776" s="47"/>
      <c r="D776" s="47"/>
      <c r="E776" s="49" t="s">
        <v>140</v>
      </c>
      <c r="F776" s="11">
        <f t="shared" ref="F776:K776" si="1053">F777+F779+F781</f>
        <v>15372.800000000001</v>
      </c>
      <c r="G776" s="11">
        <f t="shared" si="1053"/>
        <v>15796.900000000001</v>
      </c>
      <c r="H776" s="11">
        <f t="shared" si="1053"/>
        <v>15796.900000000001</v>
      </c>
      <c r="I776" s="11">
        <f t="shared" si="1053"/>
        <v>-1.2</v>
      </c>
      <c r="J776" s="11">
        <f t="shared" si="1053"/>
        <v>-1.9</v>
      </c>
      <c r="K776" s="11">
        <f t="shared" si="1053"/>
        <v>-2.6</v>
      </c>
      <c r="L776" s="11">
        <f t="shared" si="982"/>
        <v>15371.6</v>
      </c>
      <c r="M776" s="11">
        <f t="shared" si="983"/>
        <v>15795.000000000002</v>
      </c>
      <c r="N776" s="11">
        <f t="shared" si="984"/>
        <v>15794.300000000001</v>
      </c>
      <c r="O776" s="11">
        <f>O777+O779+O781</f>
        <v>5049.8899099999999</v>
      </c>
      <c r="P776" s="11">
        <f>P777+P779+P781</f>
        <v>792.1</v>
      </c>
      <c r="Q776" s="11">
        <f>Q777+Q779+Q781</f>
        <v>792.1</v>
      </c>
      <c r="R776" s="11">
        <f t="shared" si="1012"/>
        <v>20421.48991</v>
      </c>
      <c r="S776" s="11">
        <f t="shared" si="1013"/>
        <v>16587.100000000002</v>
      </c>
      <c r="T776" s="11">
        <f t="shared" si="1014"/>
        <v>16586.400000000001</v>
      </c>
      <c r="U776" s="11">
        <f>U777+U779+U781</f>
        <v>-170.4</v>
      </c>
      <c r="V776" s="11">
        <f>V777+V779+V781</f>
        <v>0</v>
      </c>
      <c r="W776" s="11">
        <f>W777+W779+W781</f>
        <v>0</v>
      </c>
      <c r="X776" s="11">
        <f t="shared" si="1015"/>
        <v>20251.089909999999</v>
      </c>
      <c r="Y776" s="11">
        <f t="shared" si="1016"/>
        <v>16587.100000000002</v>
      </c>
      <c r="Z776" s="11">
        <f t="shared" si="1017"/>
        <v>16586.400000000001</v>
      </c>
      <c r="AA776" s="11">
        <f>AA777+AA779+AA781</f>
        <v>0</v>
      </c>
      <c r="AB776" s="11">
        <f>AB777+AB779+AB781</f>
        <v>0</v>
      </c>
      <c r="AC776" s="11">
        <f>AC777+AC779+AC781</f>
        <v>0</v>
      </c>
      <c r="AD776" s="11">
        <f t="shared" si="1018"/>
        <v>20251.089909999999</v>
      </c>
      <c r="AE776" s="11">
        <f>AE777+AE779+AE781</f>
        <v>0</v>
      </c>
      <c r="AF776" s="57">
        <f t="shared" si="1011"/>
        <v>20251.089909999999</v>
      </c>
      <c r="AG776" s="58">
        <f t="shared" si="1019"/>
        <v>16587.100000000002</v>
      </c>
      <c r="AH776" s="58">
        <f t="shared" si="1020"/>
        <v>16586.400000000001</v>
      </c>
      <c r="AI776" s="11">
        <f>AI777+AI779+AI781</f>
        <v>0</v>
      </c>
      <c r="AJ776" s="21"/>
      <c r="AK776" s="21"/>
    </row>
    <row r="777" spans="1:42" ht="78" x14ac:dyDescent="0.3">
      <c r="A777" s="47" t="s">
        <v>502</v>
      </c>
      <c r="B777" s="48" t="s">
        <v>141</v>
      </c>
      <c r="C777" s="47"/>
      <c r="D777" s="47"/>
      <c r="E777" s="49" t="s">
        <v>142</v>
      </c>
      <c r="F777" s="11">
        <f t="shared" ref="F777:K777" si="1054">F778</f>
        <v>13795.6</v>
      </c>
      <c r="G777" s="11">
        <f t="shared" si="1054"/>
        <v>14219.7</v>
      </c>
      <c r="H777" s="11">
        <f t="shared" si="1054"/>
        <v>14219.7</v>
      </c>
      <c r="I777" s="11">
        <f t="shared" si="1054"/>
        <v>0</v>
      </c>
      <c r="J777" s="11">
        <f t="shared" si="1054"/>
        <v>0</v>
      </c>
      <c r="K777" s="11">
        <f t="shared" si="1054"/>
        <v>0</v>
      </c>
      <c r="L777" s="11">
        <f t="shared" si="982"/>
        <v>13795.6</v>
      </c>
      <c r="M777" s="11">
        <f t="shared" si="983"/>
        <v>14219.7</v>
      </c>
      <c r="N777" s="11">
        <f t="shared" si="984"/>
        <v>14219.7</v>
      </c>
      <c r="O777" s="11">
        <f>O778</f>
        <v>769.4</v>
      </c>
      <c r="P777" s="11">
        <f>P778</f>
        <v>792.1</v>
      </c>
      <c r="Q777" s="11">
        <f>Q778</f>
        <v>792.1</v>
      </c>
      <c r="R777" s="11">
        <f t="shared" si="1012"/>
        <v>14565</v>
      </c>
      <c r="S777" s="11">
        <f t="shared" si="1013"/>
        <v>15011.800000000001</v>
      </c>
      <c r="T777" s="11">
        <f t="shared" si="1014"/>
        <v>15011.800000000001</v>
      </c>
      <c r="U777" s="11">
        <f>U778</f>
        <v>0</v>
      </c>
      <c r="V777" s="11">
        <f>V778</f>
        <v>0</v>
      </c>
      <c r="W777" s="11">
        <f>W778</f>
        <v>0</v>
      </c>
      <c r="X777" s="11">
        <f t="shared" si="1015"/>
        <v>14565</v>
      </c>
      <c r="Y777" s="11">
        <f t="shared" si="1016"/>
        <v>15011.800000000001</v>
      </c>
      <c r="Z777" s="11">
        <f t="shared" si="1017"/>
        <v>15011.800000000001</v>
      </c>
      <c r="AA777" s="11">
        <f>AA778</f>
        <v>0</v>
      </c>
      <c r="AB777" s="11">
        <f>AB778</f>
        <v>0</v>
      </c>
      <c r="AC777" s="11">
        <f>AC778</f>
        <v>0</v>
      </c>
      <c r="AD777" s="11">
        <f t="shared" si="1018"/>
        <v>14565</v>
      </c>
      <c r="AE777" s="11">
        <f>AE778</f>
        <v>0</v>
      </c>
      <c r="AF777" s="57">
        <f t="shared" si="1011"/>
        <v>14565</v>
      </c>
      <c r="AG777" s="58">
        <f t="shared" si="1019"/>
        <v>15011.800000000001</v>
      </c>
      <c r="AH777" s="58">
        <f t="shared" si="1020"/>
        <v>15011.800000000001</v>
      </c>
      <c r="AI777" s="11">
        <f>AI778</f>
        <v>0</v>
      </c>
      <c r="AJ777" s="21"/>
      <c r="AK777" s="21"/>
    </row>
    <row r="778" spans="1:42" ht="31.2" x14ac:dyDescent="0.3">
      <c r="A778" s="47" t="s">
        <v>502</v>
      </c>
      <c r="B778" s="48">
        <v>100</v>
      </c>
      <c r="C778" s="47" t="s">
        <v>235</v>
      </c>
      <c r="D778" s="47" t="s">
        <v>488</v>
      </c>
      <c r="E778" s="49" t="s">
        <v>489</v>
      </c>
      <c r="F778" s="11">
        <v>13795.6</v>
      </c>
      <c r="G778" s="11">
        <v>14219.7</v>
      </c>
      <c r="H778" s="11">
        <v>14219.7</v>
      </c>
      <c r="I778" s="11"/>
      <c r="J778" s="11"/>
      <c r="K778" s="11"/>
      <c r="L778" s="11">
        <f t="shared" si="982"/>
        <v>13795.6</v>
      </c>
      <c r="M778" s="11">
        <f t="shared" si="983"/>
        <v>14219.7</v>
      </c>
      <c r="N778" s="11">
        <f t="shared" si="984"/>
        <v>14219.7</v>
      </c>
      <c r="O778" s="11">
        <v>769.4</v>
      </c>
      <c r="P778" s="11">
        <v>792.1</v>
      </c>
      <c r="Q778" s="11">
        <v>792.1</v>
      </c>
      <c r="R778" s="11">
        <f t="shared" si="1012"/>
        <v>14565</v>
      </c>
      <c r="S778" s="11">
        <f t="shared" si="1013"/>
        <v>15011.800000000001</v>
      </c>
      <c r="T778" s="11">
        <f t="shared" si="1014"/>
        <v>15011.800000000001</v>
      </c>
      <c r="U778" s="11"/>
      <c r="V778" s="11"/>
      <c r="W778" s="11"/>
      <c r="X778" s="11">
        <f t="shared" si="1015"/>
        <v>14565</v>
      </c>
      <c r="Y778" s="11">
        <f t="shared" si="1016"/>
        <v>15011.800000000001</v>
      </c>
      <c r="Z778" s="11">
        <f t="shared" si="1017"/>
        <v>15011.800000000001</v>
      </c>
      <c r="AA778" s="11"/>
      <c r="AB778" s="11"/>
      <c r="AC778" s="11"/>
      <c r="AD778" s="11">
        <f t="shared" si="1018"/>
        <v>14565</v>
      </c>
      <c r="AE778" s="11"/>
      <c r="AF778" s="57">
        <f t="shared" si="1011"/>
        <v>14565</v>
      </c>
      <c r="AG778" s="58">
        <f t="shared" si="1019"/>
        <v>15011.800000000001</v>
      </c>
      <c r="AH778" s="58">
        <f t="shared" si="1020"/>
        <v>15011.800000000001</v>
      </c>
      <c r="AI778" s="11"/>
      <c r="AJ778" s="21"/>
      <c r="AK778" s="21"/>
    </row>
    <row r="779" spans="1:42" ht="31.2" x14ac:dyDescent="0.3">
      <c r="A779" s="47" t="s">
        <v>502</v>
      </c>
      <c r="B779" s="48" t="s">
        <v>59</v>
      </c>
      <c r="C779" s="47"/>
      <c r="D779" s="47"/>
      <c r="E779" s="49" t="s">
        <v>60</v>
      </c>
      <c r="F779" s="11">
        <f t="shared" ref="F779:K779" si="1055">F780</f>
        <v>1571</v>
      </c>
      <c r="G779" s="11">
        <f t="shared" si="1055"/>
        <v>1571</v>
      </c>
      <c r="H779" s="11">
        <f t="shared" si="1055"/>
        <v>1571</v>
      </c>
      <c r="I779" s="11">
        <f t="shared" si="1055"/>
        <v>0</v>
      </c>
      <c r="J779" s="11">
        <f t="shared" si="1055"/>
        <v>0</v>
      </c>
      <c r="K779" s="11">
        <f t="shared" si="1055"/>
        <v>0</v>
      </c>
      <c r="L779" s="11">
        <f t="shared" si="982"/>
        <v>1571</v>
      </c>
      <c r="M779" s="11">
        <f t="shared" si="983"/>
        <v>1571</v>
      </c>
      <c r="N779" s="11">
        <f t="shared" si="984"/>
        <v>1571</v>
      </c>
      <c r="O779" s="11">
        <f>O780</f>
        <v>4280.4899100000002</v>
      </c>
      <c r="P779" s="11">
        <f>P780</f>
        <v>0</v>
      </c>
      <c r="Q779" s="11">
        <f>Q780</f>
        <v>0</v>
      </c>
      <c r="R779" s="11">
        <f t="shared" si="1012"/>
        <v>5851.4899100000002</v>
      </c>
      <c r="S779" s="11">
        <f t="shared" si="1013"/>
        <v>1571</v>
      </c>
      <c r="T779" s="11">
        <f t="shared" si="1014"/>
        <v>1571</v>
      </c>
      <c r="U779" s="11">
        <f>U780</f>
        <v>-170.4</v>
      </c>
      <c r="V779" s="11">
        <f>V780</f>
        <v>0</v>
      </c>
      <c r="W779" s="11">
        <f>W780</f>
        <v>0</v>
      </c>
      <c r="X779" s="11">
        <f t="shared" si="1015"/>
        <v>5681.0899100000006</v>
      </c>
      <c r="Y779" s="11">
        <f t="shared" si="1016"/>
        <v>1571</v>
      </c>
      <c r="Z779" s="11">
        <f t="shared" si="1017"/>
        <v>1571</v>
      </c>
      <c r="AA779" s="11">
        <f>AA780</f>
        <v>0</v>
      </c>
      <c r="AB779" s="11">
        <f>AB780</f>
        <v>0</v>
      </c>
      <c r="AC779" s="11">
        <f>AC780</f>
        <v>0</v>
      </c>
      <c r="AD779" s="11">
        <f t="shared" si="1018"/>
        <v>5681.0899100000006</v>
      </c>
      <c r="AE779" s="11">
        <f>AE780</f>
        <v>0</v>
      </c>
      <c r="AF779" s="57">
        <f t="shared" si="1011"/>
        <v>5681.0899100000006</v>
      </c>
      <c r="AG779" s="58">
        <f t="shared" si="1019"/>
        <v>1571</v>
      </c>
      <c r="AH779" s="58">
        <f t="shared" si="1020"/>
        <v>1571</v>
      </c>
      <c r="AI779" s="11">
        <f>AI780</f>
        <v>0</v>
      </c>
      <c r="AJ779" s="21"/>
      <c r="AK779" s="21"/>
    </row>
    <row r="780" spans="1:42" ht="31.2" x14ac:dyDescent="0.3">
      <c r="A780" s="47" t="s">
        <v>502</v>
      </c>
      <c r="B780" s="48">
        <v>200</v>
      </c>
      <c r="C780" s="47" t="s">
        <v>235</v>
      </c>
      <c r="D780" s="47" t="s">
        <v>488</v>
      </c>
      <c r="E780" s="49" t="s">
        <v>489</v>
      </c>
      <c r="F780" s="11">
        <v>1571</v>
      </c>
      <c r="G780" s="11">
        <v>1571</v>
      </c>
      <c r="H780" s="11">
        <v>1571</v>
      </c>
      <c r="I780" s="11"/>
      <c r="J780" s="11"/>
      <c r="K780" s="11"/>
      <c r="L780" s="11">
        <f t="shared" si="982"/>
        <v>1571</v>
      </c>
      <c r="M780" s="11">
        <f t="shared" si="983"/>
        <v>1571</v>
      </c>
      <c r="N780" s="11">
        <f t="shared" si="984"/>
        <v>1571</v>
      </c>
      <c r="O780" s="11">
        <f>20.48991+4260</f>
        <v>4280.4899100000002</v>
      </c>
      <c r="P780" s="11"/>
      <c r="Q780" s="11"/>
      <c r="R780" s="11">
        <f t="shared" si="1012"/>
        <v>5851.4899100000002</v>
      </c>
      <c r="S780" s="11">
        <f t="shared" si="1013"/>
        <v>1571</v>
      </c>
      <c r="T780" s="11">
        <f t="shared" si="1014"/>
        <v>1571</v>
      </c>
      <c r="U780" s="11">
        <v>-170.4</v>
      </c>
      <c r="V780" s="11"/>
      <c r="W780" s="11"/>
      <c r="X780" s="11">
        <f t="shared" si="1015"/>
        <v>5681.0899100000006</v>
      </c>
      <c r="Y780" s="11">
        <f t="shared" si="1016"/>
        <v>1571</v>
      </c>
      <c r="Z780" s="11">
        <f t="shared" si="1017"/>
        <v>1571</v>
      </c>
      <c r="AA780" s="11"/>
      <c r="AB780" s="11"/>
      <c r="AC780" s="11"/>
      <c r="AD780" s="11">
        <f t="shared" si="1018"/>
        <v>5681.0899100000006</v>
      </c>
      <c r="AE780" s="11"/>
      <c r="AF780" s="57">
        <f t="shared" si="1011"/>
        <v>5681.0899100000006</v>
      </c>
      <c r="AG780" s="58">
        <f t="shared" si="1019"/>
        <v>1571</v>
      </c>
      <c r="AH780" s="58">
        <f t="shared" si="1020"/>
        <v>1571</v>
      </c>
      <c r="AI780" s="11"/>
      <c r="AJ780" s="21"/>
      <c r="AK780" s="21"/>
    </row>
    <row r="781" spans="1:42" x14ac:dyDescent="0.3">
      <c r="A781" s="47" t="s">
        <v>502</v>
      </c>
      <c r="B781" s="48" t="s">
        <v>45</v>
      </c>
      <c r="C781" s="47"/>
      <c r="D781" s="47"/>
      <c r="E781" s="49" t="s">
        <v>46</v>
      </c>
      <c r="F781" s="11">
        <f t="shared" ref="F781:K781" si="1056">F782</f>
        <v>6.2</v>
      </c>
      <c r="G781" s="11">
        <f t="shared" si="1056"/>
        <v>6.2</v>
      </c>
      <c r="H781" s="11">
        <f t="shared" si="1056"/>
        <v>6.2</v>
      </c>
      <c r="I781" s="11">
        <f t="shared" si="1056"/>
        <v>-1.2</v>
      </c>
      <c r="J781" s="11">
        <f t="shared" si="1056"/>
        <v>-1.9</v>
      </c>
      <c r="K781" s="11">
        <f t="shared" si="1056"/>
        <v>-2.6</v>
      </c>
      <c r="L781" s="11">
        <f t="shared" si="982"/>
        <v>5</v>
      </c>
      <c r="M781" s="11">
        <f t="shared" si="983"/>
        <v>4.3000000000000007</v>
      </c>
      <c r="N781" s="11">
        <f t="shared" si="984"/>
        <v>3.6</v>
      </c>
      <c r="O781" s="11">
        <f>O782</f>
        <v>0</v>
      </c>
      <c r="P781" s="11">
        <f>P782</f>
        <v>0</v>
      </c>
      <c r="Q781" s="11">
        <f>Q782</f>
        <v>0</v>
      </c>
      <c r="R781" s="11">
        <f t="shared" si="1012"/>
        <v>5</v>
      </c>
      <c r="S781" s="11">
        <f t="shared" si="1013"/>
        <v>4.3000000000000007</v>
      </c>
      <c r="T781" s="11">
        <f t="shared" si="1014"/>
        <v>3.6</v>
      </c>
      <c r="U781" s="11">
        <f>U782</f>
        <v>0</v>
      </c>
      <c r="V781" s="11">
        <f>V782</f>
        <v>0</v>
      </c>
      <c r="W781" s="11">
        <f>W782</f>
        <v>0</v>
      </c>
      <c r="X781" s="11">
        <f t="shared" si="1015"/>
        <v>5</v>
      </c>
      <c r="Y781" s="11">
        <f t="shared" si="1016"/>
        <v>4.3000000000000007</v>
      </c>
      <c r="Z781" s="11">
        <f t="shared" si="1017"/>
        <v>3.6</v>
      </c>
      <c r="AA781" s="11">
        <f>AA782</f>
        <v>0</v>
      </c>
      <c r="AB781" s="11">
        <f>AB782</f>
        <v>0</v>
      </c>
      <c r="AC781" s="11">
        <f>AC782</f>
        <v>0</v>
      </c>
      <c r="AD781" s="11">
        <f t="shared" si="1018"/>
        <v>5</v>
      </c>
      <c r="AE781" s="11">
        <f>AE782</f>
        <v>0</v>
      </c>
      <c r="AF781" s="57">
        <f t="shared" si="1011"/>
        <v>5</v>
      </c>
      <c r="AG781" s="58">
        <f t="shared" si="1019"/>
        <v>4.3000000000000007</v>
      </c>
      <c r="AH781" s="58">
        <f t="shared" si="1020"/>
        <v>3.6</v>
      </c>
      <c r="AI781" s="11">
        <f>AI782</f>
        <v>0</v>
      </c>
      <c r="AJ781" s="21"/>
      <c r="AK781" s="21"/>
    </row>
    <row r="782" spans="1:42" ht="31.2" x14ac:dyDescent="0.3">
      <c r="A782" s="47" t="s">
        <v>502</v>
      </c>
      <c r="B782" s="48">
        <v>800</v>
      </c>
      <c r="C782" s="47" t="s">
        <v>235</v>
      </c>
      <c r="D782" s="47" t="s">
        <v>488</v>
      </c>
      <c r="E782" s="49" t="s">
        <v>489</v>
      </c>
      <c r="F782" s="11">
        <v>6.2</v>
      </c>
      <c r="G782" s="11">
        <v>6.2</v>
      </c>
      <c r="H782" s="11">
        <v>6.2</v>
      </c>
      <c r="I782" s="11">
        <v>-1.2</v>
      </c>
      <c r="J782" s="11">
        <v>-1.9</v>
      </c>
      <c r="K782" s="11">
        <v>-2.6</v>
      </c>
      <c r="L782" s="11">
        <f t="shared" si="982"/>
        <v>5</v>
      </c>
      <c r="M782" s="11">
        <f t="shared" si="983"/>
        <v>4.3000000000000007</v>
      </c>
      <c r="N782" s="11">
        <f t="shared" si="984"/>
        <v>3.6</v>
      </c>
      <c r="O782" s="11"/>
      <c r="P782" s="11"/>
      <c r="Q782" s="11"/>
      <c r="R782" s="11">
        <f t="shared" si="1012"/>
        <v>5</v>
      </c>
      <c r="S782" s="11">
        <f t="shared" si="1013"/>
        <v>4.3000000000000007</v>
      </c>
      <c r="T782" s="11">
        <f t="shared" si="1014"/>
        <v>3.6</v>
      </c>
      <c r="U782" s="11"/>
      <c r="V782" s="11"/>
      <c r="W782" s="11"/>
      <c r="X782" s="11">
        <f t="shared" si="1015"/>
        <v>5</v>
      </c>
      <c r="Y782" s="11">
        <f t="shared" si="1016"/>
        <v>4.3000000000000007</v>
      </c>
      <c r="Z782" s="11">
        <f t="shared" si="1017"/>
        <v>3.6</v>
      </c>
      <c r="AA782" s="11"/>
      <c r="AB782" s="11"/>
      <c r="AC782" s="11"/>
      <c r="AD782" s="11">
        <f t="shared" si="1018"/>
        <v>5</v>
      </c>
      <c r="AE782" s="11"/>
      <c r="AF782" s="57">
        <f t="shared" si="1011"/>
        <v>5</v>
      </c>
      <c r="AG782" s="58">
        <f t="shared" si="1019"/>
        <v>4.3000000000000007</v>
      </c>
      <c r="AH782" s="58">
        <f t="shared" si="1020"/>
        <v>3.6</v>
      </c>
      <c r="AI782" s="11"/>
      <c r="AJ782" s="21"/>
      <c r="AK782" s="21">
        <v>37</v>
      </c>
    </row>
    <row r="783" spans="1:42" ht="31.2" x14ac:dyDescent="0.3">
      <c r="A783" s="47" t="s">
        <v>503</v>
      </c>
      <c r="B783" s="48"/>
      <c r="C783" s="47"/>
      <c r="D783" s="47"/>
      <c r="E783" s="49" t="s">
        <v>504</v>
      </c>
      <c r="F783" s="11">
        <f t="shared" ref="F783:F787" si="1057">F784</f>
        <v>9440.1</v>
      </c>
      <c r="G783" s="11">
        <f t="shared" ref="G783:G787" si="1058">G784</f>
        <v>9773.7000000000007</v>
      </c>
      <c r="H783" s="11">
        <f t="shared" ref="H783:H787" si="1059">H784</f>
        <v>9773.7000000000007</v>
      </c>
      <c r="I783" s="11">
        <f t="shared" ref="I783:I787" si="1060">I784</f>
        <v>-51.9</v>
      </c>
      <c r="J783" s="11">
        <f t="shared" ref="J783:J787" si="1061">J784</f>
        <v>-51.9</v>
      </c>
      <c r="K783" s="11">
        <f t="shared" ref="K783:K787" si="1062">K784</f>
        <v>-51.9</v>
      </c>
      <c r="L783" s="11">
        <f t="shared" si="982"/>
        <v>9388.2000000000007</v>
      </c>
      <c r="M783" s="11">
        <f t="shared" si="983"/>
        <v>9721.8000000000011</v>
      </c>
      <c r="N783" s="11">
        <f t="shared" si="984"/>
        <v>9721.8000000000011</v>
      </c>
      <c r="O783" s="11">
        <f t="shared" ref="O783:O787" si="1063">O784</f>
        <v>2639.0874800000001</v>
      </c>
      <c r="P783" s="11">
        <f t="shared" ref="P783:P787" si="1064">P784</f>
        <v>0</v>
      </c>
      <c r="Q783" s="11">
        <f t="shared" ref="Q783:Q787" si="1065">Q784</f>
        <v>0</v>
      </c>
      <c r="R783" s="11">
        <f t="shared" si="1012"/>
        <v>12027.287480000001</v>
      </c>
      <c r="S783" s="11">
        <f t="shared" si="1013"/>
        <v>9721.8000000000011</v>
      </c>
      <c r="T783" s="11">
        <f t="shared" si="1014"/>
        <v>9721.8000000000011</v>
      </c>
      <c r="U783" s="11">
        <f t="shared" ref="U783:U787" si="1066">U784</f>
        <v>0</v>
      </c>
      <c r="V783" s="11">
        <f t="shared" ref="V783:V787" si="1067">V784</f>
        <v>0</v>
      </c>
      <c r="W783" s="11">
        <f t="shared" ref="W783:W787" si="1068">W784</f>
        <v>0</v>
      </c>
      <c r="X783" s="11">
        <f t="shared" si="1015"/>
        <v>12027.287480000001</v>
      </c>
      <c r="Y783" s="11">
        <f t="shared" si="1016"/>
        <v>9721.8000000000011</v>
      </c>
      <c r="Z783" s="11">
        <f t="shared" si="1017"/>
        <v>9721.8000000000011</v>
      </c>
      <c r="AA783" s="11">
        <f t="shared" ref="AA783:AA787" si="1069">AA784</f>
        <v>0</v>
      </c>
      <c r="AB783" s="11">
        <f t="shared" ref="AB783:AB787" si="1070">AB784</f>
        <v>0</v>
      </c>
      <c r="AC783" s="11">
        <f t="shared" ref="AC783:AC787" si="1071">AC784</f>
        <v>0</v>
      </c>
      <c r="AD783" s="11">
        <f t="shared" si="1018"/>
        <v>12027.287480000001</v>
      </c>
      <c r="AE783" s="11">
        <f t="shared" ref="AE783:AE787" si="1072">AE784</f>
        <v>0</v>
      </c>
      <c r="AF783" s="57">
        <f t="shared" si="1011"/>
        <v>12027.287480000001</v>
      </c>
      <c r="AG783" s="58">
        <f t="shared" si="1019"/>
        <v>9721.8000000000011</v>
      </c>
      <c r="AH783" s="58">
        <f t="shared" si="1020"/>
        <v>9721.8000000000011</v>
      </c>
      <c r="AI783" s="11">
        <f t="shared" ref="AI783:AI787" si="1073">AI784</f>
        <v>0</v>
      </c>
      <c r="AJ783" s="21"/>
      <c r="AK783" s="21"/>
    </row>
    <row r="784" spans="1:42" ht="31.2" x14ac:dyDescent="0.3">
      <c r="A784" s="47" t="s">
        <v>503</v>
      </c>
      <c r="B784" s="48" t="s">
        <v>59</v>
      </c>
      <c r="C784" s="47"/>
      <c r="D784" s="47"/>
      <c r="E784" s="49" t="s">
        <v>60</v>
      </c>
      <c r="F784" s="11">
        <f t="shared" si="1057"/>
        <v>9440.1</v>
      </c>
      <c r="G784" s="11">
        <f t="shared" si="1058"/>
        <v>9773.7000000000007</v>
      </c>
      <c r="H784" s="11">
        <f t="shared" si="1059"/>
        <v>9773.7000000000007</v>
      </c>
      <c r="I784" s="11">
        <f t="shared" si="1060"/>
        <v>-51.9</v>
      </c>
      <c r="J784" s="11">
        <f t="shared" si="1061"/>
        <v>-51.9</v>
      </c>
      <c r="K784" s="11">
        <f t="shared" si="1062"/>
        <v>-51.9</v>
      </c>
      <c r="L784" s="11">
        <f t="shared" ref="L784:L847" si="1074">F784+I784</f>
        <v>9388.2000000000007</v>
      </c>
      <c r="M784" s="11">
        <f t="shared" ref="M784:M847" si="1075">G784+J784</f>
        <v>9721.8000000000011</v>
      </c>
      <c r="N784" s="11">
        <f t="shared" ref="N784:N847" si="1076">H784+K784</f>
        <v>9721.8000000000011</v>
      </c>
      <c r="O784" s="11">
        <f t="shared" si="1063"/>
        <v>2639.0874800000001</v>
      </c>
      <c r="P784" s="11">
        <f t="shared" si="1064"/>
        <v>0</v>
      </c>
      <c r="Q784" s="11">
        <f t="shared" si="1065"/>
        <v>0</v>
      </c>
      <c r="R784" s="11">
        <f t="shared" si="1012"/>
        <v>12027.287480000001</v>
      </c>
      <c r="S784" s="11">
        <f t="shared" si="1013"/>
        <v>9721.8000000000011</v>
      </c>
      <c r="T784" s="11">
        <f t="shared" si="1014"/>
        <v>9721.8000000000011</v>
      </c>
      <c r="U784" s="11">
        <f t="shared" si="1066"/>
        <v>0</v>
      </c>
      <c r="V784" s="11">
        <f t="shared" si="1067"/>
        <v>0</v>
      </c>
      <c r="W784" s="11">
        <f t="shared" si="1068"/>
        <v>0</v>
      </c>
      <c r="X784" s="11">
        <f t="shared" si="1015"/>
        <v>12027.287480000001</v>
      </c>
      <c r="Y784" s="11">
        <f t="shared" si="1016"/>
        <v>9721.8000000000011</v>
      </c>
      <c r="Z784" s="11">
        <f t="shared" si="1017"/>
        <v>9721.8000000000011</v>
      </c>
      <c r="AA784" s="11">
        <f t="shared" si="1069"/>
        <v>0</v>
      </c>
      <c r="AB784" s="11">
        <f t="shared" si="1070"/>
        <v>0</v>
      </c>
      <c r="AC784" s="11">
        <f t="shared" si="1071"/>
        <v>0</v>
      </c>
      <c r="AD784" s="11">
        <f t="shared" si="1018"/>
        <v>12027.287480000001</v>
      </c>
      <c r="AE784" s="11">
        <f t="shared" si="1072"/>
        <v>0</v>
      </c>
      <c r="AF784" s="57">
        <f t="shared" si="1011"/>
        <v>12027.287480000001</v>
      </c>
      <c r="AG784" s="58">
        <f t="shared" si="1019"/>
        <v>9721.8000000000011</v>
      </c>
      <c r="AH784" s="58">
        <f t="shared" si="1020"/>
        <v>9721.8000000000011</v>
      </c>
      <c r="AI784" s="11">
        <f t="shared" si="1073"/>
        <v>0</v>
      </c>
      <c r="AJ784" s="21"/>
      <c r="AK784" s="21"/>
    </row>
    <row r="785" spans="1:37" ht="31.2" x14ac:dyDescent="0.3">
      <c r="A785" s="47" t="s">
        <v>503</v>
      </c>
      <c r="B785" s="48">
        <v>200</v>
      </c>
      <c r="C785" s="47" t="s">
        <v>235</v>
      </c>
      <c r="D785" s="47" t="s">
        <v>488</v>
      </c>
      <c r="E785" s="49" t="s">
        <v>489</v>
      </c>
      <c r="F785" s="11">
        <v>9440.1</v>
      </c>
      <c r="G785" s="11">
        <v>9773.7000000000007</v>
      </c>
      <c r="H785" s="11">
        <v>9773.7000000000007</v>
      </c>
      <c r="I785" s="11">
        <v>-51.9</v>
      </c>
      <c r="J785" s="11">
        <v>-51.9</v>
      </c>
      <c r="K785" s="11">
        <v>-51.9</v>
      </c>
      <c r="L785" s="11">
        <f t="shared" si="1074"/>
        <v>9388.2000000000007</v>
      </c>
      <c r="M785" s="11">
        <f t="shared" si="1075"/>
        <v>9721.8000000000011</v>
      </c>
      <c r="N785" s="11">
        <f t="shared" si="1076"/>
        <v>9721.8000000000011</v>
      </c>
      <c r="O785" s="11">
        <f>239.08748+2400</f>
        <v>2639.0874800000001</v>
      </c>
      <c r="P785" s="11"/>
      <c r="Q785" s="11"/>
      <c r="R785" s="11">
        <f t="shared" si="1012"/>
        <v>12027.287480000001</v>
      </c>
      <c r="S785" s="11">
        <f t="shared" si="1013"/>
        <v>9721.8000000000011</v>
      </c>
      <c r="T785" s="11">
        <f t="shared" si="1014"/>
        <v>9721.8000000000011</v>
      </c>
      <c r="U785" s="11"/>
      <c r="V785" s="11"/>
      <c r="W785" s="11"/>
      <c r="X785" s="11">
        <f t="shared" si="1015"/>
        <v>12027.287480000001</v>
      </c>
      <c r="Y785" s="11">
        <f t="shared" si="1016"/>
        <v>9721.8000000000011</v>
      </c>
      <c r="Z785" s="11">
        <f t="shared" si="1017"/>
        <v>9721.8000000000011</v>
      </c>
      <c r="AA785" s="11"/>
      <c r="AB785" s="11"/>
      <c r="AC785" s="11"/>
      <c r="AD785" s="11">
        <f t="shared" si="1018"/>
        <v>12027.287480000001</v>
      </c>
      <c r="AE785" s="11"/>
      <c r="AF785" s="57">
        <f t="shared" si="1011"/>
        <v>12027.287480000001</v>
      </c>
      <c r="AG785" s="58">
        <f t="shared" si="1019"/>
        <v>9721.8000000000011</v>
      </c>
      <c r="AH785" s="58">
        <f t="shared" si="1020"/>
        <v>9721.8000000000011</v>
      </c>
      <c r="AI785" s="11"/>
      <c r="AJ785" s="21"/>
      <c r="AK785" s="21">
        <v>36</v>
      </c>
    </row>
    <row r="786" spans="1:37" ht="62.4" x14ac:dyDescent="0.3">
      <c r="A786" s="47" t="s">
        <v>505</v>
      </c>
      <c r="B786" s="48"/>
      <c r="C786" s="47"/>
      <c r="D786" s="47"/>
      <c r="E786" s="49" t="s">
        <v>506</v>
      </c>
      <c r="F786" s="11">
        <f t="shared" si="1057"/>
        <v>249.9</v>
      </c>
      <c r="G786" s="11">
        <f t="shared" si="1058"/>
        <v>249.9</v>
      </c>
      <c r="H786" s="11">
        <f t="shared" si="1059"/>
        <v>249.9</v>
      </c>
      <c r="I786" s="11">
        <f t="shared" si="1060"/>
        <v>0</v>
      </c>
      <c r="J786" s="11">
        <f t="shared" si="1061"/>
        <v>0</v>
      </c>
      <c r="K786" s="11">
        <f t="shared" si="1062"/>
        <v>0</v>
      </c>
      <c r="L786" s="11">
        <f t="shared" si="1074"/>
        <v>249.9</v>
      </c>
      <c r="M786" s="11">
        <f t="shared" si="1075"/>
        <v>249.9</v>
      </c>
      <c r="N786" s="11">
        <f t="shared" si="1076"/>
        <v>249.9</v>
      </c>
      <c r="O786" s="11">
        <f t="shared" si="1063"/>
        <v>0</v>
      </c>
      <c r="P786" s="11">
        <f t="shared" si="1064"/>
        <v>0</v>
      </c>
      <c r="Q786" s="11">
        <f t="shared" si="1065"/>
        <v>0</v>
      </c>
      <c r="R786" s="11">
        <f t="shared" si="1012"/>
        <v>249.9</v>
      </c>
      <c r="S786" s="11">
        <f t="shared" si="1013"/>
        <v>249.9</v>
      </c>
      <c r="T786" s="11">
        <f t="shared" si="1014"/>
        <v>249.9</v>
      </c>
      <c r="U786" s="11">
        <f t="shared" si="1066"/>
        <v>0</v>
      </c>
      <c r="V786" s="11">
        <f t="shared" si="1067"/>
        <v>0</v>
      </c>
      <c r="W786" s="11">
        <f t="shared" si="1068"/>
        <v>0</v>
      </c>
      <c r="X786" s="11">
        <f t="shared" si="1015"/>
        <v>249.9</v>
      </c>
      <c r="Y786" s="11">
        <f t="shared" si="1016"/>
        <v>249.9</v>
      </c>
      <c r="Z786" s="11">
        <f t="shared" si="1017"/>
        <v>249.9</v>
      </c>
      <c r="AA786" s="11">
        <f t="shared" si="1069"/>
        <v>0</v>
      </c>
      <c r="AB786" s="11">
        <f t="shared" si="1070"/>
        <v>0</v>
      </c>
      <c r="AC786" s="11">
        <f t="shared" si="1071"/>
        <v>0</v>
      </c>
      <c r="AD786" s="11">
        <f t="shared" si="1018"/>
        <v>249.9</v>
      </c>
      <c r="AE786" s="11">
        <f t="shared" si="1072"/>
        <v>0</v>
      </c>
      <c r="AF786" s="57">
        <f t="shared" si="1011"/>
        <v>249.9</v>
      </c>
      <c r="AG786" s="58">
        <f t="shared" si="1019"/>
        <v>249.9</v>
      </c>
      <c r="AH786" s="58">
        <f t="shared" si="1020"/>
        <v>249.9</v>
      </c>
      <c r="AI786" s="11">
        <f t="shared" si="1073"/>
        <v>0</v>
      </c>
      <c r="AJ786" s="21"/>
      <c r="AK786" s="21"/>
    </row>
    <row r="787" spans="1:37" ht="46.8" x14ac:dyDescent="0.3">
      <c r="A787" s="47" t="s">
        <v>505</v>
      </c>
      <c r="B787" s="48" t="s">
        <v>51</v>
      </c>
      <c r="C787" s="47"/>
      <c r="D787" s="47"/>
      <c r="E787" s="49" t="s">
        <v>52</v>
      </c>
      <c r="F787" s="11">
        <f t="shared" si="1057"/>
        <v>249.9</v>
      </c>
      <c r="G787" s="11">
        <f t="shared" si="1058"/>
        <v>249.9</v>
      </c>
      <c r="H787" s="11">
        <f t="shared" si="1059"/>
        <v>249.9</v>
      </c>
      <c r="I787" s="11">
        <f t="shared" si="1060"/>
        <v>0</v>
      </c>
      <c r="J787" s="11">
        <f t="shared" si="1061"/>
        <v>0</v>
      </c>
      <c r="K787" s="11">
        <f t="shared" si="1062"/>
        <v>0</v>
      </c>
      <c r="L787" s="11">
        <f t="shared" si="1074"/>
        <v>249.9</v>
      </c>
      <c r="M787" s="11">
        <f t="shared" si="1075"/>
        <v>249.9</v>
      </c>
      <c r="N787" s="11">
        <f t="shared" si="1076"/>
        <v>249.9</v>
      </c>
      <c r="O787" s="11">
        <f t="shared" si="1063"/>
        <v>0</v>
      </c>
      <c r="P787" s="11">
        <f t="shared" si="1064"/>
        <v>0</v>
      </c>
      <c r="Q787" s="11">
        <f t="shared" si="1065"/>
        <v>0</v>
      </c>
      <c r="R787" s="11">
        <f t="shared" si="1012"/>
        <v>249.9</v>
      </c>
      <c r="S787" s="11">
        <f t="shared" si="1013"/>
        <v>249.9</v>
      </c>
      <c r="T787" s="11">
        <f t="shared" si="1014"/>
        <v>249.9</v>
      </c>
      <c r="U787" s="11">
        <f t="shared" si="1066"/>
        <v>0</v>
      </c>
      <c r="V787" s="11">
        <f t="shared" si="1067"/>
        <v>0</v>
      </c>
      <c r="W787" s="11">
        <f t="shared" si="1068"/>
        <v>0</v>
      </c>
      <c r="X787" s="11">
        <f t="shared" si="1015"/>
        <v>249.9</v>
      </c>
      <c r="Y787" s="11">
        <f t="shared" si="1016"/>
        <v>249.9</v>
      </c>
      <c r="Z787" s="11">
        <f t="shared" si="1017"/>
        <v>249.9</v>
      </c>
      <c r="AA787" s="11">
        <f t="shared" si="1069"/>
        <v>0</v>
      </c>
      <c r="AB787" s="11">
        <f t="shared" si="1070"/>
        <v>0</v>
      </c>
      <c r="AC787" s="11">
        <f t="shared" si="1071"/>
        <v>0</v>
      </c>
      <c r="AD787" s="11">
        <f t="shared" si="1018"/>
        <v>249.9</v>
      </c>
      <c r="AE787" s="11">
        <f t="shared" si="1072"/>
        <v>0</v>
      </c>
      <c r="AF787" s="57">
        <f t="shared" si="1011"/>
        <v>249.9</v>
      </c>
      <c r="AG787" s="58">
        <f t="shared" si="1019"/>
        <v>249.9</v>
      </c>
      <c r="AH787" s="58">
        <f t="shared" si="1020"/>
        <v>249.9</v>
      </c>
      <c r="AI787" s="11">
        <f t="shared" si="1073"/>
        <v>0</v>
      </c>
      <c r="AJ787" s="21"/>
      <c r="AK787" s="21"/>
    </row>
    <row r="788" spans="1:37" ht="31.2" x14ac:dyDescent="0.3">
      <c r="A788" s="47" t="s">
        <v>505</v>
      </c>
      <c r="B788" s="48">
        <v>600</v>
      </c>
      <c r="C788" s="47" t="s">
        <v>235</v>
      </c>
      <c r="D788" s="47" t="s">
        <v>488</v>
      </c>
      <c r="E788" s="49" t="s">
        <v>489</v>
      </c>
      <c r="F788" s="11">
        <v>249.9</v>
      </c>
      <c r="G788" s="11">
        <v>249.9</v>
      </c>
      <c r="H788" s="11">
        <v>249.9</v>
      </c>
      <c r="I788" s="11"/>
      <c r="J788" s="11"/>
      <c r="K788" s="11"/>
      <c r="L788" s="11">
        <f t="shared" si="1074"/>
        <v>249.9</v>
      </c>
      <c r="M788" s="11">
        <f t="shared" si="1075"/>
        <v>249.9</v>
      </c>
      <c r="N788" s="11">
        <f t="shared" si="1076"/>
        <v>249.9</v>
      </c>
      <c r="O788" s="11"/>
      <c r="P788" s="11"/>
      <c r="Q788" s="11"/>
      <c r="R788" s="11">
        <f t="shared" si="1012"/>
        <v>249.9</v>
      </c>
      <c r="S788" s="11">
        <f t="shared" si="1013"/>
        <v>249.9</v>
      </c>
      <c r="T788" s="11">
        <f t="shared" si="1014"/>
        <v>249.9</v>
      </c>
      <c r="U788" s="11"/>
      <c r="V788" s="11"/>
      <c r="W788" s="11"/>
      <c r="X788" s="11">
        <f t="shared" si="1015"/>
        <v>249.9</v>
      </c>
      <c r="Y788" s="11">
        <f t="shared" si="1016"/>
        <v>249.9</v>
      </c>
      <c r="Z788" s="11">
        <f t="shared" si="1017"/>
        <v>249.9</v>
      </c>
      <c r="AA788" s="11"/>
      <c r="AB788" s="11"/>
      <c r="AC788" s="11"/>
      <c r="AD788" s="11">
        <f t="shared" si="1018"/>
        <v>249.9</v>
      </c>
      <c r="AE788" s="11"/>
      <c r="AF788" s="57">
        <f t="shared" si="1011"/>
        <v>249.9</v>
      </c>
      <c r="AG788" s="58">
        <f t="shared" si="1019"/>
        <v>249.9</v>
      </c>
      <c r="AH788" s="58">
        <f t="shared" si="1020"/>
        <v>249.9</v>
      </c>
      <c r="AI788" s="11"/>
      <c r="AJ788" s="21"/>
      <c r="AK788" s="21"/>
    </row>
    <row r="789" spans="1:37" ht="31.2" x14ac:dyDescent="0.3">
      <c r="A789" s="47" t="s">
        <v>507</v>
      </c>
      <c r="B789" s="48"/>
      <c r="C789" s="47"/>
      <c r="D789" s="47"/>
      <c r="E789" s="49" t="s">
        <v>508</v>
      </c>
      <c r="F789" s="11">
        <f t="shared" ref="F789:K789" si="1077">F790+F794</f>
        <v>31911</v>
      </c>
      <c r="G789" s="11">
        <f t="shared" si="1077"/>
        <v>18449.599999999999</v>
      </c>
      <c r="H789" s="11">
        <f t="shared" si="1077"/>
        <v>18449.599999999999</v>
      </c>
      <c r="I789" s="11">
        <f t="shared" si="1077"/>
        <v>0</v>
      </c>
      <c r="J789" s="11">
        <f t="shared" si="1077"/>
        <v>0</v>
      </c>
      <c r="K789" s="11">
        <f t="shared" si="1077"/>
        <v>0</v>
      </c>
      <c r="L789" s="11">
        <f t="shared" si="1074"/>
        <v>31911</v>
      </c>
      <c r="M789" s="11">
        <f t="shared" si="1075"/>
        <v>18449.599999999999</v>
      </c>
      <c r="N789" s="11">
        <f t="shared" si="1076"/>
        <v>18449.599999999999</v>
      </c>
      <c r="O789" s="11">
        <f>O790+O794</f>
        <v>197.74868000000001</v>
      </c>
      <c r="P789" s="11">
        <f>P790+P794</f>
        <v>0</v>
      </c>
      <c r="Q789" s="11">
        <f>Q790+Q794</f>
        <v>0</v>
      </c>
      <c r="R789" s="11">
        <f t="shared" si="1012"/>
        <v>32108.748680000001</v>
      </c>
      <c r="S789" s="11">
        <f t="shared" si="1013"/>
        <v>18449.599999999999</v>
      </c>
      <c r="T789" s="11">
        <f t="shared" si="1014"/>
        <v>18449.599999999999</v>
      </c>
      <c r="U789" s="11">
        <f>U790+U794</f>
        <v>0</v>
      </c>
      <c r="V789" s="11">
        <f>V790+V794</f>
        <v>0</v>
      </c>
      <c r="W789" s="11">
        <f>W790+W794</f>
        <v>0</v>
      </c>
      <c r="X789" s="11">
        <f t="shared" si="1015"/>
        <v>32108.748680000001</v>
      </c>
      <c r="Y789" s="11">
        <f t="shared" si="1016"/>
        <v>18449.599999999999</v>
      </c>
      <c r="Z789" s="11">
        <f t="shared" si="1017"/>
        <v>18449.599999999999</v>
      </c>
      <c r="AA789" s="11">
        <f>AA790+AA794</f>
        <v>0</v>
      </c>
      <c r="AB789" s="11">
        <f>AB790+AB794</f>
        <v>0</v>
      </c>
      <c r="AC789" s="11">
        <f>AC790+AC794</f>
        <v>0</v>
      </c>
      <c r="AD789" s="11">
        <f t="shared" si="1018"/>
        <v>32108.748680000001</v>
      </c>
      <c r="AE789" s="11">
        <f>AE790+AE794</f>
        <v>0</v>
      </c>
      <c r="AF789" s="57">
        <f t="shared" si="1011"/>
        <v>32108.748680000001</v>
      </c>
      <c r="AG789" s="58">
        <f t="shared" si="1019"/>
        <v>18449.599999999999</v>
      </c>
      <c r="AH789" s="58">
        <f t="shared" si="1020"/>
        <v>18449.599999999999</v>
      </c>
      <c r="AI789" s="11">
        <f>AI790+AI794</f>
        <v>0</v>
      </c>
      <c r="AJ789" s="21"/>
      <c r="AK789" s="21"/>
    </row>
    <row r="790" spans="1:37" ht="62.4" x14ac:dyDescent="0.3">
      <c r="A790" s="47" t="s">
        <v>509</v>
      </c>
      <c r="B790" s="48"/>
      <c r="C790" s="47"/>
      <c r="D790" s="47"/>
      <c r="E790" s="49" t="s">
        <v>510</v>
      </c>
      <c r="F790" s="11">
        <f t="shared" ref="F790:K790" si="1078">F791</f>
        <v>26370.100000000002</v>
      </c>
      <c r="G790" s="11">
        <f t="shared" si="1078"/>
        <v>12908.699999999999</v>
      </c>
      <c r="H790" s="11">
        <f t="shared" si="1078"/>
        <v>12908.699999999999</v>
      </c>
      <c r="I790" s="11">
        <f t="shared" si="1078"/>
        <v>0</v>
      </c>
      <c r="J790" s="11">
        <f t="shared" si="1078"/>
        <v>0</v>
      </c>
      <c r="K790" s="11">
        <f t="shared" si="1078"/>
        <v>0</v>
      </c>
      <c r="L790" s="11">
        <f t="shared" si="1074"/>
        <v>26370.100000000002</v>
      </c>
      <c r="M790" s="11">
        <f t="shared" si="1075"/>
        <v>12908.699999999999</v>
      </c>
      <c r="N790" s="11">
        <f t="shared" si="1076"/>
        <v>12908.699999999999</v>
      </c>
      <c r="O790" s="11">
        <f>O791</f>
        <v>197.74868000000001</v>
      </c>
      <c r="P790" s="11">
        <f>P791</f>
        <v>0</v>
      </c>
      <c r="Q790" s="11">
        <f>Q791</f>
        <v>0</v>
      </c>
      <c r="R790" s="11">
        <f t="shared" si="1012"/>
        <v>26567.848680000003</v>
      </c>
      <c r="S790" s="11">
        <f t="shared" si="1013"/>
        <v>12908.699999999999</v>
      </c>
      <c r="T790" s="11">
        <f t="shared" si="1014"/>
        <v>12908.699999999999</v>
      </c>
      <c r="U790" s="11">
        <f>U791</f>
        <v>0</v>
      </c>
      <c r="V790" s="11">
        <f>V791</f>
        <v>0</v>
      </c>
      <c r="W790" s="11">
        <f>W791</f>
        <v>0</v>
      </c>
      <c r="X790" s="11">
        <f t="shared" si="1015"/>
        <v>26567.848680000003</v>
      </c>
      <c r="Y790" s="11">
        <f t="shared" si="1016"/>
        <v>12908.699999999999</v>
      </c>
      <c r="Z790" s="11">
        <f t="shared" si="1017"/>
        <v>12908.699999999999</v>
      </c>
      <c r="AA790" s="11">
        <f>AA791</f>
        <v>0</v>
      </c>
      <c r="AB790" s="11">
        <f>AB791</f>
        <v>0</v>
      </c>
      <c r="AC790" s="11">
        <f>AC791</f>
        <v>0</v>
      </c>
      <c r="AD790" s="11">
        <f t="shared" si="1018"/>
        <v>26567.848680000003</v>
      </c>
      <c r="AE790" s="11">
        <f>AE791</f>
        <v>0</v>
      </c>
      <c r="AF790" s="57">
        <f t="shared" si="1011"/>
        <v>26567.848680000003</v>
      </c>
      <c r="AG790" s="58">
        <f t="shared" si="1019"/>
        <v>12908.699999999999</v>
      </c>
      <c r="AH790" s="58">
        <f t="shared" si="1020"/>
        <v>12908.699999999999</v>
      </c>
      <c r="AI790" s="11">
        <f>AI791</f>
        <v>0</v>
      </c>
      <c r="AJ790" s="21"/>
      <c r="AK790" s="21"/>
    </row>
    <row r="791" spans="1:37" ht="31.2" x14ac:dyDescent="0.3">
      <c r="A791" s="47" t="s">
        <v>509</v>
      </c>
      <c r="B791" s="48" t="s">
        <v>59</v>
      </c>
      <c r="C791" s="47"/>
      <c r="D791" s="47"/>
      <c r="E791" s="49" t="s">
        <v>60</v>
      </c>
      <c r="F791" s="11">
        <f t="shared" ref="F791:K791" si="1079">F792+F793</f>
        <v>26370.100000000002</v>
      </c>
      <c r="G791" s="11">
        <f t="shared" si="1079"/>
        <v>12908.699999999999</v>
      </c>
      <c r="H791" s="11">
        <f t="shared" si="1079"/>
        <v>12908.699999999999</v>
      </c>
      <c r="I791" s="11">
        <f t="shared" si="1079"/>
        <v>0</v>
      </c>
      <c r="J791" s="11">
        <f t="shared" si="1079"/>
        <v>0</v>
      </c>
      <c r="K791" s="11">
        <f t="shared" si="1079"/>
        <v>0</v>
      </c>
      <c r="L791" s="11">
        <f t="shared" si="1074"/>
        <v>26370.100000000002</v>
      </c>
      <c r="M791" s="11">
        <f t="shared" si="1075"/>
        <v>12908.699999999999</v>
      </c>
      <c r="N791" s="11">
        <f t="shared" si="1076"/>
        <v>12908.699999999999</v>
      </c>
      <c r="O791" s="11">
        <f>O792+O793</f>
        <v>197.74868000000001</v>
      </c>
      <c r="P791" s="11">
        <f>P792+P793</f>
        <v>0</v>
      </c>
      <c r="Q791" s="11">
        <f>Q792+Q793</f>
        <v>0</v>
      </c>
      <c r="R791" s="11">
        <f t="shared" si="1012"/>
        <v>26567.848680000003</v>
      </c>
      <c r="S791" s="11">
        <f t="shared" si="1013"/>
        <v>12908.699999999999</v>
      </c>
      <c r="T791" s="11">
        <f t="shared" si="1014"/>
        <v>12908.699999999999</v>
      </c>
      <c r="U791" s="11">
        <f>U792+U793</f>
        <v>0</v>
      </c>
      <c r="V791" s="11">
        <f>V792+V793</f>
        <v>0</v>
      </c>
      <c r="W791" s="11">
        <f>W792+W793</f>
        <v>0</v>
      </c>
      <c r="X791" s="11">
        <f t="shared" si="1015"/>
        <v>26567.848680000003</v>
      </c>
      <c r="Y791" s="11">
        <f t="shared" si="1016"/>
        <v>12908.699999999999</v>
      </c>
      <c r="Z791" s="11">
        <f t="shared" si="1017"/>
        <v>12908.699999999999</v>
      </c>
      <c r="AA791" s="11">
        <f>AA792+AA793</f>
        <v>0</v>
      </c>
      <c r="AB791" s="11">
        <f>AB792+AB793</f>
        <v>0</v>
      </c>
      <c r="AC791" s="11">
        <f>AC792+AC793</f>
        <v>0</v>
      </c>
      <c r="AD791" s="11">
        <f t="shared" si="1018"/>
        <v>26567.848680000003</v>
      </c>
      <c r="AE791" s="11">
        <f>AE792+AE793</f>
        <v>0</v>
      </c>
      <c r="AF791" s="57">
        <f t="shared" si="1011"/>
        <v>26567.848680000003</v>
      </c>
      <c r="AG791" s="58">
        <f t="shared" si="1019"/>
        <v>12908.699999999999</v>
      </c>
      <c r="AH791" s="58">
        <f t="shared" si="1020"/>
        <v>12908.699999999999</v>
      </c>
      <c r="AI791" s="11">
        <f>AI792+AI793</f>
        <v>0</v>
      </c>
      <c r="AJ791" s="21"/>
      <c r="AK791" s="21"/>
    </row>
    <row r="792" spans="1:37" x14ac:dyDescent="0.3">
      <c r="A792" s="47" t="s">
        <v>509</v>
      </c>
      <c r="B792" s="48">
        <v>200</v>
      </c>
      <c r="C792" s="47" t="s">
        <v>30</v>
      </c>
      <c r="D792" s="47" t="s">
        <v>31</v>
      </c>
      <c r="E792" s="49" t="s">
        <v>32</v>
      </c>
      <c r="F792" s="11">
        <v>4739.2</v>
      </c>
      <c r="G792" s="11">
        <v>1424.9</v>
      </c>
      <c r="H792" s="11">
        <v>1424.9</v>
      </c>
      <c r="I792" s="11"/>
      <c r="J792" s="11"/>
      <c r="K792" s="11"/>
      <c r="L792" s="11">
        <f t="shared" si="1074"/>
        <v>4739.2</v>
      </c>
      <c r="M792" s="11">
        <f t="shared" si="1075"/>
        <v>1424.9</v>
      </c>
      <c r="N792" s="11">
        <f t="shared" si="1076"/>
        <v>1424.9</v>
      </c>
      <c r="O792" s="11"/>
      <c r="P792" s="11"/>
      <c r="Q792" s="11"/>
      <c r="R792" s="11">
        <f t="shared" si="1012"/>
        <v>4739.2</v>
      </c>
      <c r="S792" s="11">
        <f t="shared" si="1013"/>
        <v>1424.9</v>
      </c>
      <c r="T792" s="11">
        <f t="shared" si="1014"/>
        <v>1424.9</v>
      </c>
      <c r="U792" s="11"/>
      <c r="V792" s="11"/>
      <c r="W792" s="11"/>
      <c r="X792" s="11">
        <f t="shared" si="1015"/>
        <v>4739.2</v>
      </c>
      <c r="Y792" s="11">
        <f t="shared" si="1016"/>
        <v>1424.9</v>
      </c>
      <c r="Z792" s="11">
        <f t="shared" si="1017"/>
        <v>1424.9</v>
      </c>
      <c r="AA792" s="11"/>
      <c r="AB792" s="11"/>
      <c r="AC792" s="11"/>
      <c r="AD792" s="11">
        <f t="shared" si="1018"/>
        <v>4739.2</v>
      </c>
      <c r="AE792" s="11"/>
      <c r="AF792" s="57">
        <f t="shared" si="1011"/>
        <v>4739.2</v>
      </c>
      <c r="AG792" s="58">
        <f t="shared" si="1019"/>
        <v>1424.9</v>
      </c>
      <c r="AH792" s="58">
        <f t="shared" si="1020"/>
        <v>1424.9</v>
      </c>
      <c r="AI792" s="11"/>
      <c r="AJ792" s="21"/>
      <c r="AK792" s="21"/>
    </row>
    <row r="793" spans="1:37" ht="31.2" x14ac:dyDescent="0.3">
      <c r="A793" s="47" t="s">
        <v>509</v>
      </c>
      <c r="B793" s="48">
        <v>200</v>
      </c>
      <c r="C793" s="47" t="s">
        <v>235</v>
      </c>
      <c r="D793" s="47" t="s">
        <v>488</v>
      </c>
      <c r="E793" s="49" t="s">
        <v>489</v>
      </c>
      <c r="F793" s="11">
        <v>21630.9</v>
      </c>
      <c r="G793" s="11">
        <v>11483.8</v>
      </c>
      <c r="H793" s="11">
        <v>11483.8</v>
      </c>
      <c r="I793" s="11"/>
      <c r="J793" s="11"/>
      <c r="K793" s="11"/>
      <c r="L793" s="11">
        <f t="shared" si="1074"/>
        <v>21630.9</v>
      </c>
      <c r="M793" s="11">
        <f t="shared" si="1075"/>
        <v>11483.8</v>
      </c>
      <c r="N793" s="11">
        <f t="shared" si="1076"/>
        <v>11483.8</v>
      </c>
      <c r="O793" s="11">
        <v>197.74868000000001</v>
      </c>
      <c r="P793" s="11"/>
      <c r="Q793" s="11"/>
      <c r="R793" s="11">
        <f t="shared" si="1012"/>
        <v>21828.648680000002</v>
      </c>
      <c r="S793" s="11">
        <f t="shared" si="1013"/>
        <v>11483.8</v>
      </c>
      <c r="T793" s="11">
        <f t="shared" si="1014"/>
        <v>11483.8</v>
      </c>
      <c r="U793" s="11"/>
      <c r="V793" s="11"/>
      <c r="W793" s="11"/>
      <c r="X793" s="11">
        <f t="shared" si="1015"/>
        <v>21828.648680000002</v>
      </c>
      <c r="Y793" s="11">
        <f t="shared" si="1016"/>
        <v>11483.8</v>
      </c>
      <c r="Z793" s="11">
        <f t="shared" si="1017"/>
        <v>11483.8</v>
      </c>
      <c r="AA793" s="11"/>
      <c r="AB793" s="11"/>
      <c r="AC793" s="11"/>
      <c r="AD793" s="11">
        <f t="shared" si="1018"/>
        <v>21828.648680000002</v>
      </c>
      <c r="AE793" s="11"/>
      <c r="AF793" s="57">
        <f t="shared" si="1011"/>
        <v>21828.648680000002</v>
      </c>
      <c r="AG793" s="58">
        <f t="shared" si="1019"/>
        <v>11483.8</v>
      </c>
      <c r="AH793" s="58">
        <f t="shared" si="1020"/>
        <v>11483.8</v>
      </c>
      <c r="AI793" s="11"/>
      <c r="AJ793" s="21"/>
      <c r="AK793" s="21"/>
    </row>
    <row r="794" spans="1:37" x14ac:dyDescent="0.3">
      <c r="A794" s="47" t="s">
        <v>511</v>
      </c>
      <c r="B794" s="48"/>
      <c r="C794" s="47"/>
      <c r="D794" s="47"/>
      <c r="E794" s="49" t="s">
        <v>512</v>
      </c>
      <c r="F794" s="11">
        <f t="shared" ref="F794:F797" si="1080">F795</f>
        <v>5540.9</v>
      </c>
      <c r="G794" s="11">
        <f t="shared" ref="G794:G797" si="1081">G795</f>
        <v>5540.9</v>
      </c>
      <c r="H794" s="11">
        <f t="shared" ref="H794:H797" si="1082">H795</f>
        <v>5540.9</v>
      </c>
      <c r="I794" s="11">
        <f t="shared" ref="I794:I797" si="1083">I795</f>
        <v>0</v>
      </c>
      <c r="J794" s="11">
        <f t="shared" ref="J794:J797" si="1084">J795</f>
        <v>0</v>
      </c>
      <c r="K794" s="11">
        <f t="shared" ref="K794:K797" si="1085">K795</f>
        <v>0</v>
      </c>
      <c r="L794" s="11">
        <f t="shared" si="1074"/>
        <v>5540.9</v>
      </c>
      <c r="M794" s="11">
        <f t="shared" si="1075"/>
        <v>5540.9</v>
      </c>
      <c r="N794" s="11">
        <f t="shared" si="1076"/>
        <v>5540.9</v>
      </c>
      <c r="O794" s="11">
        <f t="shared" ref="O794:O797" si="1086">O795</f>
        <v>0</v>
      </c>
      <c r="P794" s="11">
        <f t="shared" ref="P794:P797" si="1087">P795</f>
        <v>0</v>
      </c>
      <c r="Q794" s="11">
        <f t="shared" ref="Q794:Q797" si="1088">Q795</f>
        <v>0</v>
      </c>
      <c r="R794" s="11">
        <f t="shared" si="1012"/>
        <v>5540.9</v>
      </c>
      <c r="S794" s="11">
        <f t="shared" si="1013"/>
        <v>5540.9</v>
      </c>
      <c r="T794" s="11">
        <f t="shared" si="1014"/>
        <v>5540.9</v>
      </c>
      <c r="U794" s="11">
        <f t="shared" ref="U794:U797" si="1089">U795</f>
        <v>0</v>
      </c>
      <c r="V794" s="11">
        <f t="shared" ref="V794:V797" si="1090">V795</f>
        <v>0</v>
      </c>
      <c r="W794" s="11">
        <f t="shared" ref="W794:W797" si="1091">W795</f>
        <v>0</v>
      </c>
      <c r="X794" s="11">
        <f t="shared" si="1015"/>
        <v>5540.9</v>
      </c>
      <c r="Y794" s="11">
        <f t="shared" si="1016"/>
        <v>5540.9</v>
      </c>
      <c r="Z794" s="11">
        <f t="shared" si="1017"/>
        <v>5540.9</v>
      </c>
      <c r="AA794" s="11">
        <f t="shared" ref="AA794:AA797" si="1092">AA795</f>
        <v>0</v>
      </c>
      <c r="AB794" s="11">
        <f t="shared" ref="AB794:AB797" si="1093">AB795</f>
        <v>0</v>
      </c>
      <c r="AC794" s="11">
        <f t="shared" ref="AC794:AC797" si="1094">AC795</f>
        <v>0</v>
      </c>
      <c r="AD794" s="11">
        <f t="shared" si="1018"/>
        <v>5540.9</v>
      </c>
      <c r="AE794" s="11">
        <f t="shared" ref="AE794:AE797" si="1095">AE795</f>
        <v>0</v>
      </c>
      <c r="AF794" s="57">
        <f t="shared" si="1011"/>
        <v>5540.9</v>
      </c>
      <c r="AG794" s="58">
        <f t="shared" si="1019"/>
        <v>5540.9</v>
      </c>
      <c r="AH794" s="58">
        <f t="shared" si="1020"/>
        <v>5540.9</v>
      </c>
      <c r="AI794" s="11">
        <f t="shared" ref="AI794:AI797" si="1096">AI795</f>
        <v>0</v>
      </c>
      <c r="AJ794" s="21"/>
      <c r="AK794" s="21"/>
    </row>
    <row r="795" spans="1:37" ht="31.2" x14ac:dyDescent="0.3">
      <c r="A795" s="47" t="s">
        <v>511</v>
      </c>
      <c r="B795" s="48" t="s">
        <v>59</v>
      </c>
      <c r="C795" s="47"/>
      <c r="D795" s="47"/>
      <c r="E795" s="49" t="s">
        <v>60</v>
      </c>
      <c r="F795" s="11">
        <f t="shared" si="1080"/>
        <v>5540.9</v>
      </c>
      <c r="G795" s="11">
        <f t="shared" si="1081"/>
        <v>5540.9</v>
      </c>
      <c r="H795" s="11">
        <f t="shared" si="1082"/>
        <v>5540.9</v>
      </c>
      <c r="I795" s="11">
        <f t="shared" si="1083"/>
        <v>0</v>
      </c>
      <c r="J795" s="11">
        <f t="shared" si="1084"/>
        <v>0</v>
      </c>
      <c r="K795" s="11">
        <f t="shared" si="1085"/>
        <v>0</v>
      </c>
      <c r="L795" s="11">
        <f t="shared" si="1074"/>
        <v>5540.9</v>
      </c>
      <c r="M795" s="11">
        <f t="shared" si="1075"/>
        <v>5540.9</v>
      </c>
      <c r="N795" s="11">
        <f t="shared" si="1076"/>
        <v>5540.9</v>
      </c>
      <c r="O795" s="11">
        <f t="shared" si="1086"/>
        <v>0</v>
      </c>
      <c r="P795" s="11">
        <f t="shared" si="1087"/>
        <v>0</v>
      </c>
      <c r="Q795" s="11">
        <f t="shared" si="1088"/>
        <v>0</v>
      </c>
      <c r="R795" s="11">
        <f t="shared" si="1012"/>
        <v>5540.9</v>
      </c>
      <c r="S795" s="11">
        <f t="shared" si="1013"/>
        <v>5540.9</v>
      </c>
      <c r="T795" s="11">
        <f t="shared" si="1014"/>
        <v>5540.9</v>
      </c>
      <c r="U795" s="11">
        <f t="shared" si="1089"/>
        <v>0</v>
      </c>
      <c r="V795" s="11">
        <f t="shared" si="1090"/>
        <v>0</v>
      </c>
      <c r="W795" s="11">
        <f t="shared" si="1091"/>
        <v>0</v>
      </c>
      <c r="X795" s="11">
        <f t="shared" si="1015"/>
        <v>5540.9</v>
      </c>
      <c r="Y795" s="11">
        <f t="shared" si="1016"/>
        <v>5540.9</v>
      </c>
      <c r="Z795" s="11">
        <f t="shared" si="1017"/>
        <v>5540.9</v>
      </c>
      <c r="AA795" s="11">
        <f t="shared" si="1092"/>
        <v>0</v>
      </c>
      <c r="AB795" s="11">
        <f t="shared" si="1093"/>
        <v>0</v>
      </c>
      <c r="AC795" s="11">
        <f t="shared" si="1094"/>
        <v>0</v>
      </c>
      <c r="AD795" s="11">
        <f t="shared" si="1018"/>
        <v>5540.9</v>
      </c>
      <c r="AE795" s="11">
        <f t="shared" si="1095"/>
        <v>0</v>
      </c>
      <c r="AF795" s="57">
        <f t="shared" si="1011"/>
        <v>5540.9</v>
      </c>
      <c r="AG795" s="58">
        <f t="shared" si="1019"/>
        <v>5540.9</v>
      </c>
      <c r="AH795" s="58">
        <f t="shared" si="1020"/>
        <v>5540.9</v>
      </c>
      <c r="AI795" s="11">
        <f t="shared" si="1096"/>
        <v>0</v>
      </c>
      <c r="AJ795" s="21"/>
      <c r="AK795" s="21"/>
    </row>
    <row r="796" spans="1:37" ht="31.2" x14ac:dyDescent="0.3">
      <c r="A796" s="47" t="s">
        <v>511</v>
      </c>
      <c r="B796" s="48">
        <v>200</v>
      </c>
      <c r="C796" s="47" t="s">
        <v>235</v>
      </c>
      <c r="D796" s="47" t="s">
        <v>488</v>
      </c>
      <c r="E796" s="49" t="s">
        <v>489</v>
      </c>
      <c r="F796" s="11">
        <v>5540.9</v>
      </c>
      <c r="G796" s="11">
        <v>5540.9</v>
      </c>
      <c r="H796" s="11">
        <v>5540.9</v>
      </c>
      <c r="I796" s="11"/>
      <c r="J796" s="11"/>
      <c r="K796" s="11"/>
      <c r="L796" s="11">
        <f t="shared" si="1074"/>
        <v>5540.9</v>
      </c>
      <c r="M796" s="11">
        <f t="shared" si="1075"/>
        <v>5540.9</v>
      </c>
      <c r="N796" s="11">
        <f t="shared" si="1076"/>
        <v>5540.9</v>
      </c>
      <c r="O796" s="11"/>
      <c r="P796" s="11"/>
      <c r="Q796" s="11"/>
      <c r="R796" s="11">
        <f t="shared" si="1012"/>
        <v>5540.9</v>
      </c>
      <c r="S796" s="11">
        <f t="shared" si="1013"/>
        <v>5540.9</v>
      </c>
      <c r="T796" s="11">
        <f t="shared" si="1014"/>
        <v>5540.9</v>
      </c>
      <c r="U796" s="11"/>
      <c r="V796" s="11"/>
      <c r="W796" s="11"/>
      <c r="X796" s="11">
        <f t="shared" si="1015"/>
        <v>5540.9</v>
      </c>
      <c r="Y796" s="11">
        <f t="shared" si="1016"/>
        <v>5540.9</v>
      </c>
      <c r="Z796" s="11">
        <f t="shared" si="1017"/>
        <v>5540.9</v>
      </c>
      <c r="AA796" s="11"/>
      <c r="AB796" s="11"/>
      <c r="AC796" s="11"/>
      <c r="AD796" s="11">
        <f t="shared" si="1018"/>
        <v>5540.9</v>
      </c>
      <c r="AE796" s="11"/>
      <c r="AF796" s="57">
        <f t="shared" si="1011"/>
        <v>5540.9</v>
      </c>
      <c r="AG796" s="58">
        <f t="shared" si="1019"/>
        <v>5540.9</v>
      </c>
      <c r="AH796" s="58">
        <f t="shared" si="1020"/>
        <v>5540.9</v>
      </c>
      <c r="AI796" s="11"/>
      <c r="AJ796" s="21"/>
      <c r="AK796" s="21"/>
    </row>
    <row r="797" spans="1:37" ht="62.4" x14ac:dyDescent="0.3">
      <c r="A797" s="47" t="s">
        <v>513</v>
      </c>
      <c r="B797" s="48"/>
      <c r="C797" s="47"/>
      <c r="D797" s="47"/>
      <c r="E797" s="49" t="s">
        <v>514</v>
      </c>
      <c r="F797" s="11">
        <f t="shared" si="1080"/>
        <v>54784.700000000004</v>
      </c>
      <c r="G797" s="11">
        <f t="shared" si="1081"/>
        <v>56375.9</v>
      </c>
      <c r="H797" s="11">
        <f t="shared" si="1082"/>
        <v>56375.9</v>
      </c>
      <c r="I797" s="11">
        <f t="shared" si="1083"/>
        <v>0</v>
      </c>
      <c r="J797" s="11">
        <f t="shared" si="1084"/>
        <v>0</v>
      </c>
      <c r="K797" s="11">
        <f t="shared" si="1085"/>
        <v>0</v>
      </c>
      <c r="L797" s="11">
        <f t="shared" si="1074"/>
        <v>54784.700000000004</v>
      </c>
      <c r="M797" s="11">
        <f t="shared" si="1075"/>
        <v>56375.9</v>
      </c>
      <c r="N797" s="11">
        <f t="shared" si="1076"/>
        <v>56375.9</v>
      </c>
      <c r="O797" s="11">
        <f t="shared" si="1086"/>
        <v>7799.8</v>
      </c>
      <c r="P797" s="11">
        <f t="shared" si="1087"/>
        <v>9520.9</v>
      </c>
      <c r="Q797" s="11">
        <f t="shared" si="1088"/>
        <v>9520.9</v>
      </c>
      <c r="R797" s="11">
        <f t="shared" si="1012"/>
        <v>62584.500000000007</v>
      </c>
      <c r="S797" s="11">
        <f t="shared" si="1013"/>
        <v>65896.800000000003</v>
      </c>
      <c r="T797" s="11">
        <f t="shared" si="1014"/>
        <v>65896.800000000003</v>
      </c>
      <c r="U797" s="11">
        <f t="shared" si="1089"/>
        <v>0</v>
      </c>
      <c r="V797" s="11">
        <f t="shared" si="1090"/>
        <v>0</v>
      </c>
      <c r="W797" s="11">
        <f t="shared" si="1091"/>
        <v>0</v>
      </c>
      <c r="X797" s="11">
        <f t="shared" si="1015"/>
        <v>62584.500000000007</v>
      </c>
      <c r="Y797" s="11">
        <f t="shared" si="1016"/>
        <v>65896.800000000003</v>
      </c>
      <c r="Z797" s="11">
        <f t="shared" si="1017"/>
        <v>65896.800000000003</v>
      </c>
      <c r="AA797" s="11">
        <f t="shared" si="1092"/>
        <v>0</v>
      </c>
      <c r="AB797" s="11">
        <f t="shared" si="1093"/>
        <v>0</v>
      </c>
      <c r="AC797" s="11">
        <f t="shared" si="1094"/>
        <v>0</v>
      </c>
      <c r="AD797" s="11">
        <f t="shared" si="1018"/>
        <v>62584.500000000007</v>
      </c>
      <c r="AE797" s="11">
        <f t="shared" si="1095"/>
        <v>0</v>
      </c>
      <c r="AF797" s="57">
        <f t="shared" si="1011"/>
        <v>62584.500000000007</v>
      </c>
      <c r="AG797" s="58">
        <f t="shared" si="1019"/>
        <v>65896.800000000003</v>
      </c>
      <c r="AH797" s="58">
        <f t="shared" si="1020"/>
        <v>65896.800000000003</v>
      </c>
      <c r="AI797" s="11">
        <f t="shared" si="1096"/>
        <v>0</v>
      </c>
      <c r="AJ797" s="21"/>
      <c r="AK797" s="21"/>
    </row>
    <row r="798" spans="1:37" ht="31.2" x14ac:dyDescent="0.3">
      <c r="A798" s="47" t="s">
        <v>515</v>
      </c>
      <c r="B798" s="48"/>
      <c r="C798" s="47"/>
      <c r="D798" s="47"/>
      <c r="E798" s="49" t="s">
        <v>169</v>
      </c>
      <c r="F798" s="11">
        <f t="shared" ref="F798:K798" si="1097">F799+F801</f>
        <v>54784.700000000004</v>
      </c>
      <c r="G798" s="11">
        <f t="shared" si="1097"/>
        <v>56375.9</v>
      </c>
      <c r="H798" s="11">
        <f t="shared" si="1097"/>
        <v>56375.9</v>
      </c>
      <c r="I798" s="11">
        <f t="shared" si="1097"/>
        <v>0</v>
      </c>
      <c r="J798" s="11">
        <f t="shared" si="1097"/>
        <v>0</v>
      </c>
      <c r="K798" s="11">
        <f t="shared" si="1097"/>
        <v>0</v>
      </c>
      <c r="L798" s="11">
        <f t="shared" si="1074"/>
        <v>54784.700000000004</v>
      </c>
      <c r="M798" s="11">
        <f t="shared" si="1075"/>
        <v>56375.9</v>
      </c>
      <c r="N798" s="11">
        <f t="shared" si="1076"/>
        <v>56375.9</v>
      </c>
      <c r="O798" s="11">
        <f>O799+O801</f>
        <v>7799.8</v>
      </c>
      <c r="P798" s="11">
        <f>P799+P801</f>
        <v>9520.9</v>
      </c>
      <c r="Q798" s="11">
        <f>Q799+Q801</f>
        <v>9520.9</v>
      </c>
      <c r="R798" s="11">
        <f t="shared" si="1012"/>
        <v>62584.500000000007</v>
      </c>
      <c r="S798" s="11">
        <f t="shared" si="1013"/>
        <v>65896.800000000003</v>
      </c>
      <c r="T798" s="11">
        <f t="shared" si="1014"/>
        <v>65896.800000000003</v>
      </c>
      <c r="U798" s="11">
        <f>U799+U801</f>
        <v>0</v>
      </c>
      <c r="V798" s="11">
        <f>V799+V801</f>
        <v>0</v>
      </c>
      <c r="W798" s="11">
        <f>W799+W801</f>
        <v>0</v>
      </c>
      <c r="X798" s="11">
        <f t="shared" si="1015"/>
        <v>62584.500000000007</v>
      </c>
      <c r="Y798" s="11">
        <f t="shared" si="1016"/>
        <v>65896.800000000003</v>
      </c>
      <c r="Z798" s="11">
        <f t="shared" si="1017"/>
        <v>65896.800000000003</v>
      </c>
      <c r="AA798" s="11">
        <f>AA799+AA801</f>
        <v>0</v>
      </c>
      <c r="AB798" s="11">
        <f>AB799+AB801</f>
        <v>0</v>
      </c>
      <c r="AC798" s="11">
        <f>AC799+AC801</f>
        <v>0</v>
      </c>
      <c r="AD798" s="11">
        <f t="shared" si="1018"/>
        <v>62584.500000000007</v>
      </c>
      <c r="AE798" s="11">
        <f>AE799+AE801</f>
        <v>0</v>
      </c>
      <c r="AF798" s="57">
        <f t="shared" si="1011"/>
        <v>62584.500000000007</v>
      </c>
      <c r="AG798" s="58">
        <f t="shared" si="1019"/>
        <v>65896.800000000003</v>
      </c>
      <c r="AH798" s="58">
        <f t="shared" si="1020"/>
        <v>65896.800000000003</v>
      </c>
      <c r="AI798" s="11">
        <f>AI799+AI801</f>
        <v>0</v>
      </c>
      <c r="AJ798" s="21"/>
      <c r="AK798" s="21"/>
    </row>
    <row r="799" spans="1:37" ht="78" x14ac:dyDescent="0.3">
      <c r="A799" s="47" t="s">
        <v>515</v>
      </c>
      <c r="B799" s="48" t="s">
        <v>141</v>
      </c>
      <c r="C799" s="47"/>
      <c r="D799" s="47"/>
      <c r="E799" s="49" t="s">
        <v>142</v>
      </c>
      <c r="F799" s="11">
        <f t="shared" ref="F799:K799" si="1098">F800</f>
        <v>52161.700000000004</v>
      </c>
      <c r="G799" s="11">
        <f t="shared" si="1098"/>
        <v>53752.9</v>
      </c>
      <c r="H799" s="11">
        <f t="shared" si="1098"/>
        <v>53752.9</v>
      </c>
      <c r="I799" s="11">
        <f t="shared" si="1098"/>
        <v>0</v>
      </c>
      <c r="J799" s="11">
        <f t="shared" si="1098"/>
        <v>0</v>
      </c>
      <c r="K799" s="11">
        <f t="shared" si="1098"/>
        <v>0</v>
      </c>
      <c r="L799" s="11">
        <f t="shared" si="1074"/>
        <v>52161.700000000004</v>
      </c>
      <c r="M799" s="11">
        <f t="shared" si="1075"/>
        <v>53752.9</v>
      </c>
      <c r="N799" s="11">
        <f t="shared" si="1076"/>
        <v>53752.9</v>
      </c>
      <c r="O799" s="11">
        <f>O800</f>
        <v>7799.8</v>
      </c>
      <c r="P799" s="11">
        <f>P800</f>
        <v>9520.9</v>
      </c>
      <c r="Q799" s="11">
        <f>Q800</f>
        <v>9520.9</v>
      </c>
      <c r="R799" s="11">
        <f t="shared" si="1012"/>
        <v>59961.500000000007</v>
      </c>
      <c r="S799" s="11">
        <f t="shared" si="1013"/>
        <v>63273.8</v>
      </c>
      <c r="T799" s="11">
        <f t="shared" si="1014"/>
        <v>63273.8</v>
      </c>
      <c r="U799" s="11">
        <f>U800</f>
        <v>0</v>
      </c>
      <c r="V799" s="11">
        <f>V800</f>
        <v>0</v>
      </c>
      <c r="W799" s="11">
        <f>W800</f>
        <v>0</v>
      </c>
      <c r="X799" s="11">
        <f t="shared" si="1015"/>
        <v>59961.500000000007</v>
      </c>
      <c r="Y799" s="11">
        <f t="shared" si="1016"/>
        <v>63273.8</v>
      </c>
      <c r="Z799" s="11">
        <f t="shared" si="1017"/>
        <v>63273.8</v>
      </c>
      <c r="AA799" s="11">
        <f>AA800</f>
        <v>0</v>
      </c>
      <c r="AB799" s="11">
        <f>AB800</f>
        <v>0</v>
      </c>
      <c r="AC799" s="11">
        <f>AC800</f>
        <v>0</v>
      </c>
      <c r="AD799" s="11">
        <f t="shared" si="1018"/>
        <v>59961.500000000007</v>
      </c>
      <c r="AE799" s="11">
        <f>AE800</f>
        <v>0</v>
      </c>
      <c r="AF799" s="57">
        <f t="shared" si="1011"/>
        <v>59961.500000000007</v>
      </c>
      <c r="AG799" s="58">
        <f t="shared" si="1019"/>
        <v>63273.8</v>
      </c>
      <c r="AH799" s="58">
        <f t="shared" si="1020"/>
        <v>63273.8</v>
      </c>
      <c r="AI799" s="11">
        <f>AI800</f>
        <v>0</v>
      </c>
      <c r="AJ799" s="21"/>
      <c r="AK799" s="21"/>
    </row>
    <row r="800" spans="1:37" ht="31.2" x14ac:dyDescent="0.3">
      <c r="A800" s="47" t="s">
        <v>515</v>
      </c>
      <c r="B800" s="48">
        <v>100</v>
      </c>
      <c r="C800" s="47" t="s">
        <v>235</v>
      </c>
      <c r="D800" s="47" t="s">
        <v>488</v>
      </c>
      <c r="E800" s="49" t="s">
        <v>489</v>
      </c>
      <c r="F800" s="11">
        <v>52161.700000000004</v>
      </c>
      <c r="G800" s="11">
        <v>53752.9</v>
      </c>
      <c r="H800" s="11">
        <v>53752.9</v>
      </c>
      <c r="I800" s="11"/>
      <c r="J800" s="11"/>
      <c r="K800" s="11"/>
      <c r="L800" s="11">
        <f t="shared" si="1074"/>
        <v>52161.700000000004</v>
      </c>
      <c r="M800" s="11">
        <f t="shared" si="1075"/>
        <v>53752.9</v>
      </c>
      <c r="N800" s="11">
        <f t="shared" si="1076"/>
        <v>53752.9</v>
      </c>
      <c r="O800" s="11">
        <v>7799.8</v>
      </c>
      <c r="P800" s="11">
        <v>9520.9</v>
      </c>
      <c r="Q800" s="11">
        <v>9520.9</v>
      </c>
      <c r="R800" s="11">
        <f t="shared" si="1012"/>
        <v>59961.500000000007</v>
      </c>
      <c r="S800" s="11">
        <f t="shared" si="1013"/>
        <v>63273.8</v>
      </c>
      <c r="T800" s="11">
        <f t="shared" si="1014"/>
        <v>63273.8</v>
      </c>
      <c r="U800" s="11"/>
      <c r="V800" s="11"/>
      <c r="W800" s="11"/>
      <c r="X800" s="11">
        <f t="shared" si="1015"/>
        <v>59961.500000000007</v>
      </c>
      <c r="Y800" s="11">
        <f t="shared" si="1016"/>
        <v>63273.8</v>
      </c>
      <c r="Z800" s="11">
        <f t="shared" si="1017"/>
        <v>63273.8</v>
      </c>
      <c r="AA800" s="11"/>
      <c r="AB800" s="11"/>
      <c r="AC800" s="11"/>
      <c r="AD800" s="11">
        <f t="shared" si="1018"/>
        <v>59961.500000000007</v>
      </c>
      <c r="AE800" s="11"/>
      <c r="AF800" s="57">
        <f t="shared" si="1011"/>
        <v>59961.500000000007</v>
      </c>
      <c r="AG800" s="58">
        <f t="shared" si="1019"/>
        <v>63273.8</v>
      </c>
      <c r="AH800" s="58">
        <f t="shared" si="1020"/>
        <v>63273.8</v>
      </c>
      <c r="AI800" s="11"/>
      <c r="AJ800" s="21"/>
      <c r="AK800" s="21"/>
    </row>
    <row r="801" spans="1:42" ht="31.2" x14ac:dyDescent="0.3">
      <c r="A801" s="47" t="s">
        <v>515</v>
      </c>
      <c r="B801" s="48" t="s">
        <v>59</v>
      </c>
      <c r="C801" s="47"/>
      <c r="D801" s="47"/>
      <c r="E801" s="49" t="s">
        <v>60</v>
      </c>
      <c r="F801" s="11">
        <f t="shared" ref="F801:K801" si="1099">F802</f>
        <v>2623</v>
      </c>
      <c r="G801" s="11">
        <f t="shared" si="1099"/>
        <v>2623</v>
      </c>
      <c r="H801" s="11">
        <f t="shared" si="1099"/>
        <v>2623</v>
      </c>
      <c r="I801" s="11">
        <f t="shared" si="1099"/>
        <v>0</v>
      </c>
      <c r="J801" s="11">
        <f t="shared" si="1099"/>
        <v>0</v>
      </c>
      <c r="K801" s="11">
        <f t="shared" si="1099"/>
        <v>0</v>
      </c>
      <c r="L801" s="11">
        <f t="shared" si="1074"/>
        <v>2623</v>
      </c>
      <c r="M801" s="11">
        <f t="shared" si="1075"/>
        <v>2623</v>
      </c>
      <c r="N801" s="11">
        <f t="shared" si="1076"/>
        <v>2623</v>
      </c>
      <c r="O801" s="11">
        <f>O802</f>
        <v>0</v>
      </c>
      <c r="P801" s="11">
        <f>P802</f>
        <v>0</v>
      </c>
      <c r="Q801" s="11">
        <f>Q802</f>
        <v>0</v>
      </c>
      <c r="R801" s="11">
        <f t="shared" si="1012"/>
        <v>2623</v>
      </c>
      <c r="S801" s="11">
        <f t="shared" si="1013"/>
        <v>2623</v>
      </c>
      <c r="T801" s="11">
        <f t="shared" si="1014"/>
        <v>2623</v>
      </c>
      <c r="U801" s="11">
        <f>U802</f>
        <v>0</v>
      </c>
      <c r="V801" s="11">
        <f>V802</f>
        <v>0</v>
      </c>
      <c r="W801" s="11">
        <f>W802</f>
        <v>0</v>
      </c>
      <c r="X801" s="11">
        <f t="shared" si="1015"/>
        <v>2623</v>
      </c>
      <c r="Y801" s="11">
        <f t="shared" si="1016"/>
        <v>2623</v>
      </c>
      <c r="Z801" s="11">
        <f t="shared" si="1017"/>
        <v>2623</v>
      </c>
      <c r="AA801" s="11">
        <f>AA802</f>
        <v>0</v>
      </c>
      <c r="AB801" s="11">
        <f>AB802</f>
        <v>0</v>
      </c>
      <c r="AC801" s="11">
        <f>AC802</f>
        <v>0</v>
      </c>
      <c r="AD801" s="11">
        <f t="shared" si="1018"/>
        <v>2623</v>
      </c>
      <c r="AE801" s="11">
        <f>AE802</f>
        <v>0</v>
      </c>
      <c r="AF801" s="57">
        <f t="shared" si="1011"/>
        <v>2623</v>
      </c>
      <c r="AG801" s="58">
        <f t="shared" si="1019"/>
        <v>2623</v>
      </c>
      <c r="AH801" s="58">
        <f t="shared" si="1020"/>
        <v>2623</v>
      </c>
      <c r="AI801" s="11">
        <f>AI802</f>
        <v>0</v>
      </c>
      <c r="AJ801" s="21"/>
      <c r="AK801" s="21"/>
    </row>
    <row r="802" spans="1:42" ht="31.2" x14ac:dyDescent="0.3">
      <c r="A802" s="47" t="s">
        <v>515</v>
      </c>
      <c r="B802" s="48">
        <v>200</v>
      </c>
      <c r="C802" s="47" t="s">
        <v>235</v>
      </c>
      <c r="D802" s="47" t="s">
        <v>488</v>
      </c>
      <c r="E802" s="49" t="s">
        <v>489</v>
      </c>
      <c r="F802" s="11">
        <v>2623</v>
      </c>
      <c r="G802" s="11">
        <v>2623</v>
      </c>
      <c r="H802" s="11">
        <v>2623</v>
      </c>
      <c r="I802" s="11"/>
      <c r="J802" s="11"/>
      <c r="K802" s="11"/>
      <c r="L802" s="11">
        <f t="shared" si="1074"/>
        <v>2623</v>
      </c>
      <c r="M802" s="11">
        <f t="shared" si="1075"/>
        <v>2623</v>
      </c>
      <c r="N802" s="11">
        <f t="shared" si="1076"/>
        <v>2623</v>
      </c>
      <c r="O802" s="11"/>
      <c r="P802" s="11"/>
      <c r="Q802" s="11"/>
      <c r="R802" s="11">
        <f t="shared" si="1012"/>
        <v>2623</v>
      </c>
      <c r="S802" s="11">
        <f t="shared" si="1013"/>
        <v>2623</v>
      </c>
      <c r="T802" s="11">
        <f t="shared" si="1014"/>
        <v>2623</v>
      </c>
      <c r="U802" s="11"/>
      <c r="V802" s="11"/>
      <c r="W802" s="11"/>
      <c r="X802" s="11">
        <f t="shared" si="1015"/>
        <v>2623</v>
      </c>
      <c r="Y802" s="11">
        <f t="shared" si="1016"/>
        <v>2623</v>
      </c>
      <c r="Z802" s="11">
        <f t="shared" si="1017"/>
        <v>2623</v>
      </c>
      <c r="AA802" s="11"/>
      <c r="AB802" s="11"/>
      <c r="AC802" s="11"/>
      <c r="AD802" s="11">
        <f t="shared" si="1018"/>
        <v>2623</v>
      </c>
      <c r="AE802" s="11"/>
      <c r="AF802" s="57">
        <f t="shared" si="1011"/>
        <v>2623</v>
      </c>
      <c r="AG802" s="58">
        <f t="shared" si="1019"/>
        <v>2623</v>
      </c>
      <c r="AH802" s="58">
        <f t="shared" si="1020"/>
        <v>2623</v>
      </c>
      <c r="AI802" s="11"/>
      <c r="AJ802" s="21"/>
      <c r="AK802" s="21"/>
    </row>
    <row r="803" spans="1:42" s="59" customFormat="1" ht="46.8" x14ac:dyDescent="0.3">
      <c r="A803" s="41" t="s">
        <v>516</v>
      </c>
      <c r="B803" s="42"/>
      <c r="C803" s="41"/>
      <c r="D803" s="41"/>
      <c r="E803" s="43" t="s">
        <v>517</v>
      </c>
      <c r="F803" s="15">
        <f t="shared" ref="F803:K803" si="1100">F804+F816+F838+F902</f>
        <v>10046098.5</v>
      </c>
      <c r="G803" s="15">
        <f t="shared" si="1100"/>
        <v>8776786.8999999985</v>
      </c>
      <c r="H803" s="15">
        <f t="shared" si="1100"/>
        <v>8699224.1999999993</v>
      </c>
      <c r="I803" s="15">
        <f t="shared" si="1100"/>
        <v>17919.800000000003</v>
      </c>
      <c r="J803" s="15">
        <f t="shared" si="1100"/>
        <v>97713.600000000006</v>
      </c>
      <c r="K803" s="15">
        <f t="shared" si="1100"/>
        <v>-1279.4000000000015</v>
      </c>
      <c r="L803" s="15">
        <f t="shared" si="1074"/>
        <v>10064018.300000001</v>
      </c>
      <c r="M803" s="15">
        <f t="shared" si="1075"/>
        <v>8874500.4999999981</v>
      </c>
      <c r="N803" s="15">
        <f t="shared" si="1076"/>
        <v>8697944.7999999989</v>
      </c>
      <c r="O803" s="15">
        <f>O804+O816+O838+O902</f>
        <v>827857.72608999989</v>
      </c>
      <c r="P803" s="15">
        <f>P804+P816+P838+P902</f>
        <v>172241.274</v>
      </c>
      <c r="Q803" s="15">
        <f>Q804+Q816+Q838+Q902</f>
        <v>114172.77899999999</v>
      </c>
      <c r="R803" s="15">
        <f t="shared" si="1012"/>
        <v>10891876.02609</v>
      </c>
      <c r="S803" s="15">
        <f t="shared" si="1013"/>
        <v>9046741.7739999983</v>
      </c>
      <c r="T803" s="15">
        <f t="shared" si="1014"/>
        <v>8812117.578999998</v>
      </c>
      <c r="U803" s="15">
        <f>U804+U816+U838+U902</f>
        <v>-2046.6735600000036</v>
      </c>
      <c r="V803" s="15">
        <f>V804+V816+V838+V902</f>
        <v>-5553.09</v>
      </c>
      <c r="W803" s="15">
        <f>W804+W816+W838+W902</f>
        <v>0</v>
      </c>
      <c r="X803" s="15">
        <f t="shared" si="1015"/>
        <v>10889829.352530001</v>
      </c>
      <c r="Y803" s="15">
        <f t="shared" si="1016"/>
        <v>9041188.6839999985</v>
      </c>
      <c r="Z803" s="15">
        <f t="shared" si="1017"/>
        <v>8812117.578999998</v>
      </c>
      <c r="AA803" s="15">
        <f>AA804+AA816+AA838+AA902</f>
        <v>-402786.96500000003</v>
      </c>
      <c r="AB803" s="15">
        <f>AB804+AB816+AB838+AB902</f>
        <v>1019981.981</v>
      </c>
      <c r="AC803" s="15">
        <f>AC804+AC816+AC838+AC902</f>
        <v>96147.88</v>
      </c>
      <c r="AD803" s="15">
        <f t="shared" si="1018"/>
        <v>10487042.387530001</v>
      </c>
      <c r="AE803" s="15">
        <f>AE804+AE816+AE838+AE902</f>
        <v>0</v>
      </c>
      <c r="AF803" s="53">
        <f t="shared" si="1011"/>
        <v>10487042.387530001</v>
      </c>
      <c r="AG803" s="54">
        <f t="shared" si="1019"/>
        <v>10061170.664999999</v>
      </c>
      <c r="AH803" s="54">
        <f t="shared" si="1020"/>
        <v>8908265.4589999989</v>
      </c>
      <c r="AI803" s="15">
        <f>AI804+AI816+AI838+AI902</f>
        <v>0</v>
      </c>
      <c r="AJ803" s="16"/>
      <c r="AK803" s="16"/>
      <c r="AL803" s="12"/>
      <c r="AM803" s="12"/>
      <c r="AN803" s="12"/>
      <c r="AO803" s="12"/>
      <c r="AP803" s="12"/>
    </row>
    <row r="804" spans="1:42" s="60" customFormat="1" ht="31.2" x14ac:dyDescent="0.3">
      <c r="A804" s="44" t="s">
        <v>518</v>
      </c>
      <c r="B804" s="45"/>
      <c r="C804" s="44"/>
      <c r="D804" s="44"/>
      <c r="E804" s="46" t="s">
        <v>372</v>
      </c>
      <c r="F804" s="18">
        <f>F809</f>
        <v>832504</v>
      </c>
      <c r="G804" s="18">
        <f>G809</f>
        <v>831831</v>
      </c>
      <c r="H804" s="18">
        <f>H809</f>
        <v>831831</v>
      </c>
      <c r="I804" s="18">
        <f>I809+I805</f>
        <v>55339.6</v>
      </c>
      <c r="J804" s="18">
        <f>J809+J805</f>
        <v>53174.9</v>
      </c>
      <c r="K804" s="18">
        <f>K809+K805</f>
        <v>51055.1</v>
      </c>
      <c r="L804" s="18">
        <f t="shared" si="1074"/>
        <v>887843.6</v>
      </c>
      <c r="M804" s="18">
        <f t="shared" si="1075"/>
        <v>885005.9</v>
      </c>
      <c r="N804" s="18">
        <f t="shared" si="1076"/>
        <v>882886.1</v>
      </c>
      <c r="O804" s="18">
        <f>O809+O805</f>
        <v>0</v>
      </c>
      <c r="P804" s="18">
        <f>P809+P805</f>
        <v>0</v>
      </c>
      <c r="Q804" s="18">
        <f>Q809+Q805</f>
        <v>0</v>
      </c>
      <c r="R804" s="18">
        <f t="shared" si="1012"/>
        <v>887843.6</v>
      </c>
      <c r="S804" s="18">
        <f t="shared" si="1013"/>
        <v>885005.9</v>
      </c>
      <c r="T804" s="18">
        <f t="shared" si="1014"/>
        <v>882886.1</v>
      </c>
      <c r="U804" s="18">
        <f>U809+U805</f>
        <v>0</v>
      </c>
      <c r="V804" s="18">
        <f>V809+V805</f>
        <v>0</v>
      </c>
      <c r="W804" s="18">
        <f>W809+W805</f>
        <v>0</v>
      </c>
      <c r="X804" s="18">
        <f t="shared" si="1015"/>
        <v>887843.6</v>
      </c>
      <c r="Y804" s="18">
        <f t="shared" si="1016"/>
        <v>885005.9</v>
      </c>
      <c r="Z804" s="18">
        <f t="shared" si="1017"/>
        <v>882886.1</v>
      </c>
      <c r="AA804" s="18">
        <f>AA809+AA805</f>
        <v>0</v>
      </c>
      <c r="AB804" s="18">
        <f>AB809+AB805</f>
        <v>0</v>
      </c>
      <c r="AC804" s="18">
        <f>AC809+AC805</f>
        <v>0</v>
      </c>
      <c r="AD804" s="18">
        <f t="shared" si="1018"/>
        <v>887843.6</v>
      </c>
      <c r="AE804" s="18">
        <f>AE809+AE805</f>
        <v>0</v>
      </c>
      <c r="AF804" s="55">
        <f t="shared" si="1011"/>
        <v>887843.6</v>
      </c>
      <c r="AG804" s="56">
        <f t="shared" si="1019"/>
        <v>885005.9</v>
      </c>
      <c r="AH804" s="56">
        <f t="shared" si="1020"/>
        <v>882886.1</v>
      </c>
      <c r="AI804" s="18">
        <f>AI809+AI805</f>
        <v>0</v>
      </c>
      <c r="AJ804" s="19"/>
      <c r="AK804" s="19"/>
      <c r="AL804" s="17"/>
      <c r="AM804" s="17"/>
      <c r="AN804" s="17"/>
      <c r="AO804" s="17"/>
      <c r="AP804" s="17"/>
    </row>
    <row r="805" spans="1:42" s="60" customFormat="1" ht="31.2" x14ac:dyDescent="0.3">
      <c r="A805" s="47" t="s">
        <v>519</v>
      </c>
      <c r="B805" s="45"/>
      <c r="C805" s="44"/>
      <c r="D805" s="44"/>
      <c r="E805" s="50" t="s">
        <v>520</v>
      </c>
      <c r="F805" s="18"/>
      <c r="G805" s="18"/>
      <c r="H805" s="18"/>
      <c r="I805" s="11">
        <f t="shared" ref="I805:I807" si="1101">I806</f>
        <v>55339.6</v>
      </c>
      <c r="J805" s="11">
        <f t="shared" ref="J805:J807" si="1102">J806</f>
        <v>53174.9</v>
      </c>
      <c r="K805" s="11">
        <f t="shared" ref="K805:K807" si="1103">K806</f>
        <v>51055.1</v>
      </c>
      <c r="L805" s="11">
        <f t="shared" si="1074"/>
        <v>55339.6</v>
      </c>
      <c r="M805" s="11">
        <f t="shared" si="1075"/>
        <v>53174.9</v>
      </c>
      <c r="N805" s="11">
        <f t="shared" si="1076"/>
        <v>51055.1</v>
      </c>
      <c r="O805" s="11">
        <f t="shared" ref="O805:O807" si="1104">O806</f>
        <v>0</v>
      </c>
      <c r="P805" s="11">
        <f t="shared" ref="P805:P807" si="1105">P806</f>
        <v>0</v>
      </c>
      <c r="Q805" s="11">
        <f t="shared" ref="Q805:Q807" si="1106">Q806</f>
        <v>0</v>
      </c>
      <c r="R805" s="11">
        <f t="shared" si="1012"/>
        <v>55339.6</v>
      </c>
      <c r="S805" s="11">
        <f t="shared" si="1013"/>
        <v>53174.9</v>
      </c>
      <c r="T805" s="11">
        <f t="shared" si="1014"/>
        <v>51055.1</v>
      </c>
      <c r="U805" s="11">
        <f t="shared" ref="U805:U807" si="1107">U806</f>
        <v>0</v>
      </c>
      <c r="V805" s="11">
        <f t="shared" ref="V805:V807" si="1108">V806</f>
        <v>0</v>
      </c>
      <c r="W805" s="11">
        <f t="shared" ref="W805:W807" si="1109">W806</f>
        <v>0</v>
      </c>
      <c r="X805" s="11">
        <f t="shared" si="1015"/>
        <v>55339.6</v>
      </c>
      <c r="Y805" s="11">
        <f t="shared" si="1016"/>
        <v>53174.9</v>
      </c>
      <c r="Z805" s="11">
        <f t="shared" si="1017"/>
        <v>51055.1</v>
      </c>
      <c r="AA805" s="11">
        <f t="shared" ref="AA805:AA807" si="1110">AA806</f>
        <v>0</v>
      </c>
      <c r="AB805" s="11">
        <f t="shared" ref="AB805:AB807" si="1111">AB806</f>
        <v>0</v>
      </c>
      <c r="AC805" s="11">
        <f t="shared" ref="AC805:AC807" si="1112">AC806</f>
        <v>0</v>
      </c>
      <c r="AD805" s="11">
        <f t="shared" si="1018"/>
        <v>55339.6</v>
      </c>
      <c r="AE805" s="11">
        <f t="shared" ref="AE805:AE807" si="1113">AE806</f>
        <v>0</v>
      </c>
      <c r="AF805" s="57">
        <f t="shared" si="1011"/>
        <v>55339.6</v>
      </c>
      <c r="AG805" s="58">
        <f t="shared" si="1019"/>
        <v>53174.9</v>
      </c>
      <c r="AH805" s="58">
        <f t="shared" si="1020"/>
        <v>51055.1</v>
      </c>
      <c r="AI805" s="11">
        <f t="shared" ref="AI805:AI807" si="1114">AI806</f>
        <v>0</v>
      </c>
      <c r="AJ805" s="21"/>
      <c r="AK805" s="21"/>
      <c r="AL805" s="17"/>
      <c r="AM805" s="17"/>
      <c r="AN805" s="17"/>
      <c r="AO805" s="17"/>
      <c r="AP805" s="17"/>
    </row>
    <row r="806" spans="1:42" s="60" customFormat="1" ht="31.2" x14ac:dyDescent="0.3">
      <c r="A806" s="47" t="s">
        <v>521</v>
      </c>
      <c r="B806" s="45"/>
      <c r="C806" s="44"/>
      <c r="D806" s="44"/>
      <c r="E806" s="50" t="s">
        <v>522</v>
      </c>
      <c r="F806" s="18"/>
      <c r="G806" s="18"/>
      <c r="H806" s="18"/>
      <c r="I806" s="11">
        <f t="shared" si="1101"/>
        <v>55339.6</v>
      </c>
      <c r="J806" s="11">
        <f t="shared" si="1102"/>
        <v>53174.9</v>
      </c>
      <c r="K806" s="11">
        <f t="shared" si="1103"/>
        <v>51055.1</v>
      </c>
      <c r="L806" s="11">
        <f t="shared" si="1074"/>
        <v>55339.6</v>
      </c>
      <c r="M806" s="11">
        <f t="shared" si="1075"/>
        <v>53174.9</v>
      </c>
      <c r="N806" s="11">
        <f t="shared" si="1076"/>
        <v>51055.1</v>
      </c>
      <c r="O806" s="11">
        <f t="shared" si="1104"/>
        <v>0</v>
      </c>
      <c r="P806" s="11">
        <f t="shared" si="1105"/>
        <v>0</v>
      </c>
      <c r="Q806" s="11">
        <f t="shared" si="1106"/>
        <v>0</v>
      </c>
      <c r="R806" s="11">
        <f t="shared" si="1012"/>
        <v>55339.6</v>
      </c>
      <c r="S806" s="11">
        <f t="shared" si="1013"/>
        <v>53174.9</v>
      </c>
      <c r="T806" s="11">
        <f t="shared" si="1014"/>
        <v>51055.1</v>
      </c>
      <c r="U806" s="11">
        <f t="shared" si="1107"/>
        <v>0</v>
      </c>
      <c r="V806" s="11">
        <f t="shared" si="1108"/>
        <v>0</v>
      </c>
      <c r="W806" s="11">
        <f t="shared" si="1109"/>
        <v>0</v>
      </c>
      <c r="X806" s="11">
        <f t="shared" si="1015"/>
        <v>55339.6</v>
      </c>
      <c r="Y806" s="11">
        <f t="shared" si="1016"/>
        <v>53174.9</v>
      </c>
      <c r="Z806" s="11">
        <f t="shared" si="1017"/>
        <v>51055.1</v>
      </c>
      <c r="AA806" s="11">
        <f t="shared" si="1110"/>
        <v>0</v>
      </c>
      <c r="AB806" s="11">
        <f t="shared" si="1111"/>
        <v>0</v>
      </c>
      <c r="AC806" s="11">
        <f t="shared" si="1112"/>
        <v>0</v>
      </c>
      <c r="AD806" s="11">
        <f t="shared" si="1018"/>
        <v>55339.6</v>
      </c>
      <c r="AE806" s="11">
        <f t="shared" si="1113"/>
        <v>0</v>
      </c>
      <c r="AF806" s="57">
        <f t="shared" si="1011"/>
        <v>55339.6</v>
      </c>
      <c r="AG806" s="58">
        <f t="shared" si="1019"/>
        <v>53174.9</v>
      </c>
      <c r="AH806" s="58">
        <f t="shared" si="1020"/>
        <v>51055.1</v>
      </c>
      <c r="AI806" s="11">
        <f t="shared" si="1114"/>
        <v>0</v>
      </c>
      <c r="AJ806" s="21"/>
      <c r="AK806" s="21"/>
      <c r="AL806" s="17"/>
      <c r="AM806" s="17"/>
      <c r="AN806" s="17"/>
      <c r="AO806" s="17"/>
      <c r="AP806" s="17"/>
    </row>
    <row r="807" spans="1:42" s="60" customFormat="1" ht="31.2" x14ac:dyDescent="0.3">
      <c r="A807" s="47" t="s">
        <v>521</v>
      </c>
      <c r="B807" s="48" t="s">
        <v>59</v>
      </c>
      <c r="C807" s="47"/>
      <c r="D807" s="47"/>
      <c r="E807" s="49" t="s">
        <v>60</v>
      </c>
      <c r="F807" s="18"/>
      <c r="G807" s="18"/>
      <c r="H807" s="18"/>
      <c r="I807" s="11">
        <f t="shared" si="1101"/>
        <v>55339.6</v>
      </c>
      <c r="J807" s="11">
        <f t="shared" si="1102"/>
        <v>53174.9</v>
      </c>
      <c r="K807" s="11">
        <f t="shared" si="1103"/>
        <v>51055.1</v>
      </c>
      <c r="L807" s="11">
        <f t="shared" si="1074"/>
        <v>55339.6</v>
      </c>
      <c r="M807" s="11">
        <f t="shared" si="1075"/>
        <v>53174.9</v>
      </c>
      <c r="N807" s="11">
        <f t="shared" si="1076"/>
        <v>51055.1</v>
      </c>
      <c r="O807" s="11">
        <f t="shared" si="1104"/>
        <v>0</v>
      </c>
      <c r="P807" s="11">
        <f t="shared" si="1105"/>
        <v>0</v>
      </c>
      <c r="Q807" s="11">
        <f t="shared" si="1106"/>
        <v>0</v>
      </c>
      <c r="R807" s="11">
        <f t="shared" si="1012"/>
        <v>55339.6</v>
      </c>
      <c r="S807" s="11">
        <f t="shared" si="1013"/>
        <v>53174.9</v>
      </c>
      <c r="T807" s="11">
        <f t="shared" si="1014"/>
        <v>51055.1</v>
      </c>
      <c r="U807" s="11">
        <f t="shared" si="1107"/>
        <v>0</v>
      </c>
      <c r="V807" s="11">
        <f t="shared" si="1108"/>
        <v>0</v>
      </c>
      <c r="W807" s="11">
        <f t="shared" si="1109"/>
        <v>0</v>
      </c>
      <c r="X807" s="11">
        <f t="shared" si="1015"/>
        <v>55339.6</v>
      </c>
      <c r="Y807" s="11">
        <f t="shared" si="1016"/>
        <v>53174.9</v>
      </c>
      <c r="Z807" s="11">
        <f t="shared" si="1017"/>
        <v>51055.1</v>
      </c>
      <c r="AA807" s="11">
        <f t="shared" si="1110"/>
        <v>0</v>
      </c>
      <c r="AB807" s="11">
        <f t="shared" si="1111"/>
        <v>0</v>
      </c>
      <c r="AC807" s="11">
        <f t="shared" si="1112"/>
        <v>0</v>
      </c>
      <c r="AD807" s="11">
        <f t="shared" si="1018"/>
        <v>55339.6</v>
      </c>
      <c r="AE807" s="11">
        <f t="shared" si="1113"/>
        <v>0</v>
      </c>
      <c r="AF807" s="57">
        <f t="shared" si="1011"/>
        <v>55339.6</v>
      </c>
      <c r="AG807" s="58">
        <f t="shared" si="1019"/>
        <v>53174.9</v>
      </c>
      <c r="AH807" s="58">
        <f t="shared" si="1020"/>
        <v>51055.1</v>
      </c>
      <c r="AI807" s="11">
        <f t="shared" si="1114"/>
        <v>0</v>
      </c>
      <c r="AJ807" s="21"/>
      <c r="AK807" s="21"/>
      <c r="AL807" s="17"/>
      <c r="AM807" s="17"/>
      <c r="AN807" s="17"/>
      <c r="AO807" s="17"/>
      <c r="AP807" s="17"/>
    </row>
    <row r="808" spans="1:42" s="60" customFormat="1" x14ac:dyDescent="0.3">
      <c r="A808" s="47" t="s">
        <v>521</v>
      </c>
      <c r="B808" s="48">
        <v>200</v>
      </c>
      <c r="C808" s="47" t="s">
        <v>318</v>
      </c>
      <c r="D808" s="47" t="s">
        <v>99</v>
      </c>
      <c r="E808" s="49" t="s">
        <v>523</v>
      </c>
      <c r="F808" s="18"/>
      <c r="G808" s="18"/>
      <c r="H808" s="18"/>
      <c r="I808" s="11">
        <v>55339.6</v>
      </c>
      <c r="J808" s="11">
        <v>53174.9</v>
      </c>
      <c r="K808" s="11">
        <v>51055.1</v>
      </c>
      <c r="L808" s="11">
        <f t="shared" si="1074"/>
        <v>55339.6</v>
      </c>
      <c r="M808" s="11">
        <f t="shared" si="1075"/>
        <v>53174.9</v>
      </c>
      <c r="N808" s="11">
        <f t="shared" si="1076"/>
        <v>51055.1</v>
      </c>
      <c r="O808" s="11"/>
      <c r="P808" s="11"/>
      <c r="Q808" s="11"/>
      <c r="R808" s="11">
        <f t="shared" si="1012"/>
        <v>55339.6</v>
      </c>
      <c r="S808" s="11">
        <f t="shared" si="1013"/>
        <v>53174.9</v>
      </c>
      <c r="T808" s="11">
        <f t="shared" si="1014"/>
        <v>51055.1</v>
      </c>
      <c r="U808" s="11"/>
      <c r="V808" s="11"/>
      <c r="W808" s="11"/>
      <c r="X808" s="11">
        <f t="shared" si="1015"/>
        <v>55339.6</v>
      </c>
      <c r="Y808" s="11">
        <f t="shared" si="1016"/>
        <v>53174.9</v>
      </c>
      <c r="Z808" s="11">
        <f t="shared" si="1017"/>
        <v>51055.1</v>
      </c>
      <c r="AA808" s="11"/>
      <c r="AB808" s="11"/>
      <c r="AC808" s="11"/>
      <c r="AD808" s="11">
        <f t="shared" si="1018"/>
        <v>55339.6</v>
      </c>
      <c r="AE808" s="11"/>
      <c r="AF808" s="57">
        <f t="shared" si="1011"/>
        <v>55339.6</v>
      </c>
      <c r="AG808" s="58">
        <f t="shared" si="1019"/>
        <v>53174.9</v>
      </c>
      <c r="AH808" s="58">
        <f t="shared" si="1020"/>
        <v>51055.1</v>
      </c>
      <c r="AI808" s="11"/>
      <c r="AJ808" s="21"/>
      <c r="AK808" s="21">
        <v>83</v>
      </c>
      <c r="AL808" s="17"/>
      <c r="AM808" s="17"/>
      <c r="AN808" s="17"/>
      <c r="AO808" s="17"/>
      <c r="AP808" s="17"/>
    </row>
    <row r="809" spans="1:42" ht="31.2" x14ac:dyDescent="0.3">
      <c r="A809" s="47" t="s">
        <v>524</v>
      </c>
      <c r="B809" s="48"/>
      <c r="C809" s="47"/>
      <c r="D809" s="47"/>
      <c r="E809" s="49" t="s">
        <v>525</v>
      </c>
      <c r="F809" s="11">
        <f t="shared" ref="F809:K809" si="1115">F810+F813</f>
        <v>832504</v>
      </c>
      <c r="G809" s="11">
        <f t="shared" si="1115"/>
        <v>831831</v>
      </c>
      <c r="H809" s="11">
        <f t="shared" si="1115"/>
        <v>831831</v>
      </c>
      <c r="I809" s="11">
        <f t="shared" si="1115"/>
        <v>0</v>
      </c>
      <c r="J809" s="11">
        <f t="shared" si="1115"/>
        <v>0</v>
      </c>
      <c r="K809" s="11">
        <f t="shared" si="1115"/>
        <v>0</v>
      </c>
      <c r="L809" s="11">
        <f t="shared" si="1074"/>
        <v>832504</v>
      </c>
      <c r="M809" s="11">
        <f t="shared" si="1075"/>
        <v>831831</v>
      </c>
      <c r="N809" s="11">
        <f t="shared" si="1076"/>
        <v>831831</v>
      </c>
      <c r="O809" s="11">
        <f>O810+O813</f>
        <v>0</v>
      </c>
      <c r="P809" s="11">
        <f>P810+P813</f>
        <v>0</v>
      </c>
      <c r="Q809" s="11">
        <f>Q810+Q813</f>
        <v>0</v>
      </c>
      <c r="R809" s="11">
        <f t="shared" si="1012"/>
        <v>832504</v>
      </c>
      <c r="S809" s="11">
        <f t="shared" si="1013"/>
        <v>831831</v>
      </c>
      <c r="T809" s="11">
        <f t="shared" si="1014"/>
        <v>831831</v>
      </c>
      <c r="U809" s="11">
        <f>U810+U813</f>
        <v>0</v>
      </c>
      <c r="V809" s="11">
        <f>V810+V813</f>
        <v>0</v>
      </c>
      <c r="W809" s="11">
        <f>W810+W813</f>
        <v>0</v>
      </c>
      <c r="X809" s="11">
        <f t="shared" si="1015"/>
        <v>832504</v>
      </c>
      <c r="Y809" s="11">
        <f t="shared" si="1016"/>
        <v>831831</v>
      </c>
      <c r="Z809" s="11">
        <f t="shared" si="1017"/>
        <v>831831</v>
      </c>
      <c r="AA809" s="11">
        <f>AA810+AA813</f>
        <v>0</v>
      </c>
      <c r="AB809" s="11">
        <f>AB810+AB813</f>
        <v>0</v>
      </c>
      <c r="AC809" s="11">
        <f>AC810+AC813</f>
        <v>0</v>
      </c>
      <c r="AD809" s="11">
        <f t="shared" si="1018"/>
        <v>832504</v>
      </c>
      <c r="AE809" s="11">
        <f>AE810+AE813</f>
        <v>0</v>
      </c>
      <c r="AF809" s="57">
        <f t="shared" si="1011"/>
        <v>832504</v>
      </c>
      <c r="AG809" s="58">
        <f t="shared" si="1019"/>
        <v>831831</v>
      </c>
      <c r="AH809" s="58">
        <f t="shared" si="1020"/>
        <v>831831</v>
      </c>
      <c r="AI809" s="11">
        <f>AI810+AI813</f>
        <v>0</v>
      </c>
      <c r="AJ809" s="21"/>
      <c r="AK809" s="21"/>
    </row>
    <row r="810" spans="1:42" ht="78" x14ac:dyDescent="0.3">
      <c r="A810" s="47" t="s">
        <v>526</v>
      </c>
      <c r="B810" s="48"/>
      <c r="C810" s="47"/>
      <c r="D810" s="47"/>
      <c r="E810" s="49" t="s">
        <v>527</v>
      </c>
      <c r="F810" s="11">
        <f t="shared" ref="F810:F814" si="1116">F811</f>
        <v>673</v>
      </c>
      <c r="G810" s="11">
        <f t="shared" ref="G810:G814" si="1117">G811</f>
        <v>0</v>
      </c>
      <c r="H810" s="11">
        <f t="shared" ref="H810:H814" si="1118">H811</f>
        <v>0</v>
      </c>
      <c r="I810" s="11">
        <f t="shared" ref="I810:I814" si="1119">I811</f>
        <v>0</v>
      </c>
      <c r="J810" s="11">
        <f t="shared" ref="J810:J814" si="1120">J811</f>
        <v>0</v>
      </c>
      <c r="K810" s="11">
        <f t="shared" ref="K810:K814" si="1121">K811</f>
        <v>0</v>
      </c>
      <c r="L810" s="11">
        <f t="shared" si="1074"/>
        <v>673</v>
      </c>
      <c r="M810" s="11">
        <f t="shared" si="1075"/>
        <v>0</v>
      </c>
      <c r="N810" s="11">
        <f t="shared" si="1076"/>
        <v>0</v>
      </c>
      <c r="O810" s="11">
        <f t="shared" ref="O810:O814" si="1122">O811</f>
        <v>0</v>
      </c>
      <c r="P810" s="11">
        <f t="shared" ref="P810:P814" si="1123">P811</f>
        <v>0</v>
      </c>
      <c r="Q810" s="11">
        <f t="shared" ref="Q810:Q814" si="1124">Q811</f>
        <v>0</v>
      </c>
      <c r="R810" s="11">
        <f t="shared" si="1012"/>
        <v>673</v>
      </c>
      <c r="S810" s="11">
        <f t="shared" si="1013"/>
        <v>0</v>
      </c>
      <c r="T810" s="11">
        <f t="shared" si="1014"/>
        <v>0</v>
      </c>
      <c r="U810" s="11">
        <f t="shared" ref="U810:U814" si="1125">U811</f>
        <v>0</v>
      </c>
      <c r="V810" s="11">
        <f t="shared" ref="V810:V814" si="1126">V811</f>
        <v>0</v>
      </c>
      <c r="W810" s="11">
        <f t="shared" ref="W810:W814" si="1127">W811</f>
        <v>0</v>
      </c>
      <c r="X810" s="11">
        <f t="shared" si="1015"/>
        <v>673</v>
      </c>
      <c r="Y810" s="11">
        <f t="shared" si="1016"/>
        <v>0</v>
      </c>
      <c r="Z810" s="11">
        <f t="shared" si="1017"/>
        <v>0</v>
      </c>
      <c r="AA810" s="11">
        <f t="shared" ref="AA810:AA814" si="1128">AA811</f>
        <v>0</v>
      </c>
      <c r="AB810" s="11">
        <f t="shared" ref="AB810:AB814" si="1129">AB811</f>
        <v>0</v>
      </c>
      <c r="AC810" s="11">
        <f t="shared" ref="AC810:AC814" si="1130">AC811</f>
        <v>0</v>
      </c>
      <c r="AD810" s="11">
        <f t="shared" si="1018"/>
        <v>673</v>
      </c>
      <c r="AE810" s="11">
        <f t="shared" ref="AE810:AE814" si="1131">AE811</f>
        <v>0</v>
      </c>
      <c r="AF810" s="57">
        <f t="shared" ref="AF810:AF870" si="1132">AD810+AE810</f>
        <v>673</v>
      </c>
      <c r="AG810" s="58">
        <f t="shared" si="1019"/>
        <v>0</v>
      </c>
      <c r="AH810" s="58">
        <f t="shared" si="1020"/>
        <v>0</v>
      </c>
      <c r="AI810" s="11">
        <f t="shared" ref="AI810:AI814" si="1133">AI811</f>
        <v>0</v>
      </c>
      <c r="AJ810" s="21"/>
      <c r="AK810" s="21"/>
    </row>
    <row r="811" spans="1:42" ht="31.2" x14ac:dyDescent="0.3">
      <c r="A811" s="47" t="s">
        <v>526</v>
      </c>
      <c r="B811" s="48" t="s">
        <v>59</v>
      </c>
      <c r="C811" s="47"/>
      <c r="D811" s="47"/>
      <c r="E811" s="49" t="s">
        <v>60</v>
      </c>
      <c r="F811" s="11">
        <f t="shared" si="1116"/>
        <v>673</v>
      </c>
      <c r="G811" s="11">
        <f t="shared" si="1117"/>
        <v>0</v>
      </c>
      <c r="H811" s="11">
        <f t="shared" si="1118"/>
        <v>0</v>
      </c>
      <c r="I811" s="11">
        <f t="shared" si="1119"/>
        <v>0</v>
      </c>
      <c r="J811" s="11">
        <f t="shared" si="1120"/>
        <v>0</v>
      </c>
      <c r="K811" s="11">
        <f t="shared" si="1121"/>
        <v>0</v>
      </c>
      <c r="L811" s="11">
        <f t="shared" si="1074"/>
        <v>673</v>
      </c>
      <c r="M811" s="11">
        <f t="shared" si="1075"/>
        <v>0</v>
      </c>
      <c r="N811" s="11">
        <f t="shared" si="1076"/>
        <v>0</v>
      </c>
      <c r="O811" s="11">
        <f t="shared" si="1122"/>
        <v>0</v>
      </c>
      <c r="P811" s="11">
        <f t="shared" si="1123"/>
        <v>0</v>
      </c>
      <c r="Q811" s="11">
        <f t="shared" si="1124"/>
        <v>0</v>
      </c>
      <c r="R811" s="11">
        <f t="shared" ref="R811:R874" si="1134">L811+O811</f>
        <v>673</v>
      </c>
      <c r="S811" s="11">
        <f t="shared" ref="S811:S874" si="1135">M811+P811</f>
        <v>0</v>
      </c>
      <c r="T811" s="11">
        <f t="shared" ref="T811:T874" si="1136">N811+Q811</f>
        <v>0</v>
      </c>
      <c r="U811" s="11">
        <f t="shared" si="1125"/>
        <v>0</v>
      </c>
      <c r="V811" s="11">
        <f t="shared" si="1126"/>
        <v>0</v>
      </c>
      <c r="W811" s="11">
        <f t="shared" si="1127"/>
        <v>0</v>
      </c>
      <c r="X811" s="11">
        <f t="shared" ref="X811:X874" si="1137">R811+U811</f>
        <v>673</v>
      </c>
      <c r="Y811" s="11">
        <f t="shared" ref="Y811:Y874" si="1138">S811+V811</f>
        <v>0</v>
      </c>
      <c r="Z811" s="11">
        <f t="shared" ref="Z811:Z874" si="1139">T811+W811</f>
        <v>0</v>
      </c>
      <c r="AA811" s="11">
        <f t="shared" si="1128"/>
        <v>0</v>
      </c>
      <c r="AB811" s="11">
        <f t="shared" si="1129"/>
        <v>0</v>
      </c>
      <c r="AC811" s="11">
        <f t="shared" si="1130"/>
        <v>0</v>
      </c>
      <c r="AD811" s="11">
        <f t="shared" ref="AD811:AD874" si="1140">X811+AA811</f>
        <v>673</v>
      </c>
      <c r="AE811" s="11">
        <f t="shared" si="1131"/>
        <v>0</v>
      </c>
      <c r="AF811" s="57">
        <f t="shared" si="1132"/>
        <v>673</v>
      </c>
      <c r="AG811" s="58">
        <f t="shared" ref="AG811:AG874" si="1141">Y811+AB811</f>
        <v>0</v>
      </c>
      <c r="AH811" s="58">
        <f t="shared" ref="AH811:AH874" si="1142">Z811+AC811</f>
        <v>0</v>
      </c>
      <c r="AI811" s="11">
        <f t="shared" si="1133"/>
        <v>0</v>
      </c>
      <c r="AJ811" s="21"/>
      <c r="AK811" s="21"/>
    </row>
    <row r="812" spans="1:42" x14ac:dyDescent="0.3">
      <c r="A812" s="47" t="s">
        <v>526</v>
      </c>
      <c r="B812" s="48">
        <v>200</v>
      </c>
      <c r="C812" s="47" t="s">
        <v>235</v>
      </c>
      <c r="D812" s="47" t="s">
        <v>67</v>
      </c>
      <c r="E812" s="49" t="s">
        <v>528</v>
      </c>
      <c r="F812" s="11">
        <v>673</v>
      </c>
      <c r="G812" s="11">
        <v>0</v>
      </c>
      <c r="H812" s="11">
        <v>0</v>
      </c>
      <c r="I812" s="11"/>
      <c r="J812" s="11"/>
      <c r="K812" s="11"/>
      <c r="L812" s="11">
        <f t="shared" si="1074"/>
        <v>673</v>
      </c>
      <c r="M812" s="11">
        <f t="shared" si="1075"/>
        <v>0</v>
      </c>
      <c r="N812" s="11">
        <f t="shared" si="1076"/>
        <v>0</v>
      </c>
      <c r="O812" s="11"/>
      <c r="P812" s="11"/>
      <c r="Q812" s="11"/>
      <c r="R812" s="11">
        <f t="shared" si="1134"/>
        <v>673</v>
      </c>
      <c r="S812" s="11">
        <f t="shared" si="1135"/>
        <v>0</v>
      </c>
      <c r="T812" s="11">
        <f t="shared" si="1136"/>
        <v>0</v>
      </c>
      <c r="U812" s="11"/>
      <c r="V812" s="11"/>
      <c r="W812" s="11"/>
      <c r="X812" s="11">
        <f t="shared" si="1137"/>
        <v>673</v>
      </c>
      <c r="Y812" s="11">
        <f t="shared" si="1138"/>
        <v>0</v>
      </c>
      <c r="Z812" s="11">
        <f t="shared" si="1139"/>
        <v>0</v>
      </c>
      <c r="AA812" s="11"/>
      <c r="AB812" s="11"/>
      <c r="AC812" s="11"/>
      <c r="AD812" s="11">
        <f t="shared" si="1140"/>
        <v>673</v>
      </c>
      <c r="AE812" s="11"/>
      <c r="AF812" s="57">
        <f t="shared" si="1132"/>
        <v>673</v>
      </c>
      <c r="AG812" s="58">
        <f t="shared" si="1141"/>
        <v>0</v>
      </c>
      <c r="AH812" s="58">
        <f t="shared" si="1142"/>
        <v>0</v>
      </c>
      <c r="AI812" s="11"/>
      <c r="AJ812" s="21"/>
      <c r="AK812" s="21"/>
    </row>
    <row r="813" spans="1:42" ht="109.2" x14ac:dyDescent="0.3">
      <c r="A813" s="47" t="s">
        <v>529</v>
      </c>
      <c r="B813" s="48"/>
      <c r="C813" s="47"/>
      <c r="D813" s="47"/>
      <c r="E813" s="49" t="s">
        <v>530</v>
      </c>
      <c r="F813" s="11">
        <f t="shared" si="1116"/>
        <v>831831</v>
      </c>
      <c r="G813" s="11">
        <f t="shared" si="1117"/>
        <v>831831</v>
      </c>
      <c r="H813" s="11">
        <f t="shared" si="1118"/>
        <v>831831</v>
      </c>
      <c r="I813" s="11">
        <f t="shared" si="1119"/>
        <v>0</v>
      </c>
      <c r="J813" s="11">
        <f t="shared" si="1120"/>
        <v>0</v>
      </c>
      <c r="K813" s="11">
        <f t="shared" si="1121"/>
        <v>0</v>
      </c>
      <c r="L813" s="11">
        <f t="shared" si="1074"/>
        <v>831831</v>
      </c>
      <c r="M813" s="11">
        <f t="shared" si="1075"/>
        <v>831831</v>
      </c>
      <c r="N813" s="11">
        <f t="shared" si="1076"/>
        <v>831831</v>
      </c>
      <c r="O813" s="11">
        <f t="shared" si="1122"/>
        <v>0</v>
      </c>
      <c r="P813" s="11">
        <f t="shared" si="1123"/>
        <v>0</v>
      </c>
      <c r="Q813" s="11">
        <f t="shared" si="1124"/>
        <v>0</v>
      </c>
      <c r="R813" s="11">
        <f t="shared" si="1134"/>
        <v>831831</v>
      </c>
      <c r="S813" s="11">
        <f t="shared" si="1135"/>
        <v>831831</v>
      </c>
      <c r="T813" s="11">
        <f t="shared" si="1136"/>
        <v>831831</v>
      </c>
      <c r="U813" s="11">
        <f t="shared" si="1125"/>
        <v>0</v>
      </c>
      <c r="V813" s="11">
        <f t="shared" si="1126"/>
        <v>0</v>
      </c>
      <c r="W813" s="11">
        <f t="shared" si="1127"/>
        <v>0</v>
      </c>
      <c r="X813" s="11">
        <f t="shared" si="1137"/>
        <v>831831</v>
      </c>
      <c r="Y813" s="11">
        <f t="shared" si="1138"/>
        <v>831831</v>
      </c>
      <c r="Z813" s="11">
        <f t="shared" si="1139"/>
        <v>831831</v>
      </c>
      <c r="AA813" s="11">
        <f t="shared" si="1128"/>
        <v>0</v>
      </c>
      <c r="AB813" s="11">
        <f t="shared" si="1129"/>
        <v>0</v>
      </c>
      <c r="AC813" s="11">
        <f t="shared" si="1130"/>
        <v>0</v>
      </c>
      <c r="AD813" s="11">
        <f t="shared" si="1140"/>
        <v>831831</v>
      </c>
      <c r="AE813" s="11">
        <f t="shared" si="1131"/>
        <v>0</v>
      </c>
      <c r="AF813" s="57">
        <f t="shared" si="1132"/>
        <v>831831</v>
      </c>
      <c r="AG813" s="58">
        <f t="shared" si="1141"/>
        <v>831831</v>
      </c>
      <c r="AH813" s="58">
        <f t="shared" si="1142"/>
        <v>831831</v>
      </c>
      <c r="AI813" s="11">
        <f t="shared" si="1133"/>
        <v>0</v>
      </c>
      <c r="AJ813" s="21"/>
      <c r="AK813" s="21"/>
    </row>
    <row r="814" spans="1:42" ht="31.2" x14ac:dyDescent="0.3">
      <c r="A814" s="47" t="s">
        <v>529</v>
      </c>
      <c r="B814" s="48" t="s">
        <v>59</v>
      </c>
      <c r="C814" s="47"/>
      <c r="D814" s="47"/>
      <c r="E814" s="49" t="s">
        <v>60</v>
      </c>
      <c r="F814" s="11">
        <f t="shared" si="1116"/>
        <v>831831</v>
      </c>
      <c r="G814" s="11">
        <f t="shared" si="1117"/>
        <v>831831</v>
      </c>
      <c r="H814" s="11">
        <f t="shared" si="1118"/>
        <v>831831</v>
      </c>
      <c r="I814" s="11">
        <f t="shared" si="1119"/>
        <v>0</v>
      </c>
      <c r="J814" s="11">
        <f t="shared" si="1120"/>
        <v>0</v>
      </c>
      <c r="K814" s="11">
        <f t="shared" si="1121"/>
        <v>0</v>
      </c>
      <c r="L814" s="11">
        <f t="shared" si="1074"/>
        <v>831831</v>
      </c>
      <c r="M814" s="11">
        <f t="shared" si="1075"/>
        <v>831831</v>
      </c>
      <c r="N814" s="11">
        <f t="shared" si="1076"/>
        <v>831831</v>
      </c>
      <c r="O814" s="11">
        <f t="shared" si="1122"/>
        <v>0</v>
      </c>
      <c r="P814" s="11">
        <f t="shared" si="1123"/>
        <v>0</v>
      </c>
      <c r="Q814" s="11">
        <f t="shared" si="1124"/>
        <v>0</v>
      </c>
      <c r="R814" s="11">
        <f t="shared" si="1134"/>
        <v>831831</v>
      </c>
      <c r="S814" s="11">
        <f t="shared" si="1135"/>
        <v>831831</v>
      </c>
      <c r="T814" s="11">
        <f t="shared" si="1136"/>
        <v>831831</v>
      </c>
      <c r="U814" s="11">
        <f t="shared" si="1125"/>
        <v>0</v>
      </c>
      <c r="V814" s="11">
        <f t="shared" si="1126"/>
        <v>0</v>
      </c>
      <c r="W814" s="11">
        <f t="shared" si="1127"/>
        <v>0</v>
      </c>
      <c r="X814" s="11">
        <f t="shared" si="1137"/>
        <v>831831</v>
      </c>
      <c r="Y814" s="11">
        <f t="shared" si="1138"/>
        <v>831831</v>
      </c>
      <c r="Z814" s="11">
        <f t="shared" si="1139"/>
        <v>831831</v>
      </c>
      <c r="AA814" s="11">
        <f t="shared" si="1128"/>
        <v>0</v>
      </c>
      <c r="AB814" s="11">
        <f t="shared" si="1129"/>
        <v>0</v>
      </c>
      <c r="AC814" s="11">
        <f t="shared" si="1130"/>
        <v>0</v>
      </c>
      <c r="AD814" s="11">
        <f t="shared" si="1140"/>
        <v>831831</v>
      </c>
      <c r="AE814" s="11">
        <f t="shared" si="1131"/>
        <v>0</v>
      </c>
      <c r="AF814" s="57">
        <f t="shared" si="1132"/>
        <v>831831</v>
      </c>
      <c r="AG814" s="58">
        <f t="shared" si="1141"/>
        <v>831831</v>
      </c>
      <c r="AH814" s="58">
        <f t="shared" si="1142"/>
        <v>831831</v>
      </c>
      <c r="AI814" s="11">
        <f t="shared" si="1133"/>
        <v>0</v>
      </c>
      <c r="AJ814" s="21"/>
      <c r="AK814" s="21"/>
    </row>
    <row r="815" spans="1:42" x14ac:dyDescent="0.3">
      <c r="A815" s="47" t="s">
        <v>529</v>
      </c>
      <c r="B815" s="48">
        <v>200</v>
      </c>
      <c r="C815" s="47" t="s">
        <v>235</v>
      </c>
      <c r="D815" s="47" t="s">
        <v>67</v>
      </c>
      <c r="E815" s="49" t="s">
        <v>528</v>
      </c>
      <c r="F815" s="11">
        <v>831831</v>
      </c>
      <c r="G815" s="11">
        <v>831831</v>
      </c>
      <c r="H815" s="11">
        <v>831831</v>
      </c>
      <c r="I815" s="11"/>
      <c r="J815" s="11"/>
      <c r="K815" s="11"/>
      <c r="L815" s="11">
        <f t="shared" si="1074"/>
        <v>831831</v>
      </c>
      <c r="M815" s="11">
        <f t="shared" si="1075"/>
        <v>831831</v>
      </c>
      <c r="N815" s="11">
        <f t="shared" si="1076"/>
        <v>831831</v>
      </c>
      <c r="O815" s="11"/>
      <c r="P815" s="11"/>
      <c r="Q815" s="11"/>
      <c r="R815" s="11">
        <f t="shared" si="1134"/>
        <v>831831</v>
      </c>
      <c r="S815" s="11">
        <f t="shared" si="1135"/>
        <v>831831</v>
      </c>
      <c r="T815" s="11">
        <f t="shared" si="1136"/>
        <v>831831</v>
      </c>
      <c r="U815" s="11"/>
      <c r="V815" s="11"/>
      <c r="W815" s="11"/>
      <c r="X815" s="11">
        <f t="shared" si="1137"/>
        <v>831831</v>
      </c>
      <c r="Y815" s="11">
        <f t="shared" si="1138"/>
        <v>831831</v>
      </c>
      <c r="Z815" s="11">
        <f t="shared" si="1139"/>
        <v>831831</v>
      </c>
      <c r="AA815" s="11"/>
      <c r="AB815" s="11"/>
      <c r="AC815" s="11"/>
      <c r="AD815" s="11">
        <f t="shared" si="1140"/>
        <v>831831</v>
      </c>
      <c r="AE815" s="11"/>
      <c r="AF815" s="57">
        <f t="shared" si="1132"/>
        <v>831831</v>
      </c>
      <c r="AG815" s="58">
        <f t="shared" si="1141"/>
        <v>831831</v>
      </c>
      <c r="AH815" s="58">
        <f t="shared" si="1142"/>
        <v>831831</v>
      </c>
      <c r="AI815" s="11"/>
      <c r="AJ815" s="21"/>
      <c r="AK815" s="21"/>
    </row>
    <row r="816" spans="1:42" s="60" customFormat="1" ht="31.2" x14ac:dyDescent="0.3">
      <c r="A816" s="44" t="s">
        <v>531</v>
      </c>
      <c r="B816" s="45"/>
      <c r="C816" s="44"/>
      <c r="D816" s="44"/>
      <c r="E816" s="46" t="s">
        <v>256</v>
      </c>
      <c r="F816" s="18">
        <f t="shared" ref="F816:K816" si="1143">F817+F823</f>
        <v>2005875.0000000002</v>
      </c>
      <c r="G816" s="18">
        <f t="shared" si="1143"/>
        <v>1241781.7</v>
      </c>
      <c r="H816" s="18">
        <f t="shared" si="1143"/>
        <v>244941.40000000002</v>
      </c>
      <c r="I816" s="18">
        <f t="shared" si="1143"/>
        <v>0</v>
      </c>
      <c r="J816" s="18">
        <f t="shared" si="1143"/>
        <v>0</v>
      </c>
      <c r="K816" s="18">
        <f t="shared" si="1143"/>
        <v>0</v>
      </c>
      <c r="L816" s="18">
        <f t="shared" si="1074"/>
        <v>2005875.0000000002</v>
      </c>
      <c r="M816" s="18">
        <f t="shared" si="1075"/>
        <v>1241781.7</v>
      </c>
      <c r="N816" s="18">
        <f t="shared" si="1076"/>
        <v>244941.40000000002</v>
      </c>
      <c r="O816" s="18">
        <f>O817+O823</f>
        <v>22328.142099999997</v>
      </c>
      <c r="P816" s="18">
        <f>P817+P823</f>
        <v>0</v>
      </c>
      <c r="Q816" s="18">
        <f>Q817+Q823</f>
        <v>0</v>
      </c>
      <c r="R816" s="18">
        <f t="shared" si="1134"/>
        <v>2028203.1421000003</v>
      </c>
      <c r="S816" s="18">
        <f t="shared" si="1135"/>
        <v>1241781.7</v>
      </c>
      <c r="T816" s="18">
        <f t="shared" si="1136"/>
        <v>244941.40000000002</v>
      </c>
      <c r="U816" s="18">
        <f>U817+U823</f>
        <v>0</v>
      </c>
      <c r="V816" s="18">
        <f>V817+V823</f>
        <v>0</v>
      </c>
      <c r="W816" s="18">
        <f>W817+W823</f>
        <v>0</v>
      </c>
      <c r="X816" s="18">
        <f t="shared" si="1137"/>
        <v>2028203.1421000003</v>
      </c>
      <c r="Y816" s="18">
        <f t="shared" si="1138"/>
        <v>1241781.7</v>
      </c>
      <c r="Z816" s="18">
        <f t="shared" si="1139"/>
        <v>244941.40000000002</v>
      </c>
      <c r="AA816" s="18">
        <f>AA817+AA823</f>
        <v>0</v>
      </c>
      <c r="AB816" s="18">
        <f>AB817+AB823</f>
        <v>548402.53799999994</v>
      </c>
      <c r="AC816" s="18">
        <f>AC817+AC823</f>
        <v>0</v>
      </c>
      <c r="AD816" s="18">
        <f t="shared" si="1140"/>
        <v>2028203.1421000003</v>
      </c>
      <c r="AE816" s="18">
        <f>AE817+AE823</f>
        <v>0</v>
      </c>
      <c r="AF816" s="55">
        <f t="shared" si="1132"/>
        <v>2028203.1421000003</v>
      </c>
      <c r="AG816" s="56">
        <f t="shared" si="1141"/>
        <v>1790184.2379999999</v>
      </c>
      <c r="AH816" s="56">
        <f t="shared" si="1142"/>
        <v>244941.40000000002</v>
      </c>
      <c r="AI816" s="18">
        <f>AI817+AI823</f>
        <v>0</v>
      </c>
      <c r="AJ816" s="19"/>
      <c r="AK816" s="19"/>
      <c r="AL816" s="17"/>
      <c r="AM816" s="17"/>
      <c r="AN816" s="17"/>
      <c r="AO816" s="17"/>
      <c r="AP816" s="17"/>
    </row>
    <row r="817" spans="1:37" x14ac:dyDescent="0.3">
      <c r="A817" s="47" t="s">
        <v>532</v>
      </c>
      <c r="B817" s="48"/>
      <c r="C817" s="47"/>
      <c r="D817" s="47"/>
      <c r="E817" s="49" t="s">
        <v>533</v>
      </c>
      <c r="F817" s="11">
        <f t="shared" ref="F817:K817" si="1144">F818</f>
        <v>218600.3</v>
      </c>
      <c r="G817" s="11">
        <f t="shared" si="1144"/>
        <v>445103.1</v>
      </c>
      <c r="H817" s="11">
        <f t="shared" si="1144"/>
        <v>145103.1</v>
      </c>
      <c r="I817" s="11">
        <f t="shared" si="1144"/>
        <v>0</v>
      </c>
      <c r="J817" s="11">
        <f t="shared" si="1144"/>
        <v>0</v>
      </c>
      <c r="K817" s="11">
        <f t="shared" si="1144"/>
        <v>0</v>
      </c>
      <c r="L817" s="11">
        <f t="shared" si="1074"/>
        <v>218600.3</v>
      </c>
      <c r="M817" s="11">
        <f t="shared" si="1075"/>
        <v>445103.1</v>
      </c>
      <c r="N817" s="11">
        <f t="shared" si="1076"/>
        <v>145103.1</v>
      </c>
      <c r="O817" s="11">
        <f>O818</f>
        <v>5053.4343699999999</v>
      </c>
      <c r="P817" s="11">
        <f>P818</f>
        <v>0</v>
      </c>
      <c r="Q817" s="11">
        <f>Q818</f>
        <v>0</v>
      </c>
      <c r="R817" s="11">
        <f t="shared" si="1134"/>
        <v>223653.73436999999</v>
      </c>
      <c r="S817" s="11">
        <f t="shared" si="1135"/>
        <v>445103.1</v>
      </c>
      <c r="T817" s="11">
        <f t="shared" si="1136"/>
        <v>145103.1</v>
      </c>
      <c r="U817" s="11">
        <f>U818</f>
        <v>0</v>
      </c>
      <c r="V817" s="11">
        <f>V818</f>
        <v>0</v>
      </c>
      <c r="W817" s="11">
        <f>W818</f>
        <v>0</v>
      </c>
      <c r="X817" s="11">
        <f t="shared" si="1137"/>
        <v>223653.73436999999</v>
      </c>
      <c r="Y817" s="11">
        <f t="shared" si="1138"/>
        <v>445103.1</v>
      </c>
      <c r="Z817" s="11">
        <f t="shared" si="1139"/>
        <v>145103.1</v>
      </c>
      <c r="AA817" s="11">
        <f>AA818</f>
        <v>0</v>
      </c>
      <c r="AB817" s="11">
        <f>AB818</f>
        <v>150057.79999999999</v>
      </c>
      <c r="AC817" s="11">
        <f>AC818</f>
        <v>0</v>
      </c>
      <c r="AD817" s="11">
        <f t="shared" si="1140"/>
        <v>223653.73436999999</v>
      </c>
      <c r="AE817" s="11">
        <f>AE818</f>
        <v>0</v>
      </c>
      <c r="AF817" s="57">
        <f t="shared" si="1132"/>
        <v>223653.73436999999</v>
      </c>
      <c r="AG817" s="58">
        <f t="shared" si="1141"/>
        <v>595160.89999999991</v>
      </c>
      <c r="AH817" s="58">
        <f t="shared" si="1142"/>
        <v>145103.1</v>
      </c>
      <c r="AI817" s="11">
        <f>AI818</f>
        <v>0</v>
      </c>
      <c r="AJ817" s="21"/>
      <c r="AK817" s="21"/>
    </row>
    <row r="818" spans="1:37" ht="78" x14ac:dyDescent="0.3">
      <c r="A818" s="47" t="s">
        <v>534</v>
      </c>
      <c r="B818" s="48"/>
      <c r="C818" s="47"/>
      <c r="D818" s="47"/>
      <c r="E818" s="49" t="s">
        <v>535</v>
      </c>
      <c r="F818" s="11">
        <f t="shared" ref="F818:K818" si="1145">F819+F821</f>
        <v>218600.3</v>
      </c>
      <c r="G818" s="11">
        <f t="shared" si="1145"/>
        <v>445103.1</v>
      </c>
      <c r="H818" s="11">
        <f t="shared" si="1145"/>
        <v>145103.1</v>
      </c>
      <c r="I818" s="11">
        <f t="shared" si="1145"/>
        <v>0</v>
      </c>
      <c r="J818" s="11">
        <f t="shared" si="1145"/>
        <v>0</v>
      </c>
      <c r="K818" s="11">
        <f t="shared" si="1145"/>
        <v>0</v>
      </c>
      <c r="L818" s="11">
        <f t="shared" si="1074"/>
        <v>218600.3</v>
      </c>
      <c r="M818" s="11">
        <f t="shared" si="1075"/>
        <v>445103.1</v>
      </c>
      <c r="N818" s="11">
        <f t="shared" si="1076"/>
        <v>145103.1</v>
      </c>
      <c r="O818" s="11">
        <f>O819+O821</f>
        <v>5053.4343699999999</v>
      </c>
      <c r="P818" s="11">
        <f>P819+P821</f>
        <v>0</v>
      </c>
      <c r="Q818" s="11">
        <f>Q819+Q821</f>
        <v>0</v>
      </c>
      <c r="R818" s="11">
        <f t="shared" si="1134"/>
        <v>223653.73436999999</v>
      </c>
      <c r="S818" s="11">
        <f t="shared" si="1135"/>
        <v>445103.1</v>
      </c>
      <c r="T818" s="11">
        <f t="shared" si="1136"/>
        <v>145103.1</v>
      </c>
      <c r="U818" s="11">
        <f>U819+U821</f>
        <v>0</v>
      </c>
      <c r="V818" s="11">
        <f>V819+V821</f>
        <v>0</v>
      </c>
      <c r="W818" s="11">
        <f>W819+W821</f>
        <v>0</v>
      </c>
      <c r="X818" s="11">
        <f t="shared" si="1137"/>
        <v>223653.73436999999</v>
      </c>
      <c r="Y818" s="11">
        <f t="shared" si="1138"/>
        <v>445103.1</v>
      </c>
      <c r="Z818" s="11">
        <f t="shared" si="1139"/>
        <v>145103.1</v>
      </c>
      <c r="AA818" s="11">
        <f>AA819+AA821</f>
        <v>0</v>
      </c>
      <c r="AB818" s="11">
        <f>AB819+AB821</f>
        <v>150057.79999999999</v>
      </c>
      <c r="AC818" s="11">
        <f>AC819+AC821</f>
        <v>0</v>
      </c>
      <c r="AD818" s="11">
        <f t="shared" si="1140"/>
        <v>223653.73436999999</v>
      </c>
      <c r="AE818" s="11">
        <f>AE819+AE821</f>
        <v>0</v>
      </c>
      <c r="AF818" s="57">
        <f t="shared" si="1132"/>
        <v>223653.73436999999</v>
      </c>
      <c r="AG818" s="58">
        <f t="shared" si="1141"/>
        <v>595160.89999999991</v>
      </c>
      <c r="AH818" s="58">
        <f t="shared" si="1142"/>
        <v>145103.1</v>
      </c>
      <c r="AI818" s="11">
        <f>AI819+AI821</f>
        <v>0</v>
      </c>
      <c r="AJ818" s="21"/>
      <c r="AK818" s="21"/>
    </row>
    <row r="819" spans="1:37" ht="31.2" x14ac:dyDescent="0.3">
      <c r="A819" s="47" t="s">
        <v>534</v>
      </c>
      <c r="B819" s="48" t="s">
        <v>59</v>
      </c>
      <c r="C819" s="47"/>
      <c r="D819" s="47"/>
      <c r="E819" s="49" t="s">
        <v>60</v>
      </c>
      <c r="F819" s="11">
        <f t="shared" ref="F819:K819" si="1146">F820</f>
        <v>59830.899999999994</v>
      </c>
      <c r="G819" s="11">
        <f t="shared" si="1146"/>
        <v>404887.5</v>
      </c>
      <c r="H819" s="11">
        <f t="shared" si="1146"/>
        <v>145103.1</v>
      </c>
      <c r="I819" s="11">
        <f t="shared" si="1146"/>
        <v>0</v>
      </c>
      <c r="J819" s="11">
        <f t="shared" si="1146"/>
        <v>0</v>
      </c>
      <c r="K819" s="11">
        <f t="shared" si="1146"/>
        <v>0</v>
      </c>
      <c r="L819" s="11">
        <f t="shared" si="1074"/>
        <v>59830.899999999994</v>
      </c>
      <c r="M819" s="11">
        <f t="shared" si="1075"/>
        <v>404887.5</v>
      </c>
      <c r="N819" s="11">
        <f t="shared" si="1076"/>
        <v>145103.1</v>
      </c>
      <c r="O819" s="11">
        <f>O820</f>
        <v>0</v>
      </c>
      <c r="P819" s="11">
        <f>P820</f>
        <v>0</v>
      </c>
      <c r="Q819" s="11">
        <f>Q820</f>
        <v>0</v>
      </c>
      <c r="R819" s="11">
        <f t="shared" si="1134"/>
        <v>59830.899999999994</v>
      </c>
      <c r="S819" s="11">
        <f t="shared" si="1135"/>
        <v>404887.5</v>
      </c>
      <c r="T819" s="11">
        <f t="shared" si="1136"/>
        <v>145103.1</v>
      </c>
      <c r="U819" s="11">
        <f>U820</f>
        <v>0</v>
      </c>
      <c r="V819" s="11">
        <f>V820</f>
        <v>0</v>
      </c>
      <c r="W819" s="11">
        <f>W820</f>
        <v>0</v>
      </c>
      <c r="X819" s="11">
        <f t="shared" si="1137"/>
        <v>59830.899999999994</v>
      </c>
      <c r="Y819" s="11">
        <f t="shared" si="1138"/>
        <v>404887.5</v>
      </c>
      <c r="Z819" s="11">
        <f t="shared" si="1139"/>
        <v>145103.1</v>
      </c>
      <c r="AA819" s="11">
        <f>AA820</f>
        <v>0</v>
      </c>
      <c r="AB819" s="11">
        <f>AB820</f>
        <v>150057.79999999999</v>
      </c>
      <c r="AC819" s="11">
        <f>AC820</f>
        <v>0</v>
      </c>
      <c r="AD819" s="11">
        <f t="shared" si="1140"/>
        <v>59830.899999999994</v>
      </c>
      <c r="AE819" s="11">
        <f>AE820</f>
        <v>0</v>
      </c>
      <c r="AF819" s="57">
        <f t="shared" si="1132"/>
        <v>59830.899999999994</v>
      </c>
      <c r="AG819" s="58">
        <f t="shared" si="1141"/>
        <v>554945.30000000005</v>
      </c>
      <c r="AH819" s="58">
        <f t="shared" si="1142"/>
        <v>145103.1</v>
      </c>
      <c r="AI819" s="11">
        <f>AI820</f>
        <v>0</v>
      </c>
      <c r="AJ819" s="21"/>
      <c r="AK819" s="21"/>
    </row>
    <row r="820" spans="1:37" x14ac:dyDescent="0.3">
      <c r="A820" s="47" t="s">
        <v>534</v>
      </c>
      <c r="B820" s="48">
        <v>200</v>
      </c>
      <c r="C820" s="47" t="s">
        <v>235</v>
      </c>
      <c r="D820" s="47" t="s">
        <v>67</v>
      </c>
      <c r="E820" s="49" t="s">
        <v>528</v>
      </c>
      <c r="F820" s="11">
        <v>59830.899999999994</v>
      </c>
      <c r="G820" s="11">
        <v>404887.5</v>
      </c>
      <c r="H820" s="11">
        <v>145103.1</v>
      </c>
      <c r="I820" s="11"/>
      <c r="J820" s="11"/>
      <c r="K820" s="11"/>
      <c r="L820" s="11">
        <f t="shared" si="1074"/>
        <v>59830.899999999994</v>
      </c>
      <c r="M820" s="11">
        <f t="shared" si="1075"/>
        <v>404887.5</v>
      </c>
      <c r="N820" s="11">
        <f t="shared" si="1076"/>
        <v>145103.1</v>
      </c>
      <c r="O820" s="11"/>
      <c r="P820" s="11"/>
      <c r="Q820" s="11"/>
      <c r="R820" s="11">
        <f t="shared" si="1134"/>
        <v>59830.899999999994</v>
      </c>
      <c r="S820" s="11">
        <f t="shared" si="1135"/>
        <v>404887.5</v>
      </c>
      <c r="T820" s="11">
        <f t="shared" si="1136"/>
        <v>145103.1</v>
      </c>
      <c r="U820" s="11"/>
      <c r="V820" s="11"/>
      <c r="W820" s="11"/>
      <c r="X820" s="11">
        <f t="shared" si="1137"/>
        <v>59830.899999999994</v>
      </c>
      <c r="Y820" s="11">
        <f t="shared" si="1138"/>
        <v>404887.5</v>
      </c>
      <c r="Z820" s="11">
        <f t="shared" si="1139"/>
        <v>145103.1</v>
      </c>
      <c r="AA820" s="11"/>
      <c r="AB820" s="11">
        <v>150057.79999999999</v>
      </c>
      <c r="AC820" s="11"/>
      <c r="AD820" s="11">
        <f t="shared" si="1140"/>
        <v>59830.899999999994</v>
      </c>
      <c r="AE820" s="11"/>
      <c r="AF820" s="57">
        <f t="shared" si="1132"/>
        <v>59830.899999999994</v>
      </c>
      <c r="AG820" s="58">
        <f t="shared" si="1141"/>
        <v>554945.30000000005</v>
      </c>
      <c r="AH820" s="58">
        <f t="shared" si="1142"/>
        <v>145103.1</v>
      </c>
      <c r="AI820" s="11"/>
      <c r="AJ820" s="21"/>
      <c r="AK820" s="21"/>
    </row>
    <row r="821" spans="1:37" ht="46.8" x14ac:dyDescent="0.3">
      <c r="A821" s="47" t="s">
        <v>534</v>
      </c>
      <c r="B821" s="48" t="s">
        <v>28</v>
      </c>
      <c r="C821" s="47"/>
      <c r="D821" s="47"/>
      <c r="E821" s="49" t="s">
        <v>29</v>
      </c>
      <c r="F821" s="11">
        <f t="shared" ref="F821:K821" si="1147">F822</f>
        <v>158769.4</v>
      </c>
      <c r="G821" s="11">
        <f t="shared" si="1147"/>
        <v>40215.599999999999</v>
      </c>
      <c r="H821" s="11">
        <f t="shared" si="1147"/>
        <v>0</v>
      </c>
      <c r="I821" s="11">
        <f t="shared" si="1147"/>
        <v>0</v>
      </c>
      <c r="J821" s="11">
        <f t="shared" si="1147"/>
        <v>0</v>
      </c>
      <c r="K821" s="11">
        <f t="shared" si="1147"/>
        <v>0</v>
      </c>
      <c r="L821" s="11">
        <f t="shared" si="1074"/>
        <v>158769.4</v>
      </c>
      <c r="M821" s="11">
        <f t="shared" si="1075"/>
        <v>40215.599999999999</v>
      </c>
      <c r="N821" s="11">
        <f t="shared" si="1076"/>
        <v>0</v>
      </c>
      <c r="O821" s="11">
        <f>O822</f>
        <v>5053.4343699999999</v>
      </c>
      <c r="P821" s="11">
        <f>P822</f>
        <v>0</v>
      </c>
      <c r="Q821" s="11">
        <f>Q822</f>
        <v>0</v>
      </c>
      <c r="R821" s="11">
        <f t="shared" si="1134"/>
        <v>163822.83437</v>
      </c>
      <c r="S821" s="11">
        <f t="shared" si="1135"/>
        <v>40215.599999999999</v>
      </c>
      <c r="T821" s="11">
        <f t="shared" si="1136"/>
        <v>0</v>
      </c>
      <c r="U821" s="11">
        <f>U822</f>
        <v>0</v>
      </c>
      <c r="V821" s="11">
        <f>V822</f>
        <v>0</v>
      </c>
      <c r="W821" s="11">
        <f>W822</f>
        <v>0</v>
      </c>
      <c r="X821" s="11">
        <f t="shared" si="1137"/>
        <v>163822.83437</v>
      </c>
      <c r="Y821" s="11">
        <f t="shared" si="1138"/>
        <v>40215.599999999999</v>
      </c>
      <c r="Z821" s="11">
        <f t="shared" si="1139"/>
        <v>0</v>
      </c>
      <c r="AA821" s="11">
        <f>AA822</f>
        <v>0</v>
      </c>
      <c r="AB821" s="11">
        <f>AB822</f>
        <v>0</v>
      </c>
      <c r="AC821" s="11">
        <f>AC822</f>
        <v>0</v>
      </c>
      <c r="AD821" s="11">
        <f t="shared" si="1140"/>
        <v>163822.83437</v>
      </c>
      <c r="AE821" s="11">
        <f>AE822</f>
        <v>0</v>
      </c>
      <c r="AF821" s="57">
        <f t="shared" si="1132"/>
        <v>163822.83437</v>
      </c>
      <c r="AG821" s="58">
        <f t="shared" si="1141"/>
        <v>40215.599999999999</v>
      </c>
      <c r="AH821" s="58">
        <f t="shared" si="1142"/>
        <v>0</v>
      </c>
      <c r="AI821" s="11">
        <f>AI822</f>
        <v>0</v>
      </c>
      <c r="AJ821" s="21"/>
      <c r="AK821" s="21"/>
    </row>
    <row r="822" spans="1:37" x14ac:dyDescent="0.3">
      <c r="A822" s="47" t="s">
        <v>534</v>
      </c>
      <c r="B822" s="48">
        <v>400</v>
      </c>
      <c r="C822" s="47" t="s">
        <v>235</v>
      </c>
      <c r="D822" s="47" t="s">
        <v>67</v>
      </c>
      <c r="E822" s="49" t="s">
        <v>528</v>
      </c>
      <c r="F822" s="11">
        <v>158769.4</v>
      </c>
      <c r="G822" s="11">
        <v>40215.599999999999</v>
      </c>
      <c r="H822" s="11">
        <v>0</v>
      </c>
      <c r="I822" s="11"/>
      <c r="J822" s="11"/>
      <c r="K822" s="11"/>
      <c r="L822" s="11">
        <f t="shared" si="1074"/>
        <v>158769.4</v>
      </c>
      <c r="M822" s="11">
        <f t="shared" si="1075"/>
        <v>40215.599999999999</v>
      </c>
      <c r="N822" s="11">
        <f t="shared" si="1076"/>
        <v>0</v>
      </c>
      <c r="O822" s="11">
        <f>2887.23437+2166.2</f>
        <v>5053.4343699999999</v>
      </c>
      <c r="P822" s="11"/>
      <c r="Q822" s="11"/>
      <c r="R822" s="11">
        <f t="shared" si="1134"/>
        <v>163822.83437</v>
      </c>
      <c r="S822" s="11">
        <f t="shared" si="1135"/>
        <v>40215.599999999999</v>
      </c>
      <c r="T822" s="11">
        <f t="shared" si="1136"/>
        <v>0</v>
      </c>
      <c r="U822" s="11"/>
      <c r="V822" s="11"/>
      <c r="W822" s="11"/>
      <c r="X822" s="11">
        <f t="shared" si="1137"/>
        <v>163822.83437</v>
      </c>
      <c r="Y822" s="11">
        <f t="shared" si="1138"/>
        <v>40215.599999999999</v>
      </c>
      <c r="Z822" s="11">
        <f t="shared" si="1139"/>
        <v>0</v>
      </c>
      <c r="AA822" s="11"/>
      <c r="AB822" s="11"/>
      <c r="AC822" s="11"/>
      <c r="AD822" s="11">
        <f t="shared" si="1140"/>
        <v>163822.83437</v>
      </c>
      <c r="AE822" s="11"/>
      <c r="AF822" s="57">
        <f t="shared" si="1132"/>
        <v>163822.83437</v>
      </c>
      <c r="AG822" s="58">
        <f t="shared" si="1141"/>
        <v>40215.599999999999</v>
      </c>
      <c r="AH822" s="58">
        <f t="shared" si="1142"/>
        <v>0</v>
      </c>
      <c r="AI822" s="11"/>
      <c r="AJ822" s="21"/>
      <c r="AK822" s="21"/>
    </row>
    <row r="823" spans="1:37" ht="31.2" x14ac:dyDescent="0.3">
      <c r="A823" s="47" t="s">
        <v>536</v>
      </c>
      <c r="B823" s="48"/>
      <c r="C823" s="47"/>
      <c r="D823" s="47"/>
      <c r="E823" s="49" t="s">
        <v>537</v>
      </c>
      <c r="F823" s="11">
        <f t="shared" ref="F823:K823" si="1148">F824+F827+F830+F833</f>
        <v>1787274.7000000002</v>
      </c>
      <c r="G823" s="11">
        <f t="shared" si="1148"/>
        <v>796678.6</v>
      </c>
      <c r="H823" s="11">
        <f t="shared" si="1148"/>
        <v>99838.3</v>
      </c>
      <c r="I823" s="11">
        <f t="shared" si="1148"/>
        <v>0</v>
      </c>
      <c r="J823" s="11">
        <f t="shared" si="1148"/>
        <v>0</v>
      </c>
      <c r="K823" s="11">
        <f t="shared" si="1148"/>
        <v>0</v>
      </c>
      <c r="L823" s="11">
        <f t="shared" si="1074"/>
        <v>1787274.7000000002</v>
      </c>
      <c r="M823" s="11">
        <f t="shared" si="1075"/>
        <v>796678.6</v>
      </c>
      <c r="N823" s="11">
        <f t="shared" si="1076"/>
        <v>99838.3</v>
      </c>
      <c r="O823" s="11">
        <f>O824+O827+O830+O833</f>
        <v>17274.707729999998</v>
      </c>
      <c r="P823" s="11">
        <f>P824+P827+P830+P833</f>
        <v>0</v>
      </c>
      <c r="Q823" s="11">
        <f>Q824+Q827+Q830+Q833</f>
        <v>0</v>
      </c>
      <c r="R823" s="11">
        <f t="shared" si="1134"/>
        <v>1804549.4077300001</v>
      </c>
      <c r="S823" s="11">
        <f t="shared" si="1135"/>
        <v>796678.6</v>
      </c>
      <c r="T823" s="11">
        <f t="shared" si="1136"/>
        <v>99838.3</v>
      </c>
      <c r="U823" s="11">
        <f>U824+U827+U830+U833</f>
        <v>0</v>
      </c>
      <c r="V823" s="11">
        <f>V824+V827+V830+V833</f>
        <v>0</v>
      </c>
      <c r="W823" s="11">
        <f>W824+W827+W830+W833</f>
        <v>0</v>
      </c>
      <c r="X823" s="11">
        <f t="shared" si="1137"/>
        <v>1804549.4077300001</v>
      </c>
      <c r="Y823" s="11">
        <f t="shared" si="1138"/>
        <v>796678.6</v>
      </c>
      <c r="Z823" s="11">
        <f t="shared" si="1139"/>
        <v>99838.3</v>
      </c>
      <c r="AA823" s="11">
        <f>AA824+AA827+AA830+AA833</f>
        <v>0</v>
      </c>
      <c r="AB823" s="11">
        <f>AB824+AB827+AB830+AB833</f>
        <v>398344.73800000001</v>
      </c>
      <c r="AC823" s="11">
        <f>AC824+AC827+AC830+AC833</f>
        <v>0</v>
      </c>
      <c r="AD823" s="11">
        <f t="shared" si="1140"/>
        <v>1804549.4077300001</v>
      </c>
      <c r="AE823" s="11">
        <f>AE824+AE827+AE830+AE833</f>
        <v>0</v>
      </c>
      <c r="AF823" s="57">
        <f t="shared" si="1132"/>
        <v>1804549.4077300001</v>
      </c>
      <c r="AG823" s="58">
        <f t="shared" si="1141"/>
        <v>1195023.338</v>
      </c>
      <c r="AH823" s="58">
        <f t="shared" si="1142"/>
        <v>99838.3</v>
      </c>
      <c r="AI823" s="11">
        <f>AI824+AI827+AI830+AI833</f>
        <v>0</v>
      </c>
      <c r="AJ823" s="21"/>
      <c r="AK823" s="21"/>
    </row>
    <row r="824" spans="1:37" x14ac:dyDescent="0.3">
      <c r="A824" s="47" t="s">
        <v>538</v>
      </c>
      <c r="B824" s="48"/>
      <c r="C824" s="47"/>
      <c r="D824" s="47"/>
      <c r="E824" s="49" t="s">
        <v>539</v>
      </c>
      <c r="F824" s="11">
        <f t="shared" ref="F824:F834" si="1149">F825</f>
        <v>51615</v>
      </c>
      <c r="G824" s="11">
        <f t="shared" ref="G824:G834" si="1150">G825</f>
        <v>166.30000000000291</v>
      </c>
      <c r="H824" s="11">
        <f t="shared" ref="H824:H834" si="1151">H825</f>
        <v>0</v>
      </c>
      <c r="I824" s="11">
        <f t="shared" ref="I824:I834" si="1152">I825</f>
        <v>0</v>
      </c>
      <c r="J824" s="11">
        <f t="shared" ref="J824:J834" si="1153">J825</f>
        <v>0</v>
      </c>
      <c r="K824" s="11">
        <f t="shared" ref="K824:K834" si="1154">K825</f>
        <v>0</v>
      </c>
      <c r="L824" s="11">
        <f t="shared" si="1074"/>
        <v>51615</v>
      </c>
      <c r="M824" s="11">
        <f t="shared" si="1075"/>
        <v>166.30000000000291</v>
      </c>
      <c r="N824" s="11">
        <f t="shared" si="1076"/>
        <v>0</v>
      </c>
      <c r="O824" s="11">
        <f t="shared" ref="O824:O834" si="1155">O825</f>
        <v>0</v>
      </c>
      <c r="P824" s="11">
        <f t="shared" ref="P824:P834" si="1156">P825</f>
        <v>0</v>
      </c>
      <c r="Q824" s="11">
        <f t="shared" ref="Q824:Q834" si="1157">Q825</f>
        <v>0</v>
      </c>
      <c r="R824" s="11">
        <f t="shared" si="1134"/>
        <v>51615</v>
      </c>
      <c r="S824" s="11">
        <f t="shared" si="1135"/>
        <v>166.30000000000291</v>
      </c>
      <c r="T824" s="11">
        <f t="shared" si="1136"/>
        <v>0</v>
      </c>
      <c r="U824" s="11">
        <f t="shared" ref="U824:U834" si="1158">U825</f>
        <v>0</v>
      </c>
      <c r="V824" s="11">
        <f t="shared" ref="V824:V834" si="1159">V825</f>
        <v>0</v>
      </c>
      <c r="W824" s="11">
        <f t="shared" ref="W824:W834" si="1160">W825</f>
        <v>0</v>
      </c>
      <c r="X824" s="11">
        <f t="shared" si="1137"/>
        <v>51615</v>
      </c>
      <c r="Y824" s="11">
        <f t="shared" si="1138"/>
        <v>166.30000000000291</v>
      </c>
      <c r="Z824" s="11">
        <f t="shared" si="1139"/>
        <v>0</v>
      </c>
      <c r="AA824" s="11">
        <f t="shared" ref="AA824:AA836" si="1161">AA825</f>
        <v>0</v>
      </c>
      <c r="AB824" s="11">
        <f t="shared" ref="AB824:AB836" si="1162">AB825</f>
        <v>0</v>
      </c>
      <c r="AC824" s="11">
        <f t="shared" ref="AC824:AC836" si="1163">AC825</f>
        <v>0</v>
      </c>
      <c r="AD824" s="11">
        <f t="shared" si="1140"/>
        <v>51615</v>
      </c>
      <c r="AE824" s="11">
        <f t="shared" ref="AE824:AE836" si="1164">AE825</f>
        <v>0</v>
      </c>
      <c r="AF824" s="57">
        <f t="shared" si="1132"/>
        <v>51615</v>
      </c>
      <c r="AG824" s="58">
        <f t="shared" si="1141"/>
        <v>166.30000000000291</v>
      </c>
      <c r="AH824" s="58">
        <f t="shared" si="1142"/>
        <v>0</v>
      </c>
      <c r="AI824" s="11">
        <f t="shared" ref="AI824:AI836" si="1165">AI825</f>
        <v>0</v>
      </c>
      <c r="AJ824" s="21"/>
      <c r="AK824" s="21"/>
    </row>
    <row r="825" spans="1:37" ht="31.2" x14ac:dyDescent="0.3">
      <c r="A825" s="47" t="s">
        <v>538</v>
      </c>
      <c r="B825" s="48" t="s">
        <v>59</v>
      </c>
      <c r="C825" s="47"/>
      <c r="D825" s="47"/>
      <c r="E825" s="49" t="s">
        <v>60</v>
      </c>
      <c r="F825" s="11">
        <f t="shared" si="1149"/>
        <v>51615</v>
      </c>
      <c r="G825" s="11">
        <f t="shared" si="1150"/>
        <v>166.30000000000291</v>
      </c>
      <c r="H825" s="11">
        <f t="shared" si="1151"/>
        <v>0</v>
      </c>
      <c r="I825" s="11">
        <f t="shared" si="1152"/>
        <v>0</v>
      </c>
      <c r="J825" s="11">
        <f t="shared" si="1153"/>
        <v>0</v>
      </c>
      <c r="K825" s="11">
        <f t="shared" si="1154"/>
        <v>0</v>
      </c>
      <c r="L825" s="11">
        <f t="shared" si="1074"/>
        <v>51615</v>
      </c>
      <c r="M825" s="11">
        <f t="shared" si="1075"/>
        <v>166.30000000000291</v>
      </c>
      <c r="N825" s="11">
        <f t="shared" si="1076"/>
        <v>0</v>
      </c>
      <c r="O825" s="11">
        <f t="shared" si="1155"/>
        <v>0</v>
      </c>
      <c r="P825" s="11">
        <f t="shared" si="1156"/>
        <v>0</v>
      </c>
      <c r="Q825" s="11">
        <f t="shared" si="1157"/>
        <v>0</v>
      </c>
      <c r="R825" s="11">
        <f t="shared" si="1134"/>
        <v>51615</v>
      </c>
      <c r="S825" s="11">
        <f t="shared" si="1135"/>
        <v>166.30000000000291</v>
      </c>
      <c r="T825" s="11">
        <f t="shared" si="1136"/>
        <v>0</v>
      </c>
      <c r="U825" s="11">
        <f t="shared" si="1158"/>
        <v>0</v>
      </c>
      <c r="V825" s="11">
        <f t="shared" si="1159"/>
        <v>0</v>
      </c>
      <c r="W825" s="11">
        <f t="shared" si="1160"/>
        <v>0</v>
      </c>
      <c r="X825" s="11">
        <f t="shared" si="1137"/>
        <v>51615</v>
      </c>
      <c r="Y825" s="11">
        <f t="shared" si="1138"/>
        <v>166.30000000000291</v>
      </c>
      <c r="Z825" s="11">
        <f t="shared" si="1139"/>
        <v>0</v>
      </c>
      <c r="AA825" s="11">
        <f t="shared" si="1161"/>
        <v>0</v>
      </c>
      <c r="AB825" s="11">
        <f t="shared" si="1162"/>
        <v>0</v>
      </c>
      <c r="AC825" s="11">
        <f t="shared" si="1163"/>
        <v>0</v>
      </c>
      <c r="AD825" s="11">
        <f t="shared" si="1140"/>
        <v>51615</v>
      </c>
      <c r="AE825" s="11">
        <f t="shared" si="1164"/>
        <v>0</v>
      </c>
      <c r="AF825" s="57">
        <f t="shared" si="1132"/>
        <v>51615</v>
      </c>
      <c r="AG825" s="58">
        <f t="shared" si="1141"/>
        <v>166.30000000000291</v>
      </c>
      <c r="AH825" s="58">
        <f t="shared" si="1142"/>
        <v>0</v>
      </c>
      <c r="AI825" s="11">
        <f t="shared" si="1165"/>
        <v>0</v>
      </c>
      <c r="AJ825" s="21"/>
      <c r="AK825" s="21"/>
    </row>
    <row r="826" spans="1:37" x14ac:dyDescent="0.3">
      <c r="A826" s="47" t="s">
        <v>538</v>
      </c>
      <c r="B826" s="48">
        <v>200</v>
      </c>
      <c r="C826" s="47" t="s">
        <v>318</v>
      </c>
      <c r="D826" s="47" t="s">
        <v>99</v>
      </c>
      <c r="E826" s="49" t="s">
        <v>523</v>
      </c>
      <c r="F826" s="11">
        <v>51615</v>
      </c>
      <c r="G826" s="11">
        <v>166.30000000000291</v>
      </c>
      <c r="H826" s="11">
        <v>0</v>
      </c>
      <c r="I826" s="11"/>
      <c r="J826" s="11"/>
      <c r="K826" s="11"/>
      <c r="L826" s="11">
        <f t="shared" si="1074"/>
        <v>51615</v>
      </c>
      <c r="M826" s="11">
        <f t="shared" si="1075"/>
        <v>166.30000000000291</v>
      </c>
      <c r="N826" s="11">
        <f t="shared" si="1076"/>
        <v>0</v>
      </c>
      <c r="O826" s="11"/>
      <c r="P826" s="11"/>
      <c r="Q826" s="11"/>
      <c r="R826" s="11">
        <f t="shared" si="1134"/>
        <v>51615</v>
      </c>
      <c r="S826" s="11">
        <f t="shared" si="1135"/>
        <v>166.30000000000291</v>
      </c>
      <c r="T826" s="11">
        <f t="shared" si="1136"/>
        <v>0</v>
      </c>
      <c r="U826" s="11"/>
      <c r="V826" s="11"/>
      <c r="W826" s="11"/>
      <c r="X826" s="11">
        <f t="shared" si="1137"/>
        <v>51615</v>
      </c>
      <c r="Y826" s="11">
        <f t="shared" si="1138"/>
        <v>166.30000000000291</v>
      </c>
      <c r="Z826" s="11">
        <f t="shared" si="1139"/>
        <v>0</v>
      </c>
      <c r="AA826" s="11"/>
      <c r="AB826" s="11"/>
      <c r="AC826" s="11"/>
      <c r="AD826" s="11">
        <f t="shared" si="1140"/>
        <v>51615</v>
      </c>
      <c r="AE826" s="11"/>
      <c r="AF826" s="57">
        <f t="shared" si="1132"/>
        <v>51615</v>
      </c>
      <c r="AG826" s="58">
        <f t="shared" si="1141"/>
        <v>166.30000000000291</v>
      </c>
      <c r="AH826" s="58">
        <f t="shared" si="1142"/>
        <v>0</v>
      </c>
      <c r="AI826" s="11"/>
      <c r="AJ826" s="21"/>
      <c r="AK826" s="21"/>
    </row>
    <row r="827" spans="1:37" ht="62.4" x14ac:dyDescent="0.3">
      <c r="A827" s="47" t="s">
        <v>540</v>
      </c>
      <c r="B827" s="48"/>
      <c r="C827" s="47"/>
      <c r="D827" s="47"/>
      <c r="E827" s="49" t="s">
        <v>541</v>
      </c>
      <c r="F827" s="11">
        <f t="shared" si="1149"/>
        <v>99838.3</v>
      </c>
      <c r="G827" s="11">
        <f t="shared" si="1150"/>
        <v>99838.3</v>
      </c>
      <c r="H827" s="11">
        <f t="shared" si="1151"/>
        <v>99838.3</v>
      </c>
      <c r="I827" s="11">
        <f t="shared" si="1152"/>
        <v>0</v>
      </c>
      <c r="J827" s="11">
        <f t="shared" si="1153"/>
        <v>0</v>
      </c>
      <c r="K827" s="11">
        <f t="shared" si="1154"/>
        <v>0</v>
      </c>
      <c r="L827" s="11">
        <f t="shared" si="1074"/>
        <v>99838.3</v>
      </c>
      <c r="M827" s="11">
        <f t="shared" si="1075"/>
        <v>99838.3</v>
      </c>
      <c r="N827" s="11">
        <f t="shared" si="1076"/>
        <v>99838.3</v>
      </c>
      <c r="O827" s="11">
        <f t="shared" si="1155"/>
        <v>0</v>
      </c>
      <c r="P827" s="11">
        <f t="shared" si="1156"/>
        <v>0</v>
      </c>
      <c r="Q827" s="11">
        <f t="shared" si="1157"/>
        <v>0</v>
      </c>
      <c r="R827" s="11">
        <f t="shared" si="1134"/>
        <v>99838.3</v>
      </c>
      <c r="S827" s="11">
        <f t="shared" si="1135"/>
        <v>99838.3</v>
      </c>
      <c r="T827" s="11">
        <f t="shared" si="1136"/>
        <v>99838.3</v>
      </c>
      <c r="U827" s="11">
        <f t="shared" si="1158"/>
        <v>0</v>
      </c>
      <c r="V827" s="11">
        <f t="shared" si="1159"/>
        <v>0</v>
      </c>
      <c r="W827" s="11">
        <f t="shared" si="1160"/>
        <v>0</v>
      </c>
      <c r="X827" s="11">
        <f t="shared" si="1137"/>
        <v>99838.3</v>
      </c>
      <c r="Y827" s="11">
        <f t="shared" si="1138"/>
        <v>99838.3</v>
      </c>
      <c r="Z827" s="11">
        <f t="shared" si="1139"/>
        <v>99838.3</v>
      </c>
      <c r="AA827" s="11">
        <f t="shared" si="1161"/>
        <v>0</v>
      </c>
      <c r="AB827" s="11">
        <f t="shared" si="1162"/>
        <v>0</v>
      </c>
      <c r="AC827" s="11">
        <f t="shared" si="1163"/>
        <v>0</v>
      </c>
      <c r="AD827" s="11">
        <f t="shared" si="1140"/>
        <v>99838.3</v>
      </c>
      <c r="AE827" s="11">
        <f t="shared" si="1164"/>
        <v>0</v>
      </c>
      <c r="AF827" s="57">
        <f t="shared" si="1132"/>
        <v>99838.3</v>
      </c>
      <c r="AG827" s="58">
        <f t="shared" si="1141"/>
        <v>99838.3</v>
      </c>
      <c r="AH827" s="58">
        <f t="shared" si="1142"/>
        <v>99838.3</v>
      </c>
      <c r="AI827" s="11">
        <f t="shared" si="1165"/>
        <v>0</v>
      </c>
      <c r="AJ827" s="21"/>
      <c r="AK827" s="21"/>
    </row>
    <row r="828" spans="1:37" ht="31.2" x14ac:dyDescent="0.3">
      <c r="A828" s="47" t="s">
        <v>540</v>
      </c>
      <c r="B828" s="48" t="s">
        <v>59</v>
      </c>
      <c r="C828" s="47"/>
      <c r="D828" s="47"/>
      <c r="E828" s="49" t="s">
        <v>60</v>
      </c>
      <c r="F828" s="11">
        <f t="shared" si="1149"/>
        <v>99838.3</v>
      </c>
      <c r="G828" s="11">
        <f t="shared" si="1150"/>
        <v>99838.3</v>
      </c>
      <c r="H828" s="11">
        <f t="shared" si="1151"/>
        <v>99838.3</v>
      </c>
      <c r="I828" s="11">
        <f t="shared" si="1152"/>
        <v>0</v>
      </c>
      <c r="J828" s="11">
        <f t="shared" si="1153"/>
        <v>0</v>
      </c>
      <c r="K828" s="11">
        <f t="shared" si="1154"/>
        <v>0</v>
      </c>
      <c r="L828" s="11">
        <f t="shared" si="1074"/>
        <v>99838.3</v>
      </c>
      <c r="M828" s="11">
        <f t="shared" si="1075"/>
        <v>99838.3</v>
      </c>
      <c r="N828" s="11">
        <f t="shared" si="1076"/>
        <v>99838.3</v>
      </c>
      <c r="O828" s="11">
        <f t="shared" si="1155"/>
        <v>0</v>
      </c>
      <c r="P828" s="11">
        <f t="shared" si="1156"/>
        <v>0</v>
      </c>
      <c r="Q828" s="11">
        <f t="shared" si="1157"/>
        <v>0</v>
      </c>
      <c r="R828" s="11">
        <f t="shared" si="1134"/>
        <v>99838.3</v>
      </c>
      <c r="S828" s="11">
        <f t="shared" si="1135"/>
        <v>99838.3</v>
      </c>
      <c r="T828" s="11">
        <f t="shared" si="1136"/>
        <v>99838.3</v>
      </c>
      <c r="U828" s="11">
        <f t="shared" si="1158"/>
        <v>0</v>
      </c>
      <c r="V828" s="11">
        <f t="shared" si="1159"/>
        <v>0</v>
      </c>
      <c r="W828" s="11">
        <f t="shared" si="1160"/>
        <v>0</v>
      </c>
      <c r="X828" s="11">
        <f t="shared" si="1137"/>
        <v>99838.3</v>
      </c>
      <c r="Y828" s="11">
        <f t="shared" si="1138"/>
        <v>99838.3</v>
      </c>
      <c r="Z828" s="11">
        <f t="shared" si="1139"/>
        <v>99838.3</v>
      </c>
      <c r="AA828" s="11">
        <f t="shared" si="1161"/>
        <v>0</v>
      </c>
      <c r="AB828" s="11">
        <f t="shared" si="1162"/>
        <v>0</v>
      </c>
      <c r="AC828" s="11">
        <f t="shared" si="1163"/>
        <v>0</v>
      </c>
      <c r="AD828" s="11">
        <f t="shared" si="1140"/>
        <v>99838.3</v>
      </c>
      <c r="AE828" s="11">
        <f t="shared" si="1164"/>
        <v>0</v>
      </c>
      <c r="AF828" s="57">
        <f t="shared" si="1132"/>
        <v>99838.3</v>
      </c>
      <c r="AG828" s="58">
        <f t="shared" si="1141"/>
        <v>99838.3</v>
      </c>
      <c r="AH828" s="58">
        <f t="shared" si="1142"/>
        <v>99838.3</v>
      </c>
      <c r="AI828" s="11">
        <f t="shared" si="1165"/>
        <v>0</v>
      </c>
      <c r="AJ828" s="21"/>
      <c r="AK828" s="21"/>
    </row>
    <row r="829" spans="1:37" x14ac:dyDescent="0.3">
      <c r="A829" s="47" t="s">
        <v>540</v>
      </c>
      <c r="B829" s="48">
        <v>200</v>
      </c>
      <c r="C829" s="47" t="s">
        <v>318</v>
      </c>
      <c r="D829" s="47" t="s">
        <v>99</v>
      </c>
      <c r="E829" s="49" t="s">
        <v>523</v>
      </c>
      <c r="F829" s="11">
        <v>99838.3</v>
      </c>
      <c r="G829" s="11">
        <v>99838.3</v>
      </c>
      <c r="H829" s="11">
        <v>99838.3</v>
      </c>
      <c r="I829" s="11"/>
      <c r="J829" s="11"/>
      <c r="K829" s="11"/>
      <c r="L829" s="11">
        <f t="shared" si="1074"/>
        <v>99838.3</v>
      </c>
      <c r="M829" s="11">
        <f t="shared" si="1075"/>
        <v>99838.3</v>
      </c>
      <c r="N829" s="11">
        <f t="shared" si="1076"/>
        <v>99838.3</v>
      </c>
      <c r="O829" s="11"/>
      <c r="P829" s="11"/>
      <c r="Q829" s="11"/>
      <c r="R829" s="11">
        <f t="shared" si="1134"/>
        <v>99838.3</v>
      </c>
      <c r="S829" s="11">
        <f t="shared" si="1135"/>
        <v>99838.3</v>
      </c>
      <c r="T829" s="11">
        <f t="shared" si="1136"/>
        <v>99838.3</v>
      </c>
      <c r="U829" s="11"/>
      <c r="V829" s="11"/>
      <c r="W829" s="11"/>
      <c r="X829" s="11">
        <f t="shared" si="1137"/>
        <v>99838.3</v>
      </c>
      <c r="Y829" s="11">
        <f t="shared" si="1138"/>
        <v>99838.3</v>
      </c>
      <c r="Z829" s="11">
        <f t="shared" si="1139"/>
        <v>99838.3</v>
      </c>
      <c r="AA829" s="11"/>
      <c r="AB829" s="11"/>
      <c r="AC829" s="11"/>
      <c r="AD829" s="11">
        <f t="shared" si="1140"/>
        <v>99838.3</v>
      </c>
      <c r="AE829" s="11"/>
      <c r="AF829" s="57">
        <f t="shared" si="1132"/>
        <v>99838.3</v>
      </c>
      <c r="AG829" s="58">
        <f t="shared" si="1141"/>
        <v>99838.3</v>
      </c>
      <c r="AH829" s="58">
        <f t="shared" si="1142"/>
        <v>99838.3</v>
      </c>
      <c r="AI829" s="11"/>
      <c r="AJ829" s="21"/>
      <c r="AK829" s="21"/>
    </row>
    <row r="830" spans="1:37" ht="46.8" x14ac:dyDescent="0.3">
      <c r="A830" s="47" t="s">
        <v>542</v>
      </c>
      <c r="B830" s="48"/>
      <c r="C830" s="47"/>
      <c r="D830" s="47"/>
      <c r="E830" s="49" t="s">
        <v>543</v>
      </c>
      <c r="F830" s="11">
        <f t="shared" si="1149"/>
        <v>441699.3</v>
      </c>
      <c r="G830" s="11">
        <f t="shared" si="1150"/>
        <v>696674</v>
      </c>
      <c r="H830" s="11">
        <f t="shared" si="1151"/>
        <v>0</v>
      </c>
      <c r="I830" s="11">
        <f t="shared" si="1152"/>
        <v>0</v>
      </c>
      <c r="J830" s="11">
        <f t="shared" si="1153"/>
        <v>0</v>
      </c>
      <c r="K830" s="11">
        <f t="shared" si="1154"/>
        <v>0</v>
      </c>
      <c r="L830" s="11">
        <f t="shared" si="1074"/>
        <v>441699.3</v>
      </c>
      <c r="M830" s="11">
        <f t="shared" si="1075"/>
        <v>696674</v>
      </c>
      <c r="N830" s="11">
        <f t="shared" si="1076"/>
        <v>0</v>
      </c>
      <c r="O830" s="11">
        <f t="shared" si="1155"/>
        <v>0</v>
      </c>
      <c r="P830" s="11">
        <f t="shared" si="1156"/>
        <v>0</v>
      </c>
      <c r="Q830" s="11">
        <f t="shared" si="1157"/>
        <v>0</v>
      </c>
      <c r="R830" s="11">
        <f t="shared" si="1134"/>
        <v>441699.3</v>
      </c>
      <c r="S830" s="11">
        <f t="shared" si="1135"/>
        <v>696674</v>
      </c>
      <c r="T830" s="11">
        <f t="shared" si="1136"/>
        <v>0</v>
      </c>
      <c r="U830" s="11">
        <f t="shared" si="1158"/>
        <v>0</v>
      </c>
      <c r="V830" s="11">
        <f t="shared" si="1159"/>
        <v>0</v>
      </c>
      <c r="W830" s="11">
        <f t="shared" si="1160"/>
        <v>0</v>
      </c>
      <c r="X830" s="11">
        <f t="shared" si="1137"/>
        <v>441699.3</v>
      </c>
      <c r="Y830" s="11">
        <f t="shared" si="1138"/>
        <v>696674</v>
      </c>
      <c r="Z830" s="11">
        <f t="shared" si="1139"/>
        <v>0</v>
      </c>
      <c r="AA830" s="11">
        <f t="shared" si="1161"/>
        <v>0</v>
      </c>
      <c r="AB830" s="11">
        <f t="shared" si="1162"/>
        <v>0</v>
      </c>
      <c r="AC830" s="11">
        <f t="shared" si="1163"/>
        <v>0</v>
      </c>
      <c r="AD830" s="11">
        <f t="shared" si="1140"/>
        <v>441699.3</v>
      </c>
      <c r="AE830" s="11">
        <f t="shared" si="1164"/>
        <v>0</v>
      </c>
      <c r="AF830" s="57">
        <f t="shared" si="1132"/>
        <v>441699.3</v>
      </c>
      <c r="AG830" s="58">
        <f t="shared" si="1141"/>
        <v>696674</v>
      </c>
      <c r="AH830" s="58">
        <f t="shared" si="1142"/>
        <v>0</v>
      </c>
      <c r="AI830" s="11">
        <f t="shared" si="1165"/>
        <v>0</v>
      </c>
      <c r="AJ830" s="21"/>
      <c r="AK830" s="21"/>
    </row>
    <row r="831" spans="1:37" ht="31.2" x14ac:dyDescent="0.3">
      <c r="A831" s="47" t="s">
        <v>542</v>
      </c>
      <c r="B831" s="48" t="s">
        <v>59</v>
      </c>
      <c r="C831" s="47"/>
      <c r="D831" s="47"/>
      <c r="E831" s="49" t="s">
        <v>60</v>
      </c>
      <c r="F831" s="11">
        <f t="shared" si="1149"/>
        <v>441699.3</v>
      </c>
      <c r="G831" s="11">
        <f t="shared" si="1150"/>
        <v>696674</v>
      </c>
      <c r="H831" s="11">
        <f t="shared" si="1151"/>
        <v>0</v>
      </c>
      <c r="I831" s="11">
        <f t="shared" si="1152"/>
        <v>0</v>
      </c>
      <c r="J831" s="11">
        <f t="shared" si="1153"/>
        <v>0</v>
      </c>
      <c r="K831" s="11">
        <f t="shared" si="1154"/>
        <v>0</v>
      </c>
      <c r="L831" s="11">
        <f t="shared" si="1074"/>
        <v>441699.3</v>
      </c>
      <c r="M831" s="11">
        <f t="shared" si="1075"/>
        <v>696674</v>
      </c>
      <c r="N831" s="11">
        <f t="shared" si="1076"/>
        <v>0</v>
      </c>
      <c r="O831" s="11">
        <f t="shared" si="1155"/>
        <v>0</v>
      </c>
      <c r="P831" s="11">
        <f t="shared" si="1156"/>
        <v>0</v>
      </c>
      <c r="Q831" s="11">
        <f t="shared" si="1157"/>
        <v>0</v>
      </c>
      <c r="R831" s="11">
        <f t="shared" si="1134"/>
        <v>441699.3</v>
      </c>
      <c r="S831" s="11">
        <f t="shared" si="1135"/>
        <v>696674</v>
      </c>
      <c r="T831" s="11">
        <f t="shared" si="1136"/>
        <v>0</v>
      </c>
      <c r="U831" s="11">
        <f t="shared" si="1158"/>
        <v>0</v>
      </c>
      <c r="V831" s="11">
        <f t="shared" si="1159"/>
        <v>0</v>
      </c>
      <c r="W831" s="11">
        <f t="shared" si="1160"/>
        <v>0</v>
      </c>
      <c r="X831" s="11">
        <f t="shared" si="1137"/>
        <v>441699.3</v>
      </c>
      <c r="Y831" s="11">
        <f t="shared" si="1138"/>
        <v>696674</v>
      </c>
      <c r="Z831" s="11">
        <f t="shared" si="1139"/>
        <v>0</v>
      </c>
      <c r="AA831" s="11">
        <f t="shared" si="1161"/>
        <v>0</v>
      </c>
      <c r="AB831" s="11">
        <f t="shared" si="1162"/>
        <v>0</v>
      </c>
      <c r="AC831" s="11">
        <f t="shared" si="1163"/>
        <v>0</v>
      </c>
      <c r="AD831" s="11">
        <f t="shared" si="1140"/>
        <v>441699.3</v>
      </c>
      <c r="AE831" s="11">
        <f t="shared" si="1164"/>
        <v>0</v>
      </c>
      <c r="AF831" s="57">
        <f t="shared" si="1132"/>
        <v>441699.3</v>
      </c>
      <c r="AG831" s="58">
        <f t="shared" si="1141"/>
        <v>696674</v>
      </c>
      <c r="AH831" s="58">
        <f t="shared" si="1142"/>
        <v>0</v>
      </c>
      <c r="AI831" s="11">
        <f t="shared" si="1165"/>
        <v>0</v>
      </c>
      <c r="AJ831" s="21"/>
      <c r="AK831" s="21"/>
    </row>
    <row r="832" spans="1:37" x14ac:dyDescent="0.3">
      <c r="A832" s="47" t="s">
        <v>542</v>
      </c>
      <c r="B832" s="48">
        <v>200</v>
      </c>
      <c r="C832" s="47" t="s">
        <v>318</v>
      </c>
      <c r="D832" s="47" t="s">
        <v>99</v>
      </c>
      <c r="E832" s="49" t="s">
        <v>523</v>
      </c>
      <c r="F832" s="11">
        <v>441699.3</v>
      </c>
      <c r="G832" s="11">
        <v>696674</v>
      </c>
      <c r="H832" s="11">
        <v>0</v>
      </c>
      <c r="I832" s="11"/>
      <c r="J832" s="11"/>
      <c r="K832" s="11"/>
      <c r="L832" s="11">
        <f t="shared" si="1074"/>
        <v>441699.3</v>
      </c>
      <c r="M832" s="11">
        <f t="shared" si="1075"/>
        <v>696674</v>
      </c>
      <c r="N832" s="11">
        <f t="shared" si="1076"/>
        <v>0</v>
      </c>
      <c r="O832" s="11"/>
      <c r="P832" s="11"/>
      <c r="Q832" s="11"/>
      <c r="R832" s="11">
        <f t="shared" si="1134"/>
        <v>441699.3</v>
      </c>
      <c r="S832" s="11">
        <f t="shared" si="1135"/>
        <v>696674</v>
      </c>
      <c r="T832" s="11">
        <f t="shared" si="1136"/>
        <v>0</v>
      </c>
      <c r="U832" s="11"/>
      <c r="V832" s="11"/>
      <c r="W832" s="11"/>
      <c r="X832" s="11">
        <f t="shared" si="1137"/>
        <v>441699.3</v>
      </c>
      <c r="Y832" s="11">
        <f t="shared" si="1138"/>
        <v>696674</v>
      </c>
      <c r="Z832" s="11">
        <f t="shared" si="1139"/>
        <v>0</v>
      </c>
      <c r="AA832" s="11"/>
      <c r="AB832" s="11"/>
      <c r="AC832" s="11"/>
      <c r="AD832" s="11">
        <f t="shared" si="1140"/>
        <v>441699.3</v>
      </c>
      <c r="AE832" s="11"/>
      <c r="AF832" s="57">
        <f t="shared" si="1132"/>
        <v>441699.3</v>
      </c>
      <c r="AG832" s="58">
        <f t="shared" si="1141"/>
        <v>696674</v>
      </c>
      <c r="AH832" s="58">
        <f t="shared" si="1142"/>
        <v>0</v>
      </c>
      <c r="AI832" s="11"/>
      <c r="AJ832" s="21"/>
      <c r="AK832" s="21"/>
    </row>
    <row r="833" spans="1:42" x14ac:dyDescent="0.3">
      <c r="A833" s="47" t="s">
        <v>544</v>
      </c>
      <c r="B833" s="48"/>
      <c r="C833" s="47"/>
      <c r="D833" s="47"/>
      <c r="E833" s="49" t="s">
        <v>545</v>
      </c>
      <c r="F833" s="11">
        <f t="shared" si="1149"/>
        <v>1194122.1000000001</v>
      </c>
      <c r="G833" s="11">
        <f t="shared" si="1150"/>
        <v>0</v>
      </c>
      <c r="H833" s="11">
        <f t="shared" si="1151"/>
        <v>0</v>
      </c>
      <c r="I833" s="11">
        <f t="shared" si="1152"/>
        <v>0</v>
      </c>
      <c r="J833" s="11">
        <f t="shared" si="1153"/>
        <v>0</v>
      </c>
      <c r="K833" s="11">
        <f t="shared" si="1154"/>
        <v>0</v>
      </c>
      <c r="L833" s="11">
        <f t="shared" si="1074"/>
        <v>1194122.1000000001</v>
      </c>
      <c r="M833" s="11">
        <f t="shared" si="1075"/>
        <v>0</v>
      </c>
      <c r="N833" s="11">
        <f t="shared" si="1076"/>
        <v>0</v>
      </c>
      <c r="O833" s="11">
        <f t="shared" si="1155"/>
        <v>17274.707729999998</v>
      </c>
      <c r="P833" s="11">
        <f t="shared" si="1156"/>
        <v>0</v>
      </c>
      <c r="Q833" s="11">
        <f t="shared" si="1157"/>
        <v>0</v>
      </c>
      <c r="R833" s="11">
        <f t="shared" si="1134"/>
        <v>1211396.80773</v>
      </c>
      <c r="S833" s="11">
        <f t="shared" si="1135"/>
        <v>0</v>
      </c>
      <c r="T833" s="11">
        <f t="shared" si="1136"/>
        <v>0</v>
      </c>
      <c r="U833" s="11">
        <f t="shared" si="1158"/>
        <v>0</v>
      </c>
      <c r="V833" s="11">
        <f t="shared" si="1159"/>
        <v>0</v>
      </c>
      <c r="W833" s="11">
        <f t="shared" si="1160"/>
        <v>0</v>
      </c>
      <c r="X833" s="11">
        <f t="shared" si="1137"/>
        <v>1211396.80773</v>
      </c>
      <c r="Y833" s="11">
        <f t="shared" si="1138"/>
        <v>0</v>
      </c>
      <c r="Z833" s="11">
        <f t="shared" si="1139"/>
        <v>0</v>
      </c>
      <c r="AA833" s="11">
        <f>AA834+AA836</f>
        <v>0</v>
      </c>
      <c r="AB833" s="11">
        <f>AB834+AB836</f>
        <v>398344.73800000001</v>
      </c>
      <c r="AC833" s="11">
        <f>AC834+AC836</f>
        <v>0</v>
      </c>
      <c r="AD833" s="11">
        <f t="shared" si="1140"/>
        <v>1211396.80773</v>
      </c>
      <c r="AE833" s="11">
        <f t="shared" si="1164"/>
        <v>0</v>
      </c>
      <c r="AF833" s="57">
        <f t="shared" si="1132"/>
        <v>1211396.80773</v>
      </c>
      <c r="AG833" s="58">
        <f t="shared" si="1141"/>
        <v>398344.73800000001</v>
      </c>
      <c r="AH833" s="58">
        <f t="shared" si="1142"/>
        <v>0</v>
      </c>
      <c r="AI833" s="11">
        <f t="shared" si="1165"/>
        <v>0</v>
      </c>
      <c r="AJ833" s="21"/>
      <c r="AK833" s="21"/>
    </row>
    <row r="834" spans="1:42" ht="31.2" x14ac:dyDescent="0.3">
      <c r="A834" s="47" t="s">
        <v>544</v>
      </c>
      <c r="B834" s="48" t="s">
        <v>59</v>
      </c>
      <c r="C834" s="47"/>
      <c r="D834" s="47"/>
      <c r="E834" s="49" t="s">
        <v>60</v>
      </c>
      <c r="F834" s="11">
        <f t="shared" si="1149"/>
        <v>1194122.1000000001</v>
      </c>
      <c r="G834" s="11">
        <f t="shared" si="1150"/>
        <v>0</v>
      </c>
      <c r="H834" s="11">
        <f t="shared" si="1151"/>
        <v>0</v>
      </c>
      <c r="I834" s="11">
        <f t="shared" si="1152"/>
        <v>0</v>
      </c>
      <c r="J834" s="11">
        <f t="shared" si="1153"/>
        <v>0</v>
      </c>
      <c r="K834" s="11">
        <f t="shared" si="1154"/>
        <v>0</v>
      </c>
      <c r="L834" s="11">
        <f t="shared" si="1074"/>
        <v>1194122.1000000001</v>
      </c>
      <c r="M834" s="11">
        <f t="shared" si="1075"/>
        <v>0</v>
      </c>
      <c r="N834" s="11">
        <f t="shared" si="1076"/>
        <v>0</v>
      </c>
      <c r="O834" s="11">
        <f t="shared" si="1155"/>
        <v>17274.707729999998</v>
      </c>
      <c r="P834" s="11">
        <f t="shared" si="1156"/>
        <v>0</v>
      </c>
      <c r="Q834" s="11">
        <f t="shared" si="1157"/>
        <v>0</v>
      </c>
      <c r="R834" s="11">
        <f t="shared" si="1134"/>
        <v>1211396.80773</v>
      </c>
      <c r="S834" s="11">
        <f t="shared" si="1135"/>
        <v>0</v>
      </c>
      <c r="T834" s="11">
        <f t="shared" si="1136"/>
        <v>0</v>
      </c>
      <c r="U834" s="11">
        <f t="shared" si="1158"/>
        <v>0</v>
      </c>
      <c r="V834" s="11">
        <f t="shared" si="1159"/>
        <v>0</v>
      </c>
      <c r="W834" s="11">
        <f t="shared" si="1160"/>
        <v>0</v>
      </c>
      <c r="X834" s="11">
        <f t="shared" si="1137"/>
        <v>1211396.80773</v>
      </c>
      <c r="Y834" s="11">
        <f t="shared" si="1138"/>
        <v>0</v>
      </c>
      <c r="Z834" s="11">
        <f t="shared" si="1139"/>
        <v>0</v>
      </c>
      <c r="AA834" s="11">
        <f t="shared" si="1161"/>
        <v>0</v>
      </c>
      <c r="AB834" s="11">
        <f t="shared" si="1162"/>
        <v>233944.73800000001</v>
      </c>
      <c r="AC834" s="11">
        <f t="shared" si="1163"/>
        <v>0</v>
      </c>
      <c r="AD834" s="11">
        <f t="shared" si="1140"/>
        <v>1211396.80773</v>
      </c>
      <c r="AE834" s="11">
        <f t="shared" si="1164"/>
        <v>0</v>
      </c>
      <c r="AF834" s="57">
        <f t="shared" si="1132"/>
        <v>1211396.80773</v>
      </c>
      <c r="AG834" s="58">
        <f t="shared" si="1141"/>
        <v>233944.73800000001</v>
      </c>
      <c r="AH834" s="58">
        <f t="shared" si="1142"/>
        <v>0</v>
      </c>
      <c r="AI834" s="11">
        <f t="shared" si="1165"/>
        <v>0</v>
      </c>
      <c r="AJ834" s="21"/>
      <c r="AK834" s="21"/>
    </row>
    <row r="835" spans="1:42" x14ac:dyDescent="0.3">
      <c r="A835" s="47" t="s">
        <v>544</v>
      </c>
      <c r="B835" s="48">
        <v>200</v>
      </c>
      <c r="C835" s="47" t="s">
        <v>318</v>
      </c>
      <c r="D835" s="47" t="s">
        <v>99</v>
      </c>
      <c r="E835" s="49" t="s">
        <v>523</v>
      </c>
      <c r="F835" s="11">
        <v>1194122.1000000001</v>
      </c>
      <c r="G835" s="11">
        <v>0</v>
      </c>
      <c r="H835" s="11">
        <v>0</v>
      </c>
      <c r="I835" s="11"/>
      <c r="J835" s="11"/>
      <c r="K835" s="11"/>
      <c r="L835" s="11">
        <f t="shared" si="1074"/>
        <v>1194122.1000000001</v>
      </c>
      <c r="M835" s="11">
        <f t="shared" si="1075"/>
        <v>0</v>
      </c>
      <c r="N835" s="11">
        <f t="shared" si="1076"/>
        <v>0</v>
      </c>
      <c r="O835" s="11">
        <f>17004.25969+270.44804</f>
        <v>17274.707729999998</v>
      </c>
      <c r="P835" s="11"/>
      <c r="Q835" s="11"/>
      <c r="R835" s="11">
        <f t="shared" si="1134"/>
        <v>1211396.80773</v>
      </c>
      <c r="S835" s="11">
        <f t="shared" si="1135"/>
        <v>0</v>
      </c>
      <c r="T835" s="11">
        <f t="shared" si="1136"/>
        <v>0</v>
      </c>
      <c r="U835" s="11"/>
      <c r="V835" s="11"/>
      <c r="W835" s="11"/>
      <c r="X835" s="11">
        <f t="shared" si="1137"/>
        <v>1211396.80773</v>
      </c>
      <c r="Y835" s="11">
        <f t="shared" si="1138"/>
        <v>0</v>
      </c>
      <c r="Z835" s="11">
        <f t="shared" si="1139"/>
        <v>0</v>
      </c>
      <c r="AA835" s="11"/>
      <c r="AB835" s="11">
        <v>233944.73800000001</v>
      </c>
      <c r="AC835" s="11"/>
      <c r="AD835" s="11">
        <f t="shared" si="1140"/>
        <v>1211396.80773</v>
      </c>
      <c r="AE835" s="11"/>
      <c r="AF835" s="57">
        <f t="shared" si="1132"/>
        <v>1211396.80773</v>
      </c>
      <c r="AG835" s="58">
        <f t="shared" si="1141"/>
        <v>233944.73800000001</v>
      </c>
      <c r="AH835" s="58">
        <f t="shared" si="1142"/>
        <v>0</v>
      </c>
      <c r="AI835" s="11"/>
      <c r="AJ835" s="21"/>
      <c r="AK835" s="21"/>
    </row>
    <row r="836" spans="1:42" ht="46.8" x14ac:dyDescent="0.3">
      <c r="A836" s="47" t="s">
        <v>544</v>
      </c>
      <c r="B836" s="48" t="s">
        <v>28</v>
      </c>
      <c r="C836" s="47"/>
      <c r="D836" s="47"/>
      <c r="E836" s="49" t="s">
        <v>29</v>
      </c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>
        <f t="shared" si="1161"/>
        <v>0</v>
      </c>
      <c r="AB836" s="11">
        <f t="shared" si="1162"/>
        <v>164400</v>
      </c>
      <c r="AC836" s="11">
        <f t="shared" si="1163"/>
        <v>0</v>
      </c>
      <c r="AD836" s="11">
        <f t="shared" si="1140"/>
        <v>0</v>
      </c>
      <c r="AE836" s="11">
        <f t="shared" si="1164"/>
        <v>0</v>
      </c>
      <c r="AF836" s="57">
        <f t="shared" si="1132"/>
        <v>0</v>
      </c>
      <c r="AG836" s="58">
        <f t="shared" si="1141"/>
        <v>164400</v>
      </c>
      <c r="AH836" s="58">
        <f t="shared" si="1142"/>
        <v>0</v>
      </c>
      <c r="AI836" s="11">
        <f t="shared" si="1165"/>
        <v>0</v>
      </c>
      <c r="AJ836" s="21"/>
      <c r="AK836" s="21"/>
    </row>
    <row r="837" spans="1:42" x14ac:dyDescent="0.3">
      <c r="A837" s="47" t="s">
        <v>544</v>
      </c>
      <c r="B837" s="48">
        <v>400</v>
      </c>
      <c r="C837" s="47" t="s">
        <v>318</v>
      </c>
      <c r="D837" s="47" t="s">
        <v>99</v>
      </c>
      <c r="E837" s="49" t="s">
        <v>523</v>
      </c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>
        <v>164400</v>
      </c>
      <c r="AC837" s="11"/>
      <c r="AD837" s="11">
        <f t="shared" si="1140"/>
        <v>0</v>
      </c>
      <c r="AE837" s="11"/>
      <c r="AF837" s="57">
        <f t="shared" si="1132"/>
        <v>0</v>
      </c>
      <c r="AG837" s="58">
        <f t="shared" si="1141"/>
        <v>164400</v>
      </c>
      <c r="AH837" s="58">
        <f t="shared" si="1142"/>
        <v>0</v>
      </c>
      <c r="AI837" s="11"/>
      <c r="AJ837" s="21"/>
      <c r="AK837" s="21"/>
    </row>
    <row r="838" spans="1:42" s="60" customFormat="1" x14ac:dyDescent="0.3">
      <c r="A838" s="44" t="s">
        <v>546</v>
      </c>
      <c r="B838" s="45"/>
      <c r="C838" s="44"/>
      <c r="D838" s="44"/>
      <c r="E838" s="46" t="s">
        <v>23</v>
      </c>
      <c r="F838" s="18">
        <f t="shared" ref="F838:K838" si="1166">F839+F884+F888+F892</f>
        <v>1056732.5</v>
      </c>
      <c r="G838" s="18">
        <f t="shared" si="1166"/>
        <v>1159574.8</v>
      </c>
      <c r="H838" s="18">
        <f t="shared" si="1166"/>
        <v>1226893.5999999999</v>
      </c>
      <c r="I838" s="18">
        <f t="shared" si="1166"/>
        <v>-21981.1</v>
      </c>
      <c r="J838" s="18">
        <f t="shared" si="1166"/>
        <v>-4878.6000000000004</v>
      </c>
      <c r="K838" s="18">
        <f t="shared" si="1166"/>
        <v>-610.20000000000005</v>
      </c>
      <c r="L838" s="18">
        <f t="shared" si="1074"/>
        <v>1034751.4</v>
      </c>
      <c r="M838" s="18">
        <f t="shared" si="1075"/>
        <v>1154696.2</v>
      </c>
      <c r="N838" s="18">
        <f t="shared" si="1076"/>
        <v>1226283.3999999999</v>
      </c>
      <c r="O838" s="18">
        <f>O839+O884+O888+O892</f>
        <v>78664.040469999993</v>
      </c>
      <c r="P838" s="18">
        <f>P839+P884+P888+P892</f>
        <v>45868.976000000002</v>
      </c>
      <c r="Q838" s="18">
        <f>Q839+Q884+Q888+Q892</f>
        <v>12765.388999999999</v>
      </c>
      <c r="R838" s="18">
        <f t="shared" si="1134"/>
        <v>1113415.44047</v>
      </c>
      <c r="S838" s="18">
        <f t="shared" si="1135"/>
        <v>1200565.176</v>
      </c>
      <c r="T838" s="18">
        <f t="shared" si="1136"/>
        <v>1239048.7889999999</v>
      </c>
      <c r="U838" s="18">
        <f>U839+U884+U888+U892</f>
        <v>-345.94456000000355</v>
      </c>
      <c r="V838" s="18">
        <f>V839+V884+V888+V892</f>
        <v>-5553.09</v>
      </c>
      <c r="W838" s="18">
        <f>W839+W884+W888+W892</f>
        <v>0</v>
      </c>
      <c r="X838" s="18">
        <f t="shared" si="1137"/>
        <v>1113069.4959100001</v>
      </c>
      <c r="Y838" s="18">
        <f t="shared" si="1138"/>
        <v>1195012.0859999999</v>
      </c>
      <c r="Z838" s="18">
        <f t="shared" si="1139"/>
        <v>1239048.7889999999</v>
      </c>
      <c r="AA838" s="18">
        <f>AA839+AA884+AA888+AA892+AA898</f>
        <v>-332308.69700000004</v>
      </c>
      <c r="AB838" s="18">
        <f>AB839+AB884+AB888+AB892+AB898</f>
        <v>343020.81700000004</v>
      </c>
      <c r="AC838" s="18">
        <f>AC839+AC884+AC888+AC892+AC898</f>
        <v>91187.88</v>
      </c>
      <c r="AD838" s="18">
        <f t="shared" si="1140"/>
        <v>780760.79891000001</v>
      </c>
      <c r="AE838" s="18">
        <f>AE839+AE884+AE888+AE892+AE898</f>
        <v>0</v>
      </c>
      <c r="AF838" s="55">
        <f t="shared" si="1132"/>
        <v>780760.79891000001</v>
      </c>
      <c r="AG838" s="56">
        <f t="shared" si="1141"/>
        <v>1538032.9029999999</v>
      </c>
      <c r="AH838" s="56">
        <f t="shared" si="1142"/>
        <v>1330236.6689999998</v>
      </c>
      <c r="AI838" s="18">
        <f>AI839+AI884+AI888+AI892+AI898</f>
        <v>0</v>
      </c>
      <c r="AJ838" s="19"/>
      <c r="AK838" s="19"/>
      <c r="AL838" s="17"/>
      <c r="AM838" s="17"/>
      <c r="AN838" s="17"/>
      <c r="AO838" s="17"/>
      <c r="AP838" s="17"/>
    </row>
    <row r="839" spans="1:42" ht="31.2" x14ac:dyDescent="0.3">
      <c r="A839" s="47" t="s">
        <v>547</v>
      </c>
      <c r="B839" s="48"/>
      <c r="C839" s="47"/>
      <c r="D839" s="47"/>
      <c r="E839" s="49" t="s">
        <v>548</v>
      </c>
      <c r="F839" s="11">
        <f t="shared" ref="F839:K839" si="1167">F840+F843+F846+F849+F852+F855</f>
        <v>707753.9</v>
      </c>
      <c r="G839" s="11">
        <f t="shared" si="1167"/>
        <v>481760.3</v>
      </c>
      <c r="H839" s="11">
        <f t="shared" si="1167"/>
        <v>401690.6</v>
      </c>
      <c r="I839" s="11">
        <f t="shared" si="1167"/>
        <v>-22851.5</v>
      </c>
      <c r="J839" s="11">
        <f t="shared" si="1167"/>
        <v>-135.30000000000001</v>
      </c>
      <c r="K839" s="11">
        <f t="shared" si="1167"/>
        <v>0</v>
      </c>
      <c r="L839" s="11">
        <f t="shared" si="1074"/>
        <v>684902.40000000002</v>
      </c>
      <c r="M839" s="11">
        <f t="shared" si="1075"/>
        <v>481625</v>
      </c>
      <c r="N839" s="11">
        <f t="shared" si="1076"/>
        <v>401690.6</v>
      </c>
      <c r="O839" s="11">
        <f>O840+O843+O846+O849+O852+O855+O858+O863+O868+O871+O876</f>
        <v>77177.331229999996</v>
      </c>
      <c r="P839" s="11">
        <f>P840+P843+P846+P849+P852+P855+P858+P863+P868+P871+P876</f>
        <v>43321.919000000002</v>
      </c>
      <c r="Q839" s="11">
        <f>Q840+Q843+Q846+Q849+Q852+Q855+Q858+Q863+Q868+Q871+Q876</f>
        <v>0</v>
      </c>
      <c r="R839" s="11">
        <f t="shared" si="1134"/>
        <v>762079.73123000003</v>
      </c>
      <c r="S839" s="11">
        <f t="shared" si="1135"/>
        <v>524946.91899999999</v>
      </c>
      <c r="T839" s="11">
        <f t="shared" si="1136"/>
        <v>401690.6</v>
      </c>
      <c r="U839" s="11">
        <f>U840+U843+U846+U849+U852+U855+U858+U863+U868+U871+U876+U881</f>
        <v>-345.94456000000355</v>
      </c>
      <c r="V839" s="11">
        <f>V840+V843+V846+V849+V852+V855+V858+V863+V868+V871+V876+V881</f>
        <v>-5553.09</v>
      </c>
      <c r="W839" s="11">
        <f>W840+W843+W846+W849+W852+W855+W858+W863+W868+W871+W876+W881</f>
        <v>0</v>
      </c>
      <c r="X839" s="11">
        <f t="shared" si="1137"/>
        <v>761733.78667000006</v>
      </c>
      <c r="Y839" s="11">
        <f t="shared" si="1138"/>
        <v>519393.82899999997</v>
      </c>
      <c r="Z839" s="11">
        <f t="shared" si="1139"/>
        <v>401690.6</v>
      </c>
      <c r="AA839" s="11">
        <f>AA840+AA843+AA846+AA849+AA852+AA855+AA858+AA863+AA868+AA871+AA876+AA881</f>
        <v>-276137.50200000004</v>
      </c>
      <c r="AB839" s="11">
        <f>AB840+AB843+AB846+AB849+AB852+AB855+AB858+AB863+AB868+AB871+AB876+AB881</f>
        <v>184949.622</v>
      </c>
      <c r="AC839" s="11">
        <f>AC840+AC843+AC846+AC849+AC852+AC855+AC858+AC863+AC868+AC871+AC876+AC881</f>
        <v>91187.88</v>
      </c>
      <c r="AD839" s="11">
        <f t="shared" si="1140"/>
        <v>485596.28467000002</v>
      </c>
      <c r="AE839" s="11">
        <f>AE840+AE843+AE846+AE849+AE852+AE855+AE858+AE863+AE868+AE871+AE876+AE881</f>
        <v>0</v>
      </c>
      <c r="AF839" s="57">
        <f t="shared" si="1132"/>
        <v>485596.28467000002</v>
      </c>
      <c r="AG839" s="58">
        <f t="shared" si="1141"/>
        <v>704343.451</v>
      </c>
      <c r="AH839" s="58">
        <f t="shared" si="1142"/>
        <v>492878.48</v>
      </c>
      <c r="AI839" s="11">
        <f>AI840+AI843+AI846+AI849+AI852+AI855+AI858+AI863+AI868+AI871+AI876+AI881</f>
        <v>0</v>
      </c>
      <c r="AJ839" s="21"/>
      <c r="AK839" s="21"/>
    </row>
    <row r="840" spans="1:42" ht="46.8" x14ac:dyDescent="0.3">
      <c r="A840" s="47" t="s">
        <v>549</v>
      </c>
      <c r="B840" s="48"/>
      <c r="C840" s="47"/>
      <c r="D840" s="47"/>
      <c r="E840" s="49" t="s">
        <v>550</v>
      </c>
      <c r="F840" s="11">
        <f t="shared" ref="F840:F892" si="1168">F841</f>
        <v>0</v>
      </c>
      <c r="G840" s="11">
        <f t="shared" ref="G840:G892" si="1169">G841</f>
        <v>401690.6</v>
      </c>
      <c r="H840" s="11">
        <f t="shared" ref="H840:H892" si="1170">H841</f>
        <v>401690.6</v>
      </c>
      <c r="I840" s="11">
        <f t="shared" ref="I840:I892" si="1171">I841</f>
        <v>0</v>
      </c>
      <c r="J840" s="11">
        <f t="shared" ref="J840:J892" si="1172">J841</f>
        <v>-135.30000000000001</v>
      </c>
      <c r="K840" s="11">
        <f t="shared" ref="K840:K892" si="1173">K841</f>
        <v>0</v>
      </c>
      <c r="L840" s="11">
        <f t="shared" si="1074"/>
        <v>0</v>
      </c>
      <c r="M840" s="11">
        <f t="shared" si="1075"/>
        <v>401555.3</v>
      </c>
      <c r="N840" s="11">
        <f t="shared" si="1076"/>
        <v>401690.6</v>
      </c>
      <c r="O840" s="11">
        <f t="shared" ref="O840:O892" si="1174">O841</f>
        <v>0</v>
      </c>
      <c r="P840" s="11">
        <f t="shared" ref="P840:P892" si="1175">P841</f>
        <v>0</v>
      </c>
      <c r="Q840" s="11">
        <f t="shared" ref="Q840:Q892" si="1176">Q841</f>
        <v>0</v>
      </c>
      <c r="R840" s="11">
        <f t="shared" si="1134"/>
        <v>0</v>
      </c>
      <c r="S840" s="11">
        <f t="shared" si="1135"/>
        <v>401555.3</v>
      </c>
      <c r="T840" s="11">
        <f t="shared" si="1136"/>
        <v>401690.6</v>
      </c>
      <c r="U840" s="11">
        <f t="shared" ref="U840:U856" si="1177">U841</f>
        <v>0</v>
      </c>
      <c r="V840" s="11">
        <f t="shared" ref="V840:V856" si="1178">V841</f>
        <v>0</v>
      </c>
      <c r="W840" s="11">
        <f t="shared" ref="W840:W856" si="1179">W841</f>
        <v>0</v>
      </c>
      <c r="X840" s="11">
        <f t="shared" si="1137"/>
        <v>0</v>
      </c>
      <c r="Y840" s="11">
        <f t="shared" si="1138"/>
        <v>401555.3</v>
      </c>
      <c r="Z840" s="11">
        <f t="shared" si="1139"/>
        <v>401690.6</v>
      </c>
      <c r="AA840" s="11">
        <f t="shared" ref="AA840:AA856" si="1180">AA841</f>
        <v>0</v>
      </c>
      <c r="AB840" s="11">
        <f t="shared" ref="AB840:AB856" si="1181">AB841</f>
        <v>0</v>
      </c>
      <c r="AC840" s="11">
        <f t="shared" ref="AC840:AC856" si="1182">AC841</f>
        <v>0</v>
      </c>
      <c r="AD840" s="11">
        <f t="shared" si="1140"/>
        <v>0</v>
      </c>
      <c r="AE840" s="11">
        <f t="shared" ref="AE840:AE856" si="1183">AE841</f>
        <v>0</v>
      </c>
      <c r="AF840" s="57">
        <f t="shared" si="1132"/>
        <v>0</v>
      </c>
      <c r="AG840" s="58">
        <f t="shared" si="1141"/>
        <v>401555.3</v>
      </c>
      <c r="AH840" s="58">
        <f t="shared" si="1142"/>
        <v>401690.6</v>
      </c>
      <c r="AI840" s="11">
        <f t="shared" ref="AI840:AI856" si="1184">AI841</f>
        <v>0</v>
      </c>
      <c r="AJ840" s="21"/>
      <c r="AK840" s="21"/>
    </row>
    <row r="841" spans="1:42" ht="46.8" x14ac:dyDescent="0.3">
      <c r="A841" s="47" t="s">
        <v>549</v>
      </c>
      <c r="B841" s="48" t="s">
        <v>28</v>
      </c>
      <c r="C841" s="47"/>
      <c r="D841" s="47"/>
      <c r="E841" s="49" t="s">
        <v>29</v>
      </c>
      <c r="F841" s="11">
        <f t="shared" si="1168"/>
        <v>0</v>
      </c>
      <c r="G841" s="11">
        <f t="shared" si="1169"/>
        <v>401690.6</v>
      </c>
      <c r="H841" s="11">
        <f t="shared" si="1170"/>
        <v>401690.6</v>
      </c>
      <c r="I841" s="11">
        <f t="shared" si="1171"/>
        <v>0</v>
      </c>
      <c r="J841" s="11">
        <f t="shared" si="1172"/>
        <v>-135.30000000000001</v>
      </c>
      <c r="K841" s="11">
        <f t="shared" si="1173"/>
        <v>0</v>
      </c>
      <c r="L841" s="11">
        <f t="shared" si="1074"/>
        <v>0</v>
      </c>
      <c r="M841" s="11">
        <f t="shared" si="1075"/>
        <v>401555.3</v>
      </c>
      <c r="N841" s="11">
        <f t="shared" si="1076"/>
        <v>401690.6</v>
      </c>
      <c r="O841" s="11">
        <f t="shared" si="1174"/>
        <v>0</v>
      </c>
      <c r="P841" s="11">
        <f t="shared" si="1175"/>
        <v>0</v>
      </c>
      <c r="Q841" s="11">
        <f t="shared" si="1176"/>
        <v>0</v>
      </c>
      <c r="R841" s="11">
        <f t="shared" si="1134"/>
        <v>0</v>
      </c>
      <c r="S841" s="11">
        <f t="shared" si="1135"/>
        <v>401555.3</v>
      </c>
      <c r="T841" s="11">
        <f t="shared" si="1136"/>
        <v>401690.6</v>
      </c>
      <c r="U841" s="11">
        <f t="shared" si="1177"/>
        <v>0</v>
      </c>
      <c r="V841" s="11">
        <f t="shared" si="1178"/>
        <v>0</v>
      </c>
      <c r="W841" s="11">
        <f t="shared" si="1179"/>
        <v>0</v>
      </c>
      <c r="X841" s="11">
        <f t="shared" si="1137"/>
        <v>0</v>
      </c>
      <c r="Y841" s="11">
        <f t="shared" si="1138"/>
        <v>401555.3</v>
      </c>
      <c r="Z841" s="11">
        <f t="shared" si="1139"/>
        <v>401690.6</v>
      </c>
      <c r="AA841" s="11">
        <f t="shared" si="1180"/>
        <v>0</v>
      </c>
      <c r="AB841" s="11">
        <f t="shared" si="1181"/>
        <v>0</v>
      </c>
      <c r="AC841" s="11">
        <f t="shared" si="1182"/>
        <v>0</v>
      </c>
      <c r="AD841" s="11">
        <f t="shared" si="1140"/>
        <v>0</v>
      </c>
      <c r="AE841" s="11">
        <f t="shared" si="1183"/>
        <v>0</v>
      </c>
      <c r="AF841" s="57">
        <f t="shared" si="1132"/>
        <v>0</v>
      </c>
      <c r="AG841" s="58">
        <f t="shared" si="1141"/>
        <v>401555.3</v>
      </c>
      <c r="AH841" s="58">
        <f t="shared" si="1142"/>
        <v>401690.6</v>
      </c>
      <c r="AI841" s="11">
        <f t="shared" si="1184"/>
        <v>0</v>
      </c>
      <c r="AJ841" s="21"/>
      <c r="AK841" s="21"/>
    </row>
    <row r="842" spans="1:42" x14ac:dyDescent="0.3">
      <c r="A842" s="47" t="s">
        <v>549</v>
      </c>
      <c r="B842" s="48">
        <v>400</v>
      </c>
      <c r="C842" s="47" t="s">
        <v>235</v>
      </c>
      <c r="D842" s="47" t="s">
        <v>67</v>
      </c>
      <c r="E842" s="49" t="s">
        <v>528</v>
      </c>
      <c r="F842" s="11">
        <v>0</v>
      </c>
      <c r="G842" s="11">
        <v>401690.6</v>
      </c>
      <c r="H842" s="11">
        <v>401690.6</v>
      </c>
      <c r="I842" s="11"/>
      <c r="J842" s="11">
        <v>-135.30000000000001</v>
      </c>
      <c r="K842" s="11"/>
      <c r="L842" s="11">
        <f t="shared" si="1074"/>
        <v>0</v>
      </c>
      <c r="M842" s="11">
        <f t="shared" si="1075"/>
        <v>401555.3</v>
      </c>
      <c r="N842" s="11">
        <f t="shared" si="1076"/>
        <v>401690.6</v>
      </c>
      <c r="O842" s="11"/>
      <c r="P842" s="11"/>
      <c r="Q842" s="11"/>
      <c r="R842" s="11">
        <f t="shared" si="1134"/>
        <v>0</v>
      </c>
      <c r="S842" s="11">
        <f t="shared" si="1135"/>
        <v>401555.3</v>
      </c>
      <c r="T842" s="11">
        <f t="shared" si="1136"/>
        <v>401690.6</v>
      </c>
      <c r="U842" s="11"/>
      <c r="V842" s="11"/>
      <c r="W842" s="11"/>
      <c r="X842" s="11">
        <f t="shared" si="1137"/>
        <v>0</v>
      </c>
      <c r="Y842" s="11">
        <f t="shared" si="1138"/>
        <v>401555.3</v>
      </c>
      <c r="Z842" s="11">
        <f t="shared" si="1139"/>
        <v>401690.6</v>
      </c>
      <c r="AA842" s="11"/>
      <c r="AB842" s="11"/>
      <c r="AC842" s="11"/>
      <c r="AD842" s="11">
        <f t="shared" si="1140"/>
        <v>0</v>
      </c>
      <c r="AE842" s="11"/>
      <c r="AF842" s="57">
        <f t="shared" si="1132"/>
        <v>0</v>
      </c>
      <c r="AG842" s="58">
        <f t="shared" si="1141"/>
        <v>401555.3</v>
      </c>
      <c r="AH842" s="58">
        <f t="shared" si="1142"/>
        <v>401690.6</v>
      </c>
      <c r="AI842" s="11"/>
      <c r="AJ842" s="21"/>
      <c r="AK842" s="21">
        <v>21</v>
      </c>
    </row>
    <row r="843" spans="1:42" ht="31.2" x14ac:dyDescent="0.3">
      <c r="A843" s="47" t="s">
        <v>551</v>
      </c>
      <c r="B843" s="48"/>
      <c r="C843" s="47"/>
      <c r="D843" s="47"/>
      <c r="E843" s="49" t="s">
        <v>552</v>
      </c>
      <c r="F843" s="11">
        <f t="shared" si="1168"/>
        <v>51663.399999999994</v>
      </c>
      <c r="G843" s="11">
        <f t="shared" si="1169"/>
        <v>50834.9</v>
      </c>
      <c r="H843" s="11">
        <f t="shared" si="1170"/>
        <v>0</v>
      </c>
      <c r="I843" s="11">
        <f t="shared" si="1171"/>
        <v>30694.9</v>
      </c>
      <c r="J843" s="11">
        <f t="shared" si="1172"/>
        <v>0</v>
      </c>
      <c r="K843" s="11">
        <f t="shared" si="1173"/>
        <v>0</v>
      </c>
      <c r="L843" s="11">
        <f t="shared" si="1074"/>
        <v>82358.299999999988</v>
      </c>
      <c r="M843" s="11">
        <f t="shared" si="1075"/>
        <v>50834.9</v>
      </c>
      <c r="N843" s="11">
        <f t="shared" si="1076"/>
        <v>0</v>
      </c>
      <c r="O843" s="11">
        <f t="shared" si="1174"/>
        <v>0</v>
      </c>
      <c r="P843" s="11">
        <f t="shared" si="1175"/>
        <v>0</v>
      </c>
      <c r="Q843" s="11">
        <f t="shared" si="1176"/>
        <v>0</v>
      </c>
      <c r="R843" s="11">
        <f t="shared" si="1134"/>
        <v>82358.299999999988</v>
      </c>
      <c r="S843" s="11">
        <f t="shared" si="1135"/>
        <v>50834.9</v>
      </c>
      <c r="T843" s="11">
        <f t="shared" si="1136"/>
        <v>0</v>
      </c>
      <c r="U843" s="11">
        <f t="shared" si="1177"/>
        <v>0</v>
      </c>
      <c r="V843" s="11">
        <f t="shared" si="1178"/>
        <v>0</v>
      </c>
      <c r="W843" s="11">
        <f t="shared" si="1179"/>
        <v>0</v>
      </c>
      <c r="X843" s="11">
        <f t="shared" si="1137"/>
        <v>82358.299999999988</v>
      </c>
      <c r="Y843" s="11">
        <f t="shared" si="1138"/>
        <v>50834.9</v>
      </c>
      <c r="Z843" s="11">
        <f t="shared" si="1139"/>
        <v>0</v>
      </c>
      <c r="AA843" s="11">
        <f t="shared" si="1180"/>
        <v>-82358.3</v>
      </c>
      <c r="AB843" s="11">
        <f t="shared" si="1181"/>
        <v>82358.3</v>
      </c>
      <c r="AC843" s="11">
        <f t="shared" si="1182"/>
        <v>0</v>
      </c>
      <c r="AD843" s="11">
        <f t="shared" si="1140"/>
        <v>0</v>
      </c>
      <c r="AE843" s="11">
        <f t="shared" si="1183"/>
        <v>0</v>
      </c>
      <c r="AF843" s="57">
        <f t="shared" si="1132"/>
        <v>0</v>
      </c>
      <c r="AG843" s="58">
        <f t="shared" si="1141"/>
        <v>133193.20000000001</v>
      </c>
      <c r="AH843" s="58">
        <f t="shared" si="1142"/>
        <v>0</v>
      </c>
      <c r="AI843" s="11">
        <f t="shared" si="1184"/>
        <v>0</v>
      </c>
      <c r="AJ843" s="21"/>
      <c r="AK843" s="21"/>
    </row>
    <row r="844" spans="1:42" ht="46.8" x14ac:dyDescent="0.3">
      <c r="A844" s="47" t="s">
        <v>551</v>
      </c>
      <c r="B844" s="48" t="s">
        <v>28</v>
      </c>
      <c r="C844" s="47"/>
      <c r="D844" s="47"/>
      <c r="E844" s="49" t="s">
        <v>29</v>
      </c>
      <c r="F844" s="11">
        <f t="shared" si="1168"/>
        <v>51663.399999999994</v>
      </c>
      <c r="G844" s="11">
        <f t="shared" si="1169"/>
        <v>50834.9</v>
      </c>
      <c r="H844" s="11">
        <f t="shared" si="1170"/>
        <v>0</v>
      </c>
      <c r="I844" s="11">
        <f t="shared" si="1171"/>
        <v>30694.9</v>
      </c>
      <c r="J844" s="11">
        <f t="shared" si="1172"/>
        <v>0</v>
      </c>
      <c r="K844" s="11">
        <f t="shared" si="1173"/>
        <v>0</v>
      </c>
      <c r="L844" s="11">
        <f t="shared" si="1074"/>
        <v>82358.299999999988</v>
      </c>
      <c r="M844" s="11">
        <f t="shared" si="1075"/>
        <v>50834.9</v>
      </c>
      <c r="N844" s="11">
        <f t="shared" si="1076"/>
        <v>0</v>
      </c>
      <c r="O844" s="11">
        <f t="shared" si="1174"/>
        <v>0</v>
      </c>
      <c r="P844" s="11">
        <f t="shared" si="1175"/>
        <v>0</v>
      </c>
      <c r="Q844" s="11">
        <f t="shared" si="1176"/>
        <v>0</v>
      </c>
      <c r="R844" s="11">
        <f t="shared" si="1134"/>
        <v>82358.299999999988</v>
      </c>
      <c r="S844" s="11">
        <f t="shared" si="1135"/>
        <v>50834.9</v>
      </c>
      <c r="T844" s="11">
        <f t="shared" si="1136"/>
        <v>0</v>
      </c>
      <c r="U844" s="11">
        <f t="shared" si="1177"/>
        <v>0</v>
      </c>
      <c r="V844" s="11">
        <f t="shared" si="1178"/>
        <v>0</v>
      </c>
      <c r="W844" s="11">
        <f t="shared" si="1179"/>
        <v>0</v>
      </c>
      <c r="X844" s="11">
        <f t="shared" si="1137"/>
        <v>82358.299999999988</v>
      </c>
      <c r="Y844" s="11">
        <f t="shared" si="1138"/>
        <v>50834.9</v>
      </c>
      <c r="Z844" s="11">
        <f t="shared" si="1139"/>
        <v>0</v>
      </c>
      <c r="AA844" s="11">
        <f t="shared" si="1180"/>
        <v>-82358.3</v>
      </c>
      <c r="AB844" s="11">
        <f t="shared" si="1181"/>
        <v>82358.3</v>
      </c>
      <c r="AC844" s="11">
        <f t="shared" si="1182"/>
        <v>0</v>
      </c>
      <c r="AD844" s="11">
        <f t="shared" si="1140"/>
        <v>0</v>
      </c>
      <c r="AE844" s="11">
        <f t="shared" si="1183"/>
        <v>0</v>
      </c>
      <c r="AF844" s="57">
        <f t="shared" si="1132"/>
        <v>0</v>
      </c>
      <c r="AG844" s="58">
        <f t="shared" si="1141"/>
        <v>133193.20000000001</v>
      </c>
      <c r="AH844" s="58">
        <f t="shared" si="1142"/>
        <v>0</v>
      </c>
      <c r="AI844" s="11">
        <f t="shared" si="1184"/>
        <v>0</v>
      </c>
      <c r="AJ844" s="21"/>
      <c r="AK844" s="21"/>
    </row>
    <row r="845" spans="1:42" x14ac:dyDescent="0.3">
      <c r="A845" s="47" t="s">
        <v>551</v>
      </c>
      <c r="B845" s="48">
        <v>400</v>
      </c>
      <c r="C845" s="47" t="s">
        <v>235</v>
      </c>
      <c r="D845" s="47" t="s">
        <v>67</v>
      </c>
      <c r="E845" s="49" t="s">
        <v>528</v>
      </c>
      <c r="F845" s="11">
        <v>51663.399999999994</v>
      </c>
      <c r="G845" s="11">
        <v>50834.9</v>
      </c>
      <c r="H845" s="11">
        <v>0</v>
      </c>
      <c r="I845" s="11">
        <v>30694.9</v>
      </c>
      <c r="J845" s="11"/>
      <c r="K845" s="11"/>
      <c r="L845" s="11">
        <f t="shared" si="1074"/>
        <v>82358.299999999988</v>
      </c>
      <c r="M845" s="11">
        <f t="shared" si="1075"/>
        <v>50834.9</v>
      </c>
      <c r="N845" s="11">
        <f t="shared" si="1076"/>
        <v>0</v>
      </c>
      <c r="O845" s="11"/>
      <c r="P845" s="11"/>
      <c r="Q845" s="11"/>
      <c r="R845" s="11">
        <f t="shared" si="1134"/>
        <v>82358.299999999988</v>
      </c>
      <c r="S845" s="11">
        <f t="shared" si="1135"/>
        <v>50834.9</v>
      </c>
      <c r="T845" s="11">
        <f t="shared" si="1136"/>
        <v>0</v>
      </c>
      <c r="U845" s="11"/>
      <c r="V845" s="11"/>
      <c r="W845" s="11"/>
      <c r="X845" s="11">
        <f t="shared" si="1137"/>
        <v>82358.299999999988</v>
      </c>
      <c r="Y845" s="11">
        <f t="shared" si="1138"/>
        <v>50834.9</v>
      </c>
      <c r="Z845" s="11">
        <f t="shared" si="1139"/>
        <v>0</v>
      </c>
      <c r="AA845" s="11">
        <v>-82358.3</v>
      </c>
      <c r="AB845" s="11">
        <v>82358.3</v>
      </c>
      <c r="AC845" s="11"/>
      <c r="AD845" s="11">
        <f t="shared" si="1140"/>
        <v>0</v>
      </c>
      <c r="AE845" s="11"/>
      <c r="AF845" s="57">
        <f t="shared" si="1132"/>
        <v>0</v>
      </c>
      <c r="AG845" s="58">
        <f t="shared" si="1141"/>
        <v>133193.20000000001</v>
      </c>
      <c r="AH845" s="58">
        <f t="shared" si="1142"/>
        <v>0</v>
      </c>
      <c r="AI845" s="11"/>
      <c r="AJ845" s="21"/>
      <c r="AK845" s="21" t="s">
        <v>553</v>
      </c>
    </row>
    <row r="846" spans="1:42" ht="31.2" x14ac:dyDescent="0.3">
      <c r="A846" s="47" t="s">
        <v>554</v>
      </c>
      <c r="B846" s="48"/>
      <c r="C846" s="47"/>
      <c r="D846" s="47"/>
      <c r="E846" s="49" t="s">
        <v>555</v>
      </c>
      <c r="F846" s="11">
        <f t="shared" si="1168"/>
        <v>0</v>
      </c>
      <c r="G846" s="11">
        <f t="shared" si="1169"/>
        <v>29234.799999999999</v>
      </c>
      <c r="H846" s="11">
        <f t="shared" si="1170"/>
        <v>0</v>
      </c>
      <c r="I846" s="11">
        <f t="shared" si="1171"/>
        <v>0</v>
      </c>
      <c r="J846" s="11">
        <f t="shared" si="1172"/>
        <v>0</v>
      </c>
      <c r="K846" s="11">
        <f t="shared" si="1173"/>
        <v>0</v>
      </c>
      <c r="L846" s="11">
        <f t="shared" si="1074"/>
        <v>0</v>
      </c>
      <c r="M846" s="11">
        <f t="shared" si="1075"/>
        <v>29234.799999999999</v>
      </c>
      <c r="N846" s="11">
        <f t="shared" si="1076"/>
        <v>0</v>
      </c>
      <c r="O846" s="11">
        <f t="shared" si="1174"/>
        <v>0</v>
      </c>
      <c r="P846" s="11">
        <f t="shared" si="1175"/>
        <v>0</v>
      </c>
      <c r="Q846" s="11">
        <f t="shared" si="1176"/>
        <v>0</v>
      </c>
      <c r="R846" s="11">
        <f t="shared" si="1134"/>
        <v>0</v>
      </c>
      <c r="S846" s="11">
        <f t="shared" si="1135"/>
        <v>29234.799999999999</v>
      </c>
      <c r="T846" s="11">
        <f t="shared" si="1136"/>
        <v>0</v>
      </c>
      <c r="U846" s="11">
        <f t="shared" si="1177"/>
        <v>0</v>
      </c>
      <c r="V846" s="11">
        <f t="shared" si="1178"/>
        <v>0</v>
      </c>
      <c r="W846" s="11">
        <f t="shared" si="1179"/>
        <v>0</v>
      </c>
      <c r="X846" s="11">
        <f t="shared" si="1137"/>
        <v>0</v>
      </c>
      <c r="Y846" s="11">
        <f t="shared" si="1138"/>
        <v>29234.799999999999</v>
      </c>
      <c r="Z846" s="11">
        <f t="shared" si="1139"/>
        <v>0</v>
      </c>
      <c r="AA846" s="11">
        <f t="shared" si="1180"/>
        <v>0</v>
      </c>
      <c r="AB846" s="11">
        <f t="shared" si="1181"/>
        <v>0</v>
      </c>
      <c r="AC846" s="11">
        <f t="shared" si="1182"/>
        <v>0</v>
      </c>
      <c r="AD846" s="11">
        <f t="shared" si="1140"/>
        <v>0</v>
      </c>
      <c r="AE846" s="11">
        <f t="shared" si="1183"/>
        <v>0</v>
      </c>
      <c r="AF846" s="57">
        <f t="shared" si="1132"/>
        <v>0</v>
      </c>
      <c r="AG846" s="58">
        <f t="shared" si="1141"/>
        <v>29234.799999999999</v>
      </c>
      <c r="AH846" s="58">
        <f t="shared" si="1142"/>
        <v>0</v>
      </c>
      <c r="AI846" s="11">
        <f t="shared" si="1184"/>
        <v>0</v>
      </c>
      <c r="AJ846" s="21"/>
      <c r="AK846" s="21"/>
    </row>
    <row r="847" spans="1:42" ht="46.8" x14ac:dyDescent="0.3">
      <c r="A847" s="47" t="s">
        <v>554</v>
      </c>
      <c r="B847" s="48" t="s">
        <v>28</v>
      </c>
      <c r="C847" s="47"/>
      <c r="D847" s="47"/>
      <c r="E847" s="49" t="s">
        <v>29</v>
      </c>
      <c r="F847" s="11">
        <f t="shared" si="1168"/>
        <v>0</v>
      </c>
      <c r="G847" s="11">
        <f t="shared" si="1169"/>
        <v>29234.799999999999</v>
      </c>
      <c r="H847" s="11">
        <f t="shared" si="1170"/>
        <v>0</v>
      </c>
      <c r="I847" s="11">
        <f t="shared" si="1171"/>
        <v>0</v>
      </c>
      <c r="J847" s="11">
        <f t="shared" si="1172"/>
        <v>0</v>
      </c>
      <c r="K847" s="11">
        <f t="shared" si="1173"/>
        <v>0</v>
      </c>
      <c r="L847" s="11">
        <f t="shared" si="1074"/>
        <v>0</v>
      </c>
      <c r="M847" s="11">
        <f t="shared" si="1075"/>
        <v>29234.799999999999</v>
      </c>
      <c r="N847" s="11">
        <f t="shared" si="1076"/>
        <v>0</v>
      </c>
      <c r="O847" s="11">
        <f t="shared" si="1174"/>
        <v>0</v>
      </c>
      <c r="P847" s="11">
        <f t="shared" si="1175"/>
        <v>0</v>
      </c>
      <c r="Q847" s="11">
        <f t="shared" si="1176"/>
        <v>0</v>
      </c>
      <c r="R847" s="11">
        <f t="shared" si="1134"/>
        <v>0</v>
      </c>
      <c r="S847" s="11">
        <f t="shared" si="1135"/>
        <v>29234.799999999999</v>
      </c>
      <c r="T847" s="11">
        <f t="shared" si="1136"/>
        <v>0</v>
      </c>
      <c r="U847" s="11">
        <f t="shared" si="1177"/>
        <v>0</v>
      </c>
      <c r="V847" s="11">
        <f t="shared" si="1178"/>
        <v>0</v>
      </c>
      <c r="W847" s="11">
        <f t="shared" si="1179"/>
        <v>0</v>
      </c>
      <c r="X847" s="11">
        <f t="shared" si="1137"/>
        <v>0</v>
      </c>
      <c r="Y847" s="11">
        <f t="shared" si="1138"/>
        <v>29234.799999999999</v>
      </c>
      <c r="Z847" s="11">
        <f t="shared" si="1139"/>
        <v>0</v>
      </c>
      <c r="AA847" s="11">
        <f t="shared" si="1180"/>
        <v>0</v>
      </c>
      <c r="AB847" s="11">
        <f t="shared" si="1181"/>
        <v>0</v>
      </c>
      <c r="AC847" s="11">
        <f t="shared" si="1182"/>
        <v>0</v>
      </c>
      <c r="AD847" s="11">
        <f t="shared" si="1140"/>
        <v>0</v>
      </c>
      <c r="AE847" s="11">
        <f t="shared" si="1183"/>
        <v>0</v>
      </c>
      <c r="AF847" s="57">
        <f t="shared" si="1132"/>
        <v>0</v>
      </c>
      <c r="AG847" s="58">
        <f t="shared" si="1141"/>
        <v>29234.799999999999</v>
      </c>
      <c r="AH847" s="58">
        <f t="shared" si="1142"/>
        <v>0</v>
      </c>
      <c r="AI847" s="11">
        <f t="shared" si="1184"/>
        <v>0</v>
      </c>
      <c r="AJ847" s="21"/>
      <c r="AK847" s="21"/>
    </row>
    <row r="848" spans="1:42" x14ac:dyDescent="0.3">
      <c r="A848" s="47" t="s">
        <v>554</v>
      </c>
      <c r="B848" s="48">
        <v>400</v>
      </c>
      <c r="C848" s="47" t="s">
        <v>235</v>
      </c>
      <c r="D848" s="47" t="s">
        <v>67</v>
      </c>
      <c r="E848" s="49" t="s">
        <v>528</v>
      </c>
      <c r="F848" s="11">
        <v>0</v>
      </c>
      <c r="G848" s="11">
        <v>29234.799999999999</v>
      </c>
      <c r="H848" s="11">
        <v>0</v>
      </c>
      <c r="I848" s="11"/>
      <c r="J848" s="11"/>
      <c r="K848" s="11"/>
      <c r="L848" s="11">
        <f t="shared" ref="L848:L911" si="1185">F848+I848</f>
        <v>0</v>
      </c>
      <c r="M848" s="11">
        <f t="shared" ref="M848:M911" si="1186">G848+J848</f>
        <v>29234.799999999999</v>
      </c>
      <c r="N848" s="11">
        <f t="shared" ref="N848:N911" si="1187">H848+K848</f>
        <v>0</v>
      </c>
      <c r="O848" s="11"/>
      <c r="P848" s="11"/>
      <c r="Q848" s="11"/>
      <c r="R848" s="11">
        <f t="shared" si="1134"/>
        <v>0</v>
      </c>
      <c r="S848" s="11">
        <f t="shared" si="1135"/>
        <v>29234.799999999999</v>
      </c>
      <c r="T848" s="11">
        <f t="shared" si="1136"/>
        <v>0</v>
      </c>
      <c r="U848" s="11"/>
      <c r="V848" s="11"/>
      <c r="W848" s="11"/>
      <c r="X848" s="11">
        <f t="shared" si="1137"/>
        <v>0</v>
      </c>
      <c r="Y848" s="11">
        <f t="shared" si="1138"/>
        <v>29234.799999999999</v>
      </c>
      <c r="Z848" s="11">
        <f t="shared" si="1139"/>
        <v>0</v>
      </c>
      <c r="AA848" s="11"/>
      <c r="AB848" s="11"/>
      <c r="AC848" s="11"/>
      <c r="AD848" s="11">
        <f t="shared" si="1140"/>
        <v>0</v>
      </c>
      <c r="AE848" s="11"/>
      <c r="AF848" s="57">
        <f t="shared" si="1132"/>
        <v>0</v>
      </c>
      <c r="AG848" s="58">
        <f t="shared" si="1141"/>
        <v>29234.799999999999</v>
      </c>
      <c r="AH848" s="58">
        <f t="shared" si="1142"/>
        <v>0</v>
      </c>
      <c r="AI848" s="11"/>
      <c r="AJ848" s="21"/>
      <c r="AK848" s="21"/>
    </row>
    <row r="849" spans="1:37" ht="62.4" x14ac:dyDescent="0.3">
      <c r="A849" s="47" t="s">
        <v>556</v>
      </c>
      <c r="B849" s="48"/>
      <c r="C849" s="47"/>
      <c r="D849" s="47"/>
      <c r="E849" s="49" t="s">
        <v>557</v>
      </c>
      <c r="F849" s="11">
        <f t="shared" si="1168"/>
        <v>420626.60000000003</v>
      </c>
      <c r="G849" s="11">
        <f t="shared" si="1169"/>
        <v>0</v>
      </c>
      <c r="H849" s="11">
        <f t="shared" si="1170"/>
        <v>0</v>
      </c>
      <c r="I849" s="11">
        <f t="shared" si="1171"/>
        <v>-53126.3</v>
      </c>
      <c r="J849" s="11">
        <f t="shared" si="1172"/>
        <v>0</v>
      </c>
      <c r="K849" s="11">
        <f t="shared" si="1173"/>
        <v>0</v>
      </c>
      <c r="L849" s="11">
        <f t="shared" si="1185"/>
        <v>367500.30000000005</v>
      </c>
      <c r="M849" s="11">
        <f t="shared" si="1186"/>
        <v>0</v>
      </c>
      <c r="N849" s="11">
        <f t="shared" si="1187"/>
        <v>0</v>
      </c>
      <c r="O849" s="11">
        <f t="shared" si="1174"/>
        <v>0</v>
      </c>
      <c r="P849" s="11">
        <f t="shared" si="1175"/>
        <v>0</v>
      </c>
      <c r="Q849" s="11">
        <f t="shared" si="1176"/>
        <v>0</v>
      </c>
      <c r="R849" s="11">
        <f t="shared" si="1134"/>
        <v>367500.30000000005</v>
      </c>
      <c r="S849" s="11">
        <f t="shared" si="1135"/>
        <v>0</v>
      </c>
      <c r="T849" s="11">
        <f t="shared" si="1136"/>
        <v>0</v>
      </c>
      <c r="U849" s="11">
        <f t="shared" si="1177"/>
        <v>0</v>
      </c>
      <c r="V849" s="11">
        <f t="shared" si="1178"/>
        <v>0</v>
      </c>
      <c r="W849" s="11">
        <f t="shared" si="1179"/>
        <v>0</v>
      </c>
      <c r="X849" s="11">
        <f t="shared" si="1137"/>
        <v>367500.30000000005</v>
      </c>
      <c r="Y849" s="11">
        <f t="shared" si="1138"/>
        <v>0</v>
      </c>
      <c r="Z849" s="11">
        <f t="shared" si="1139"/>
        <v>0</v>
      </c>
      <c r="AA849" s="11">
        <f t="shared" si="1180"/>
        <v>0</v>
      </c>
      <c r="AB849" s="11">
        <f t="shared" si="1181"/>
        <v>0</v>
      </c>
      <c r="AC849" s="11">
        <f t="shared" si="1182"/>
        <v>0</v>
      </c>
      <c r="AD849" s="11">
        <f t="shared" si="1140"/>
        <v>367500.30000000005</v>
      </c>
      <c r="AE849" s="11">
        <f t="shared" si="1183"/>
        <v>0</v>
      </c>
      <c r="AF849" s="57">
        <f t="shared" si="1132"/>
        <v>367500.30000000005</v>
      </c>
      <c r="AG849" s="58">
        <f t="shared" si="1141"/>
        <v>0</v>
      </c>
      <c r="AH849" s="58">
        <f t="shared" si="1142"/>
        <v>0</v>
      </c>
      <c r="AI849" s="11">
        <f t="shared" si="1184"/>
        <v>0</v>
      </c>
      <c r="AJ849" s="21"/>
      <c r="AK849" s="21"/>
    </row>
    <row r="850" spans="1:37" ht="46.8" x14ac:dyDescent="0.3">
      <c r="A850" s="47" t="s">
        <v>556</v>
      </c>
      <c r="B850" s="48" t="s">
        <v>28</v>
      </c>
      <c r="C850" s="47"/>
      <c r="D850" s="47"/>
      <c r="E850" s="49" t="s">
        <v>29</v>
      </c>
      <c r="F850" s="11">
        <f t="shared" si="1168"/>
        <v>420626.60000000003</v>
      </c>
      <c r="G850" s="11">
        <f t="shared" si="1169"/>
        <v>0</v>
      </c>
      <c r="H850" s="11">
        <f t="shared" si="1170"/>
        <v>0</v>
      </c>
      <c r="I850" s="11">
        <f t="shared" si="1171"/>
        <v>-53126.3</v>
      </c>
      <c r="J850" s="11">
        <f t="shared" si="1172"/>
        <v>0</v>
      </c>
      <c r="K850" s="11">
        <f t="shared" si="1173"/>
        <v>0</v>
      </c>
      <c r="L850" s="11">
        <f t="shared" si="1185"/>
        <v>367500.30000000005</v>
      </c>
      <c r="M850" s="11">
        <f t="shared" si="1186"/>
        <v>0</v>
      </c>
      <c r="N850" s="11">
        <f t="shared" si="1187"/>
        <v>0</v>
      </c>
      <c r="O850" s="11">
        <f t="shared" si="1174"/>
        <v>0</v>
      </c>
      <c r="P850" s="11">
        <f t="shared" si="1175"/>
        <v>0</v>
      </c>
      <c r="Q850" s="11">
        <f t="shared" si="1176"/>
        <v>0</v>
      </c>
      <c r="R850" s="11">
        <f t="shared" si="1134"/>
        <v>367500.30000000005</v>
      </c>
      <c r="S850" s="11">
        <f t="shared" si="1135"/>
        <v>0</v>
      </c>
      <c r="T850" s="11">
        <f t="shared" si="1136"/>
        <v>0</v>
      </c>
      <c r="U850" s="11">
        <f t="shared" si="1177"/>
        <v>0</v>
      </c>
      <c r="V850" s="11">
        <f t="shared" si="1178"/>
        <v>0</v>
      </c>
      <c r="W850" s="11">
        <f t="shared" si="1179"/>
        <v>0</v>
      </c>
      <c r="X850" s="11">
        <f t="shared" si="1137"/>
        <v>367500.30000000005</v>
      </c>
      <c r="Y850" s="11">
        <f t="shared" si="1138"/>
        <v>0</v>
      </c>
      <c r="Z850" s="11">
        <f t="shared" si="1139"/>
        <v>0</v>
      </c>
      <c r="AA850" s="11">
        <f t="shared" si="1180"/>
        <v>0</v>
      </c>
      <c r="AB850" s="11">
        <f t="shared" si="1181"/>
        <v>0</v>
      </c>
      <c r="AC850" s="11">
        <f t="shared" si="1182"/>
        <v>0</v>
      </c>
      <c r="AD850" s="11">
        <f t="shared" si="1140"/>
        <v>367500.30000000005</v>
      </c>
      <c r="AE850" s="11">
        <f t="shared" si="1183"/>
        <v>0</v>
      </c>
      <c r="AF850" s="57">
        <f t="shared" si="1132"/>
        <v>367500.30000000005</v>
      </c>
      <c r="AG850" s="58">
        <f t="shared" si="1141"/>
        <v>0</v>
      </c>
      <c r="AH850" s="58">
        <f t="shared" si="1142"/>
        <v>0</v>
      </c>
      <c r="AI850" s="11">
        <f t="shared" si="1184"/>
        <v>0</v>
      </c>
      <c r="AJ850" s="21"/>
      <c r="AK850" s="21"/>
    </row>
    <row r="851" spans="1:37" x14ac:dyDescent="0.3">
      <c r="A851" s="47" t="s">
        <v>556</v>
      </c>
      <c r="B851" s="48">
        <v>400</v>
      </c>
      <c r="C851" s="47" t="s">
        <v>235</v>
      </c>
      <c r="D851" s="47" t="s">
        <v>67</v>
      </c>
      <c r="E851" s="49" t="s">
        <v>528</v>
      </c>
      <c r="F851" s="11">
        <v>420626.60000000003</v>
      </c>
      <c r="G851" s="11">
        <v>0</v>
      </c>
      <c r="H851" s="11">
        <v>0</v>
      </c>
      <c r="I851" s="11">
        <v>-53126.3</v>
      </c>
      <c r="J851" s="11"/>
      <c r="K851" s="11"/>
      <c r="L851" s="11">
        <f t="shared" si="1185"/>
        <v>367500.30000000005</v>
      </c>
      <c r="M851" s="11">
        <f t="shared" si="1186"/>
        <v>0</v>
      </c>
      <c r="N851" s="11">
        <f t="shared" si="1187"/>
        <v>0</v>
      </c>
      <c r="O851" s="11"/>
      <c r="P851" s="11"/>
      <c r="Q851" s="11"/>
      <c r="R851" s="11">
        <f t="shared" si="1134"/>
        <v>367500.30000000005</v>
      </c>
      <c r="S851" s="11">
        <f t="shared" si="1135"/>
        <v>0</v>
      </c>
      <c r="T851" s="11">
        <f t="shared" si="1136"/>
        <v>0</v>
      </c>
      <c r="U851" s="11"/>
      <c r="V851" s="11"/>
      <c r="W851" s="11"/>
      <c r="X851" s="11">
        <f t="shared" si="1137"/>
        <v>367500.30000000005</v>
      </c>
      <c r="Y851" s="11">
        <f t="shared" si="1138"/>
        <v>0</v>
      </c>
      <c r="Z851" s="11">
        <f t="shared" si="1139"/>
        <v>0</v>
      </c>
      <c r="AA851" s="11"/>
      <c r="AB851" s="11"/>
      <c r="AC851" s="11"/>
      <c r="AD851" s="11">
        <f t="shared" si="1140"/>
        <v>367500.30000000005</v>
      </c>
      <c r="AE851" s="11"/>
      <c r="AF851" s="57">
        <f t="shared" si="1132"/>
        <v>367500.30000000005</v>
      </c>
      <c r="AG851" s="58">
        <f t="shared" si="1141"/>
        <v>0</v>
      </c>
      <c r="AH851" s="58">
        <f t="shared" si="1142"/>
        <v>0</v>
      </c>
      <c r="AI851" s="11"/>
      <c r="AJ851" s="21"/>
      <c r="AK851" s="21">
        <v>28</v>
      </c>
    </row>
    <row r="852" spans="1:37" ht="46.8" x14ac:dyDescent="0.3">
      <c r="A852" s="47" t="s">
        <v>558</v>
      </c>
      <c r="B852" s="48"/>
      <c r="C852" s="47"/>
      <c r="D852" s="47"/>
      <c r="E852" s="49" t="s">
        <v>559</v>
      </c>
      <c r="F852" s="11">
        <f t="shared" si="1168"/>
        <v>130463.40000000001</v>
      </c>
      <c r="G852" s="11">
        <f t="shared" si="1169"/>
        <v>0</v>
      </c>
      <c r="H852" s="11">
        <f t="shared" si="1170"/>
        <v>0</v>
      </c>
      <c r="I852" s="11">
        <f t="shared" si="1171"/>
        <v>-195</v>
      </c>
      <c r="J852" s="11">
        <f t="shared" si="1172"/>
        <v>0</v>
      </c>
      <c r="K852" s="11">
        <f t="shared" si="1173"/>
        <v>0</v>
      </c>
      <c r="L852" s="11">
        <f t="shared" si="1185"/>
        <v>130268.40000000001</v>
      </c>
      <c r="M852" s="11">
        <f t="shared" si="1186"/>
        <v>0</v>
      </c>
      <c r="N852" s="11">
        <f t="shared" si="1187"/>
        <v>0</v>
      </c>
      <c r="O852" s="11">
        <f t="shared" si="1174"/>
        <v>7323.8743599999998</v>
      </c>
      <c r="P852" s="11">
        <f t="shared" si="1175"/>
        <v>0</v>
      </c>
      <c r="Q852" s="11">
        <f t="shared" si="1176"/>
        <v>0</v>
      </c>
      <c r="R852" s="11">
        <f t="shared" si="1134"/>
        <v>137592.27436000001</v>
      </c>
      <c r="S852" s="11">
        <f t="shared" si="1135"/>
        <v>0</v>
      </c>
      <c r="T852" s="11">
        <f t="shared" si="1136"/>
        <v>0</v>
      </c>
      <c r="U852" s="11">
        <f t="shared" si="1177"/>
        <v>0</v>
      </c>
      <c r="V852" s="11">
        <f t="shared" si="1178"/>
        <v>0</v>
      </c>
      <c r="W852" s="11">
        <f t="shared" si="1179"/>
        <v>0</v>
      </c>
      <c r="X852" s="11">
        <f t="shared" si="1137"/>
        <v>137592.27436000001</v>
      </c>
      <c r="Y852" s="11">
        <f t="shared" si="1138"/>
        <v>0</v>
      </c>
      <c r="Z852" s="11">
        <f t="shared" si="1139"/>
        <v>0</v>
      </c>
      <c r="AA852" s="11">
        <f t="shared" si="1180"/>
        <v>-130268.4</v>
      </c>
      <c r="AB852" s="11">
        <f t="shared" si="1181"/>
        <v>39080.519999999997</v>
      </c>
      <c r="AC852" s="11">
        <f t="shared" si="1182"/>
        <v>91187.88</v>
      </c>
      <c r="AD852" s="11">
        <f t="shared" si="1140"/>
        <v>7323.8743600000162</v>
      </c>
      <c r="AE852" s="11">
        <f t="shared" si="1183"/>
        <v>0</v>
      </c>
      <c r="AF852" s="57">
        <f t="shared" si="1132"/>
        <v>7323.8743600000162</v>
      </c>
      <c r="AG852" s="58">
        <f t="shared" si="1141"/>
        <v>39080.519999999997</v>
      </c>
      <c r="AH852" s="58">
        <f t="shared" si="1142"/>
        <v>91187.88</v>
      </c>
      <c r="AI852" s="11">
        <f t="shared" si="1184"/>
        <v>0</v>
      </c>
      <c r="AJ852" s="21"/>
      <c r="AK852" s="21"/>
    </row>
    <row r="853" spans="1:37" ht="46.8" x14ac:dyDescent="0.3">
      <c r="A853" s="47" t="s">
        <v>558</v>
      </c>
      <c r="B853" s="48" t="s">
        <v>28</v>
      </c>
      <c r="C853" s="47"/>
      <c r="D853" s="47"/>
      <c r="E853" s="49" t="s">
        <v>29</v>
      </c>
      <c r="F853" s="11">
        <f t="shared" si="1168"/>
        <v>130463.40000000001</v>
      </c>
      <c r="G853" s="11">
        <f t="shared" si="1169"/>
        <v>0</v>
      </c>
      <c r="H853" s="11">
        <f t="shared" si="1170"/>
        <v>0</v>
      </c>
      <c r="I853" s="11">
        <f t="shared" si="1171"/>
        <v>-195</v>
      </c>
      <c r="J853" s="11">
        <f t="shared" si="1172"/>
        <v>0</v>
      </c>
      <c r="K853" s="11">
        <f t="shared" si="1173"/>
        <v>0</v>
      </c>
      <c r="L853" s="11">
        <f t="shared" si="1185"/>
        <v>130268.40000000001</v>
      </c>
      <c r="M853" s="11">
        <f t="shared" si="1186"/>
        <v>0</v>
      </c>
      <c r="N853" s="11">
        <f t="shared" si="1187"/>
        <v>0</v>
      </c>
      <c r="O853" s="11">
        <f t="shared" si="1174"/>
        <v>7323.8743599999998</v>
      </c>
      <c r="P853" s="11">
        <f t="shared" si="1175"/>
        <v>0</v>
      </c>
      <c r="Q853" s="11">
        <f t="shared" si="1176"/>
        <v>0</v>
      </c>
      <c r="R853" s="11">
        <f t="shared" si="1134"/>
        <v>137592.27436000001</v>
      </c>
      <c r="S853" s="11">
        <f t="shared" si="1135"/>
        <v>0</v>
      </c>
      <c r="T853" s="11">
        <f t="shared" si="1136"/>
        <v>0</v>
      </c>
      <c r="U853" s="11">
        <f t="shared" si="1177"/>
        <v>0</v>
      </c>
      <c r="V853" s="11">
        <f t="shared" si="1178"/>
        <v>0</v>
      </c>
      <c r="W853" s="11">
        <f t="shared" si="1179"/>
        <v>0</v>
      </c>
      <c r="X853" s="11">
        <f t="shared" si="1137"/>
        <v>137592.27436000001</v>
      </c>
      <c r="Y853" s="11">
        <f t="shared" si="1138"/>
        <v>0</v>
      </c>
      <c r="Z853" s="11">
        <f t="shared" si="1139"/>
        <v>0</v>
      </c>
      <c r="AA853" s="11">
        <f t="shared" si="1180"/>
        <v>-130268.4</v>
      </c>
      <c r="AB853" s="11">
        <f t="shared" si="1181"/>
        <v>39080.519999999997</v>
      </c>
      <c r="AC853" s="11">
        <f t="shared" si="1182"/>
        <v>91187.88</v>
      </c>
      <c r="AD853" s="11">
        <f t="shared" si="1140"/>
        <v>7323.8743600000162</v>
      </c>
      <c r="AE853" s="11">
        <f t="shared" si="1183"/>
        <v>0</v>
      </c>
      <c r="AF853" s="57">
        <f t="shared" si="1132"/>
        <v>7323.8743600000162</v>
      </c>
      <c r="AG853" s="58">
        <f t="shared" si="1141"/>
        <v>39080.519999999997</v>
      </c>
      <c r="AH853" s="58">
        <f t="shared" si="1142"/>
        <v>91187.88</v>
      </c>
      <c r="AI853" s="11">
        <f t="shared" si="1184"/>
        <v>0</v>
      </c>
      <c r="AJ853" s="21"/>
      <c r="AK853" s="21"/>
    </row>
    <row r="854" spans="1:37" x14ac:dyDescent="0.3">
      <c r="A854" s="47" t="s">
        <v>558</v>
      </c>
      <c r="B854" s="48">
        <v>400</v>
      </c>
      <c r="C854" s="47" t="s">
        <v>235</v>
      </c>
      <c r="D854" s="47" t="s">
        <v>67</v>
      </c>
      <c r="E854" s="49" t="s">
        <v>528</v>
      </c>
      <c r="F854" s="11">
        <v>130463.40000000001</v>
      </c>
      <c r="G854" s="11">
        <v>0</v>
      </c>
      <c r="H854" s="11">
        <v>0</v>
      </c>
      <c r="I854" s="11">
        <v>-195</v>
      </c>
      <c r="J854" s="11"/>
      <c r="K854" s="11"/>
      <c r="L854" s="11">
        <f t="shared" si="1185"/>
        <v>130268.40000000001</v>
      </c>
      <c r="M854" s="11">
        <f t="shared" si="1186"/>
        <v>0</v>
      </c>
      <c r="N854" s="11">
        <f t="shared" si="1187"/>
        <v>0</v>
      </c>
      <c r="O854" s="11">
        <v>7323.8743599999998</v>
      </c>
      <c r="P854" s="11"/>
      <c r="Q854" s="11"/>
      <c r="R854" s="11">
        <f t="shared" si="1134"/>
        <v>137592.27436000001</v>
      </c>
      <c r="S854" s="11">
        <f t="shared" si="1135"/>
        <v>0</v>
      </c>
      <c r="T854" s="11">
        <f t="shared" si="1136"/>
        <v>0</v>
      </c>
      <c r="U854" s="11"/>
      <c r="V854" s="11"/>
      <c r="W854" s="11"/>
      <c r="X854" s="11">
        <f t="shared" si="1137"/>
        <v>137592.27436000001</v>
      </c>
      <c r="Y854" s="11">
        <f t="shared" si="1138"/>
        <v>0</v>
      </c>
      <c r="Z854" s="11">
        <f t="shared" si="1139"/>
        <v>0</v>
      </c>
      <c r="AA854" s="11">
        <v>-130268.4</v>
      </c>
      <c r="AB854" s="11">
        <v>39080.519999999997</v>
      </c>
      <c r="AC854" s="11">
        <v>91187.88</v>
      </c>
      <c r="AD854" s="11">
        <f t="shared" si="1140"/>
        <v>7323.8743600000162</v>
      </c>
      <c r="AE854" s="11"/>
      <c r="AF854" s="57">
        <f t="shared" si="1132"/>
        <v>7323.8743600000162</v>
      </c>
      <c r="AG854" s="58">
        <f t="shared" si="1141"/>
        <v>39080.519999999997</v>
      </c>
      <c r="AH854" s="58">
        <f t="shared" si="1142"/>
        <v>91187.88</v>
      </c>
      <c r="AI854" s="11"/>
      <c r="AJ854" s="21"/>
      <c r="AK854" s="21">
        <v>29</v>
      </c>
    </row>
    <row r="855" spans="1:37" ht="46.8" x14ac:dyDescent="0.3">
      <c r="A855" s="47" t="s">
        <v>560</v>
      </c>
      <c r="B855" s="48"/>
      <c r="C855" s="47"/>
      <c r="D855" s="47"/>
      <c r="E855" s="49" t="s">
        <v>561</v>
      </c>
      <c r="F855" s="11">
        <f t="shared" si="1168"/>
        <v>105000.5</v>
      </c>
      <c r="G855" s="11">
        <f t="shared" si="1169"/>
        <v>0</v>
      </c>
      <c r="H855" s="11">
        <f t="shared" si="1170"/>
        <v>0</v>
      </c>
      <c r="I855" s="11">
        <f t="shared" si="1171"/>
        <v>-225.1</v>
      </c>
      <c r="J855" s="11">
        <f t="shared" si="1172"/>
        <v>0</v>
      </c>
      <c r="K855" s="11">
        <f t="shared" si="1173"/>
        <v>0</v>
      </c>
      <c r="L855" s="11">
        <f t="shared" si="1185"/>
        <v>104775.4</v>
      </c>
      <c r="M855" s="11">
        <f t="shared" si="1186"/>
        <v>0</v>
      </c>
      <c r="N855" s="11">
        <f t="shared" si="1187"/>
        <v>0</v>
      </c>
      <c r="O855" s="11">
        <f t="shared" si="1174"/>
        <v>9546.2330500000007</v>
      </c>
      <c r="P855" s="11">
        <f t="shared" si="1175"/>
        <v>38326.35</v>
      </c>
      <c r="Q855" s="11">
        <f t="shared" si="1176"/>
        <v>0</v>
      </c>
      <c r="R855" s="11">
        <f t="shared" si="1134"/>
        <v>114321.63304999999</v>
      </c>
      <c r="S855" s="11">
        <f t="shared" si="1135"/>
        <v>38326.35</v>
      </c>
      <c r="T855" s="11">
        <f t="shared" si="1136"/>
        <v>0</v>
      </c>
      <c r="U855" s="11">
        <f t="shared" si="1177"/>
        <v>0</v>
      </c>
      <c r="V855" s="11">
        <f t="shared" si="1178"/>
        <v>-5553.09</v>
      </c>
      <c r="W855" s="11">
        <f t="shared" si="1179"/>
        <v>0</v>
      </c>
      <c r="X855" s="11">
        <f t="shared" si="1137"/>
        <v>114321.63304999999</v>
      </c>
      <c r="Y855" s="11">
        <f t="shared" si="1138"/>
        <v>32773.259999999995</v>
      </c>
      <c r="Z855" s="11">
        <f t="shared" si="1139"/>
        <v>0</v>
      </c>
      <c r="AA855" s="11">
        <f t="shared" si="1180"/>
        <v>-63510.802000000003</v>
      </c>
      <c r="AB855" s="11">
        <f t="shared" si="1181"/>
        <v>63510.802000000003</v>
      </c>
      <c r="AC855" s="11">
        <f t="shared" si="1182"/>
        <v>0</v>
      </c>
      <c r="AD855" s="11">
        <f t="shared" si="1140"/>
        <v>50810.831049999986</v>
      </c>
      <c r="AE855" s="11">
        <f t="shared" si="1183"/>
        <v>0</v>
      </c>
      <c r="AF855" s="57">
        <f t="shared" si="1132"/>
        <v>50810.831049999986</v>
      </c>
      <c r="AG855" s="58">
        <f t="shared" si="1141"/>
        <v>96284.062000000005</v>
      </c>
      <c r="AH855" s="58">
        <f t="shared" si="1142"/>
        <v>0</v>
      </c>
      <c r="AI855" s="11">
        <f t="shared" si="1184"/>
        <v>0</v>
      </c>
      <c r="AJ855" s="21"/>
      <c r="AK855" s="21"/>
    </row>
    <row r="856" spans="1:37" ht="46.8" x14ac:dyDescent="0.3">
      <c r="A856" s="47" t="s">
        <v>560</v>
      </c>
      <c r="B856" s="48" t="s">
        <v>28</v>
      </c>
      <c r="C856" s="47"/>
      <c r="D856" s="47"/>
      <c r="E856" s="49" t="s">
        <v>29</v>
      </c>
      <c r="F856" s="11">
        <f t="shared" si="1168"/>
        <v>105000.5</v>
      </c>
      <c r="G856" s="11">
        <f t="shared" si="1169"/>
        <v>0</v>
      </c>
      <c r="H856" s="11">
        <f t="shared" si="1170"/>
        <v>0</v>
      </c>
      <c r="I856" s="11">
        <f t="shared" si="1171"/>
        <v>-225.1</v>
      </c>
      <c r="J856" s="11">
        <f t="shared" si="1172"/>
        <v>0</v>
      </c>
      <c r="K856" s="11">
        <f t="shared" si="1173"/>
        <v>0</v>
      </c>
      <c r="L856" s="11">
        <f t="shared" si="1185"/>
        <v>104775.4</v>
      </c>
      <c r="M856" s="11">
        <f t="shared" si="1186"/>
        <v>0</v>
      </c>
      <c r="N856" s="11">
        <f t="shared" si="1187"/>
        <v>0</v>
      </c>
      <c r="O856" s="11">
        <f t="shared" si="1174"/>
        <v>9546.2330500000007</v>
      </c>
      <c r="P856" s="11">
        <f t="shared" si="1175"/>
        <v>38326.35</v>
      </c>
      <c r="Q856" s="11">
        <f t="shared" si="1176"/>
        <v>0</v>
      </c>
      <c r="R856" s="11">
        <f t="shared" si="1134"/>
        <v>114321.63304999999</v>
      </c>
      <c r="S856" s="11">
        <f t="shared" si="1135"/>
        <v>38326.35</v>
      </c>
      <c r="T856" s="11">
        <f t="shared" si="1136"/>
        <v>0</v>
      </c>
      <c r="U856" s="11">
        <f t="shared" si="1177"/>
        <v>0</v>
      </c>
      <c r="V856" s="11">
        <f t="shared" si="1178"/>
        <v>-5553.09</v>
      </c>
      <c r="W856" s="11">
        <f t="shared" si="1179"/>
        <v>0</v>
      </c>
      <c r="X856" s="11">
        <f t="shared" si="1137"/>
        <v>114321.63304999999</v>
      </c>
      <c r="Y856" s="11">
        <f t="shared" si="1138"/>
        <v>32773.259999999995</v>
      </c>
      <c r="Z856" s="11">
        <f t="shared" si="1139"/>
        <v>0</v>
      </c>
      <c r="AA856" s="11">
        <f t="shared" si="1180"/>
        <v>-63510.802000000003</v>
      </c>
      <c r="AB856" s="11">
        <f t="shared" si="1181"/>
        <v>63510.802000000003</v>
      </c>
      <c r="AC856" s="11">
        <f t="shared" si="1182"/>
        <v>0</v>
      </c>
      <c r="AD856" s="11">
        <f t="shared" si="1140"/>
        <v>50810.831049999986</v>
      </c>
      <c r="AE856" s="11">
        <f t="shared" si="1183"/>
        <v>0</v>
      </c>
      <c r="AF856" s="57">
        <f t="shared" si="1132"/>
        <v>50810.831049999986</v>
      </c>
      <c r="AG856" s="58">
        <f t="shared" si="1141"/>
        <v>96284.062000000005</v>
      </c>
      <c r="AH856" s="58">
        <f t="shared" si="1142"/>
        <v>0</v>
      </c>
      <c r="AI856" s="11">
        <f t="shared" si="1184"/>
        <v>0</v>
      </c>
      <c r="AJ856" s="21"/>
      <c r="AK856" s="21"/>
    </row>
    <row r="857" spans="1:37" x14ac:dyDescent="0.3">
      <c r="A857" s="47" t="s">
        <v>560</v>
      </c>
      <c r="B857" s="48">
        <v>400</v>
      </c>
      <c r="C857" s="47" t="s">
        <v>235</v>
      </c>
      <c r="D857" s="47" t="s">
        <v>67</v>
      </c>
      <c r="E857" s="49" t="s">
        <v>528</v>
      </c>
      <c r="F857" s="11">
        <v>105000.5</v>
      </c>
      <c r="G857" s="11">
        <v>0</v>
      </c>
      <c r="H857" s="11">
        <v>0</v>
      </c>
      <c r="I857" s="11">
        <v>-225.1</v>
      </c>
      <c r="J857" s="11"/>
      <c r="K857" s="11"/>
      <c r="L857" s="11">
        <f t="shared" si="1185"/>
        <v>104775.4</v>
      </c>
      <c r="M857" s="11">
        <f t="shared" si="1186"/>
        <v>0</v>
      </c>
      <c r="N857" s="11">
        <f t="shared" si="1187"/>
        <v>0</v>
      </c>
      <c r="O857" s="11">
        <v>9546.2330500000007</v>
      </c>
      <c r="P857" s="11">
        <v>38326.35</v>
      </c>
      <c r="Q857" s="11"/>
      <c r="R857" s="11">
        <f t="shared" si="1134"/>
        <v>114321.63304999999</v>
      </c>
      <c r="S857" s="11">
        <f t="shared" si="1135"/>
        <v>38326.35</v>
      </c>
      <c r="T857" s="11">
        <f t="shared" si="1136"/>
        <v>0</v>
      </c>
      <c r="U857" s="11"/>
      <c r="V857" s="11">
        <v>-5553.09</v>
      </c>
      <c r="W857" s="11"/>
      <c r="X857" s="11">
        <f t="shared" si="1137"/>
        <v>114321.63304999999</v>
      </c>
      <c r="Y857" s="11">
        <f t="shared" si="1138"/>
        <v>32773.259999999995</v>
      </c>
      <c r="Z857" s="11">
        <f t="shared" si="1139"/>
        <v>0</v>
      </c>
      <c r="AA857" s="11">
        <v>-63510.802000000003</v>
      </c>
      <c r="AB857" s="11">
        <v>63510.802000000003</v>
      </c>
      <c r="AC857" s="11"/>
      <c r="AD857" s="11">
        <f t="shared" si="1140"/>
        <v>50810.831049999986</v>
      </c>
      <c r="AE857" s="11"/>
      <c r="AF857" s="57">
        <f t="shared" si="1132"/>
        <v>50810.831049999986</v>
      </c>
      <c r="AG857" s="58">
        <f t="shared" si="1141"/>
        <v>96284.062000000005</v>
      </c>
      <c r="AH857" s="58">
        <f t="shared" si="1142"/>
        <v>0</v>
      </c>
      <c r="AI857" s="11"/>
      <c r="AJ857" s="21"/>
      <c r="AK857" s="21">
        <v>30</v>
      </c>
    </row>
    <row r="858" spans="1:37" ht="31.2" x14ac:dyDescent="0.3">
      <c r="A858" s="47" t="s">
        <v>562</v>
      </c>
      <c r="B858" s="48"/>
      <c r="C858" s="47"/>
      <c r="D858" s="47"/>
      <c r="E858" s="50" t="s">
        <v>563</v>
      </c>
      <c r="F858" s="11"/>
      <c r="G858" s="11"/>
      <c r="H858" s="11"/>
      <c r="I858" s="11"/>
      <c r="J858" s="11"/>
      <c r="K858" s="11"/>
      <c r="L858" s="11"/>
      <c r="M858" s="11"/>
      <c r="N858" s="11"/>
      <c r="O858" s="11">
        <f>O861</f>
        <v>3134.4490000000001</v>
      </c>
      <c r="P858" s="11">
        <f>P861</f>
        <v>0</v>
      </c>
      <c r="Q858" s="11">
        <f>Q861</f>
        <v>0</v>
      </c>
      <c r="R858" s="11">
        <f t="shared" si="1134"/>
        <v>3134.4490000000001</v>
      </c>
      <c r="S858" s="11">
        <f t="shared" si="1135"/>
        <v>0</v>
      </c>
      <c r="T858" s="11">
        <f t="shared" si="1136"/>
        <v>0</v>
      </c>
      <c r="U858" s="11">
        <f>U861+U859</f>
        <v>17918.111440000001</v>
      </c>
      <c r="V858" s="11">
        <f>V861+V859</f>
        <v>0</v>
      </c>
      <c r="W858" s="11">
        <f>W861+W859</f>
        <v>0</v>
      </c>
      <c r="X858" s="11">
        <f t="shared" si="1137"/>
        <v>21052.560440000001</v>
      </c>
      <c r="Y858" s="11">
        <f t="shared" si="1138"/>
        <v>0</v>
      </c>
      <c r="Z858" s="11">
        <f t="shared" si="1139"/>
        <v>0</v>
      </c>
      <c r="AA858" s="11">
        <f>AA861+AA859</f>
        <v>0</v>
      </c>
      <c r="AB858" s="11">
        <f>AB861+AB859</f>
        <v>0</v>
      </c>
      <c r="AC858" s="11">
        <f>AC861+AC859</f>
        <v>0</v>
      </c>
      <c r="AD858" s="11">
        <f t="shared" si="1140"/>
        <v>21052.560440000001</v>
      </c>
      <c r="AE858" s="11">
        <f>AE861+AE859</f>
        <v>0</v>
      </c>
      <c r="AF858" s="57">
        <f t="shared" si="1132"/>
        <v>21052.560440000001</v>
      </c>
      <c r="AG858" s="58">
        <f t="shared" si="1141"/>
        <v>0</v>
      </c>
      <c r="AH858" s="58">
        <f t="shared" si="1142"/>
        <v>0</v>
      </c>
      <c r="AI858" s="11">
        <f>AI861+AI859</f>
        <v>0</v>
      </c>
      <c r="AJ858" s="21"/>
      <c r="AK858" s="21"/>
    </row>
    <row r="859" spans="1:37" ht="31.2" x14ac:dyDescent="0.3">
      <c r="A859" s="47" t="s">
        <v>562</v>
      </c>
      <c r="B859" s="48" t="s">
        <v>59</v>
      </c>
      <c r="C859" s="47"/>
      <c r="D859" s="47"/>
      <c r="E859" s="49" t="s">
        <v>60</v>
      </c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>
        <f>U860</f>
        <v>39.5</v>
      </c>
      <c r="V859" s="11">
        <f>V860</f>
        <v>0</v>
      </c>
      <c r="W859" s="11">
        <f>W860</f>
        <v>0</v>
      </c>
      <c r="X859" s="11">
        <f t="shared" si="1137"/>
        <v>39.5</v>
      </c>
      <c r="Y859" s="11">
        <f t="shared" si="1138"/>
        <v>0</v>
      </c>
      <c r="Z859" s="11">
        <f t="shared" si="1139"/>
        <v>0</v>
      </c>
      <c r="AA859" s="11">
        <f>AA860</f>
        <v>0</v>
      </c>
      <c r="AB859" s="11">
        <f>AB860</f>
        <v>0</v>
      </c>
      <c r="AC859" s="11">
        <f>AC860</f>
        <v>0</v>
      </c>
      <c r="AD859" s="11">
        <f t="shared" si="1140"/>
        <v>39.5</v>
      </c>
      <c r="AE859" s="11">
        <f>AE860</f>
        <v>0</v>
      </c>
      <c r="AF859" s="57">
        <f t="shared" si="1132"/>
        <v>39.5</v>
      </c>
      <c r="AG859" s="58">
        <f t="shared" si="1141"/>
        <v>0</v>
      </c>
      <c r="AH859" s="58">
        <f t="shared" si="1142"/>
        <v>0</v>
      </c>
      <c r="AI859" s="11">
        <f>AI860</f>
        <v>0</v>
      </c>
      <c r="AJ859" s="21"/>
      <c r="AK859" s="21"/>
    </row>
    <row r="860" spans="1:37" x14ac:dyDescent="0.3">
      <c r="A860" s="47" t="s">
        <v>562</v>
      </c>
      <c r="B860" s="48">
        <v>200</v>
      </c>
      <c r="C860" s="47" t="s">
        <v>235</v>
      </c>
      <c r="D860" s="47" t="s">
        <v>67</v>
      </c>
      <c r="E860" s="49" t="s">
        <v>528</v>
      </c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>
        <v>39.5</v>
      </c>
      <c r="V860" s="11"/>
      <c r="W860" s="11"/>
      <c r="X860" s="11">
        <f t="shared" si="1137"/>
        <v>39.5</v>
      </c>
      <c r="Y860" s="11">
        <f t="shared" si="1138"/>
        <v>0</v>
      </c>
      <c r="Z860" s="11">
        <f t="shared" si="1139"/>
        <v>0</v>
      </c>
      <c r="AA860" s="11"/>
      <c r="AB860" s="11"/>
      <c r="AC860" s="11"/>
      <c r="AD860" s="11">
        <f t="shared" si="1140"/>
        <v>39.5</v>
      </c>
      <c r="AE860" s="11"/>
      <c r="AF860" s="57">
        <f t="shared" si="1132"/>
        <v>39.5</v>
      </c>
      <c r="AG860" s="58">
        <f t="shared" si="1141"/>
        <v>0</v>
      </c>
      <c r="AH860" s="58">
        <f t="shared" si="1142"/>
        <v>0</v>
      </c>
      <c r="AI860" s="11"/>
      <c r="AJ860" s="21"/>
      <c r="AK860" s="21"/>
    </row>
    <row r="861" spans="1:37" ht="46.8" x14ac:dyDescent="0.3">
      <c r="A861" s="47" t="s">
        <v>562</v>
      </c>
      <c r="B861" s="48" t="s">
        <v>28</v>
      </c>
      <c r="C861" s="47"/>
      <c r="D861" s="47"/>
      <c r="E861" s="49" t="s">
        <v>29</v>
      </c>
      <c r="F861" s="11"/>
      <c r="G861" s="11"/>
      <c r="H861" s="11"/>
      <c r="I861" s="11"/>
      <c r="J861" s="11"/>
      <c r="K861" s="11"/>
      <c r="L861" s="11"/>
      <c r="M861" s="11"/>
      <c r="N861" s="11"/>
      <c r="O861" s="11">
        <f t="shared" si="1174"/>
        <v>3134.4490000000001</v>
      </c>
      <c r="P861" s="11">
        <f t="shared" si="1175"/>
        <v>0</v>
      </c>
      <c r="Q861" s="11">
        <f t="shared" si="1176"/>
        <v>0</v>
      </c>
      <c r="R861" s="11">
        <f t="shared" si="1134"/>
        <v>3134.4490000000001</v>
      </c>
      <c r="S861" s="11">
        <f t="shared" si="1135"/>
        <v>0</v>
      </c>
      <c r="T861" s="11">
        <f t="shared" si="1136"/>
        <v>0</v>
      </c>
      <c r="U861" s="11">
        <f>U862</f>
        <v>17878.611440000001</v>
      </c>
      <c r="V861" s="11">
        <f>V862</f>
        <v>0</v>
      </c>
      <c r="W861" s="11">
        <f>W862</f>
        <v>0</v>
      </c>
      <c r="X861" s="11">
        <f t="shared" si="1137"/>
        <v>21013.060440000001</v>
      </c>
      <c r="Y861" s="11">
        <f t="shared" si="1138"/>
        <v>0</v>
      </c>
      <c r="Z861" s="11">
        <f t="shared" si="1139"/>
        <v>0</v>
      </c>
      <c r="AA861" s="11">
        <f>AA862</f>
        <v>0</v>
      </c>
      <c r="AB861" s="11">
        <f>AB862</f>
        <v>0</v>
      </c>
      <c r="AC861" s="11">
        <f>AC862</f>
        <v>0</v>
      </c>
      <c r="AD861" s="11">
        <f t="shared" si="1140"/>
        <v>21013.060440000001</v>
      </c>
      <c r="AE861" s="11">
        <f>AE862</f>
        <v>0</v>
      </c>
      <c r="AF861" s="57">
        <f t="shared" si="1132"/>
        <v>21013.060440000001</v>
      </c>
      <c r="AG861" s="58">
        <f t="shared" si="1141"/>
        <v>0</v>
      </c>
      <c r="AH861" s="58">
        <f t="shared" si="1142"/>
        <v>0</v>
      </c>
      <c r="AI861" s="11">
        <f>AI862</f>
        <v>0</v>
      </c>
      <c r="AJ861" s="21"/>
      <c r="AK861" s="21"/>
    </row>
    <row r="862" spans="1:37" x14ac:dyDescent="0.3">
      <c r="A862" s="47" t="s">
        <v>562</v>
      </c>
      <c r="B862" s="48">
        <v>400</v>
      </c>
      <c r="C862" s="47" t="s">
        <v>235</v>
      </c>
      <c r="D862" s="47" t="s">
        <v>67</v>
      </c>
      <c r="E862" s="49" t="s">
        <v>528</v>
      </c>
      <c r="F862" s="11"/>
      <c r="G862" s="11"/>
      <c r="H862" s="11"/>
      <c r="I862" s="11"/>
      <c r="J862" s="11"/>
      <c r="K862" s="11"/>
      <c r="L862" s="11"/>
      <c r="M862" s="11"/>
      <c r="N862" s="11"/>
      <c r="O862" s="11">
        <f>2393.15544+345.94456+395.349</f>
        <v>3134.4490000000001</v>
      </c>
      <c r="P862" s="11"/>
      <c r="Q862" s="11"/>
      <c r="R862" s="11">
        <f t="shared" si="1134"/>
        <v>3134.4490000000001</v>
      </c>
      <c r="S862" s="11">
        <f t="shared" si="1135"/>
        <v>0</v>
      </c>
      <c r="T862" s="11">
        <f t="shared" si="1136"/>
        <v>0</v>
      </c>
      <c r="U862" s="11">
        <f>-345.94456+18224.556</f>
        <v>17878.611440000001</v>
      </c>
      <c r="V862" s="11"/>
      <c r="W862" s="11"/>
      <c r="X862" s="11">
        <f t="shared" si="1137"/>
        <v>21013.060440000001</v>
      </c>
      <c r="Y862" s="11">
        <f t="shared" si="1138"/>
        <v>0</v>
      </c>
      <c r="Z862" s="11">
        <f t="shared" si="1139"/>
        <v>0</v>
      </c>
      <c r="AA862" s="11"/>
      <c r="AB862" s="11"/>
      <c r="AC862" s="11"/>
      <c r="AD862" s="11">
        <f t="shared" si="1140"/>
        <v>21013.060440000001</v>
      </c>
      <c r="AE862" s="11"/>
      <c r="AF862" s="57">
        <f t="shared" si="1132"/>
        <v>21013.060440000001</v>
      </c>
      <c r="AG862" s="58">
        <f t="shared" si="1141"/>
        <v>0</v>
      </c>
      <c r="AH862" s="58">
        <f t="shared" si="1142"/>
        <v>0</v>
      </c>
      <c r="AI862" s="11"/>
      <c r="AJ862" s="21"/>
      <c r="AK862" s="21"/>
    </row>
    <row r="863" spans="1:37" ht="62.4" x14ac:dyDescent="0.3">
      <c r="A863" s="47" t="s">
        <v>564</v>
      </c>
      <c r="B863" s="48"/>
      <c r="C863" s="47"/>
      <c r="D863" s="47"/>
      <c r="E863" s="50" t="s">
        <v>565</v>
      </c>
      <c r="F863" s="11"/>
      <c r="G863" s="11"/>
      <c r="H863" s="11"/>
      <c r="I863" s="11"/>
      <c r="J863" s="11"/>
      <c r="K863" s="11"/>
      <c r="L863" s="11"/>
      <c r="M863" s="11"/>
      <c r="N863" s="11"/>
      <c r="O863" s="11">
        <f>O866</f>
        <v>14907.064</v>
      </c>
      <c r="P863" s="11">
        <f>P866</f>
        <v>0</v>
      </c>
      <c r="Q863" s="11">
        <f>Q866</f>
        <v>0</v>
      </c>
      <c r="R863" s="11">
        <f t="shared" si="1134"/>
        <v>14907.064</v>
      </c>
      <c r="S863" s="11">
        <f t="shared" si="1135"/>
        <v>0</v>
      </c>
      <c r="T863" s="11">
        <f t="shared" si="1136"/>
        <v>0</v>
      </c>
      <c r="U863" s="11">
        <f>U866+U864</f>
        <v>21117.635999999999</v>
      </c>
      <c r="V863" s="11">
        <f>V866+V864</f>
        <v>0</v>
      </c>
      <c r="W863" s="11">
        <f>W866+W864</f>
        <v>0</v>
      </c>
      <c r="X863" s="11">
        <f t="shared" si="1137"/>
        <v>36024.699999999997</v>
      </c>
      <c r="Y863" s="11">
        <f t="shared" si="1138"/>
        <v>0</v>
      </c>
      <c r="Z863" s="11">
        <f t="shared" si="1139"/>
        <v>0</v>
      </c>
      <c r="AA863" s="11">
        <f>AA866+AA864</f>
        <v>0</v>
      </c>
      <c r="AB863" s="11">
        <f>AB866+AB864</f>
        <v>0</v>
      </c>
      <c r="AC863" s="11">
        <f>AC866+AC864</f>
        <v>0</v>
      </c>
      <c r="AD863" s="11">
        <f t="shared" si="1140"/>
        <v>36024.699999999997</v>
      </c>
      <c r="AE863" s="11">
        <f>AE866+AE864</f>
        <v>0</v>
      </c>
      <c r="AF863" s="57">
        <f t="shared" si="1132"/>
        <v>36024.699999999997</v>
      </c>
      <c r="AG863" s="58">
        <f t="shared" si="1141"/>
        <v>0</v>
      </c>
      <c r="AH863" s="58">
        <f t="shared" si="1142"/>
        <v>0</v>
      </c>
      <c r="AI863" s="11">
        <f>AI866+AI864</f>
        <v>0</v>
      </c>
      <c r="AJ863" s="21"/>
      <c r="AK863" s="21"/>
    </row>
    <row r="864" spans="1:37" ht="31.2" x14ac:dyDescent="0.3">
      <c r="A864" s="47" t="s">
        <v>564</v>
      </c>
      <c r="B864" s="48" t="s">
        <v>59</v>
      </c>
      <c r="C864" s="47"/>
      <c r="D864" s="47"/>
      <c r="E864" s="49" t="s">
        <v>60</v>
      </c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>
        <f>U865</f>
        <v>90</v>
      </c>
      <c r="V864" s="11">
        <f>V865</f>
        <v>0</v>
      </c>
      <c r="W864" s="11">
        <f>W865</f>
        <v>0</v>
      </c>
      <c r="X864" s="11">
        <f t="shared" si="1137"/>
        <v>90</v>
      </c>
      <c r="Y864" s="11">
        <f t="shared" si="1138"/>
        <v>0</v>
      </c>
      <c r="Z864" s="11">
        <f t="shared" si="1139"/>
        <v>0</v>
      </c>
      <c r="AA864" s="11">
        <f>AA865</f>
        <v>0</v>
      </c>
      <c r="AB864" s="11">
        <f>AB865</f>
        <v>0</v>
      </c>
      <c r="AC864" s="11">
        <f>AC865</f>
        <v>0</v>
      </c>
      <c r="AD864" s="11">
        <f t="shared" si="1140"/>
        <v>90</v>
      </c>
      <c r="AE864" s="11">
        <f>AE865</f>
        <v>0</v>
      </c>
      <c r="AF864" s="57">
        <f t="shared" si="1132"/>
        <v>90</v>
      </c>
      <c r="AG864" s="58">
        <f t="shared" si="1141"/>
        <v>0</v>
      </c>
      <c r="AH864" s="58">
        <f t="shared" si="1142"/>
        <v>0</v>
      </c>
      <c r="AI864" s="11">
        <f>AI865</f>
        <v>0</v>
      </c>
      <c r="AJ864" s="21"/>
      <c r="AK864" s="21"/>
    </row>
    <row r="865" spans="1:37" x14ac:dyDescent="0.3">
      <c r="A865" s="47" t="s">
        <v>564</v>
      </c>
      <c r="B865" s="48">
        <v>200</v>
      </c>
      <c r="C865" s="47" t="s">
        <v>235</v>
      </c>
      <c r="D865" s="47" t="s">
        <v>67</v>
      </c>
      <c r="E865" s="49" t="s">
        <v>528</v>
      </c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>
        <v>90</v>
      </c>
      <c r="V865" s="11"/>
      <c r="W865" s="11"/>
      <c r="X865" s="11">
        <f t="shared" si="1137"/>
        <v>90</v>
      </c>
      <c r="Y865" s="11">
        <f t="shared" si="1138"/>
        <v>0</v>
      </c>
      <c r="Z865" s="11">
        <f t="shared" si="1139"/>
        <v>0</v>
      </c>
      <c r="AA865" s="11"/>
      <c r="AB865" s="11"/>
      <c r="AC865" s="11"/>
      <c r="AD865" s="11">
        <f t="shared" si="1140"/>
        <v>90</v>
      </c>
      <c r="AE865" s="11"/>
      <c r="AF865" s="57">
        <f t="shared" si="1132"/>
        <v>90</v>
      </c>
      <c r="AG865" s="58">
        <f t="shared" si="1141"/>
        <v>0</v>
      </c>
      <c r="AH865" s="58">
        <f t="shared" si="1142"/>
        <v>0</v>
      </c>
      <c r="AI865" s="11"/>
      <c r="AJ865" s="21"/>
      <c r="AK865" s="21"/>
    </row>
    <row r="866" spans="1:37" ht="46.8" x14ac:dyDescent="0.3">
      <c r="A866" s="47" t="s">
        <v>564</v>
      </c>
      <c r="B866" s="48" t="s">
        <v>28</v>
      </c>
      <c r="C866" s="47"/>
      <c r="D866" s="47"/>
      <c r="E866" s="49" t="s">
        <v>29</v>
      </c>
      <c r="F866" s="11"/>
      <c r="G866" s="11"/>
      <c r="H866" s="11"/>
      <c r="I866" s="11"/>
      <c r="J866" s="11"/>
      <c r="K866" s="11"/>
      <c r="L866" s="11"/>
      <c r="M866" s="11"/>
      <c r="N866" s="11"/>
      <c r="O866" s="11">
        <f>O867</f>
        <v>14907.064</v>
      </c>
      <c r="P866" s="11">
        <f t="shared" si="1175"/>
        <v>0</v>
      </c>
      <c r="Q866" s="11">
        <f t="shared" si="1176"/>
        <v>0</v>
      </c>
      <c r="R866" s="11">
        <f t="shared" si="1134"/>
        <v>14907.064</v>
      </c>
      <c r="S866" s="11">
        <f t="shared" si="1135"/>
        <v>0</v>
      </c>
      <c r="T866" s="11">
        <f t="shared" si="1136"/>
        <v>0</v>
      </c>
      <c r="U866" s="11">
        <f>U867</f>
        <v>21027.635999999999</v>
      </c>
      <c r="V866" s="11">
        <f>V867</f>
        <v>0</v>
      </c>
      <c r="W866" s="11">
        <f>W867</f>
        <v>0</v>
      </c>
      <c r="X866" s="11">
        <f t="shared" si="1137"/>
        <v>35934.699999999997</v>
      </c>
      <c r="Y866" s="11">
        <f t="shared" si="1138"/>
        <v>0</v>
      </c>
      <c r="Z866" s="11">
        <f t="shared" si="1139"/>
        <v>0</v>
      </c>
      <c r="AA866" s="11">
        <f>AA867</f>
        <v>0</v>
      </c>
      <c r="AB866" s="11">
        <f>AB867</f>
        <v>0</v>
      </c>
      <c r="AC866" s="11">
        <f>AC867</f>
        <v>0</v>
      </c>
      <c r="AD866" s="11">
        <f t="shared" si="1140"/>
        <v>35934.699999999997</v>
      </c>
      <c r="AE866" s="11">
        <f>AE867</f>
        <v>0</v>
      </c>
      <c r="AF866" s="57">
        <f t="shared" si="1132"/>
        <v>35934.699999999997</v>
      </c>
      <c r="AG866" s="58">
        <f t="shared" si="1141"/>
        <v>0</v>
      </c>
      <c r="AH866" s="58">
        <f t="shared" si="1142"/>
        <v>0</v>
      </c>
      <c r="AI866" s="11">
        <f>AI867</f>
        <v>0</v>
      </c>
      <c r="AJ866" s="21"/>
      <c r="AK866" s="21"/>
    </row>
    <row r="867" spans="1:37" x14ac:dyDescent="0.3">
      <c r="A867" s="47" t="s">
        <v>564</v>
      </c>
      <c r="B867" s="48">
        <v>400</v>
      </c>
      <c r="C867" s="47" t="s">
        <v>235</v>
      </c>
      <c r="D867" s="47" t="s">
        <v>67</v>
      </c>
      <c r="E867" s="49" t="s">
        <v>528</v>
      </c>
      <c r="F867" s="11"/>
      <c r="G867" s="11"/>
      <c r="H867" s="11"/>
      <c r="I867" s="11"/>
      <c r="J867" s="11"/>
      <c r="K867" s="11"/>
      <c r="L867" s="11"/>
      <c r="M867" s="11"/>
      <c r="N867" s="11"/>
      <c r="O867" s="11">
        <f>13559.8953+1347.1687</f>
        <v>14907.064</v>
      </c>
      <c r="P867" s="11"/>
      <c r="Q867" s="11"/>
      <c r="R867" s="11">
        <f t="shared" si="1134"/>
        <v>14907.064</v>
      </c>
      <c r="S867" s="11">
        <f t="shared" si="1135"/>
        <v>0</v>
      </c>
      <c r="T867" s="11">
        <f t="shared" si="1136"/>
        <v>0</v>
      </c>
      <c r="U867" s="11">
        <v>21027.635999999999</v>
      </c>
      <c r="V867" s="11"/>
      <c r="W867" s="11"/>
      <c r="X867" s="11">
        <f t="shared" si="1137"/>
        <v>35934.699999999997</v>
      </c>
      <c r="Y867" s="11">
        <f t="shared" si="1138"/>
        <v>0</v>
      </c>
      <c r="Z867" s="11">
        <f t="shared" si="1139"/>
        <v>0</v>
      </c>
      <c r="AA867" s="11"/>
      <c r="AB867" s="11"/>
      <c r="AC867" s="11"/>
      <c r="AD867" s="11">
        <f t="shared" si="1140"/>
        <v>35934.699999999997</v>
      </c>
      <c r="AE867" s="11"/>
      <c r="AF867" s="57">
        <f t="shared" si="1132"/>
        <v>35934.699999999997</v>
      </c>
      <c r="AG867" s="58">
        <f t="shared" si="1141"/>
        <v>0</v>
      </c>
      <c r="AH867" s="58">
        <f t="shared" si="1142"/>
        <v>0</v>
      </c>
      <c r="AI867" s="11"/>
      <c r="AJ867" s="21"/>
      <c r="AK867" s="21"/>
    </row>
    <row r="868" spans="1:37" ht="31.2" x14ac:dyDescent="0.3">
      <c r="A868" s="47" t="s">
        <v>566</v>
      </c>
      <c r="B868" s="48"/>
      <c r="C868" s="47"/>
      <c r="D868" s="47"/>
      <c r="E868" s="50" t="s">
        <v>567</v>
      </c>
      <c r="F868" s="11"/>
      <c r="G868" s="11"/>
      <c r="H868" s="11"/>
      <c r="I868" s="11"/>
      <c r="J868" s="11"/>
      <c r="K868" s="11"/>
      <c r="L868" s="11"/>
      <c r="M868" s="11"/>
      <c r="N868" s="11"/>
      <c r="O868" s="11">
        <f t="shared" ref="O868:O869" si="1188">O869</f>
        <v>2699.0188199999998</v>
      </c>
      <c r="P868" s="11">
        <f t="shared" si="1175"/>
        <v>0</v>
      </c>
      <c r="Q868" s="11">
        <f t="shared" si="1176"/>
        <v>0</v>
      </c>
      <c r="R868" s="11">
        <f t="shared" si="1134"/>
        <v>2699.0188199999998</v>
      </c>
      <c r="S868" s="11">
        <f t="shared" si="1135"/>
        <v>0</v>
      </c>
      <c r="T868" s="11">
        <f t="shared" si="1136"/>
        <v>0</v>
      </c>
      <c r="U868" s="11">
        <f t="shared" ref="U868:U869" si="1189">U869</f>
        <v>0</v>
      </c>
      <c r="V868" s="11">
        <f t="shared" ref="V868:V869" si="1190">V869</f>
        <v>0</v>
      </c>
      <c r="W868" s="11">
        <f t="shared" ref="W868:W869" si="1191">W869</f>
        <v>0</v>
      </c>
      <c r="X868" s="11">
        <f t="shared" si="1137"/>
        <v>2699.0188199999998</v>
      </c>
      <c r="Y868" s="11">
        <f t="shared" si="1138"/>
        <v>0</v>
      </c>
      <c r="Z868" s="11">
        <f t="shared" si="1139"/>
        <v>0</v>
      </c>
      <c r="AA868" s="11">
        <f t="shared" ref="AA868:AA869" si="1192">AA869</f>
        <v>0</v>
      </c>
      <c r="AB868" s="11">
        <f t="shared" ref="AB868:AB869" si="1193">AB869</f>
        <v>0</v>
      </c>
      <c r="AC868" s="11">
        <f t="shared" ref="AC868:AC869" si="1194">AC869</f>
        <v>0</v>
      </c>
      <c r="AD868" s="11">
        <f t="shared" si="1140"/>
        <v>2699.0188199999998</v>
      </c>
      <c r="AE868" s="11">
        <f t="shared" ref="AE868:AE869" si="1195">AE869</f>
        <v>0</v>
      </c>
      <c r="AF868" s="57">
        <f t="shared" si="1132"/>
        <v>2699.0188199999998</v>
      </c>
      <c r="AG868" s="58">
        <f t="shared" si="1141"/>
        <v>0</v>
      </c>
      <c r="AH868" s="58">
        <f t="shared" si="1142"/>
        <v>0</v>
      </c>
      <c r="AI868" s="11">
        <f t="shared" ref="AI868:AI869" si="1196">AI869</f>
        <v>0</v>
      </c>
      <c r="AJ868" s="21"/>
      <c r="AK868" s="21"/>
    </row>
    <row r="869" spans="1:37" ht="46.8" x14ac:dyDescent="0.3">
      <c r="A869" s="47" t="s">
        <v>566</v>
      </c>
      <c r="B869" s="48" t="s">
        <v>28</v>
      </c>
      <c r="C869" s="47"/>
      <c r="D869" s="47"/>
      <c r="E869" s="49" t="s">
        <v>29</v>
      </c>
      <c r="F869" s="11"/>
      <c r="G869" s="11"/>
      <c r="H869" s="11"/>
      <c r="I869" s="11"/>
      <c r="J869" s="11"/>
      <c r="K869" s="11"/>
      <c r="L869" s="11"/>
      <c r="M869" s="11"/>
      <c r="N869" s="11"/>
      <c r="O869" s="11">
        <f t="shared" si="1188"/>
        <v>2699.0188199999998</v>
      </c>
      <c r="P869" s="11">
        <f t="shared" si="1175"/>
        <v>0</v>
      </c>
      <c r="Q869" s="11">
        <f t="shared" si="1176"/>
        <v>0</v>
      </c>
      <c r="R869" s="11">
        <f t="shared" si="1134"/>
        <v>2699.0188199999998</v>
      </c>
      <c r="S869" s="11">
        <f t="shared" si="1135"/>
        <v>0</v>
      </c>
      <c r="T869" s="11">
        <f t="shared" si="1136"/>
        <v>0</v>
      </c>
      <c r="U869" s="11">
        <f t="shared" si="1189"/>
        <v>0</v>
      </c>
      <c r="V869" s="11">
        <f t="shared" si="1190"/>
        <v>0</v>
      </c>
      <c r="W869" s="11">
        <f t="shared" si="1191"/>
        <v>0</v>
      </c>
      <c r="X869" s="11">
        <f t="shared" si="1137"/>
        <v>2699.0188199999998</v>
      </c>
      <c r="Y869" s="11">
        <f t="shared" si="1138"/>
        <v>0</v>
      </c>
      <c r="Z869" s="11">
        <f t="shared" si="1139"/>
        <v>0</v>
      </c>
      <c r="AA869" s="11">
        <f t="shared" si="1192"/>
        <v>0</v>
      </c>
      <c r="AB869" s="11">
        <f t="shared" si="1193"/>
        <v>0</v>
      </c>
      <c r="AC869" s="11">
        <f t="shared" si="1194"/>
        <v>0</v>
      </c>
      <c r="AD869" s="11">
        <f t="shared" si="1140"/>
        <v>2699.0188199999998</v>
      </c>
      <c r="AE869" s="11">
        <f t="shared" si="1195"/>
        <v>0</v>
      </c>
      <c r="AF869" s="57">
        <f t="shared" si="1132"/>
        <v>2699.0188199999998</v>
      </c>
      <c r="AG869" s="58">
        <f t="shared" si="1141"/>
        <v>0</v>
      </c>
      <c r="AH869" s="58">
        <f t="shared" si="1142"/>
        <v>0</v>
      </c>
      <c r="AI869" s="11">
        <f t="shared" si="1196"/>
        <v>0</v>
      </c>
      <c r="AJ869" s="21"/>
      <c r="AK869" s="21"/>
    </row>
    <row r="870" spans="1:37" x14ac:dyDescent="0.3">
      <c r="A870" s="47" t="s">
        <v>566</v>
      </c>
      <c r="B870" s="48">
        <v>400</v>
      </c>
      <c r="C870" s="47" t="s">
        <v>235</v>
      </c>
      <c r="D870" s="47" t="s">
        <v>67</v>
      </c>
      <c r="E870" s="49" t="s">
        <v>528</v>
      </c>
      <c r="F870" s="11"/>
      <c r="G870" s="11"/>
      <c r="H870" s="11"/>
      <c r="I870" s="11"/>
      <c r="J870" s="11"/>
      <c r="K870" s="11"/>
      <c r="L870" s="11"/>
      <c r="M870" s="11"/>
      <c r="N870" s="11"/>
      <c r="O870" s="11">
        <v>2699.0188199999998</v>
      </c>
      <c r="P870" s="11"/>
      <c r="Q870" s="11"/>
      <c r="R870" s="11">
        <f t="shared" si="1134"/>
        <v>2699.0188199999998</v>
      </c>
      <c r="S870" s="11">
        <f t="shared" si="1135"/>
        <v>0</v>
      </c>
      <c r="T870" s="11">
        <f t="shared" si="1136"/>
        <v>0</v>
      </c>
      <c r="U870" s="11"/>
      <c r="V870" s="11"/>
      <c r="W870" s="11"/>
      <c r="X870" s="11">
        <f t="shared" si="1137"/>
        <v>2699.0188199999998</v>
      </c>
      <c r="Y870" s="11">
        <f t="shared" si="1138"/>
        <v>0</v>
      </c>
      <c r="Z870" s="11">
        <f t="shared" si="1139"/>
        <v>0</v>
      </c>
      <c r="AA870" s="11"/>
      <c r="AB870" s="11"/>
      <c r="AC870" s="11"/>
      <c r="AD870" s="11">
        <f t="shared" si="1140"/>
        <v>2699.0188199999998</v>
      </c>
      <c r="AE870" s="11"/>
      <c r="AF870" s="57">
        <f t="shared" si="1132"/>
        <v>2699.0188199999998</v>
      </c>
      <c r="AG870" s="58">
        <f t="shared" si="1141"/>
        <v>0</v>
      </c>
      <c r="AH870" s="58">
        <f t="shared" si="1142"/>
        <v>0</v>
      </c>
      <c r="AI870" s="11"/>
      <c r="AJ870" s="21"/>
      <c r="AK870" s="21"/>
    </row>
    <row r="871" spans="1:37" s="1" customFormat="1" ht="46.8" hidden="1" x14ac:dyDescent="0.3">
      <c r="A871" s="8" t="s">
        <v>568</v>
      </c>
      <c r="B871" s="9"/>
      <c r="C871" s="8"/>
      <c r="D871" s="8"/>
      <c r="E871" s="20" t="s">
        <v>569</v>
      </c>
      <c r="F871" s="11"/>
      <c r="G871" s="11"/>
      <c r="H871" s="11"/>
      <c r="I871" s="11"/>
      <c r="J871" s="11"/>
      <c r="K871" s="11"/>
      <c r="L871" s="11"/>
      <c r="M871" s="11"/>
      <c r="N871" s="11"/>
      <c r="O871" s="11">
        <f>O872+O874</f>
        <v>39566.691999999995</v>
      </c>
      <c r="P871" s="11">
        <f>P872+P874</f>
        <v>0</v>
      </c>
      <c r="Q871" s="11">
        <f>Q872+Q874</f>
        <v>0</v>
      </c>
      <c r="R871" s="11">
        <f t="shared" si="1134"/>
        <v>39566.691999999995</v>
      </c>
      <c r="S871" s="11">
        <f t="shared" si="1135"/>
        <v>0</v>
      </c>
      <c r="T871" s="11">
        <f t="shared" si="1136"/>
        <v>0</v>
      </c>
      <c r="U871" s="11">
        <f>U872+U874</f>
        <v>-39566.692000000003</v>
      </c>
      <c r="V871" s="11">
        <f>V872+V874</f>
        <v>0</v>
      </c>
      <c r="W871" s="11">
        <f>W872+W874</f>
        <v>0</v>
      </c>
      <c r="X871" s="11">
        <f t="shared" si="1137"/>
        <v>0</v>
      </c>
      <c r="Y871" s="11">
        <f t="shared" si="1138"/>
        <v>0</v>
      </c>
      <c r="Z871" s="11">
        <f t="shared" si="1139"/>
        <v>0</v>
      </c>
      <c r="AA871" s="11">
        <f>AA872+AA874</f>
        <v>0</v>
      </c>
      <c r="AB871" s="11">
        <f>AB872+AB874</f>
        <v>0</v>
      </c>
      <c r="AC871" s="11">
        <f>AC872+AC874</f>
        <v>0</v>
      </c>
      <c r="AD871" s="11">
        <f t="shared" si="1140"/>
        <v>0</v>
      </c>
      <c r="AE871" s="11">
        <f>AE872+AE874</f>
        <v>0</v>
      </c>
      <c r="AF871" s="11"/>
      <c r="AG871" s="11">
        <f t="shared" si="1141"/>
        <v>0</v>
      </c>
      <c r="AH871" s="11">
        <f t="shared" si="1142"/>
        <v>0</v>
      </c>
      <c r="AI871" s="11">
        <f>AI872+AI874</f>
        <v>0</v>
      </c>
      <c r="AJ871" s="21">
        <v>0</v>
      </c>
      <c r="AK871" s="21"/>
    </row>
    <row r="872" spans="1:37" s="1" customFormat="1" ht="31.2" hidden="1" x14ac:dyDescent="0.3">
      <c r="A872" s="8" t="s">
        <v>568</v>
      </c>
      <c r="B872" s="9" t="s">
        <v>59</v>
      </c>
      <c r="C872" s="8"/>
      <c r="D872" s="8"/>
      <c r="E872" s="20" t="s">
        <v>60</v>
      </c>
      <c r="F872" s="11"/>
      <c r="G872" s="11"/>
      <c r="H872" s="11"/>
      <c r="I872" s="11"/>
      <c r="J872" s="11"/>
      <c r="K872" s="11"/>
      <c r="L872" s="11"/>
      <c r="M872" s="11"/>
      <c r="N872" s="11"/>
      <c r="O872" s="11">
        <f>O873</f>
        <v>314.5</v>
      </c>
      <c r="P872" s="11">
        <f>P873</f>
        <v>0</v>
      </c>
      <c r="Q872" s="11">
        <f>Q873</f>
        <v>0</v>
      </c>
      <c r="R872" s="11">
        <f t="shared" si="1134"/>
        <v>314.5</v>
      </c>
      <c r="S872" s="11">
        <f t="shared" si="1135"/>
        <v>0</v>
      </c>
      <c r="T872" s="11">
        <f t="shared" si="1136"/>
        <v>0</v>
      </c>
      <c r="U872" s="11">
        <f>U873</f>
        <v>-314.5</v>
      </c>
      <c r="V872" s="11">
        <f>V873</f>
        <v>0</v>
      </c>
      <c r="W872" s="11">
        <f>W873</f>
        <v>0</v>
      </c>
      <c r="X872" s="11">
        <f t="shared" si="1137"/>
        <v>0</v>
      </c>
      <c r="Y872" s="11">
        <f t="shared" si="1138"/>
        <v>0</v>
      </c>
      <c r="Z872" s="11">
        <f t="shared" si="1139"/>
        <v>0</v>
      </c>
      <c r="AA872" s="11">
        <f>AA873</f>
        <v>0</v>
      </c>
      <c r="AB872" s="11">
        <f>AB873</f>
        <v>0</v>
      </c>
      <c r="AC872" s="11">
        <f>AC873</f>
        <v>0</v>
      </c>
      <c r="AD872" s="11">
        <f t="shared" si="1140"/>
        <v>0</v>
      </c>
      <c r="AE872" s="11">
        <f>AE873</f>
        <v>0</v>
      </c>
      <c r="AF872" s="11"/>
      <c r="AG872" s="11">
        <f t="shared" si="1141"/>
        <v>0</v>
      </c>
      <c r="AH872" s="11">
        <f t="shared" si="1142"/>
        <v>0</v>
      </c>
      <c r="AI872" s="11">
        <f>AI873</f>
        <v>0</v>
      </c>
      <c r="AJ872" s="21">
        <v>0</v>
      </c>
      <c r="AK872" s="21"/>
    </row>
    <row r="873" spans="1:37" s="1" customFormat="1" hidden="1" x14ac:dyDescent="0.3">
      <c r="A873" s="8" t="s">
        <v>568</v>
      </c>
      <c r="B873" s="9">
        <v>200</v>
      </c>
      <c r="C873" s="8" t="s">
        <v>235</v>
      </c>
      <c r="D873" s="8" t="s">
        <v>67</v>
      </c>
      <c r="E873" s="20" t="s">
        <v>528</v>
      </c>
      <c r="F873" s="11"/>
      <c r="G873" s="11"/>
      <c r="H873" s="11"/>
      <c r="I873" s="11"/>
      <c r="J873" s="11"/>
      <c r="K873" s="11"/>
      <c r="L873" s="11"/>
      <c r="M873" s="11"/>
      <c r="N873" s="11"/>
      <c r="O873" s="11">
        <f>224.5+90</f>
        <v>314.5</v>
      </c>
      <c r="P873" s="11"/>
      <c r="Q873" s="11"/>
      <c r="R873" s="11">
        <f t="shared" si="1134"/>
        <v>314.5</v>
      </c>
      <c r="S873" s="11">
        <f t="shared" si="1135"/>
        <v>0</v>
      </c>
      <c r="T873" s="11">
        <f t="shared" si="1136"/>
        <v>0</v>
      </c>
      <c r="U873" s="11">
        <v>-314.5</v>
      </c>
      <c r="V873" s="11"/>
      <c r="W873" s="11"/>
      <c r="X873" s="11">
        <f t="shared" si="1137"/>
        <v>0</v>
      </c>
      <c r="Y873" s="11">
        <f t="shared" si="1138"/>
        <v>0</v>
      </c>
      <c r="Z873" s="11">
        <f t="shared" si="1139"/>
        <v>0</v>
      </c>
      <c r="AA873" s="11"/>
      <c r="AB873" s="11"/>
      <c r="AC873" s="11"/>
      <c r="AD873" s="11">
        <f t="shared" si="1140"/>
        <v>0</v>
      </c>
      <c r="AE873" s="11"/>
      <c r="AF873" s="11"/>
      <c r="AG873" s="11">
        <f t="shared" si="1141"/>
        <v>0</v>
      </c>
      <c r="AH873" s="11">
        <f t="shared" si="1142"/>
        <v>0</v>
      </c>
      <c r="AI873" s="11"/>
      <c r="AJ873" s="21">
        <v>0</v>
      </c>
      <c r="AK873" s="21"/>
    </row>
    <row r="874" spans="1:37" s="1" customFormat="1" hidden="1" x14ac:dyDescent="0.3">
      <c r="A874" s="8" t="s">
        <v>568</v>
      </c>
      <c r="B874" s="9" t="s">
        <v>45</v>
      </c>
      <c r="C874" s="8"/>
      <c r="D874" s="8"/>
      <c r="E874" s="20" t="s">
        <v>46</v>
      </c>
      <c r="F874" s="11"/>
      <c r="G874" s="11"/>
      <c r="H874" s="11"/>
      <c r="I874" s="11"/>
      <c r="J874" s="11"/>
      <c r="K874" s="11"/>
      <c r="L874" s="11"/>
      <c r="M874" s="11"/>
      <c r="N874" s="11"/>
      <c r="O874" s="11">
        <f>O875</f>
        <v>39252.191999999995</v>
      </c>
      <c r="P874" s="11">
        <f>P875</f>
        <v>0</v>
      </c>
      <c r="Q874" s="11">
        <f>Q875</f>
        <v>0</v>
      </c>
      <c r="R874" s="11">
        <f t="shared" si="1134"/>
        <v>39252.191999999995</v>
      </c>
      <c r="S874" s="11">
        <f t="shared" si="1135"/>
        <v>0</v>
      </c>
      <c r="T874" s="11">
        <f t="shared" si="1136"/>
        <v>0</v>
      </c>
      <c r="U874" s="11">
        <f>U875</f>
        <v>-39252.192000000003</v>
      </c>
      <c r="V874" s="11">
        <f>V875</f>
        <v>0</v>
      </c>
      <c r="W874" s="11">
        <f>W875</f>
        <v>0</v>
      </c>
      <c r="X874" s="11">
        <f t="shared" si="1137"/>
        <v>0</v>
      </c>
      <c r="Y874" s="11">
        <f t="shared" si="1138"/>
        <v>0</v>
      </c>
      <c r="Z874" s="11">
        <f t="shared" si="1139"/>
        <v>0</v>
      </c>
      <c r="AA874" s="11">
        <f>AA875</f>
        <v>0</v>
      </c>
      <c r="AB874" s="11">
        <f>AB875</f>
        <v>0</v>
      </c>
      <c r="AC874" s="11">
        <f>AC875</f>
        <v>0</v>
      </c>
      <c r="AD874" s="11">
        <f t="shared" si="1140"/>
        <v>0</v>
      </c>
      <c r="AE874" s="11">
        <f>AE875</f>
        <v>0</v>
      </c>
      <c r="AF874" s="11"/>
      <c r="AG874" s="11">
        <f t="shared" si="1141"/>
        <v>0</v>
      </c>
      <c r="AH874" s="11">
        <f t="shared" si="1142"/>
        <v>0</v>
      </c>
      <c r="AI874" s="11">
        <f>AI875</f>
        <v>0</v>
      </c>
      <c r="AJ874" s="21">
        <v>0</v>
      </c>
      <c r="AK874" s="21"/>
    </row>
    <row r="875" spans="1:37" s="1" customFormat="1" hidden="1" x14ac:dyDescent="0.3">
      <c r="A875" s="8" t="s">
        <v>568</v>
      </c>
      <c r="B875" s="9">
        <v>800</v>
      </c>
      <c r="C875" s="8" t="s">
        <v>235</v>
      </c>
      <c r="D875" s="8" t="s">
        <v>67</v>
      </c>
      <c r="E875" s="20" t="s">
        <v>528</v>
      </c>
      <c r="F875" s="11"/>
      <c r="G875" s="11"/>
      <c r="H875" s="11"/>
      <c r="I875" s="11"/>
      <c r="J875" s="11"/>
      <c r="K875" s="11"/>
      <c r="L875" s="11"/>
      <c r="M875" s="11"/>
      <c r="N875" s="11"/>
      <c r="O875" s="11">
        <f>19924+19328.192</f>
        <v>39252.191999999995</v>
      </c>
      <c r="P875" s="11"/>
      <c r="Q875" s="11"/>
      <c r="R875" s="11">
        <f t="shared" ref="R875:R938" si="1197">L875+O875</f>
        <v>39252.191999999995</v>
      </c>
      <c r="S875" s="11">
        <f t="shared" ref="S875:S938" si="1198">M875+P875</f>
        <v>0</v>
      </c>
      <c r="T875" s="11">
        <f t="shared" ref="T875:T938" si="1199">N875+Q875</f>
        <v>0</v>
      </c>
      <c r="U875" s="11">
        <v>-39252.192000000003</v>
      </c>
      <c r="V875" s="11"/>
      <c r="W875" s="11"/>
      <c r="X875" s="11">
        <f t="shared" ref="X875:X938" si="1200">R875+U875</f>
        <v>0</v>
      </c>
      <c r="Y875" s="11">
        <f t="shared" ref="Y875:Y938" si="1201">S875+V875</f>
        <v>0</v>
      </c>
      <c r="Z875" s="11">
        <f t="shared" ref="Z875:Z938" si="1202">T875+W875</f>
        <v>0</v>
      </c>
      <c r="AA875" s="11"/>
      <c r="AB875" s="11"/>
      <c r="AC875" s="11"/>
      <c r="AD875" s="11">
        <f t="shared" ref="AD875:AD938" si="1203">X875+AA875</f>
        <v>0</v>
      </c>
      <c r="AE875" s="11"/>
      <c r="AF875" s="11"/>
      <c r="AG875" s="11">
        <f t="shared" ref="AG875:AG938" si="1204">Y875+AB875</f>
        <v>0</v>
      </c>
      <c r="AH875" s="11">
        <f t="shared" ref="AH875:AH938" si="1205">Z875+AC875</f>
        <v>0</v>
      </c>
      <c r="AI875" s="11"/>
      <c r="AJ875" s="21">
        <v>0</v>
      </c>
      <c r="AK875" s="21"/>
    </row>
    <row r="876" spans="1:37" ht="62.4" x14ac:dyDescent="0.3">
      <c r="A876" s="47" t="s">
        <v>570</v>
      </c>
      <c r="B876" s="48"/>
      <c r="C876" s="47"/>
      <c r="D876" s="47"/>
      <c r="E876" s="50" t="s">
        <v>571</v>
      </c>
      <c r="F876" s="11"/>
      <c r="G876" s="11"/>
      <c r="H876" s="11"/>
      <c r="I876" s="11"/>
      <c r="J876" s="11"/>
      <c r="K876" s="11"/>
      <c r="L876" s="11"/>
      <c r="M876" s="11"/>
      <c r="N876" s="11"/>
      <c r="O876" s="11">
        <f>O879</f>
        <v>0</v>
      </c>
      <c r="P876" s="11">
        <f>P879</f>
        <v>4995.5690000000004</v>
      </c>
      <c r="Q876" s="11">
        <f>Q879</f>
        <v>0</v>
      </c>
      <c r="R876" s="11">
        <f t="shared" si="1197"/>
        <v>0</v>
      </c>
      <c r="S876" s="11">
        <f t="shared" si="1198"/>
        <v>4995.5690000000004</v>
      </c>
      <c r="T876" s="11">
        <f t="shared" si="1199"/>
        <v>0</v>
      </c>
      <c r="U876" s="11">
        <f>U879+U877</f>
        <v>100</v>
      </c>
      <c r="V876" s="11">
        <f>V879+V877</f>
        <v>0</v>
      </c>
      <c r="W876" s="11">
        <f>W879+W877</f>
        <v>0</v>
      </c>
      <c r="X876" s="11">
        <f t="shared" si="1200"/>
        <v>100</v>
      </c>
      <c r="Y876" s="11">
        <f t="shared" si="1201"/>
        <v>4995.5690000000004</v>
      </c>
      <c r="Z876" s="11">
        <f t="shared" si="1202"/>
        <v>0</v>
      </c>
      <c r="AA876" s="11">
        <f>AA879+AA877</f>
        <v>0</v>
      </c>
      <c r="AB876" s="11">
        <f>AB879+AB877</f>
        <v>0</v>
      </c>
      <c r="AC876" s="11">
        <f>AC879+AC877</f>
        <v>0</v>
      </c>
      <c r="AD876" s="11">
        <f t="shared" si="1203"/>
        <v>100</v>
      </c>
      <c r="AE876" s="11">
        <f>AE879+AE877</f>
        <v>0</v>
      </c>
      <c r="AF876" s="57">
        <f t="shared" ref="AF876:AF939" si="1206">AD876+AE876</f>
        <v>100</v>
      </c>
      <c r="AG876" s="58">
        <f t="shared" si="1204"/>
        <v>4995.5690000000004</v>
      </c>
      <c r="AH876" s="58">
        <f t="shared" si="1205"/>
        <v>0</v>
      </c>
      <c r="AI876" s="11">
        <f>AI879+AI877</f>
        <v>0</v>
      </c>
      <c r="AJ876" s="21"/>
      <c r="AK876" s="21"/>
    </row>
    <row r="877" spans="1:37" ht="31.2" x14ac:dyDescent="0.3">
      <c r="A877" s="47" t="s">
        <v>570</v>
      </c>
      <c r="B877" s="48" t="s">
        <v>59</v>
      </c>
      <c r="C877" s="47"/>
      <c r="D877" s="47"/>
      <c r="E877" s="49" t="s">
        <v>60</v>
      </c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>
        <f>U878</f>
        <v>100</v>
      </c>
      <c r="V877" s="11">
        <f>V878</f>
        <v>0</v>
      </c>
      <c r="W877" s="11">
        <f>W878</f>
        <v>0</v>
      </c>
      <c r="X877" s="11">
        <f t="shared" si="1200"/>
        <v>100</v>
      </c>
      <c r="Y877" s="11">
        <f t="shared" si="1201"/>
        <v>0</v>
      </c>
      <c r="Z877" s="11">
        <f t="shared" si="1202"/>
        <v>0</v>
      </c>
      <c r="AA877" s="11">
        <f>AA878</f>
        <v>0</v>
      </c>
      <c r="AB877" s="11">
        <f>AB878</f>
        <v>0</v>
      </c>
      <c r="AC877" s="11">
        <f>AC878</f>
        <v>0</v>
      </c>
      <c r="AD877" s="11">
        <f t="shared" si="1203"/>
        <v>100</v>
      </c>
      <c r="AE877" s="11">
        <f>AE878</f>
        <v>0</v>
      </c>
      <c r="AF877" s="57">
        <f t="shared" si="1206"/>
        <v>100</v>
      </c>
      <c r="AG877" s="58">
        <f t="shared" si="1204"/>
        <v>0</v>
      </c>
      <c r="AH877" s="58">
        <f t="shared" si="1205"/>
        <v>0</v>
      </c>
      <c r="AI877" s="11">
        <f>AI878</f>
        <v>0</v>
      </c>
      <c r="AJ877" s="21"/>
      <c r="AK877" s="21"/>
    </row>
    <row r="878" spans="1:37" x14ac:dyDescent="0.3">
      <c r="A878" s="47" t="s">
        <v>570</v>
      </c>
      <c r="B878" s="48">
        <v>200</v>
      </c>
      <c r="C878" s="47" t="s">
        <v>235</v>
      </c>
      <c r="D878" s="47" t="s">
        <v>67</v>
      </c>
      <c r="E878" s="49" t="s">
        <v>528</v>
      </c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>
        <v>100</v>
      </c>
      <c r="V878" s="11"/>
      <c r="W878" s="11"/>
      <c r="X878" s="11">
        <f t="shared" si="1200"/>
        <v>100</v>
      </c>
      <c r="Y878" s="11">
        <f t="shared" si="1201"/>
        <v>0</v>
      </c>
      <c r="Z878" s="11">
        <f t="shared" si="1202"/>
        <v>0</v>
      </c>
      <c r="AA878" s="11"/>
      <c r="AB878" s="11"/>
      <c r="AC878" s="11"/>
      <c r="AD878" s="11">
        <f t="shared" si="1203"/>
        <v>100</v>
      </c>
      <c r="AE878" s="11"/>
      <c r="AF878" s="57">
        <f t="shared" si="1206"/>
        <v>100</v>
      </c>
      <c r="AG878" s="58">
        <f t="shared" si="1204"/>
        <v>0</v>
      </c>
      <c r="AH878" s="58">
        <f t="shared" si="1205"/>
        <v>0</v>
      </c>
      <c r="AI878" s="11"/>
      <c r="AJ878" s="21"/>
      <c r="AK878" s="21"/>
    </row>
    <row r="879" spans="1:37" ht="46.8" x14ac:dyDescent="0.3">
      <c r="A879" s="47" t="s">
        <v>570</v>
      </c>
      <c r="B879" s="48" t="s">
        <v>28</v>
      </c>
      <c r="C879" s="47"/>
      <c r="D879" s="47"/>
      <c r="E879" s="49" t="s">
        <v>29</v>
      </c>
      <c r="F879" s="11"/>
      <c r="G879" s="11"/>
      <c r="H879" s="11"/>
      <c r="I879" s="11"/>
      <c r="J879" s="11"/>
      <c r="K879" s="11"/>
      <c r="L879" s="11"/>
      <c r="M879" s="11"/>
      <c r="N879" s="11"/>
      <c r="O879" s="11">
        <f>O880</f>
        <v>0</v>
      </c>
      <c r="P879" s="11">
        <f>P880</f>
        <v>4995.5690000000004</v>
      </c>
      <c r="Q879" s="11">
        <f>Q880</f>
        <v>0</v>
      </c>
      <c r="R879" s="11">
        <f t="shared" si="1197"/>
        <v>0</v>
      </c>
      <c r="S879" s="11">
        <f t="shared" si="1198"/>
        <v>4995.5690000000004</v>
      </c>
      <c r="T879" s="11">
        <f t="shared" si="1199"/>
        <v>0</v>
      </c>
      <c r="U879" s="11">
        <f>U880</f>
        <v>0</v>
      </c>
      <c r="V879" s="11">
        <f>V880</f>
        <v>0</v>
      </c>
      <c r="W879" s="11">
        <f>W880</f>
        <v>0</v>
      </c>
      <c r="X879" s="11">
        <f t="shared" si="1200"/>
        <v>0</v>
      </c>
      <c r="Y879" s="11">
        <f t="shared" si="1201"/>
        <v>4995.5690000000004</v>
      </c>
      <c r="Z879" s="11">
        <f t="shared" si="1202"/>
        <v>0</v>
      </c>
      <c r="AA879" s="11">
        <f>AA880</f>
        <v>0</v>
      </c>
      <c r="AB879" s="11">
        <f>AB880</f>
        <v>0</v>
      </c>
      <c r="AC879" s="11">
        <f>AC880</f>
        <v>0</v>
      </c>
      <c r="AD879" s="11">
        <f t="shared" si="1203"/>
        <v>0</v>
      </c>
      <c r="AE879" s="11">
        <f>AE880</f>
        <v>0</v>
      </c>
      <c r="AF879" s="57">
        <f t="shared" si="1206"/>
        <v>0</v>
      </c>
      <c r="AG879" s="58">
        <f t="shared" si="1204"/>
        <v>4995.5690000000004</v>
      </c>
      <c r="AH879" s="58">
        <f t="shared" si="1205"/>
        <v>0</v>
      </c>
      <c r="AI879" s="11">
        <f>AI880</f>
        <v>0</v>
      </c>
      <c r="AJ879" s="21"/>
      <c r="AK879" s="21"/>
    </row>
    <row r="880" spans="1:37" x14ac:dyDescent="0.3">
      <c r="A880" s="47" t="s">
        <v>570</v>
      </c>
      <c r="B880" s="48">
        <v>400</v>
      </c>
      <c r="C880" s="47" t="s">
        <v>235</v>
      </c>
      <c r="D880" s="47" t="s">
        <v>67</v>
      </c>
      <c r="E880" s="49" t="s">
        <v>528</v>
      </c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>
        <v>4995.5690000000004</v>
      </c>
      <c r="Q880" s="11"/>
      <c r="R880" s="11">
        <f t="shared" si="1197"/>
        <v>0</v>
      </c>
      <c r="S880" s="11">
        <f t="shared" si="1198"/>
        <v>4995.5690000000004</v>
      </c>
      <c r="T880" s="11">
        <f t="shared" si="1199"/>
        <v>0</v>
      </c>
      <c r="U880" s="11"/>
      <c r="V880" s="11"/>
      <c r="W880" s="11"/>
      <c r="X880" s="11">
        <f t="shared" si="1200"/>
        <v>0</v>
      </c>
      <c r="Y880" s="11">
        <f t="shared" si="1201"/>
        <v>4995.5690000000004</v>
      </c>
      <c r="Z880" s="11">
        <f t="shared" si="1202"/>
        <v>0</v>
      </c>
      <c r="AA880" s="11"/>
      <c r="AB880" s="11"/>
      <c r="AC880" s="11"/>
      <c r="AD880" s="11">
        <f t="shared" si="1203"/>
        <v>0</v>
      </c>
      <c r="AE880" s="11"/>
      <c r="AF880" s="57">
        <f t="shared" si="1206"/>
        <v>0</v>
      </c>
      <c r="AG880" s="58">
        <f t="shared" si="1204"/>
        <v>4995.5690000000004</v>
      </c>
      <c r="AH880" s="58">
        <f t="shared" si="1205"/>
        <v>0</v>
      </c>
      <c r="AI880" s="11"/>
      <c r="AJ880" s="21"/>
      <c r="AK880" s="21"/>
    </row>
    <row r="881" spans="1:37" ht="46.8" x14ac:dyDescent="0.3">
      <c r="A881" s="47" t="s">
        <v>572</v>
      </c>
      <c r="B881" s="48"/>
      <c r="C881" s="47"/>
      <c r="D881" s="47"/>
      <c r="E881" s="49" t="s">
        <v>573</v>
      </c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>
        <f t="shared" ref="U881:U892" si="1207">U882</f>
        <v>85</v>
      </c>
      <c r="V881" s="11">
        <f t="shared" ref="V881:V892" si="1208">V882</f>
        <v>0</v>
      </c>
      <c r="W881" s="11">
        <f t="shared" ref="W881:W892" si="1209">W882</f>
        <v>0</v>
      </c>
      <c r="X881" s="11">
        <f t="shared" si="1200"/>
        <v>85</v>
      </c>
      <c r="Y881" s="11">
        <f t="shared" si="1201"/>
        <v>0</v>
      </c>
      <c r="Z881" s="11">
        <f t="shared" si="1202"/>
        <v>0</v>
      </c>
      <c r="AA881" s="11">
        <f t="shared" ref="AA881:AA892" si="1210">AA882</f>
        <v>0</v>
      </c>
      <c r="AB881" s="11">
        <f t="shared" ref="AB881:AB892" si="1211">AB882</f>
        <v>0</v>
      </c>
      <c r="AC881" s="11">
        <f t="shared" ref="AC881:AC892" si="1212">AC882</f>
        <v>0</v>
      </c>
      <c r="AD881" s="11">
        <f t="shared" si="1203"/>
        <v>85</v>
      </c>
      <c r="AE881" s="11">
        <f t="shared" ref="AE881:AE892" si="1213">AE882</f>
        <v>0</v>
      </c>
      <c r="AF881" s="57">
        <f t="shared" si="1206"/>
        <v>85</v>
      </c>
      <c r="AG881" s="58">
        <f t="shared" si="1204"/>
        <v>0</v>
      </c>
      <c r="AH881" s="58">
        <f t="shared" si="1205"/>
        <v>0</v>
      </c>
      <c r="AI881" s="11">
        <f t="shared" ref="AI881:AI892" si="1214">AI882</f>
        <v>0</v>
      </c>
      <c r="AJ881" s="21"/>
      <c r="AK881" s="21"/>
    </row>
    <row r="882" spans="1:37" ht="31.2" x14ac:dyDescent="0.3">
      <c r="A882" s="47" t="s">
        <v>572</v>
      </c>
      <c r="B882" s="48" t="s">
        <v>59</v>
      </c>
      <c r="C882" s="47"/>
      <c r="D882" s="47"/>
      <c r="E882" s="49" t="s">
        <v>60</v>
      </c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>
        <f t="shared" si="1207"/>
        <v>85</v>
      </c>
      <c r="V882" s="11">
        <f t="shared" si="1208"/>
        <v>0</v>
      </c>
      <c r="W882" s="11">
        <f t="shared" si="1209"/>
        <v>0</v>
      </c>
      <c r="X882" s="11">
        <f t="shared" si="1200"/>
        <v>85</v>
      </c>
      <c r="Y882" s="11">
        <f t="shared" si="1201"/>
        <v>0</v>
      </c>
      <c r="Z882" s="11">
        <f t="shared" si="1202"/>
        <v>0</v>
      </c>
      <c r="AA882" s="11">
        <f t="shared" si="1210"/>
        <v>0</v>
      </c>
      <c r="AB882" s="11">
        <f t="shared" si="1211"/>
        <v>0</v>
      </c>
      <c r="AC882" s="11">
        <f t="shared" si="1212"/>
        <v>0</v>
      </c>
      <c r="AD882" s="11">
        <f t="shared" si="1203"/>
        <v>85</v>
      </c>
      <c r="AE882" s="11">
        <f t="shared" si="1213"/>
        <v>0</v>
      </c>
      <c r="AF882" s="57">
        <f t="shared" si="1206"/>
        <v>85</v>
      </c>
      <c r="AG882" s="58">
        <f t="shared" si="1204"/>
        <v>0</v>
      </c>
      <c r="AH882" s="58">
        <f t="shared" si="1205"/>
        <v>0</v>
      </c>
      <c r="AI882" s="11">
        <f t="shared" si="1214"/>
        <v>0</v>
      </c>
      <c r="AJ882" s="21"/>
      <c r="AK882" s="21"/>
    </row>
    <row r="883" spans="1:37" x14ac:dyDescent="0.3">
      <c r="A883" s="47" t="s">
        <v>572</v>
      </c>
      <c r="B883" s="48">
        <v>200</v>
      </c>
      <c r="C883" s="47" t="s">
        <v>235</v>
      </c>
      <c r="D883" s="47" t="s">
        <v>67</v>
      </c>
      <c r="E883" s="49" t="s">
        <v>528</v>
      </c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>
        <v>85</v>
      </c>
      <c r="V883" s="11"/>
      <c r="W883" s="11"/>
      <c r="X883" s="11">
        <f t="shared" si="1200"/>
        <v>85</v>
      </c>
      <c r="Y883" s="11">
        <f t="shared" si="1201"/>
        <v>0</v>
      </c>
      <c r="Z883" s="11">
        <f t="shared" si="1202"/>
        <v>0</v>
      </c>
      <c r="AA883" s="11"/>
      <c r="AB883" s="11"/>
      <c r="AC883" s="11"/>
      <c r="AD883" s="11">
        <f t="shared" si="1203"/>
        <v>85</v>
      </c>
      <c r="AE883" s="11"/>
      <c r="AF883" s="57">
        <f t="shared" si="1206"/>
        <v>85</v>
      </c>
      <c r="AG883" s="58">
        <f t="shared" si="1204"/>
        <v>0</v>
      </c>
      <c r="AH883" s="58">
        <f t="shared" si="1205"/>
        <v>0</v>
      </c>
      <c r="AI883" s="11"/>
      <c r="AJ883" s="21"/>
      <c r="AK883" s="21"/>
    </row>
    <row r="884" spans="1:37" ht="31.2" x14ac:dyDescent="0.3">
      <c r="A884" s="47" t="s">
        <v>574</v>
      </c>
      <c r="B884" s="48"/>
      <c r="C884" s="47"/>
      <c r="D884" s="47"/>
      <c r="E884" s="49" t="s">
        <v>575</v>
      </c>
      <c r="F884" s="11">
        <f t="shared" si="1168"/>
        <v>179281.7</v>
      </c>
      <c r="G884" s="11">
        <f t="shared" si="1169"/>
        <v>179612.3</v>
      </c>
      <c r="H884" s="11">
        <f t="shared" si="1170"/>
        <v>185486.1</v>
      </c>
      <c r="I884" s="11">
        <f t="shared" si="1171"/>
        <v>0</v>
      </c>
      <c r="J884" s="11">
        <f t="shared" si="1172"/>
        <v>0</v>
      </c>
      <c r="K884" s="11">
        <f t="shared" si="1173"/>
        <v>0</v>
      </c>
      <c r="L884" s="11">
        <f t="shared" si="1185"/>
        <v>179281.7</v>
      </c>
      <c r="M884" s="11">
        <f t="shared" si="1186"/>
        <v>179612.3</v>
      </c>
      <c r="N884" s="11">
        <f t="shared" si="1187"/>
        <v>185486.1</v>
      </c>
      <c r="O884" s="11">
        <f t="shared" si="1174"/>
        <v>6.30924</v>
      </c>
      <c r="P884" s="11">
        <f t="shared" si="1175"/>
        <v>0</v>
      </c>
      <c r="Q884" s="11">
        <f t="shared" si="1176"/>
        <v>0</v>
      </c>
      <c r="R884" s="11">
        <f t="shared" si="1197"/>
        <v>179288.00924000001</v>
      </c>
      <c r="S884" s="11">
        <f t="shared" si="1198"/>
        <v>179612.3</v>
      </c>
      <c r="T884" s="11">
        <f t="shared" si="1199"/>
        <v>185486.1</v>
      </c>
      <c r="U884" s="11">
        <f t="shared" si="1207"/>
        <v>0</v>
      </c>
      <c r="V884" s="11">
        <f t="shared" si="1208"/>
        <v>0</v>
      </c>
      <c r="W884" s="11">
        <f t="shared" si="1209"/>
        <v>0</v>
      </c>
      <c r="X884" s="11">
        <f t="shared" si="1200"/>
        <v>179288.00924000001</v>
      </c>
      <c r="Y884" s="11">
        <f t="shared" si="1201"/>
        <v>179612.3</v>
      </c>
      <c r="Z884" s="11">
        <f t="shared" si="1202"/>
        <v>185486.1</v>
      </c>
      <c r="AA884" s="11">
        <f t="shared" si="1210"/>
        <v>0</v>
      </c>
      <c r="AB884" s="11">
        <f t="shared" si="1211"/>
        <v>0</v>
      </c>
      <c r="AC884" s="11">
        <f t="shared" si="1212"/>
        <v>0</v>
      </c>
      <c r="AD884" s="11">
        <f t="shared" si="1203"/>
        <v>179288.00924000001</v>
      </c>
      <c r="AE884" s="11">
        <f t="shared" si="1213"/>
        <v>0</v>
      </c>
      <c r="AF884" s="57">
        <f t="shared" si="1206"/>
        <v>179288.00924000001</v>
      </c>
      <c r="AG884" s="58">
        <f t="shared" si="1204"/>
        <v>179612.3</v>
      </c>
      <c r="AH884" s="58">
        <f t="shared" si="1205"/>
        <v>185486.1</v>
      </c>
      <c r="AI884" s="11">
        <f t="shared" si="1214"/>
        <v>0</v>
      </c>
      <c r="AJ884" s="21"/>
      <c r="AK884" s="21"/>
    </row>
    <row r="885" spans="1:37" x14ac:dyDescent="0.3">
      <c r="A885" s="47" t="s">
        <v>576</v>
      </c>
      <c r="B885" s="48"/>
      <c r="C885" s="47"/>
      <c r="D885" s="47"/>
      <c r="E885" s="49" t="s">
        <v>577</v>
      </c>
      <c r="F885" s="11">
        <f t="shared" si="1168"/>
        <v>179281.7</v>
      </c>
      <c r="G885" s="11">
        <f t="shared" si="1169"/>
        <v>179612.3</v>
      </c>
      <c r="H885" s="11">
        <f t="shared" si="1170"/>
        <v>185486.1</v>
      </c>
      <c r="I885" s="11">
        <f t="shared" si="1171"/>
        <v>0</v>
      </c>
      <c r="J885" s="11">
        <f t="shared" si="1172"/>
        <v>0</v>
      </c>
      <c r="K885" s="11">
        <f t="shared" si="1173"/>
        <v>0</v>
      </c>
      <c r="L885" s="11">
        <f t="shared" si="1185"/>
        <v>179281.7</v>
      </c>
      <c r="M885" s="11">
        <f t="shared" si="1186"/>
        <v>179612.3</v>
      </c>
      <c r="N885" s="11">
        <f t="shared" si="1187"/>
        <v>185486.1</v>
      </c>
      <c r="O885" s="11">
        <f t="shared" si="1174"/>
        <v>6.30924</v>
      </c>
      <c r="P885" s="11">
        <f t="shared" si="1175"/>
        <v>0</v>
      </c>
      <c r="Q885" s="11">
        <f t="shared" si="1176"/>
        <v>0</v>
      </c>
      <c r="R885" s="11">
        <f t="shared" si="1197"/>
        <v>179288.00924000001</v>
      </c>
      <c r="S885" s="11">
        <f t="shared" si="1198"/>
        <v>179612.3</v>
      </c>
      <c r="T885" s="11">
        <f t="shared" si="1199"/>
        <v>185486.1</v>
      </c>
      <c r="U885" s="11">
        <f t="shared" si="1207"/>
        <v>0</v>
      </c>
      <c r="V885" s="11">
        <f t="shared" si="1208"/>
        <v>0</v>
      </c>
      <c r="W885" s="11">
        <f t="shared" si="1209"/>
        <v>0</v>
      </c>
      <c r="X885" s="11">
        <f t="shared" si="1200"/>
        <v>179288.00924000001</v>
      </c>
      <c r="Y885" s="11">
        <f t="shared" si="1201"/>
        <v>179612.3</v>
      </c>
      <c r="Z885" s="11">
        <f t="shared" si="1202"/>
        <v>185486.1</v>
      </c>
      <c r="AA885" s="11">
        <f t="shared" si="1210"/>
        <v>0</v>
      </c>
      <c r="AB885" s="11">
        <f t="shared" si="1211"/>
        <v>0</v>
      </c>
      <c r="AC885" s="11">
        <f t="shared" si="1212"/>
        <v>0</v>
      </c>
      <c r="AD885" s="11">
        <f t="shared" si="1203"/>
        <v>179288.00924000001</v>
      </c>
      <c r="AE885" s="11">
        <f t="shared" si="1213"/>
        <v>0</v>
      </c>
      <c r="AF885" s="57">
        <f t="shared" si="1206"/>
        <v>179288.00924000001</v>
      </c>
      <c r="AG885" s="58">
        <f t="shared" si="1204"/>
        <v>179612.3</v>
      </c>
      <c r="AH885" s="58">
        <f t="shared" si="1205"/>
        <v>185486.1</v>
      </c>
      <c r="AI885" s="11">
        <f t="shared" si="1214"/>
        <v>0</v>
      </c>
      <c r="AJ885" s="21"/>
      <c r="AK885" s="21"/>
    </row>
    <row r="886" spans="1:37" ht="31.2" x14ac:dyDescent="0.3">
      <c r="A886" s="47" t="s">
        <v>576</v>
      </c>
      <c r="B886" s="48" t="s">
        <v>59</v>
      </c>
      <c r="C886" s="47"/>
      <c r="D886" s="47"/>
      <c r="E886" s="49" t="s">
        <v>60</v>
      </c>
      <c r="F886" s="11">
        <f t="shared" si="1168"/>
        <v>179281.7</v>
      </c>
      <c r="G886" s="11">
        <f t="shared" si="1169"/>
        <v>179612.3</v>
      </c>
      <c r="H886" s="11">
        <f t="shared" si="1170"/>
        <v>185486.1</v>
      </c>
      <c r="I886" s="11">
        <f t="shared" si="1171"/>
        <v>0</v>
      </c>
      <c r="J886" s="11">
        <f t="shared" si="1172"/>
        <v>0</v>
      </c>
      <c r="K886" s="11">
        <f t="shared" si="1173"/>
        <v>0</v>
      </c>
      <c r="L886" s="11">
        <f t="shared" si="1185"/>
        <v>179281.7</v>
      </c>
      <c r="M886" s="11">
        <f t="shared" si="1186"/>
        <v>179612.3</v>
      </c>
      <c r="N886" s="11">
        <f t="shared" si="1187"/>
        <v>185486.1</v>
      </c>
      <c r="O886" s="11">
        <f t="shared" si="1174"/>
        <v>6.30924</v>
      </c>
      <c r="P886" s="11">
        <f t="shared" si="1175"/>
        <v>0</v>
      </c>
      <c r="Q886" s="11">
        <f t="shared" si="1176"/>
        <v>0</v>
      </c>
      <c r="R886" s="11">
        <f t="shared" si="1197"/>
        <v>179288.00924000001</v>
      </c>
      <c r="S886" s="11">
        <f t="shared" si="1198"/>
        <v>179612.3</v>
      </c>
      <c r="T886" s="11">
        <f t="shared" si="1199"/>
        <v>185486.1</v>
      </c>
      <c r="U886" s="11">
        <f t="shared" si="1207"/>
        <v>0</v>
      </c>
      <c r="V886" s="11">
        <f t="shared" si="1208"/>
        <v>0</v>
      </c>
      <c r="W886" s="11">
        <f t="shared" si="1209"/>
        <v>0</v>
      </c>
      <c r="X886" s="11">
        <f t="shared" si="1200"/>
        <v>179288.00924000001</v>
      </c>
      <c r="Y886" s="11">
        <f t="shared" si="1201"/>
        <v>179612.3</v>
      </c>
      <c r="Z886" s="11">
        <f t="shared" si="1202"/>
        <v>185486.1</v>
      </c>
      <c r="AA886" s="11">
        <f t="shared" si="1210"/>
        <v>0</v>
      </c>
      <c r="AB886" s="11">
        <f t="shared" si="1211"/>
        <v>0</v>
      </c>
      <c r="AC886" s="11">
        <f t="shared" si="1212"/>
        <v>0</v>
      </c>
      <c r="AD886" s="11">
        <f t="shared" si="1203"/>
        <v>179288.00924000001</v>
      </c>
      <c r="AE886" s="11">
        <f t="shared" si="1213"/>
        <v>0</v>
      </c>
      <c r="AF886" s="57">
        <f t="shared" si="1206"/>
        <v>179288.00924000001</v>
      </c>
      <c r="AG886" s="58">
        <f t="shared" si="1204"/>
        <v>179612.3</v>
      </c>
      <c r="AH886" s="58">
        <f t="shared" si="1205"/>
        <v>185486.1</v>
      </c>
      <c r="AI886" s="11">
        <f t="shared" si="1214"/>
        <v>0</v>
      </c>
      <c r="AJ886" s="21"/>
      <c r="AK886" s="21"/>
    </row>
    <row r="887" spans="1:37" x14ac:dyDescent="0.3">
      <c r="A887" s="47" t="s">
        <v>576</v>
      </c>
      <c r="B887" s="48">
        <v>200</v>
      </c>
      <c r="C887" s="47" t="s">
        <v>235</v>
      </c>
      <c r="D887" s="47" t="s">
        <v>67</v>
      </c>
      <c r="E887" s="49" t="s">
        <v>528</v>
      </c>
      <c r="F887" s="11">
        <v>179281.7</v>
      </c>
      <c r="G887" s="11">
        <v>179612.3</v>
      </c>
      <c r="H887" s="11">
        <v>185486.1</v>
      </c>
      <c r="I887" s="11"/>
      <c r="J887" s="11"/>
      <c r="K887" s="11"/>
      <c r="L887" s="11">
        <f t="shared" si="1185"/>
        <v>179281.7</v>
      </c>
      <c r="M887" s="11">
        <f t="shared" si="1186"/>
        <v>179612.3</v>
      </c>
      <c r="N887" s="11">
        <f t="shared" si="1187"/>
        <v>185486.1</v>
      </c>
      <c r="O887" s="11">
        <v>6.30924</v>
      </c>
      <c r="P887" s="11"/>
      <c r="Q887" s="11"/>
      <c r="R887" s="11">
        <f t="shared" si="1197"/>
        <v>179288.00924000001</v>
      </c>
      <c r="S887" s="11">
        <f t="shared" si="1198"/>
        <v>179612.3</v>
      </c>
      <c r="T887" s="11">
        <f t="shared" si="1199"/>
        <v>185486.1</v>
      </c>
      <c r="U887" s="11"/>
      <c r="V887" s="11"/>
      <c r="W887" s="11"/>
      <c r="X887" s="11">
        <f t="shared" si="1200"/>
        <v>179288.00924000001</v>
      </c>
      <c r="Y887" s="11">
        <f t="shared" si="1201"/>
        <v>179612.3</v>
      </c>
      <c r="Z887" s="11">
        <f t="shared" si="1202"/>
        <v>185486.1</v>
      </c>
      <c r="AA887" s="11"/>
      <c r="AB887" s="11"/>
      <c r="AC887" s="11"/>
      <c r="AD887" s="11">
        <f t="shared" si="1203"/>
        <v>179288.00924000001</v>
      </c>
      <c r="AE887" s="11"/>
      <c r="AF887" s="57">
        <f t="shared" si="1206"/>
        <v>179288.00924000001</v>
      </c>
      <c r="AG887" s="58">
        <f t="shared" si="1204"/>
        <v>179612.3</v>
      </c>
      <c r="AH887" s="58">
        <f t="shared" si="1205"/>
        <v>185486.1</v>
      </c>
      <c r="AI887" s="11"/>
      <c r="AJ887" s="21"/>
      <c r="AK887" s="21"/>
    </row>
    <row r="888" spans="1:37" ht="31.2" x14ac:dyDescent="0.3">
      <c r="A888" s="47" t="s">
        <v>578</v>
      </c>
      <c r="B888" s="48"/>
      <c r="C888" s="47"/>
      <c r="D888" s="47"/>
      <c r="E888" s="49" t="s">
        <v>579</v>
      </c>
      <c r="F888" s="11">
        <f t="shared" si="1168"/>
        <v>157212</v>
      </c>
      <c r="G888" s="11">
        <f t="shared" si="1169"/>
        <v>498202.2</v>
      </c>
      <c r="H888" s="11">
        <f t="shared" si="1170"/>
        <v>160734.1</v>
      </c>
      <c r="I888" s="11">
        <f t="shared" si="1171"/>
        <v>10655.3</v>
      </c>
      <c r="J888" s="11">
        <f t="shared" si="1172"/>
        <v>-4743.3</v>
      </c>
      <c r="K888" s="11">
        <f t="shared" si="1173"/>
        <v>-610.20000000000005</v>
      </c>
      <c r="L888" s="11">
        <f t="shared" si="1185"/>
        <v>167867.3</v>
      </c>
      <c r="M888" s="11">
        <f t="shared" si="1186"/>
        <v>493458.9</v>
      </c>
      <c r="N888" s="11">
        <f t="shared" si="1187"/>
        <v>160123.9</v>
      </c>
      <c r="O888" s="11">
        <f t="shared" si="1174"/>
        <v>1480.4</v>
      </c>
      <c r="P888" s="11">
        <f t="shared" si="1175"/>
        <v>2547.0569999999998</v>
      </c>
      <c r="Q888" s="11">
        <f t="shared" si="1176"/>
        <v>12765.388999999999</v>
      </c>
      <c r="R888" s="11">
        <f t="shared" si="1197"/>
        <v>169347.69999999998</v>
      </c>
      <c r="S888" s="11">
        <f t="shared" si="1198"/>
        <v>496005.95699999999</v>
      </c>
      <c r="T888" s="11">
        <f t="shared" si="1199"/>
        <v>172889.28899999999</v>
      </c>
      <c r="U888" s="11">
        <f t="shared" si="1207"/>
        <v>0</v>
      </c>
      <c r="V888" s="11">
        <f t="shared" si="1208"/>
        <v>0</v>
      </c>
      <c r="W888" s="11">
        <f t="shared" si="1209"/>
        <v>0</v>
      </c>
      <c r="X888" s="11">
        <f t="shared" si="1200"/>
        <v>169347.69999999998</v>
      </c>
      <c r="Y888" s="11">
        <f t="shared" si="1201"/>
        <v>496005.95699999999</v>
      </c>
      <c r="Z888" s="11">
        <f t="shared" si="1202"/>
        <v>172889.28899999999</v>
      </c>
      <c r="AA888" s="11">
        <f t="shared" si="1210"/>
        <v>-85571.195000000007</v>
      </c>
      <c r="AB888" s="11">
        <f t="shared" si="1211"/>
        <v>85571.195000000007</v>
      </c>
      <c r="AC888" s="11">
        <f t="shared" si="1212"/>
        <v>0</v>
      </c>
      <c r="AD888" s="11">
        <f t="shared" si="1203"/>
        <v>83776.504999999976</v>
      </c>
      <c r="AE888" s="11">
        <f t="shared" si="1213"/>
        <v>0</v>
      </c>
      <c r="AF888" s="57">
        <f t="shared" si="1206"/>
        <v>83776.504999999976</v>
      </c>
      <c r="AG888" s="58">
        <f t="shared" si="1204"/>
        <v>581577.152</v>
      </c>
      <c r="AH888" s="58">
        <f t="shared" si="1205"/>
        <v>172889.28899999999</v>
      </c>
      <c r="AI888" s="11">
        <f t="shared" si="1214"/>
        <v>0</v>
      </c>
      <c r="AJ888" s="21"/>
      <c r="AK888" s="21"/>
    </row>
    <row r="889" spans="1:37" ht="31.2" x14ac:dyDescent="0.3">
      <c r="A889" s="47" t="s">
        <v>580</v>
      </c>
      <c r="B889" s="48"/>
      <c r="C889" s="47"/>
      <c r="D889" s="47"/>
      <c r="E889" s="50" t="s">
        <v>581</v>
      </c>
      <c r="F889" s="11">
        <f t="shared" si="1168"/>
        <v>157212</v>
      </c>
      <c r="G889" s="11">
        <f t="shared" si="1169"/>
        <v>498202.2</v>
      </c>
      <c r="H889" s="11">
        <f t="shared" si="1170"/>
        <v>160734.1</v>
      </c>
      <c r="I889" s="11">
        <f t="shared" si="1171"/>
        <v>10655.3</v>
      </c>
      <c r="J889" s="11">
        <f t="shared" si="1172"/>
        <v>-4743.3</v>
      </c>
      <c r="K889" s="11">
        <f t="shared" si="1173"/>
        <v>-610.20000000000005</v>
      </c>
      <c r="L889" s="11">
        <f t="shared" si="1185"/>
        <v>167867.3</v>
      </c>
      <c r="M889" s="11">
        <f t="shared" si="1186"/>
        <v>493458.9</v>
      </c>
      <c r="N889" s="11">
        <f t="shared" si="1187"/>
        <v>160123.9</v>
      </c>
      <c r="O889" s="11">
        <f t="shared" si="1174"/>
        <v>1480.4</v>
      </c>
      <c r="P889" s="11">
        <f t="shared" si="1175"/>
        <v>2547.0569999999998</v>
      </c>
      <c r="Q889" s="11">
        <f t="shared" si="1176"/>
        <v>12765.388999999999</v>
      </c>
      <c r="R889" s="11">
        <f t="shared" si="1197"/>
        <v>169347.69999999998</v>
      </c>
      <c r="S889" s="11">
        <f t="shared" si="1198"/>
        <v>496005.95699999999</v>
      </c>
      <c r="T889" s="11">
        <f t="shared" si="1199"/>
        <v>172889.28899999999</v>
      </c>
      <c r="U889" s="11">
        <f t="shared" si="1207"/>
        <v>0</v>
      </c>
      <c r="V889" s="11">
        <f t="shared" si="1208"/>
        <v>0</v>
      </c>
      <c r="W889" s="11">
        <f t="shared" si="1209"/>
        <v>0</v>
      </c>
      <c r="X889" s="11">
        <f t="shared" si="1200"/>
        <v>169347.69999999998</v>
      </c>
      <c r="Y889" s="11">
        <f t="shared" si="1201"/>
        <v>496005.95699999999</v>
      </c>
      <c r="Z889" s="11">
        <f t="shared" si="1202"/>
        <v>172889.28899999999</v>
      </c>
      <c r="AA889" s="11">
        <f t="shared" si="1210"/>
        <v>-85571.195000000007</v>
      </c>
      <c r="AB889" s="11">
        <f t="shared" si="1211"/>
        <v>85571.195000000007</v>
      </c>
      <c r="AC889" s="11">
        <f t="shared" si="1212"/>
        <v>0</v>
      </c>
      <c r="AD889" s="11">
        <f t="shared" si="1203"/>
        <v>83776.504999999976</v>
      </c>
      <c r="AE889" s="11">
        <f t="shared" si="1213"/>
        <v>0</v>
      </c>
      <c r="AF889" s="57">
        <f t="shared" si="1206"/>
        <v>83776.504999999976</v>
      </c>
      <c r="AG889" s="58">
        <f t="shared" si="1204"/>
        <v>581577.152</v>
      </c>
      <c r="AH889" s="58">
        <f t="shared" si="1205"/>
        <v>172889.28899999999</v>
      </c>
      <c r="AI889" s="11">
        <f t="shared" si="1214"/>
        <v>0</v>
      </c>
      <c r="AJ889" s="21"/>
      <c r="AK889" s="21"/>
    </row>
    <row r="890" spans="1:37" ht="31.2" x14ac:dyDescent="0.3">
      <c r="A890" s="47" t="s">
        <v>580</v>
      </c>
      <c r="B890" s="48" t="s">
        <v>59</v>
      </c>
      <c r="C890" s="47"/>
      <c r="D890" s="47"/>
      <c r="E890" s="49" t="s">
        <v>60</v>
      </c>
      <c r="F890" s="11">
        <f t="shared" si="1168"/>
        <v>157212</v>
      </c>
      <c r="G890" s="11">
        <f t="shared" si="1169"/>
        <v>498202.2</v>
      </c>
      <c r="H890" s="11">
        <f t="shared" si="1170"/>
        <v>160734.1</v>
      </c>
      <c r="I890" s="11">
        <f t="shared" si="1171"/>
        <v>10655.3</v>
      </c>
      <c r="J890" s="11">
        <f t="shared" si="1172"/>
        <v>-4743.3</v>
      </c>
      <c r="K890" s="11">
        <f t="shared" si="1173"/>
        <v>-610.20000000000005</v>
      </c>
      <c r="L890" s="11">
        <f t="shared" si="1185"/>
        <v>167867.3</v>
      </c>
      <c r="M890" s="11">
        <f t="shared" si="1186"/>
        <v>493458.9</v>
      </c>
      <c r="N890" s="11">
        <f t="shared" si="1187"/>
        <v>160123.9</v>
      </c>
      <c r="O890" s="11">
        <f t="shared" si="1174"/>
        <v>1480.4</v>
      </c>
      <c r="P890" s="11">
        <f t="shared" si="1175"/>
        <v>2547.0569999999998</v>
      </c>
      <c r="Q890" s="11">
        <f t="shared" si="1176"/>
        <v>12765.388999999999</v>
      </c>
      <c r="R890" s="11">
        <f t="shared" si="1197"/>
        <v>169347.69999999998</v>
      </c>
      <c r="S890" s="11">
        <f t="shared" si="1198"/>
        <v>496005.95699999999</v>
      </c>
      <c r="T890" s="11">
        <f t="shared" si="1199"/>
        <v>172889.28899999999</v>
      </c>
      <c r="U890" s="11">
        <f t="shared" si="1207"/>
        <v>0</v>
      </c>
      <c r="V890" s="11">
        <f t="shared" si="1208"/>
        <v>0</v>
      </c>
      <c r="W890" s="11">
        <f t="shared" si="1209"/>
        <v>0</v>
      </c>
      <c r="X890" s="11">
        <f t="shared" si="1200"/>
        <v>169347.69999999998</v>
      </c>
      <c r="Y890" s="11">
        <f t="shared" si="1201"/>
        <v>496005.95699999999</v>
      </c>
      <c r="Z890" s="11">
        <f t="shared" si="1202"/>
        <v>172889.28899999999</v>
      </c>
      <c r="AA890" s="11">
        <f t="shared" si="1210"/>
        <v>-85571.195000000007</v>
      </c>
      <c r="AB890" s="11">
        <f t="shared" si="1211"/>
        <v>85571.195000000007</v>
      </c>
      <c r="AC890" s="11">
        <f t="shared" si="1212"/>
        <v>0</v>
      </c>
      <c r="AD890" s="11">
        <f t="shared" si="1203"/>
        <v>83776.504999999976</v>
      </c>
      <c r="AE890" s="11">
        <f t="shared" si="1213"/>
        <v>0</v>
      </c>
      <c r="AF890" s="57">
        <f t="shared" si="1206"/>
        <v>83776.504999999976</v>
      </c>
      <c r="AG890" s="58">
        <f t="shared" si="1204"/>
        <v>581577.152</v>
      </c>
      <c r="AH890" s="58">
        <f t="shared" si="1205"/>
        <v>172889.28899999999</v>
      </c>
      <c r="AI890" s="11">
        <f t="shared" si="1214"/>
        <v>0</v>
      </c>
      <c r="AJ890" s="21"/>
      <c r="AK890" s="21"/>
    </row>
    <row r="891" spans="1:37" x14ac:dyDescent="0.3">
      <c r="A891" s="47" t="s">
        <v>580</v>
      </c>
      <c r="B891" s="48">
        <v>200</v>
      </c>
      <c r="C891" s="47" t="s">
        <v>318</v>
      </c>
      <c r="D891" s="47" t="s">
        <v>99</v>
      </c>
      <c r="E891" s="49" t="s">
        <v>523</v>
      </c>
      <c r="F891" s="11">
        <v>157212</v>
      </c>
      <c r="G891" s="11">
        <v>498202.2</v>
      </c>
      <c r="H891" s="11">
        <v>160734.1</v>
      </c>
      <c r="I891" s="11">
        <v>10655.3</v>
      </c>
      <c r="J891" s="11">
        <v>-4743.3</v>
      </c>
      <c r="K891" s="11">
        <v>-610.20000000000005</v>
      </c>
      <c r="L891" s="11">
        <f t="shared" si="1185"/>
        <v>167867.3</v>
      </c>
      <c r="M891" s="11">
        <f t="shared" si="1186"/>
        <v>493458.9</v>
      </c>
      <c r="N891" s="11">
        <f t="shared" si="1187"/>
        <v>160123.9</v>
      </c>
      <c r="O891" s="11">
        <v>1480.4</v>
      </c>
      <c r="P891" s="11">
        <v>2547.0569999999998</v>
      </c>
      <c r="Q891" s="11">
        <f>6147.1+6618.289</f>
        <v>12765.388999999999</v>
      </c>
      <c r="R891" s="11">
        <f t="shared" si="1197"/>
        <v>169347.69999999998</v>
      </c>
      <c r="S891" s="11">
        <f t="shared" si="1198"/>
        <v>496005.95699999999</v>
      </c>
      <c r="T891" s="11">
        <f t="shared" si="1199"/>
        <v>172889.28899999999</v>
      </c>
      <c r="U891" s="11"/>
      <c r="V891" s="11"/>
      <c r="W891" s="11"/>
      <c r="X891" s="11">
        <f t="shared" si="1200"/>
        <v>169347.69999999998</v>
      </c>
      <c r="Y891" s="11">
        <f t="shared" si="1201"/>
        <v>496005.95699999999</v>
      </c>
      <c r="Z891" s="11">
        <f t="shared" si="1202"/>
        <v>172889.28899999999</v>
      </c>
      <c r="AA891" s="11">
        <v>-85571.195000000007</v>
      </c>
      <c r="AB891" s="11">
        <v>85571.195000000007</v>
      </c>
      <c r="AC891" s="11"/>
      <c r="AD891" s="11">
        <f t="shared" si="1203"/>
        <v>83776.504999999976</v>
      </c>
      <c r="AE891" s="11"/>
      <c r="AF891" s="57">
        <f t="shared" si="1206"/>
        <v>83776.504999999976</v>
      </c>
      <c r="AG891" s="58">
        <f t="shared" si="1204"/>
        <v>581577.152</v>
      </c>
      <c r="AH891" s="58">
        <f t="shared" si="1205"/>
        <v>172889.28899999999</v>
      </c>
      <c r="AI891" s="11"/>
      <c r="AJ891" s="21"/>
      <c r="AK891" s="21" t="s">
        <v>582</v>
      </c>
    </row>
    <row r="892" spans="1:37" ht="31.2" x14ac:dyDescent="0.3">
      <c r="A892" s="47" t="s">
        <v>583</v>
      </c>
      <c r="B892" s="48"/>
      <c r="C892" s="47"/>
      <c r="D892" s="47"/>
      <c r="E892" s="49" t="s">
        <v>584</v>
      </c>
      <c r="F892" s="11">
        <f t="shared" si="1168"/>
        <v>12484.9</v>
      </c>
      <c r="G892" s="11">
        <f t="shared" si="1169"/>
        <v>0</v>
      </c>
      <c r="H892" s="11">
        <f t="shared" si="1170"/>
        <v>478982.8</v>
      </c>
      <c r="I892" s="11">
        <f t="shared" si="1171"/>
        <v>-9784.9</v>
      </c>
      <c r="J892" s="11">
        <f t="shared" si="1172"/>
        <v>0</v>
      </c>
      <c r="K892" s="11">
        <f t="shared" si="1173"/>
        <v>0</v>
      </c>
      <c r="L892" s="11">
        <f t="shared" si="1185"/>
        <v>2700</v>
      </c>
      <c r="M892" s="11">
        <f t="shared" si="1186"/>
        <v>0</v>
      </c>
      <c r="N892" s="11">
        <f t="shared" si="1187"/>
        <v>478982.8</v>
      </c>
      <c r="O892" s="11">
        <f t="shared" si="1174"/>
        <v>0</v>
      </c>
      <c r="P892" s="11">
        <f t="shared" si="1175"/>
        <v>0</v>
      </c>
      <c r="Q892" s="11">
        <f t="shared" si="1176"/>
        <v>0</v>
      </c>
      <c r="R892" s="11">
        <f t="shared" si="1197"/>
        <v>2700</v>
      </c>
      <c r="S892" s="11">
        <f t="shared" si="1198"/>
        <v>0</v>
      </c>
      <c r="T892" s="11">
        <f t="shared" si="1199"/>
        <v>478982.8</v>
      </c>
      <c r="U892" s="11">
        <f t="shared" si="1207"/>
        <v>0</v>
      </c>
      <c r="V892" s="11">
        <f t="shared" si="1208"/>
        <v>0</v>
      </c>
      <c r="W892" s="11">
        <f t="shared" si="1209"/>
        <v>0</v>
      </c>
      <c r="X892" s="11">
        <f t="shared" si="1200"/>
        <v>2700</v>
      </c>
      <c r="Y892" s="11">
        <f t="shared" si="1201"/>
        <v>0</v>
      </c>
      <c r="Z892" s="11">
        <f t="shared" si="1202"/>
        <v>478982.8</v>
      </c>
      <c r="AA892" s="11">
        <f t="shared" si="1210"/>
        <v>0</v>
      </c>
      <c r="AB892" s="11">
        <f t="shared" si="1211"/>
        <v>0</v>
      </c>
      <c r="AC892" s="11">
        <f t="shared" si="1212"/>
        <v>0</v>
      </c>
      <c r="AD892" s="11">
        <f t="shared" si="1203"/>
        <v>2700</v>
      </c>
      <c r="AE892" s="11">
        <f t="shared" si="1213"/>
        <v>0</v>
      </c>
      <c r="AF892" s="57">
        <f t="shared" si="1206"/>
        <v>2700</v>
      </c>
      <c r="AG892" s="58">
        <f t="shared" si="1204"/>
        <v>0</v>
      </c>
      <c r="AH892" s="58">
        <f t="shared" si="1205"/>
        <v>478982.8</v>
      </c>
      <c r="AI892" s="11">
        <f t="shared" si="1214"/>
        <v>0</v>
      </c>
      <c r="AJ892" s="21"/>
      <c r="AK892" s="21"/>
    </row>
    <row r="893" spans="1:37" ht="31.2" x14ac:dyDescent="0.3">
      <c r="A893" s="47" t="s">
        <v>585</v>
      </c>
      <c r="B893" s="48"/>
      <c r="C893" s="47"/>
      <c r="D893" s="47"/>
      <c r="E893" s="49" t="s">
        <v>586</v>
      </c>
      <c r="F893" s="11">
        <f t="shared" ref="F893:K893" si="1215">F894+F896</f>
        <v>12484.9</v>
      </c>
      <c r="G893" s="11">
        <f t="shared" si="1215"/>
        <v>0</v>
      </c>
      <c r="H893" s="11">
        <f t="shared" si="1215"/>
        <v>478982.8</v>
      </c>
      <c r="I893" s="11">
        <f t="shared" si="1215"/>
        <v>-9784.9</v>
      </c>
      <c r="J893" s="11">
        <f t="shared" si="1215"/>
        <v>0</v>
      </c>
      <c r="K893" s="11">
        <f t="shared" si="1215"/>
        <v>0</v>
      </c>
      <c r="L893" s="11">
        <f t="shared" si="1185"/>
        <v>2700</v>
      </c>
      <c r="M893" s="11">
        <f t="shared" si="1186"/>
        <v>0</v>
      </c>
      <c r="N893" s="11">
        <f t="shared" si="1187"/>
        <v>478982.8</v>
      </c>
      <c r="O893" s="11">
        <f>O894+O896</f>
        <v>0</v>
      </c>
      <c r="P893" s="11">
        <f>P894+P896</f>
        <v>0</v>
      </c>
      <c r="Q893" s="11">
        <f>Q894+Q896</f>
        <v>0</v>
      </c>
      <c r="R893" s="11">
        <f t="shared" si="1197"/>
        <v>2700</v>
      </c>
      <c r="S893" s="11">
        <f t="shared" si="1198"/>
        <v>0</v>
      </c>
      <c r="T893" s="11">
        <f t="shared" si="1199"/>
        <v>478982.8</v>
      </c>
      <c r="U893" s="11">
        <f>U894+U896</f>
        <v>0</v>
      </c>
      <c r="V893" s="11">
        <f>V894+V896</f>
        <v>0</v>
      </c>
      <c r="W893" s="11">
        <f>W894+W896</f>
        <v>0</v>
      </c>
      <c r="X893" s="11">
        <f t="shared" si="1200"/>
        <v>2700</v>
      </c>
      <c r="Y893" s="11">
        <f t="shared" si="1201"/>
        <v>0</v>
      </c>
      <c r="Z893" s="11">
        <f t="shared" si="1202"/>
        <v>478982.8</v>
      </c>
      <c r="AA893" s="11">
        <f>AA894+AA896</f>
        <v>0</v>
      </c>
      <c r="AB893" s="11">
        <f>AB894+AB896</f>
        <v>0</v>
      </c>
      <c r="AC893" s="11">
        <f>AC894+AC896</f>
        <v>0</v>
      </c>
      <c r="AD893" s="11">
        <f t="shared" si="1203"/>
        <v>2700</v>
      </c>
      <c r="AE893" s="11">
        <f>AE894+AE896</f>
        <v>0</v>
      </c>
      <c r="AF893" s="57">
        <f t="shared" si="1206"/>
        <v>2700</v>
      </c>
      <c r="AG893" s="58">
        <f t="shared" si="1204"/>
        <v>0</v>
      </c>
      <c r="AH893" s="58">
        <f t="shared" si="1205"/>
        <v>478982.8</v>
      </c>
      <c r="AI893" s="11">
        <f>AI894+AI896</f>
        <v>0</v>
      </c>
      <c r="AJ893" s="21"/>
      <c r="AK893" s="21"/>
    </row>
    <row r="894" spans="1:37" ht="31.2" x14ac:dyDescent="0.3">
      <c r="A894" s="47" t="s">
        <v>585</v>
      </c>
      <c r="B894" s="48" t="s">
        <v>59</v>
      </c>
      <c r="C894" s="47"/>
      <c r="D894" s="47"/>
      <c r="E894" s="49" t="s">
        <v>60</v>
      </c>
      <c r="F894" s="11">
        <f t="shared" ref="F894:K894" si="1216">F895</f>
        <v>2700</v>
      </c>
      <c r="G894" s="11">
        <f t="shared" si="1216"/>
        <v>0</v>
      </c>
      <c r="H894" s="11">
        <f t="shared" si="1216"/>
        <v>0</v>
      </c>
      <c r="I894" s="11">
        <f t="shared" si="1216"/>
        <v>0</v>
      </c>
      <c r="J894" s="11">
        <f t="shared" si="1216"/>
        <v>0</v>
      </c>
      <c r="K894" s="11">
        <f t="shared" si="1216"/>
        <v>0</v>
      </c>
      <c r="L894" s="11">
        <f t="shared" si="1185"/>
        <v>2700</v>
      </c>
      <c r="M894" s="11">
        <f t="shared" si="1186"/>
        <v>0</v>
      </c>
      <c r="N894" s="11">
        <f t="shared" si="1187"/>
        <v>0</v>
      </c>
      <c r="O894" s="11">
        <f>O895</f>
        <v>0</v>
      </c>
      <c r="P894" s="11">
        <f>P895</f>
        <v>0</v>
      </c>
      <c r="Q894" s="11">
        <f>Q895</f>
        <v>0</v>
      </c>
      <c r="R894" s="11">
        <f t="shared" si="1197"/>
        <v>2700</v>
      </c>
      <c r="S894" s="11">
        <f t="shared" si="1198"/>
        <v>0</v>
      </c>
      <c r="T894" s="11">
        <f t="shared" si="1199"/>
        <v>0</v>
      </c>
      <c r="U894" s="11">
        <f>U895</f>
        <v>0</v>
      </c>
      <c r="V894" s="11">
        <f>V895</f>
        <v>0</v>
      </c>
      <c r="W894" s="11">
        <f>W895</f>
        <v>0</v>
      </c>
      <c r="X894" s="11">
        <f t="shared" si="1200"/>
        <v>2700</v>
      </c>
      <c r="Y894" s="11">
        <f t="shared" si="1201"/>
        <v>0</v>
      </c>
      <c r="Z894" s="11">
        <f t="shared" si="1202"/>
        <v>0</v>
      </c>
      <c r="AA894" s="11">
        <f>AA895</f>
        <v>0</v>
      </c>
      <c r="AB894" s="11">
        <f>AB895</f>
        <v>0</v>
      </c>
      <c r="AC894" s="11">
        <f>AC895</f>
        <v>0</v>
      </c>
      <c r="AD894" s="11">
        <f t="shared" si="1203"/>
        <v>2700</v>
      </c>
      <c r="AE894" s="11">
        <f>AE895</f>
        <v>0</v>
      </c>
      <c r="AF894" s="57">
        <f t="shared" si="1206"/>
        <v>2700</v>
      </c>
      <c r="AG894" s="58">
        <f t="shared" si="1204"/>
        <v>0</v>
      </c>
      <c r="AH894" s="58">
        <f t="shared" si="1205"/>
        <v>0</v>
      </c>
      <c r="AI894" s="11">
        <f>AI895</f>
        <v>0</v>
      </c>
      <c r="AJ894" s="21"/>
      <c r="AK894" s="21"/>
    </row>
    <row r="895" spans="1:37" x14ac:dyDescent="0.3">
      <c r="A895" s="47" t="s">
        <v>585</v>
      </c>
      <c r="B895" s="48">
        <v>200</v>
      </c>
      <c r="C895" s="47" t="s">
        <v>318</v>
      </c>
      <c r="D895" s="47" t="s">
        <v>99</v>
      </c>
      <c r="E895" s="49" t="s">
        <v>523</v>
      </c>
      <c r="F895" s="11">
        <v>2700</v>
      </c>
      <c r="G895" s="11">
        <v>0</v>
      </c>
      <c r="H895" s="11">
        <v>0</v>
      </c>
      <c r="I895" s="11"/>
      <c r="J895" s="11"/>
      <c r="K895" s="11"/>
      <c r="L895" s="11">
        <f t="shared" si="1185"/>
        <v>2700</v>
      </c>
      <c r="M895" s="11">
        <f t="shared" si="1186"/>
        <v>0</v>
      </c>
      <c r="N895" s="11">
        <f t="shared" si="1187"/>
        <v>0</v>
      </c>
      <c r="O895" s="11"/>
      <c r="P895" s="11"/>
      <c r="Q895" s="11"/>
      <c r="R895" s="11">
        <f t="shared" si="1197"/>
        <v>2700</v>
      </c>
      <c r="S895" s="11">
        <f t="shared" si="1198"/>
        <v>0</v>
      </c>
      <c r="T895" s="11">
        <f t="shared" si="1199"/>
        <v>0</v>
      </c>
      <c r="U895" s="11"/>
      <c r="V895" s="11"/>
      <c r="W895" s="11"/>
      <c r="X895" s="11">
        <f t="shared" si="1200"/>
        <v>2700</v>
      </c>
      <c r="Y895" s="11">
        <f t="shared" si="1201"/>
        <v>0</v>
      </c>
      <c r="Z895" s="11">
        <f t="shared" si="1202"/>
        <v>0</v>
      </c>
      <c r="AA895" s="11"/>
      <c r="AB895" s="11"/>
      <c r="AC895" s="11"/>
      <c r="AD895" s="11">
        <f t="shared" si="1203"/>
        <v>2700</v>
      </c>
      <c r="AE895" s="11"/>
      <c r="AF895" s="57">
        <f t="shared" si="1206"/>
        <v>2700</v>
      </c>
      <c r="AG895" s="58">
        <f t="shared" si="1204"/>
        <v>0</v>
      </c>
      <c r="AH895" s="58">
        <f t="shared" si="1205"/>
        <v>0</v>
      </c>
      <c r="AI895" s="11"/>
      <c r="AJ895" s="21"/>
      <c r="AK895" s="21"/>
    </row>
    <row r="896" spans="1:37" ht="46.8" x14ac:dyDescent="0.3">
      <c r="A896" s="47" t="s">
        <v>585</v>
      </c>
      <c r="B896" s="48" t="s">
        <v>28</v>
      </c>
      <c r="C896" s="47"/>
      <c r="D896" s="47"/>
      <c r="E896" s="49" t="s">
        <v>29</v>
      </c>
      <c r="F896" s="11">
        <f t="shared" ref="F896:K896" si="1217">F897</f>
        <v>9784.9</v>
      </c>
      <c r="G896" s="11">
        <f t="shared" si="1217"/>
        <v>0</v>
      </c>
      <c r="H896" s="11">
        <f t="shared" si="1217"/>
        <v>478982.8</v>
      </c>
      <c r="I896" s="11">
        <f t="shared" si="1217"/>
        <v>-9784.9</v>
      </c>
      <c r="J896" s="11">
        <f t="shared" si="1217"/>
        <v>0</v>
      </c>
      <c r="K896" s="11">
        <f t="shared" si="1217"/>
        <v>0</v>
      </c>
      <c r="L896" s="11">
        <f t="shared" si="1185"/>
        <v>0</v>
      </c>
      <c r="M896" s="11">
        <f t="shared" si="1186"/>
        <v>0</v>
      </c>
      <c r="N896" s="11">
        <f t="shared" si="1187"/>
        <v>478982.8</v>
      </c>
      <c r="O896" s="11">
        <f>O897</f>
        <v>0</v>
      </c>
      <c r="P896" s="11">
        <f>P897</f>
        <v>0</v>
      </c>
      <c r="Q896" s="11">
        <f>Q897</f>
        <v>0</v>
      </c>
      <c r="R896" s="11">
        <f t="shared" si="1197"/>
        <v>0</v>
      </c>
      <c r="S896" s="11">
        <f t="shared" si="1198"/>
        <v>0</v>
      </c>
      <c r="T896" s="11">
        <f t="shared" si="1199"/>
        <v>478982.8</v>
      </c>
      <c r="U896" s="11">
        <f>U897</f>
        <v>0</v>
      </c>
      <c r="V896" s="11">
        <f>V897</f>
        <v>0</v>
      </c>
      <c r="W896" s="11">
        <f>W897</f>
        <v>0</v>
      </c>
      <c r="X896" s="11">
        <f t="shared" si="1200"/>
        <v>0</v>
      </c>
      <c r="Y896" s="11">
        <f t="shared" si="1201"/>
        <v>0</v>
      </c>
      <c r="Z896" s="11">
        <f t="shared" si="1202"/>
        <v>478982.8</v>
      </c>
      <c r="AA896" s="11">
        <f>AA897</f>
        <v>0</v>
      </c>
      <c r="AB896" s="11">
        <f>AB897</f>
        <v>0</v>
      </c>
      <c r="AC896" s="11">
        <f>AC897</f>
        <v>0</v>
      </c>
      <c r="AD896" s="11">
        <f t="shared" si="1203"/>
        <v>0</v>
      </c>
      <c r="AE896" s="11">
        <f>AE897</f>
        <v>0</v>
      </c>
      <c r="AF896" s="57">
        <f t="shared" si="1206"/>
        <v>0</v>
      </c>
      <c r="AG896" s="58">
        <f t="shared" si="1204"/>
        <v>0</v>
      </c>
      <c r="AH896" s="58">
        <f t="shared" si="1205"/>
        <v>478982.8</v>
      </c>
      <c r="AI896" s="11">
        <f>AI897</f>
        <v>0</v>
      </c>
      <c r="AJ896" s="21"/>
      <c r="AK896" s="21"/>
    </row>
    <row r="897" spans="1:42" x14ac:dyDescent="0.3">
      <c r="A897" s="47" t="s">
        <v>585</v>
      </c>
      <c r="B897" s="48">
        <v>400</v>
      </c>
      <c r="C897" s="47" t="s">
        <v>318</v>
      </c>
      <c r="D897" s="47" t="s">
        <v>99</v>
      </c>
      <c r="E897" s="49" t="s">
        <v>523</v>
      </c>
      <c r="F897" s="11">
        <v>9784.9</v>
      </c>
      <c r="G897" s="11">
        <v>0</v>
      </c>
      <c r="H897" s="11">
        <v>478982.8</v>
      </c>
      <c r="I897" s="11">
        <v>-9784.9</v>
      </c>
      <c r="J897" s="11"/>
      <c r="K897" s="11"/>
      <c r="L897" s="11">
        <f t="shared" si="1185"/>
        <v>0</v>
      </c>
      <c r="M897" s="11">
        <f t="shared" si="1186"/>
        <v>0</v>
      </c>
      <c r="N897" s="11">
        <f t="shared" si="1187"/>
        <v>478982.8</v>
      </c>
      <c r="O897" s="11"/>
      <c r="P897" s="11"/>
      <c r="Q897" s="11"/>
      <c r="R897" s="11">
        <f t="shared" si="1197"/>
        <v>0</v>
      </c>
      <c r="S897" s="11">
        <f t="shared" si="1198"/>
        <v>0</v>
      </c>
      <c r="T897" s="11">
        <f t="shared" si="1199"/>
        <v>478982.8</v>
      </c>
      <c r="U897" s="11"/>
      <c r="V897" s="11"/>
      <c r="W897" s="11"/>
      <c r="X897" s="11">
        <f t="shared" si="1200"/>
        <v>0</v>
      </c>
      <c r="Y897" s="11">
        <f t="shared" si="1201"/>
        <v>0</v>
      </c>
      <c r="Z897" s="11">
        <f t="shared" si="1202"/>
        <v>478982.8</v>
      </c>
      <c r="AA897" s="11"/>
      <c r="AB897" s="11"/>
      <c r="AC897" s="11"/>
      <c r="AD897" s="11">
        <f t="shared" si="1203"/>
        <v>0</v>
      </c>
      <c r="AE897" s="11"/>
      <c r="AF897" s="57">
        <f t="shared" si="1206"/>
        <v>0</v>
      </c>
      <c r="AG897" s="58">
        <f t="shared" si="1204"/>
        <v>0</v>
      </c>
      <c r="AH897" s="58">
        <f t="shared" si="1205"/>
        <v>478982.8</v>
      </c>
      <c r="AI897" s="11"/>
      <c r="AJ897" s="21"/>
      <c r="AK897" s="21">
        <v>23</v>
      </c>
    </row>
    <row r="898" spans="1:42" ht="46.8" x14ac:dyDescent="0.3">
      <c r="A898" s="47" t="s">
        <v>587</v>
      </c>
      <c r="B898" s="48"/>
      <c r="C898" s="47"/>
      <c r="D898" s="47"/>
      <c r="E898" s="50" t="s">
        <v>588</v>
      </c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>
        <f t="shared" ref="AA898:AA900" si="1218">AA899</f>
        <v>29400</v>
      </c>
      <c r="AB898" s="11">
        <f t="shared" ref="AB898:AB900" si="1219">AB899</f>
        <v>72500</v>
      </c>
      <c r="AC898" s="11">
        <f t="shared" ref="AC898:AC900" si="1220">AC899</f>
        <v>0</v>
      </c>
      <c r="AD898" s="11">
        <f t="shared" si="1203"/>
        <v>29400</v>
      </c>
      <c r="AE898" s="11">
        <f t="shared" ref="AE898:AE900" si="1221">AE899</f>
        <v>0</v>
      </c>
      <c r="AF898" s="57">
        <f t="shared" si="1206"/>
        <v>29400</v>
      </c>
      <c r="AG898" s="58">
        <f t="shared" si="1204"/>
        <v>72500</v>
      </c>
      <c r="AH898" s="58">
        <f t="shared" si="1205"/>
        <v>0</v>
      </c>
      <c r="AI898" s="11">
        <f t="shared" ref="AI898:AI900" si="1222">AI899</f>
        <v>0</v>
      </c>
      <c r="AJ898" s="21"/>
      <c r="AK898" s="21"/>
    </row>
    <row r="899" spans="1:42" ht="46.8" x14ac:dyDescent="0.3">
      <c r="A899" s="47" t="s">
        <v>589</v>
      </c>
      <c r="B899" s="48"/>
      <c r="C899" s="47"/>
      <c r="D899" s="47"/>
      <c r="E899" s="65" t="s">
        <v>590</v>
      </c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>
        <f t="shared" si="1218"/>
        <v>29400</v>
      </c>
      <c r="AB899" s="11">
        <f t="shared" si="1219"/>
        <v>72500</v>
      </c>
      <c r="AC899" s="11">
        <f t="shared" si="1220"/>
        <v>0</v>
      </c>
      <c r="AD899" s="11">
        <f t="shared" si="1203"/>
        <v>29400</v>
      </c>
      <c r="AE899" s="11">
        <f t="shared" si="1221"/>
        <v>0</v>
      </c>
      <c r="AF899" s="57">
        <f t="shared" si="1206"/>
        <v>29400</v>
      </c>
      <c r="AG899" s="58">
        <f t="shared" si="1204"/>
        <v>72500</v>
      </c>
      <c r="AH899" s="58">
        <f t="shared" si="1205"/>
        <v>0</v>
      </c>
      <c r="AI899" s="11">
        <f t="shared" si="1222"/>
        <v>0</v>
      </c>
      <c r="AJ899" s="21"/>
      <c r="AK899" s="21"/>
    </row>
    <row r="900" spans="1:42" ht="31.2" x14ac:dyDescent="0.3">
      <c r="A900" s="47" t="s">
        <v>589</v>
      </c>
      <c r="B900" s="48" t="s">
        <v>59</v>
      </c>
      <c r="C900" s="47"/>
      <c r="D900" s="47"/>
      <c r="E900" s="49" t="s">
        <v>60</v>
      </c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>
        <f t="shared" si="1218"/>
        <v>29400</v>
      </c>
      <c r="AB900" s="11">
        <f t="shared" si="1219"/>
        <v>72500</v>
      </c>
      <c r="AC900" s="11">
        <f t="shared" si="1220"/>
        <v>0</v>
      </c>
      <c r="AD900" s="11">
        <f t="shared" si="1203"/>
        <v>29400</v>
      </c>
      <c r="AE900" s="11">
        <f t="shared" si="1221"/>
        <v>0</v>
      </c>
      <c r="AF900" s="57">
        <f t="shared" si="1206"/>
        <v>29400</v>
      </c>
      <c r="AG900" s="58">
        <f t="shared" si="1204"/>
        <v>72500</v>
      </c>
      <c r="AH900" s="58">
        <f t="shared" si="1205"/>
        <v>0</v>
      </c>
      <c r="AI900" s="11">
        <f t="shared" si="1222"/>
        <v>0</v>
      </c>
      <c r="AJ900" s="21"/>
      <c r="AK900" s="21"/>
    </row>
    <row r="901" spans="1:42" x14ac:dyDescent="0.3">
      <c r="A901" s="47" t="s">
        <v>589</v>
      </c>
      <c r="B901" s="48">
        <v>200</v>
      </c>
      <c r="C901" s="47" t="s">
        <v>318</v>
      </c>
      <c r="D901" s="47" t="s">
        <v>99</v>
      </c>
      <c r="E901" s="49" t="s">
        <v>523</v>
      </c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>
        <v>29400</v>
      </c>
      <c r="AB901" s="11">
        <v>72500</v>
      </c>
      <c r="AC901" s="11"/>
      <c r="AD901" s="11">
        <f t="shared" si="1203"/>
        <v>29400</v>
      </c>
      <c r="AE901" s="11"/>
      <c r="AF901" s="57">
        <f t="shared" si="1206"/>
        <v>29400</v>
      </c>
      <c r="AG901" s="58">
        <f t="shared" si="1204"/>
        <v>72500</v>
      </c>
      <c r="AH901" s="58">
        <f t="shared" si="1205"/>
        <v>0</v>
      </c>
      <c r="AI901" s="11"/>
      <c r="AJ901" s="21"/>
      <c r="AK901" s="21"/>
    </row>
    <row r="902" spans="1:42" s="60" customFormat="1" x14ac:dyDescent="0.3">
      <c r="A902" s="44" t="s">
        <v>591</v>
      </c>
      <c r="B902" s="45"/>
      <c r="C902" s="44"/>
      <c r="D902" s="44"/>
      <c r="E902" s="46" t="s">
        <v>54</v>
      </c>
      <c r="F902" s="18">
        <f t="shared" ref="F902:K902" si="1223">F903+F931+F944+F980+F1002</f>
        <v>6150986.9999999991</v>
      </c>
      <c r="G902" s="18">
        <f t="shared" si="1223"/>
        <v>5543599.3999999994</v>
      </c>
      <c r="H902" s="18">
        <f t="shared" si="1223"/>
        <v>6395558.1999999983</v>
      </c>
      <c r="I902" s="18">
        <f t="shared" si="1223"/>
        <v>-15438.699999999999</v>
      </c>
      <c r="J902" s="18">
        <f t="shared" si="1223"/>
        <v>49417.299999999996</v>
      </c>
      <c r="K902" s="18">
        <f t="shared" si="1223"/>
        <v>-51724.3</v>
      </c>
      <c r="L902" s="18">
        <f t="shared" si="1185"/>
        <v>6135548.2999999989</v>
      </c>
      <c r="M902" s="18">
        <f t="shared" si="1186"/>
        <v>5593016.6999999993</v>
      </c>
      <c r="N902" s="18">
        <f t="shared" si="1187"/>
        <v>6343833.8999999985</v>
      </c>
      <c r="O902" s="18">
        <f>O903+O931+O944+O980+O1002</f>
        <v>726865.54351999995</v>
      </c>
      <c r="P902" s="18">
        <f>P903+P931+P944+P980+P1002</f>
        <v>126372.298</v>
      </c>
      <c r="Q902" s="18">
        <f>Q903+Q931+Q944+Q980+Q1002</f>
        <v>101407.39</v>
      </c>
      <c r="R902" s="18">
        <f t="shared" si="1197"/>
        <v>6862413.8435199987</v>
      </c>
      <c r="S902" s="18">
        <f t="shared" si="1198"/>
        <v>5719388.9979999997</v>
      </c>
      <c r="T902" s="18">
        <f t="shared" si="1199"/>
        <v>6445241.2899999982</v>
      </c>
      <c r="U902" s="18">
        <f>U903+U931+U944+U980+U1002</f>
        <v>-1700.729</v>
      </c>
      <c r="V902" s="18">
        <f>V903+V931+V944+V980+V1002</f>
        <v>0</v>
      </c>
      <c r="W902" s="18">
        <f>W903+W931+W944+W980+W1002</f>
        <v>0</v>
      </c>
      <c r="X902" s="18">
        <f t="shared" si="1200"/>
        <v>6860713.1145199984</v>
      </c>
      <c r="Y902" s="18">
        <f t="shared" si="1201"/>
        <v>5719388.9979999997</v>
      </c>
      <c r="Z902" s="18">
        <f t="shared" si="1202"/>
        <v>6445241.2899999982</v>
      </c>
      <c r="AA902" s="18">
        <f>AA903+AA931+AA944+AA980+AA1002</f>
        <v>-70478.267999999996</v>
      </c>
      <c r="AB902" s="18">
        <f>AB903+AB931+AB944+AB980+AB1002</f>
        <v>128558.626</v>
      </c>
      <c r="AC902" s="18">
        <f>AC903+AC931+AC944+AC980+AC1002</f>
        <v>4960</v>
      </c>
      <c r="AD902" s="18">
        <f t="shared" si="1203"/>
        <v>6790234.8465199983</v>
      </c>
      <c r="AE902" s="18">
        <f>AE903+AE931+AE944+AE980+AE1002</f>
        <v>0</v>
      </c>
      <c r="AF902" s="55">
        <f t="shared" si="1206"/>
        <v>6790234.8465199983</v>
      </c>
      <c r="AG902" s="56">
        <f t="shared" si="1204"/>
        <v>5847947.6239999998</v>
      </c>
      <c r="AH902" s="56">
        <f t="shared" si="1205"/>
        <v>6450201.2899999982</v>
      </c>
      <c r="AI902" s="18">
        <f>AI903+AI931+AI944+AI980+AI1002</f>
        <v>0</v>
      </c>
      <c r="AJ902" s="19"/>
      <c r="AK902" s="19"/>
      <c r="AL902" s="17"/>
      <c r="AM902" s="17"/>
      <c r="AN902" s="17"/>
      <c r="AO902" s="17"/>
      <c r="AP902" s="17"/>
    </row>
    <row r="903" spans="1:42" ht="46.8" x14ac:dyDescent="0.3">
      <c r="A903" s="47" t="s">
        <v>592</v>
      </c>
      <c r="B903" s="48"/>
      <c r="C903" s="47"/>
      <c r="D903" s="47"/>
      <c r="E903" s="49" t="s">
        <v>593</v>
      </c>
      <c r="F903" s="11">
        <f t="shared" ref="F903:K903" si="1224">F904+F907+F910+F913+F918+F921+F924</f>
        <v>3817961.3999999994</v>
      </c>
      <c r="G903" s="11">
        <f t="shared" si="1224"/>
        <v>3539452.1</v>
      </c>
      <c r="H903" s="11">
        <f t="shared" si="1224"/>
        <v>4622842.8999999994</v>
      </c>
      <c r="I903" s="11">
        <f t="shared" si="1224"/>
        <v>16081.599999999999</v>
      </c>
      <c r="J903" s="11">
        <f t="shared" si="1224"/>
        <v>0</v>
      </c>
      <c r="K903" s="11">
        <f t="shared" si="1224"/>
        <v>0</v>
      </c>
      <c r="L903" s="11">
        <f t="shared" si="1185"/>
        <v>3834042.9999999995</v>
      </c>
      <c r="M903" s="11">
        <f t="shared" si="1186"/>
        <v>3539452.1</v>
      </c>
      <c r="N903" s="11">
        <f t="shared" si="1187"/>
        <v>4622842.8999999994</v>
      </c>
      <c r="O903" s="11">
        <f>O904+O907+O910+O913+O918+O921+O924</f>
        <v>294713.63996</v>
      </c>
      <c r="P903" s="11">
        <f>P904+P907+P910+P913+P918+P921+P924</f>
        <v>63056.767</v>
      </c>
      <c r="Q903" s="11">
        <f>Q904+Q907+Q910+Q913+Q918+Q921+Q924</f>
        <v>73134.290000000008</v>
      </c>
      <c r="R903" s="11">
        <f t="shared" si="1197"/>
        <v>4128756.6399599994</v>
      </c>
      <c r="S903" s="11">
        <f t="shared" si="1198"/>
        <v>3602508.8670000001</v>
      </c>
      <c r="T903" s="11">
        <f t="shared" si="1199"/>
        <v>4695977.1899999995</v>
      </c>
      <c r="U903" s="11">
        <f>U904+U907+U910+U913+U918+U921+U924</f>
        <v>0</v>
      </c>
      <c r="V903" s="11">
        <f>V904+V907+V910+V913+V918+V921+V924</f>
        <v>0</v>
      </c>
      <c r="W903" s="11">
        <f>W904+W907+W910+W913+W918+W921+W924</f>
        <v>0</v>
      </c>
      <c r="X903" s="11">
        <f t="shared" si="1200"/>
        <v>4128756.6399599994</v>
      </c>
      <c r="Y903" s="11">
        <f t="shared" si="1201"/>
        <v>3602508.8670000001</v>
      </c>
      <c r="Z903" s="11">
        <f t="shared" si="1202"/>
        <v>4695977.1899999995</v>
      </c>
      <c r="AA903" s="11">
        <f>AA904+AA907+AA910+AA913+AA918+AA921+AA924</f>
        <v>27845.031999999999</v>
      </c>
      <c r="AB903" s="11">
        <f>AB904+AB907+AB910+AB913+AB918+AB921+AB924</f>
        <v>4960</v>
      </c>
      <c r="AC903" s="11">
        <f>AC904+AC907+AC910+AC913+AC918+AC921+AC924</f>
        <v>4960</v>
      </c>
      <c r="AD903" s="11">
        <f t="shared" si="1203"/>
        <v>4156601.6719599995</v>
      </c>
      <c r="AE903" s="11">
        <f>AE904+AE907+AE910+AE913+AE918+AE921+AE924</f>
        <v>0</v>
      </c>
      <c r="AF903" s="57">
        <f t="shared" si="1206"/>
        <v>4156601.6719599995</v>
      </c>
      <c r="AG903" s="58">
        <f t="shared" si="1204"/>
        <v>3607468.8670000001</v>
      </c>
      <c r="AH903" s="58">
        <f t="shared" si="1205"/>
        <v>4700937.1899999995</v>
      </c>
      <c r="AI903" s="11">
        <f>AI904+AI907+AI910+AI913+AI918+AI921+AI924</f>
        <v>0</v>
      </c>
      <c r="AJ903" s="21"/>
      <c r="AK903" s="21"/>
    </row>
    <row r="904" spans="1:42" ht="31.2" x14ac:dyDescent="0.3">
      <c r="A904" s="47" t="s">
        <v>594</v>
      </c>
      <c r="B904" s="48"/>
      <c r="C904" s="47"/>
      <c r="D904" s="47"/>
      <c r="E904" s="49" t="s">
        <v>595</v>
      </c>
      <c r="F904" s="11">
        <f t="shared" ref="F904:F911" si="1225">F905</f>
        <v>251705.59999999998</v>
      </c>
      <c r="G904" s="11">
        <f t="shared" ref="G904:G911" si="1226">G905</f>
        <v>33266.300000000047</v>
      </c>
      <c r="H904" s="11">
        <f t="shared" ref="H904:H911" si="1227">H905</f>
        <v>855668.8</v>
      </c>
      <c r="I904" s="11">
        <f t="shared" ref="I904:I911" si="1228">I905</f>
        <v>0</v>
      </c>
      <c r="J904" s="11">
        <f t="shared" ref="J904:J911" si="1229">J905</f>
        <v>0</v>
      </c>
      <c r="K904" s="11">
        <f t="shared" ref="K904:K911" si="1230">K905</f>
        <v>0</v>
      </c>
      <c r="L904" s="11">
        <f t="shared" si="1185"/>
        <v>251705.59999999998</v>
      </c>
      <c r="M904" s="11">
        <f t="shared" si="1186"/>
        <v>33266.300000000047</v>
      </c>
      <c r="N904" s="11">
        <f t="shared" si="1187"/>
        <v>855668.8</v>
      </c>
      <c r="O904" s="11">
        <f t="shared" ref="O904:O911" si="1231">O905</f>
        <v>24912.175670000001</v>
      </c>
      <c r="P904" s="11">
        <f t="shared" ref="P904:P911" si="1232">P905</f>
        <v>11355.433000000001</v>
      </c>
      <c r="Q904" s="11">
        <f t="shared" ref="Q904:Q911" si="1233">Q905</f>
        <v>21786.776000000002</v>
      </c>
      <c r="R904" s="11">
        <f t="shared" si="1197"/>
        <v>276617.77567</v>
      </c>
      <c r="S904" s="11">
        <f t="shared" si="1198"/>
        <v>44621.733000000051</v>
      </c>
      <c r="T904" s="11">
        <f t="shared" si="1199"/>
        <v>877455.576</v>
      </c>
      <c r="U904" s="11">
        <f t="shared" ref="U904:U911" si="1234">U905</f>
        <v>0</v>
      </c>
      <c r="V904" s="11">
        <f t="shared" ref="V904:V911" si="1235">V905</f>
        <v>0</v>
      </c>
      <c r="W904" s="11">
        <f t="shared" ref="W904:W911" si="1236">W905</f>
        <v>0</v>
      </c>
      <c r="X904" s="11">
        <f t="shared" si="1200"/>
        <v>276617.77567</v>
      </c>
      <c r="Y904" s="11">
        <f t="shared" si="1201"/>
        <v>44621.733000000051</v>
      </c>
      <c r="Z904" s="11">
        <f t="shared" si="1202"/>
        <v>877455.576</v>
      </c>
      <c r="AA904" s="11">
        <f t="shared" ref="AA904:AA911" si="1237">AA905</f>
        <v>0</v>
      </c>
      <c r="AB904" s="11">
        <f t="shared" ref="AB904:AB911" si="1238">AB905</f>
        <v>0</v>
      </c>
      <c r="AC904" s="11">
        <f t="shared" ref="AC904:AC911" si="1239">AC905</f>
        <v>0</v>
      </c>
      <c r="AD904" s="11">
        <f t="shared" si="1203"/>
        <v>276617.77567</v>
      </c>
      <c r="AE904" s="11">
        <f t="shared" ref="AE904:AE911" si="1240">AE905</f>
        <v>0</v>
      </c>
      <c r="AF904" s="57">
        <f t="shared" si="1206"/>
        <v>276617.77567</v>
      </c>
      <c r="AG904" s="58">
        <f t="shared" si="1204"/>
        <v>44621.733000000051</v>
      </c>
      <c r="AH904" s="58">
        <f t="shared" si="1205"/>
        <v>877455.576</v>
      </c>
      <c r="AI904" s="11">
        <f t="shared" ref="AI904:AI911" si="1241">AI905</f>
        <v>0</v>
      </c>
      <c r="AJ904" s="21"/>
      <c r="AK904" s="21"/>
    </row>
    <row r="905" spans="1:42" ht="31.2" x14ac:dyDescent="0.3">
      <c r="A905" s="47" t="s">
        <v>594</v>
      </c>
      <c r="B905" s="48" t="s">
        <v>59</v>
      </c>
      <c r="C905" s="47"/>
      <c r="D905" s="47"/>
      <c r="E905" s="49" t="s">
        <v>60</v>
      </c>
      <c r="F905" s="11">
        <f t="shared" si="1225"/>
        <v>251705.59999999998</v>
      </c>
      <c r="G905" s="11">
        <f t="shared" si="1226"/>
        <v>33266.300000000047</v>
      </c>
      <c r="H905" s="11">
        <f t="shared" si="1227"/>
        <v>855668.8</v>
      </c>
      <c r="I905" s="11">
        <f t="shared" si="1228"/>
        <v>0</v>
      </c>
      <c r="J905" s="11">
        <f t="shared" si="1229"/>
        <v>0</v>
      </c>
      <c r="K905" s="11">
        <f t="shared" si="1230"/>
        <v>0</v>
      </c>
      <c r="L905" s="11">
        <f t="shared" si="1185"/>
        <v>251705.59999999998</v>
      </c>
      <c r="M905" s="11">
        <f t="shared" si="1186"/>
        <v>33266.300000000047</v>
      </c>
      <c r="N905" s="11">
        <f t="shared" si="1187"/>
        <v>855668.8</v>
      </c>
      <c r="O905" s="11">
        <f t="shared" si="1231"/>
        <v>24912.175670000001</v>
      </c>
      <c r="P905" s="11">
        <f t="shared" si="1232"/>
        <v>11355.433000000001</v>
      </c>
      <c r="Q905" s="11">
        <f t="shared" si="1233"/>
        <v>21786.776000000002</v>
      </c>
      <c r="R905" s="11">
        <f t="shared" si="1197"/>
        <v>276617.77567</v>
      </c>
      <c r="S905" s="11">
        <f t="shared" si="1198"/>
        <v>44621.733000000051</v>
      </c>
      <c r="T905" s="11">
        <f t="shared" si="1199"/>
        <v>877455.576</v>
      </c>
      <c r="U905" s="11">
        <f t="shared" si="1234"/>
        <v>0</v>
      </c>
      <c r="V905" s="11">
        <f t="shared" si="1235"/>
        <v>0</v>
      </c>
      <c r="W905" s="11">
        <f t="shared" si="1236"/>
        <v>0</v>
      </c>
      <c r="X905" s="11">
        <f t="shared" si="1200"/>
        <v>276617.77567</v>
      </c>
      <c r="Y905" s="11">
        <f t="shared" si="1201"/>
        <v>44621.733000000051</v>
      </c>
      <c r="Z905" s="11">
        <f t="shared" si="1202"/>
        <v>877455.576</v>
      </c>
      <c r="AA905" s="11">
        <f t="shared" si="1237"/>
        <v>0</v>
      </c>
      <c r="AB905" s="11">
        <f t="shared" si="1238"/>
        <v>0</v>
      </c>
      <c r="AC905" s="11">
        <f t="shared" si="1239"/>
        <v>0</v>
      </c>
      <c r="AD905" s="11">
        <f t="shared" si="1203"/>
        <v>276617.77567</v>
      </c>
      <c r="AE905" s="11">
        <f t="shared" si="1240"/>
        <v>0</v>
      </c>
      <c r="AF905" s="57">
        <f t="shared" si="1206"/>
        <v>276617.77567</v>
      </c>
      <c r="AG905" s="58">
        <f t="shared" si="1204"/>
        <v>44621.733000000051</v>
      </c>
      <c r="AH905" s="58">
        <f t="shared" si="1205"/>
        <v>877455.576</v>
      </c>
      <c r="AI905" s="11">
        <f t="shared" si="1241"/>
        <v>0</v>
      </c>
      <c r="AJ905" s="21"/>
      <c r="AK905" s="21"/>
    </row>
    <row r="906" spans="1:42" x14ac:dyDescent="0.3">
      <c r="A906" s="47" t="s">
        <v>594</v>
      </c>
      <c r="B906" s="48">
        <v>200</v>
      </c>
      <c r="C906" s="47" t="s">
        <v>235</v>
      </c>
      <c r="D906" s="47" t="s">
        <v>67</v>
      </c>
      <c r="E906" s="49" t="s">
        <v>528</v>
      </c>
      <c r="F906" s="11">
        <v>251705.59999999998</v>
      </c>
      <c r="G906" s="11">
        <v>33266.300000000047</v>
      </c>
      <c r="H906" s="11">
        <v>855668.8</v>
      </c>
      <c r="I906" s="11"/>
      <c r="J906" s="11"/>
      <c r="K906" s="11"/>
      <c r="L906" s="11">
        <f t="shared" si="1185"/>
        <v>251705.59999999998</v>
      </c>
      <c r="M906" s="11">
        <f t="shared" si="1186"/>
        <v>33266.300000000047</v>
      </c>
      <c r="N906" s="11">
        <f t="shared" si="1187"/>
        <v>855668.8</v>
      </c>
      <c r="O906" s="11">
        <v>24912.175670000001</v>
      </c>
      <c r="P906" s="11">
        <v>11355.433000000001</v>
      </c>
      <c r="Q906" s="11">
        <v>21786.776000000002</v>
      </c>
      <c r="R906" s="11">
        <f t="shared" si="1197"/>
        <v>276617.77567</v>
      </c>
      <c r="S906" s="11">
        <f t="shared" si="1198"/>
        <v>44621.733000000051</v>
      </c>
      <c r="T906" s="11">
        <f t="shared" si="1199"/>
        <v>877455.576</v>
      </c>
      <c r="U906" s="11"/>
      <c r="V906" s="11"/>
      <c r="W906" s="11"/>
      <c r="X906" s="11">
        <f t="shared" si="1200"/>
        <v>276617.77567</v>
      </c>
      <c r="Y906" s="11">
        <f t="shared" si="1201"/>
        <v>44621.733000000051</v>
      </c>
      <c r="Z906" s="11">
        <f t="shared" si="1202"/>
        <v>877455.576</v>
      </c>
      <c r="AA906" s="11"/>
      <c r="AB906" s="11"/>
      <c r="AC906" s="11"/>
      <c r="AD906" s="11">
        <f t="shared" si="1203"/>
        <v>276617.77567</v>
      </c>
      <c r="AE906" s="11"/>
      <c r="AF906" s="57">
        <f t="shared" si="1206"/>
        <v>276617.77567</v>
      </c>
      <c r="AG906" s="58">
        <f t="shared" si="1204"/>
        <v>44621.733000000051</v>
      </c>
      <c r="AH906" s="58">
        <f t="shared" si="1205"/>
        <v>877455.576</v>
      </c>
      <c r="AI906" s="11"/>
      <c r="AJ906" s="21"/>
      <c r="AK906" s="21"/>
    </row>
    <row r="907" spans="1:42" ht="31.2" x14ac:dyDescent="0.3">
      <c r="A907" s="47" t="s">
        <v>596</v>
      </c>
      <c r="B907" s="48"/>
      <c r="C907" s="47"/>
      <c r="D907" s="47"/>
      <c r="E907" s="50" t="s">
        <v>597</v>
      </c>
      <c r="F907" s="11">
        <f t="shared" si="1225"/>
        <v>3045931.6999999997</v>
      </c>
      <c r="G907" s="11">
        <f t="shared" si="1226"/>
        <v>3043196.9</v>
      </c>
      <c r="H907" s="11">
        <f t="shared" si="1227"/>
        <v>3268741</v>
      </c>
      <c r="I907" s="11">
        <f t="shared" si="1228"/>
        <v>15029.3</v>
      </c>
      <c r="J907" s="11">
        <f t="shared" si="1229"/>
        <v>0</v>
      </c>
      <c r="K907" s="11">
        <f t="shared" si="1230"/>
        <v>0</v>
      </c>
      <c r="L907" s="11">
        <f t="shared" si="1185"/>
        <v>3060960.9999999995</v>
      </c>
      <c r="M907" s="11">
        <f t="shared" si="1186"/>
        <v>3043196.9</v>
      </c>
      <c r="N907" s="11">
        <f t="shared" si="1187"/>
        <v>3268741</v>
      </c>
      <c r="O907" s="11">
        <f t="shared" si="1231"/>
        <v>79098.329759999993</v>
      </c>
      <c r="P907" s="11">
        <f t="shared" si="1232"/>
        <v>26969.66</v>
      </c>
      <c r="Q907" s="11">
        <f t="shared" si="1233"/>
        <v>29742.648000000001</v>
      </c>
      <c r="R907" s="11">
        <f t="shared" si="1197"/>
        <v>3140059.3297599996</v>
      </c>
      <c r="S907" s="11">
        <f t="shared" si="1198"/>
        <v>3070166.56</v>
      </c>
      <c r="T907" s="11">
        <f t="shared" si="1199"/>
        <v>3298483.648</v>
      </c>
      <c r="U907" s="11">
        <f t="shared" si="1234"/>
        <v>0</v>
      </c>
      <c r="V907" s="11">
        <f t="shared" si="1235"/>
        <v>0</v>
      </c>
      <c r="W907" s="11">
        <f t="shared" si="1236"/>
        <v>0</v>
      </c>
      <c r="X907" s="11">
        <f t="shared" si="1200"/>
        <v>3140059.3297599996</v>
      </c>
      <c r="Y907" s="11">
        <f t="shared" si="1201"/>
        <v>3070166.56</v>
      </c>
      <c r="Z907" s="11">
        <f t="shared" si="1202"/>
        <v>3298483.648</v>
      </c>
      <c r="AA907" s="11">
        <f t="shared" si="1237"/>
        <v>13815.115</v>
      </c>
      <c r="AB907" s="11">
        <f t="shared" si="1238"/>
        <v>0</v>
      </c>
      <c r="AC907" s="11">
        <f t="shared" si="1239"/>
        <v>0</v>
      </c>
      <c r="AD907" s="11">
        <f t="shared" si="1203"/>
        <v>3153874.4447599999</v>
      </c>
      <c r="AE907" s="11">
        <f t="shared" si="1240"/>
        <v>0</v>
      </c>
      <c r="AF907" s="57">
        <f t="shared" si="1206"/>
        <v>3153874.4447599999</v>
      </c>
      <c r="AG907" s="58">
        <f t="shared" si="1204"/>
        <v>3070166.56</v>
      </c>
      <c r="AH907" s="58">
        <f t="shared" si="1205"/>
        <v>3298483.648</v>
      </c>
      <c r="AI907" s="11">
        <f t="shared" si="1241"/>
        <v>0</v>
      </c>
      <c r="AJ907" s="21"/>
      <c r="AK907" s="21">
        <v>99</v>
      </c>
    </row>
    <row r="908" spans="1:42" ht="31.2" x14ac:dyDescent="0.3">
      <c r="A908" s="47" t="s">
        <v>596</v>
      </c>
      <c r="B908" s="48" t="s">
        <v>59</v>
      </c>
      <c r="C908" s="47"/>
      <c r="D908" s="47"/>
      <c r="E908" s="49" t="s">
        <v>60</v>
      </c>
      <c r="F908" s="11">
        <f t="shared" si="1225"/>
        <v>3045931.6999999997</v>
      </c>
      <c r="G908" s="11">
        <f t="shared" si="1226"/>
        <v>3043196.9</v>
      </c>
      <c r="H908" s="11">
        <f t="shared" si="1227"/>
        <v>3268741</v>
      </c>
      <c r="I908" s="11">
        <f t="shared" si="1228"/>
        <v>15029.3</v>
      </c>
      <c r="J908" s="11">
        <f t="shared" si="1229"/>
        <v>0</v>
      </c>
      <c r="K908" s="11">
        <f t="shared" si="1230"/>
        <v>0</v>
      </c>
      <c r="L908" s="11">
        <f t="shared" si="1185"/>
        <v>3060960.9999999995</v>
      </c>
      <c r="M908" s="11">
        <f t="shared" si="1186"/>
        <v>3043196.9</v>
      </c>
      <c r="N908" s="11">
        <f t="shared" si="1187"/>
        <v>3268741</v>
      </c>
      <c r="O908" s="11">
        <f t="shared" si="1231"/>
        <v>79098.329759999993</v>
      </c>
      <c r="P908" s="11">
        <f t="shared" si="1232"/>
        <v>26969.66</v>
      </c>
      <c r="Q908" s="11">
        <f t="shared" si="1233"/>
        <v>29742.648000000001</v>
      </c>
      <c r="R908" s="11">
        <f t="shared" si="1197"/>
        <v>3140059.3297599996</v>
      </c>
      <c r="S908" s="11">
        <f t="shared" si="1198"/>
        <v>3070166.56</v>
      </c>
      <c r="T908" s="11">
        <f t="shared" si="1199"/>
        <v>3298483.648</v>
      </c>
      <c r="U908" s="11">
        <f t="shared" si="1234"/>
        <v>0</v>
      </c>
      <c r="V908" s="11">
        <f t="shared" si="1235"/>
        <v>0</v>
      </c>
      <c r="W908" s="11">
        <f t="shared" si="1236"/>
        <v>0</v>
      </c>
      <c r="X908" s="11">
        <f t="shared" si="1200"/>
        <v>3140059.3297599996</v>
      </c>
      <c r="Y908" s="11">
        <f t="shared" si="1201"/>
        <v>3070166.56</v>
      </c>
      <c r="Z908" s="11">
        <f t="shared" si="1202"/>
        <v>3298483.648</v>
      </c>
      <c r="AA908" s="11">
        <f t="shared" si="1237"/>
        <v>13815.115</v>
      </c>
      <c r="AB908" s="11">
        <f t="shared" si="1238"/>
        <v>0</v>
      </c>
      <c r="AC908" s="11">
        <f t="shared" si="1239"/>
        <v>0</v>
      </c>
      <c r="AD908" s="11">
        <f t="shared" si="1203"/>
        <v>3153874.4447599999</v>
      </c>
      <c r="AE908" s="11">
        <f t="shared" si="1240"/>
        <v>0</v>
      </c>
      <c r="AF908" s="57">
        <f t="shared" si="1206"/>
        <v>3153874.4447599999</v>
      </c>
      <c r="AG908" s="58">
        <f t="shared" si="1204"/>
        <v>3070166.56</v>
      </c>
      <c r="AH908" s="58">
        <f t="shared" si="1205"/>
        <v>3298483.648</v>
      </c>
      <c r="AI908" s="11">
        <f t="shared" si="1241"/>
        <v>0</v>
      </c>
      <c r="AJ908" s="21"/>
      <c r="AK908" s="21"/>
    </row>
    <row r="909" spans="1:42" x14ac:dyDescent="0.3">
      <c r="A909" s="47" t="s">
        <v>596</v>
      </c>
      <c r="B909" s="48">
        <v>200</v>
      </c>
      <c r="C909" s="47" t="s">
        <v>235</v>
      </c>
      <c r="D909" s="47" t="s">
        <v>67</v>
      </c>
      <c r="E909" s="49" t="s">
        <v>528</v>
      </c>
      <c r="F909" s="11">
        <v>3045931.6999999997</v>
      </c>
      <c r="G909" s="11">
        <v>3043196.9</v>
      </c>
      <c r="H909" s="11">
        <v>3268741</v>
      </c>
      <c r="I909" s="11">
        <v>15029.3</v>
      </c>
      <c r="J909" s="11"/>
      <c r="K909" s="11"/>
      <c r="L909" s="11">
        <f t="shared" si="1185"/>
        <v>3060960.9999999995</v>
      </c>
      <c r="M909" s="11">
        <f t="shared" si="1186"/>
        <v>3043196.9</v>
      </c>
      <c r="N909" s="11">
        <f t="shared" si="1187"/>
        <v>3268741</v>
      </c>
      <c r="O909" s="11">
        <f>1260.89876+1737.735+3060.288+73039.408</f>
        <v>79098.329759999993</v>
      </c>
      <c r="P909" s="11">
        <v>26969.66</v>
      </c>
      <c r="Q909" s="11">
        <v>29742.648000000001</v>
      </c>
      <c r="R909" s="11">
        <f t="shared" si="1197"/>
        <v>3140059.3297599996</v>
      </c>
      <c r="S909" s="11">
        <f t="shared" si="1198"/>
        <v>3070166.56</v>
      </c>
      <c r="T909" s="11">
        <f t="shared" si="1199"/>
        <v>3298483.648</v>
      </c>
      <c r="U909" s="11"/>
      <c r="V909" s="11"/>
      <c r="W909" s="11"/>
      <c r="X909" s="11">
        <f t="shared" si="1200"/>
        <v>3140059.3297599996</v>
      </c>
      <c r="Y909" s="11">
        <f t="shared" si="1201"/>
        <v>3070166.56</v>
      </c>
      <c r="Z909" s="11">
        <f t="shared" si="1202"/>
        <v>3298483.648</v>
      </c>
      <c r="AA909" s="11">
        <f>-541.961+14357.076</f>
        <v>13815.115</v>
      </c>
      <c r="AB909" s="11"/>
      <c r="AC909" s="11"/>
      <c r="AD909" s="11">
        <f t="shared" si="1203"/>
        <v>3153874.4447599999</v>
      </c>
      <c r="AE909" s="11"/>
      <c r="AF909" s="57">
        <f t="shared" si="1206"/>
        <v>3153874.4447599999</v>
      </c>
      <c r="AG909" s="58">
        <f t="shared" si="1204"/>
        <v>3070166.56</v>
      </c>
      <c r="AH909" s="58">
        <f t="shared" si="1205"/>
        <v>3298483.648</v>
      </c>
      <c r="AI909" s="11"/>
      <c r="AJ909" s="21"/>
      <c r="AK909" s="21">
        <v>79</v>
      </c>
    </row>
    <row r="910" spans="1:42" ht="31.2" x14ac:dyDescent="0.3">
      <c r="A910" s="47" t="s">
        <v>598</v>
      </c>
      <c r="B910" s="48"/>
      <c r="C910" s="47"/>
      <c r="D910" s="47"/>
      <c r="E910" s="49" t="s">
        <v>599</v>
      </c>
      <c r="F910" s="11">
        <f t="shared" si="1225"/>
        <v>52215.8</v>
      </c>
      <c r="G910" s="11">
        <f t="shared" si="1226"/>
        <v>52215.8</v>
      </c>
      <c r="H910" s="11">
        <f t="shared" si="1227"/>
        <v>52215.8</v>
      </c>
      <c r="I910" s="11">
        <f t="shared" si="1228"/>
        <v>1052.3</v>
      </c>
      <c r="J910" s="11">
        <f t="shared" si="1229"/>
        <v>0</v>
      </c>
      <c r="K910" s="11">
        <f t="shared" si="1230"/>
        <v>0</v>
      </c>
      <c r="L910" s="11">
        <f t="shared" si="1185"/>
        <v>53268.100000000006</v>
      </c>
      <c r="M910" s="11">
        <f t="shared" si="1186"/>
        <v>52215.8</v>
      </c>
      <c r="N910" s="11">
        <f t="shared" si="1187"/>
        <v>52215.8</v>
      </c>
      <c r="O910" s="11">
        <f t="shared" si="1231"/>
        <v>48933.510689999996</v>
      </c>
      <c r="P910" s="11">
        <f t="shared" si="1232"/>
        <v>3084.473</v>
      </c>
      <c r="Q910" s="11">
        <f t="shared" si="1233"/>
        <v>0</v>
      </c>
      <c r="R910" s="11">
        <f t="shared" si="1197"/>
        <v>102201.61069</v>
      </c>
      <c r="S910" s="11">
        <f t="shared" si="1198"/>
        <v>55300.273000000001</v>
      </c>
      <c r="T910" s="11">
        <f t="shared" si="1199"/>
        <v>52215.8</v>
      </c>
      <c r="U910" s="11">
        <f t="shared" si="1234"/>
        <v>0</v>
      </c>
      <c r="V910" s="11">
        <f t="shared" si="1235"/>
        <v>0</v>
      </c>
      <c r="W910" s="11">
        <f t="shared" si="1236"/>
        <v>0</v>
      </c>
      <c r="X910" s="11">
        <f t="shared" si="1200"/>
        <v>102201.61069</v>
      </c>
      <c r="Y910" s="11">
        <f t="shared" si="1201"/>
        <v>55300.273000000001</v>
      </c>
      <c r="Z910" s="11">
        <f t="shared" si="1202"/>
        <v>52215.8</v>
      </c>
      <c r="AA910" s="11">
        <f t="shared" si="1237"/>
        <v>0</v>
      </c>
      <c r="AB910" s="11">
        <f t="shared" si="1238"/>
        <v>0</v>
      </c>
      <c r="AC910" s="11">
        <f t="shared" si="1239"/>
        <v>0</v>
      </c>
      <c r="AD910" s="11">
        <f t="shared" si="1203"/>
        <v>102201.61069</v>
      </c>
      <c r="AE910" s="11">
        <f t="shared" si="1240"/>
        <v>0</v>
      </c>
      <c r="AF910" s="57">
        <f t="shared" si="1206"/>
        <v>102201.61069</v>
      </c>
      <c r="AG910" s="58">
        <f t="shared" si="1204"/>
        <v>55300.273000000001</v>
      </c>
      <c r="AH910" s="58">
        <f t="shared" si="1205"/>
        <v>52215.8</v>
      </c>
      <c r="AI910" s="11">
        <f t="shared" si="1241"/>
        <v>0</v>
      </c>
      <c r="AJ910" s="21"/>
      <c r="AK910" s="21"/>
    </row>
    <row r="911" spans="1:42" ht="31.2" x14ac:dyDescent="0.3">
      <c r="A911" s="47" t="s">
        <v>598</v>
      </c>
      <c r="B911" s="48" t="s">
        <v>59</v>
      </c>
      <c r="C911" s="47"/>
      <c r="D911" s="47"/>
      <c r="E911" s="49" t="s">
        <v>60</v>
      </c>
      <c r="F911" s="11">
        <f t="shared" si="1225"/>
        <v>52215.8</v>
      </c>
      <c r="G911" s="11">
        <f t="shared" si="1226"/>
        <v>52215.8</v>
      </c>
      <c r="H911" s="11">
        <f t="shared" si="1227"/>
        <v>52215.8</v>
      </c>
      <c r="I911" s="11">
        <f t="shared" si="1228"/>
        <v>1052.3</v>
      </c>
      <c r="J911" s="11">
        <f t="shared" si="1229"/>
        <v>0</v>
      </c>
      <c r="K911" s="11">
        <f t="shared" si="1230"/>
        <v>0</v>
      </c>
      <c r="L911" s="11">
        <f t="shared" si="1185"/>
        <v>53268.100000000006</v>
      </c>
      <c r="M911" s="11">
        <f t="shared" si="1186"/>
        <v>52215.8</v>
      </c>
      <c r="N911" s="11">
        <f t="shared" si="1187"/>
        <v>52215.8</v>
      </c>
      <c r="O911" s="11">
        <f t="shared" si="1231"/>
        <v>48933.510689999996</v>
      </c>
      <c r="P911" s="11">
        <f t="shared" si="1232"/>
        <v>3084.473</v>
      </c>
      <c r="Q911" s="11">
        <f t="shared" si="1233"/>
        <v>0</v>
      </c>
      <c r="R911" s="11">
        <f t="shared" si="1197"/>
        <v>102201.61069</v>
      </c>
      <c r="S911" s="11">
        <f t="shared" si="1198"/>
        <v>55300.273000000001</v>
      </c>
      <c r="T911" s="11">
        <f t="shared" si="1199"/>
        <v>52215.8</v>
      </c>
      <c r="U911" s="11">
        <f t="shared" si="1234"/>
        <v>0</v>
      </c>
      <c r="V911" s="11">
        <f t="shared" si="1235"/>
        <v>0</v>
      </c>
      <c r="W911" s="11">
        <f t="shared" si="1236"/>
        <v>0</v>
      </c>
      <c r="X911" s="11">
        <f t="shared" si="1200"/>
        <v>102201.61069</v>
      </c>
      <c r="Y911" s="11">
        <f t="shared" si="1201"/>
        <v>55300.273000000001</v>
      </c>
      <c r="Z911" s="11">
        <f t="shared" si="1202"/>
        <v>52215.8</v>
      </c>
      <c r="AA911" s="11">
        <f t="shared" si="1237"/>
        <v>0</v>
      </c>
      <c r="AB911" s="11">
        <f t="shared" si="1238"/>
        <v>0</v>
      </c>
      <c r="AC911" s="11">
        <f t="shared" si="1239"/>
        <v>0</v>
      </c>
      <c r="AD911" s="11">
        <f t="shared" si="1203"/>
        <v>102201.61069</v>
      </c>
      <c r="AE911" s="11">
        <f t="shared" si="1240"/>
        <v>0</v>
      </c>
      <c r="AF911" s="57">
        <f t="shared" si="1206"/>
        <v>102201.61069</v>
      </c>
      <c r="AG911" s="58">
        <f t="shared" si="1204"/>
        <v>55300.273000000001</v>
      </c>
      <c r="AH911" s="58">
        <f t="shared" si="1205"/>
        <v>52215.8</v>
      </c>
      <c r="AI911" s="11">
        <f t="shared" si="1241"/>
        <v>0</v>
      </c>
      <c r="AJ911" s="21"/>
      <c r="AK911" s="21"/>
    </row>
    <row r="912" spans="1:42" x14ac:dyDescent="0.3">
      <c r="A912" s="47" t="s">
        <v>598</v>
      </c>
      <c r="B912" s="48">
        <v>200</v>
      </c>
      <c r="C912" s="47" t="s">
        <v>235</v>
      </c>
      <c r="D912" s="47" t="s">
        <v>67</v>
      </c>
      <c r="E912" s="49" t="s">
        <v>528</v>
      </c>
      <c r="F912" s="11">
        <v>52215.8</v>
      </c>
      <c r="G912" s="11">
        <v>52215.8</v>
      </c>
      <c r="H912" s="11">
        <v>52215.8</v>
      </c>
      <c r="I912" s="11">
        <v>1052.3</v>
      </c>
      <c r="J912" s="11"/>
      <c r="K912" s="11"/>
      <c r="L912" s="11">
        <f t="shared" ref="L912:L975" si="1242">F912+I912</f>
        <v>53268.100000000006</v>
      </c>
      <c r="M912" s="11">
        <f t="shared" ref="M912:M975" si="1243">G912+J912</f>
        <v>52215.8</v>
      </c>
      <c r="N912" s="11">
        <f t="shared" ref="N912:N975" si="1244">H912+K912</f>
        <v>52215.8</v>
      </c>
      <c r="O912" s="11">
        <f>8565.25169+40368.259</f>
        <v>48933.510689999996</v>
      </c>
      <c r="P912" s="11">
        <v>3084.473</v>
      </c>
      <c r="Q912" s="11"/>
      <c r="R912" s="11">
        <f t="shared" si="1197"/>
        <v>102201.61069</v>
      </c>
      <c r="S912" s="11">
        <f t="shared" si="1198"/>
        <v>55300.273000000001</v>
      </c>
      <c r="T912" s="11">
        <f t="shared" si="1199"/>
        <v>52215.8</v>
      </c>
      <c r="U912" s="11"/>
      <c r="V912" s="11"/>
      <c r="W912" s="11"/>
      <c r="X912" s="11">
        <f t="shared" si="1200"/>
        <v>102201.61069</v>
      </c>
      <c r="Y912" s="11">
        <f t="shared" si="1201"/>
        <v>55300.273000000001</v>
      </c>
      <c r="Z912" s="11">
        <f t="shared" si="1202"/>
        <v>52215.8</v>
      </c>
      <c r="AA912" s="11"/>
      <c r="AB912" s="11"/>
      <c r="AC912" s="11"/>
      <c r="AD912" s="11">
        <f t="shared" si="1203"/>
        <v>102201.61069</v>
      </c>
      <c r="AE912" s="11"/>
      <c r="AF912" s="57">
        <f t="shared" si="1206"/>
        <v>102201.61069</v>
      </c>
      <c r="AG912" s="58">
        <f t="shared" si="1204"/>
        <v>55300.273000000001</v>
      </c>
      <c r="AH912" s="58">
        <f t="shared" si="1205"/>
        <v>52215.8</v>
      </c>
      <c r="AI912" s="11"/>
      <c r="AJ912" s="21"/>
      <c r="AK912" s="21">
        <v>78</v>
      </c>
    </row>
    <row r="913" spans="1:37" ht="46.8" x14ac:dyDescent="0.3">
      <c r="A913" s="47" t="s">
        <v>600</v>
      </c>
      <c r="B913" s="48"/>
      <c r="C913" s="47"/>
      <c r="D913" s="47"/>
      <c r="E913" s="49" t="s">
        <v>601</v>
      </c>
      <c r="F913" s="11">
        <f t="shared" ref="F913:K913" si="1245">F914+F916</f>
        <v>96921.5</v>
      </c>
      <c r="G913" s="11">
        <f t="shared" si="1245"/>
        <v>74791.5</v>
      </c>
      <c r="H913" s="11">
        <f t="shared" si="1245"/>
        <v>70779.8</v>
      </c>
      <c r="I913" s="11">
        <f t="shared" si="1245"/>
        <v>0</v>
      </c>
      <c r="J913" s="11">
        <f t="shared" si="1245"/>
        <v>0</v>
      </c>
      <c r="K913" s="11">
        <f t="shared" si="1245"/>
        <v>0</v>
      </c>
      <c r="L913" s="11">
        <f t="shared" si="1242"/>
        <v>96921.5</v>
      </c>
      <c r="M913" s="11">
        <f t="shared" si="1243"/>
        <v>74791.5</v>
      </c>
      <c r="N913" s="11">
        <f t="shared" si="1244"/>
        <v>70779.8</v>
      </c>
      <c r="O913" s="11">
        <f>O914+O916</f>
        <v>77678.673360000001</v>
      </c>
      <c r="P913" s="11">
        <f>P914+P916</f>
        <v>2986.1010000000001</v>
      </c>
      <c r="Q913" s="11">
        <f>Q914+Q916</f>
        <v>2943.7660000000001</v>
      </c>
      <c r="R913" s="11">
        <f t="shared" si="1197"/>
        <v>174600.17336000002</v>
      </c>
      <c r="S913" s="11">
        <f t="shared" si="1198"/>
        <v>77777.600999999995</v>
      </c>
      <c r="T913" s="11">
        <f t="shared" si="1199"/>
        <v>73723.566000000006</v>
      </c>
      <c r="U913" s="11">
        <f>U914+U916</f>
        <v>0</v>
      </c>
      <c r="V913" s="11">
        <f>V914+V916</f>
        <v>0</v>
      </c>
      <c r="W913" s="11">
        <f>W914+W916</f>
        <v>0</v>
      </c>
      <c r="X913" s="11">
        <f t="shared" si="1200"/>
        <v>174600.17336000002</v>
      </c>
      <c r="Y913" s="11">
        <f t="shared" si="1201"/>
        <v>77777.600999999995</v>
      </c>
      <c r="Z913" s="11">
        <f t="shared" si="1202"/>
        <v>73723.566000000006</v>
      </c>
      <c r="AA913" s="11">
        <f>AA914+AA916</f>
        <v>10000.916999999999</v>
      </c>
      <c r="AB913" s="11">
        <f>AB914+AB916</f>
        <v>0</v>
      </c>
      <c r="AC913" s="11">
        <f>AC914+AC916</f>
        <v>0</v>
      </c>
      <c r="AD913" s="11">
        <f t="shared" si="1203"/>
        <v>184601.09036</v>
      </c>
      <c r="AE913" s="11">
        <f>AE914+AE916</f>
        <v>0</v>
      </c>
      <c r="AF913" s="57">
        <f t="shared" si="1206"/>
        <v>184601.09036</v>
      </c>
      <c r="AG913" s="58">
        <f t="shared" si="1204"/>
        <v>77777.600999999995</v>
      </c>
      <c r="AH913" s="58">
        <f t="shared" si="1205"/>
        <v>73723.566000000006</v>
      </c>
      <c r="AI913" s="11">
        <f>AI914+AI916</f>
        <v>0</v>
      </c>
      <c r="AJ913" s="21"/>
      <c r="AK913" s="21"/>
    </row>
    <row r="914" spans="1:37" ht="31.2" x14ac:dyDescent="0.3">
      <c r="A914" s="47" t="s">
        <v>600</v>
      </c>
      <c r="B914" s="48" t="s">
        <v>59</v>
      </c>
      <c r="C914" s="47"/>
      <c r="D914" s="47"/>
      <c r="E914" s="49" t="s">
        <v>60</v>
      </c>
      <c r="F914" s="11">
        <f t="shared" ref="F914:K914" si="1246">F915</f>
        <v>96874.5</v>
      </c>
      <c r="G914" s="11">
        <f t="shared" si="1246"/>
        <v>74744.800000000003</v>
      </c>
      <c r="H914" s="11">
        <f t="shared" si="1246"/>
        <v>70733.5</v>
      </c>
      <c r="I914" s="11">
        <f t="shared" si="1246"/>
        <v>0</v>
      </c>
      <c r="J914" s="11">
        <f t="shared" si="1246"/>
        <v>0</v>
      </c>
      <c r="K914" s="11">
        <f t="shared" si="1246"/>
        <v>0</v>
      </c>
      <c r="L914" s="11">
        <f t="shared" si="1242"/>
        <v>96874.5</v>
      </c>
      <c r="M914" s="11">
        <f t="shared" si="1243"/>
        <v>74744.800000000003</v>
      </c>
      <c r="N914" s="11">
        <f t="shared" si="1244"/>
        <v>70733.5</v>
      </c>
      <c r="O914" s="11">
        <f>O915</f>
        <v>77678.673360000001</v>
      </c>
      <c r="P914" s="11">
        <f>P915</f>
        <v>2986.1010000000001</v>
      </c>
      <c r="Q914" s="11">
        <f>Q915</f>
        <v>2943.7660000000001</v>
      </c>
      <c r="R914" s="11">
        <f t="shared" si="1197"/>
        <v>174553.17336000002</v>
      </c>
      <c r="S914" s="11">
        <f t="shared" si="1198"/>
        <v>77730.900999999998</v>
      </c>
      <c r="T914" s="11">
        <f t="shared" si="1199"/>
        <v>73677.266000000003</v>
      </c>
      <c r="U914" s="11">
        <f>U915</f>
        <v>0</v>
      </c>
      <c r="V914" s="11">
        <f>V915</f>
        <v>0</v>
      </c>
      <c r="W914" s="11">
        <f>W915</f>
        <v>0</v>
      </c>
      <c r="X914" s="11">
        <f t="shared" si="1200"/>
        <v>174553.17336000002</v>
      </c>
      <c r="Y914" s="11">
        <f t="shared" si="1201"/>
        <v>77730.900999999998</v>
      </c>
      <c r="Z914" s="11">
        <f t="shared" si="1202"/>
        <v>73677.266000000003</v>
      </c>
      <c r="AA914" s="11">
        <f>AA915</f>
        <v>10000.916999999999</v>
      </c>
      <c r="AB914" s="11">
        <f>AB915</f>
        <v>0</v>
      </c>
      <c r="AC914" s="11">
        <f>AC915</f>
        <v>0</v>
      </c>
      <c r="AD914" s="11">
        <f t="shared" si="1203"/>
        <v>184554.09036</v>
      </c>
      <c r="AE914" s="11">
        <f>AE915</f>
        <v>0</v>
      </c>
      <c r="AF914" s="57">
        <f t="shared" si="1206"/>
        <v>184554.09036</v>
      </c>
      <c r="AG914" s="58">
        <f t="shared" si="1204"/>
        <v>77730.900999999998</v>
      </c>
      <c r="AH914" s="58">
        <f t="shared" si="1205"/>
        <v>73677.266000000003</v>
      </c>
      <c r="AI914" s="11">
        <f>AI915</f>
        <v>0</v>
      </c>
      <c r="AJ914" s="21"/>
      <c r="AK914" s="21"/>
    </row>
    <row r="915" spans="1:37" x14ac:dyDescent="0.3">
      <c r="A915" s="47" t="s">
        <v>600</v>
      </c>
      <c r="B915" s="48">
        <v>200</v>
      </c>
      <c r="C915" s="47" t="s">
        <v>235</v>
      </c>
      <c r="D915" s="47" t="s">
        <v>67</v>
      </c>
      <c r="E915" s="49" t="s">
        <v>528</v>
      </c>
      <c r="F915" s="11">
        <v>96874.5</v>
      </c>
      <c r="G915" s="11">
        <v>74744.800000000003</v>
      </c>
      <c r="H915" s="11">
        <v>70733.5</v>
      </c>
      <c r="I915" s="11"/>
      <c r="J915" s="11"/>
      <c r="K915" s="11"/>
      <c r="L915" s="11">
        <f t="shared" si="1242"/>
        <v>96874.5</v>
      </c>
      <c r="M915" s="11">
        <f t="shared" si="1243"/>
        <v>74744.800000000003</v>
      </c>
      <c r="N915" s="11">
        <f t="shared" si="1244"/>
        <v>70733.5</v>
      </c>
      <c r="O915" s="11">
        <f>1808.57336+75870.1</f>
        <v>77678.673360000001</v>
      </c>
      <c r="P915" s="11">
        <v>2986.1010000000001</v>
      </c>
      <c r="Q915" s="11">
        <v>2943.7660000000001</v>
      </c>
      <c r="R915" s="11">
        <f t="shared" si="1197"/>
        <v>174553.17336000002</v>
      </c>
      <c r="S915" s="11">
        <f t="shared" si="1198"/>
        <v>77730.900999999998</v>
      </c>
      <c r="T915" s="11">
        <f t="shared" si="1199"/>
        <v>73677.266000000003</v>
      </c>
      <c r="U915" s="11"/>
      <c r="V915" s="11"/>
      <c r="W915" s="11"/>
      <c r="X915" s="11">
        <f t="shared" si="1200"/>
        <v>174553.17336000002</v>
      </c>
      <c r="Y915" s="11">
        <f t="shared" si="1201"/>
        <v>77730.900999999998</v>
      </c>
      <c r="Z915" s="11">
        <f t="shared" si="1202"/>
        <v>73677.266000000003</v>
      </c>
      <c r="AA915" s="11">
        <v>10000.916999999999</v>
      </c>
      <c r="AB915" s="11"/>
      <c r="AC915" s="11"/>
      <c r="AD915" s="11">
        <f t="shared" si="1203"/>
        <v>184554.09036</v>
      </c>
      <c r="AE915" s="11"/>
      <c r="AF915" s="57">
        <f t="shared" si="1206"/>
        <v>184554.09036</v>
      </c>
      <c r="AG915" s="58">
        <f t="shared" si="1204"/>
        <v>77730.900999999998</v>
      </c>
      <c r="AH915" s="58">
        <f t="shared" si="1205"/>
        <v>73677.266000000003</v>
      </c>
      <c r="AI915" s="11"/>
      <c r="AJ915" s="21"/>
      <c r="AK915" s="21"/>
    </row>
    <row r="916" spans="1:37" x14ac:dyDescent="0.3">
      <c r="A916" s="47" t="s">
        <v>600</v>
      </c>
      <c r="B916" s="48" t="s">
        <v>45</v>
      </c>
      <c r="C916" s="47"/>
      <c r="D916" s="47"/>
      <c r="E916" s="49" t="s">
        <v>46</v>
      </c>
      <c r="F916" s="11">
        <f t="shared" ref="F916:K916" si="1247">F917</f>
        <v>47</v>
      </c>
      <c r="G916" s="11">
        <f t="shared" si="1247"/>
        <v>46.7</v>
      </c>
      <c r="H916" s="11">
        <f t="shared" si="1247"/>
        <v>46.3</v>
      </c>
      <c r="I916" s="11">
        <f t="shared" si="1247"/>
        <v>0</v>
      </c>
      <c r="J916" s="11">
        <f t="shared" si="1247"/>
        <v>0</v>
      </c>
      <c r="K916" s="11">
        <f t="shared" si="1247"/>
        <v>0</v>
      </c>
      <c r="L916" s="11">
        <f t="shared" si="1242"/>
        <v>47</v>
      </c>
      <c r="M916" s="11">
        <f t="shared" si="1243"/>
        <v>46.7</v>
      </c>
      <c r="N916" s="11">
        <f t="shared" si="1244"/>
        <v>46.3</v>
      </c>
      <c r="O916" s="11">
        <f>O917</f>
        <v>0</v>
      </c>
      <c r="P916" s="11">
        <f>P917</f>
        <v>0</v>
      </c>
      <c r="Q916" s="11">
        <f>Q917</f>
        <v>0</v>
      </c>
      <c r="R916" s="11">
        <f t="shared" si="1197"/>
        <v>47</v>
      </c>
      <c r="S916" s="11">
        <f t="shared" si="1198"/>
        <v>46.7</v>
      </c>
      <c r="T916" s="11">
        <f t="shared" si="1199"/>
        <v>46.3</v>
      </c>
      <c r="U916" s="11">
        <f>U917</f>
        <v>0</v>
      </c>
      <c r="V916" s="11">
        <f>V917</f>
        <v>0</v>
      </c>
      <c r="W916" s="11">
        <f>W917</f>
        <v>0</v>
      </c>
      <c r="X916" s="11">
        <f t="shared" si="1200"/>
        <v>47</v>
      </c>
      <c r="Y916" s="11">
        <f t="shared" si="1201"/>
        <v>46.7</v>
      </c>
      <c r="Z916" s="11">
        <f t="shared" si="1202"/>
        <v>46.3</v>
      </c>
      <c r="AA916" s="11">
        <f>AA917</f>
        <v>0</v>
      </c>
      <c r="AB916" s="11">
        <f>AB917</f>
        <v>0</v>
      </c>
      <c r="AC916" s="11">
        <f>AC917</f>
        <v>0</v>
      </c>
      <c r="AD916" s="11">
        <f t="shared" si="1203"/>
        <v>47</v>
      </c>
      <c r="AE916" s="11">
        <f>AE917</f>
        <v>0</v>
      </c>
      <c r="AF916" s="57">
        <f t="shared" si="1206"/>
        <v>47</v>
      </c>
      <c r="AG916" s="58">
        <f t="shared" si="1204"/>
        <v>46.7</v>
      </c>
      <c r="AH916" s="58">
        <f t="shared" si="1205"/>
        <v>46.3</v>
      </c>
      <c r="AI916" s="11">
        <f>AI917</f>
        <v>0</v>
      </c>
      <c r="AJ916" s="21"/>
      <c r="AK916" s="21"/>
    </row>
    <row r="917" spans="1:37" x14ac:dyDescent="0.3">
      <c r="A917" s="47" t="s">
        <v>600</v>
      </c>
      <c r="B917" s="48">
        <v>800</v>
      </c>
      <c r="C917" s="47" t="s">
        <v>235</v>
      </c>
      <c r="D917" s="47" t="s">
        <v>67</v>
      </c>
      <c r="E917" s="49" t="s">
        <v>528</v>
      </c>
      <c r="F917" s="11">
        <v>47</v>
      </c>
      <c r="G917" s="11">
        <v>46.7</v>
      </c>
      <c r="H917" s="11">
        <v>46.3</v>
      </c>
      <c r="I917" s="11"/>
      <c r="J917" s="11"/>
      <c r="K917" s="11"/>
      <c r="L917" s="11">
        <f t="shared" si="1242"/>
        <v>47</v>
      </c>
      <c r="M917" s="11">
        <f t="shared" si="1243"/>
        <v>46.7</v>
      </c>
      <c r="N917" s="11">
        <f t="shared" si="1244"/>
        <v>46.3</v>
      </c>
      <c r="O917" s="11"/>
      <c r="P917" s="11"/>
      <c r="Q917" s="11"/>
      <c r="R917" s="11">
        <f t="shared" si="1197"/>
        <v>47</v>
      </c>
      <c r="S917" s="11">
        <f t="shared" si="1198"/>
        <v>46.7</v>
      </c>
      <c r="T917" s="11">
        <f t="shared" si="1199"/>
        <v>46.3</v>
      </c>
      <c r="U917" s="11"/>
      <c r="V917" s="11"/>
      <c r="W917" s="11"/>
      <c r="X917" s="11">
        <f t="shared" si="1200"/>
        <v>47</v>
      </c>
      <c r="Y917" s="11">
        <f t="shared" si="1201"/>
        <v>46.7</v>
      </c>
      <c r="Z917" s="11">
        <f t="shared" si="1202"/>
        <v>46.3</v>
      </c>
      <c r="AA917" s="11"/>
      <c r="AB917" s="11"/>
      <c r="AC917" s="11"/>
      <c r="AD917" s="11">
        <f t="shared" si="1203"/>
        <v>47</v>
      </c>
      <c r="AE917" s="11"/>
      <c r="AF917" s="57">
        <f t="shared" si="1206"/>
        <v>47</v>
      </c>
      <c r="AG917" s="58">
        <f t="shared" si="1204"/>
        <v>46.7</v>
      </c>
      <c r="AH917" s="58">
        <f t="shared" si="1205"/>
        <v>46.3</v>
      </c>
      <c r="AI917" s="11"/>
      <c r="AJ917" s="21"/>
      <c r="AK917" s="21"/>
    </row>
    <row r="918" spans="1:37" ht="62.4" x14ac:dyDescent="0.3">
      <c r="A918" s="47" t="s">
        <v>602</v>
      </c>
      <c r="B918" s="48"/>
      <c r="C918" s="47"/>
      <c r="D918" s="47"/>
      <c r="E918" s="49" t="s">
        <v>603</v>
      </c>
      <c r="F918" s="11">
        <f t="shared" ref="F918:F922" si="1248">F919</f>
        <v>182137.2</v>
      </c>
      <c r="G918" s="11">
        <f t="shared" ref="G918:G922" si="1249">G919</f>
        <v>182137.2</v>
      </c>
      <c r="H918" s="11">
        <f t="shared" ref="H918:H922" si="1250">H919</f>
        <v>182137.2</v>
      </c>
      <c r="I918" s="11">
        <f t="shared" ref="I918:I922" si="1251">I919</f>
        <v>0</v>
      </c>
      <c r="J918" s="11">
        <f t="shared" ref="J918:J922" si="1252">J919</f>
        <v>0</v>
      </c>
      <c r="K918" s="11">
        <f t="shared" ref="K918:K922" si="1253">K919</f>
        <v>0</v>
      </c>
      <c r="L918" s="11">
        <f t="shared" si="1242"/>
        <v>182137.2</v>
      </c>
      <c r="M918" s="11">
        <f t="shared" si="1243"/>
        <v>182137.2</v>
      </c>
      <c r="N918" s="11">
        <f t="shared" si="1244"/>
        <v>182137.2</v>
      </c>
      <c r="O918" s="11">
        <f t="shared" ref="O918:O922" si="1254">O919</f>
        <v>0</v>
      </c>
      <c r="P918" s="11">
        <f t="shared" ref="P918:P922" si="1255">P919</f>
        <v>0</v>
      </c>
      <c r="Q918" s="11">
        <f t="shared" ref="Q918:Q922" si="1256">Q919</f>
        <v>0</v>
      </c>
      <c r="R918" s="11">
        <f t="shared" si="1197"/>
        <v>182137.2</v>
      </c>
      <c r="S918" s="11">
        <f t="shared" si="1198"/>
        <v>182137.2</v>
      </c>
      <c r="T918" s="11">
        <f t="shared" si="1199"/>
        <v>182137.2</v>
      </c>
      <c r="U918" s="11">
        <f t="shared" ref="U918:U922" si="1257">U919</f>
        <v>0</v>
      </c>
      <c r="V918" s="11">
        <f t="shared" ref="V918:V922" si="1258">V919</f>
        <v>0</v>
      </c>
      <c r="W918" s="11">
        <f t="shared" ref="W918:W922" si="1259">W919</f>
        <v>0</v>
      </c>
      <c r="X918" s="11">
        <f t="shared" si="1200"/>
        <v>182137.2</v>
      </c>
      <c r="Y918" s="11">
        <f t="shared" si="1201"/>
        <v>182137.2</v>
      </c>
      <c r="Z918" s="11">
        <f t="shared" si="1202"/>
        <v>182137.2</v>
      </c>
      <c r="AA918" s="11">
        <f t="shared" ref="AA918:AA922" si="1260">AA919</f>
        <v>0</v>
      </c>
      <c r="AB918" s="11">
        <f t="shared" ref="AB918:AB922" si="1261">AB919</f>
        <v>0</v>
      </c>
      <c r="AC918" s="11">
        <f t="shared" ref="AC918:AC922" si="1262">AC919</f>
        <v>0</v>
      </c>
      <c r="AD918" s="11">
        <f t="shared" si="1203"/>
        <v>182137.2</v>
      </c>
      <c r="AE918" s="11">
        <f t="shared" ref="AE918:AE922" si="1263">AE919</f>
        <v>0</v>
      </c>
      <c r="AF918" s="57">
        <f t="shared" si="1206"/>
        <v>182137.2</v>
      </c>
      <c r="AG918" s="58">
        <f t="shared" si="1204"/>
        <v>182137.2</v>
      </c>
      <c r="AH918" s="58">
        <f t="shared" si="1205"/>
        <v>182137.2</v>
      </c>
      <c r="AI918" s="11">
        <f t="shared" ref="AI918:AI922" si="1264">AI919</f>
        <v>0</v>
      </c>
      <c r="AJ918" s="21"/>
      <c r="AK918" s="21"/>
    </row>
    <row r="919" spans="1:37" ht="31.2" x14ac:dyDescent="0.3">
      <c r="A919" s="47" t="s">
        <v>602</v>
      </c>
      <c r="B919" s="48" t="s">
        <v>59</v>
      </c>
      <c r="C919" s="47"/>
      <c r="D919" s="47"/>
      <c r="E919" s="49" t="s">
        <v>60</v>
      </c>
      <c r="F919" s="11">
        <f t="shared" si="1248"/>
        <v>182137.2</v>
      </c>
      <c r="G919" s="11">
        <f t="shared" si="1249"/>
        <v>182137.2</v>
      </c>
      <c r="H919" s="11">
        <f t="shared" si="1250"/>
        <v>182137.2</v>
      </c>
      <c r="I919" s="11">
        <f t="shared" si="1251"/>
        <v>0</v>
      </c>
      <c r="J919" s="11">
        <f t="shared" si="1252"/>
        <v>0</v>
      </c>
      <c r="K919" s="11">
        <f t="shared" si="1253"/>
        <v>0</v>
      </c>
      <c r="L919" s="11">
        <f t="shared" si="1242"/>
        <v>182137.2</v>
      </c>
      <c r="M919" s="11">
        <f t="shared" si="1243"/>
        <v>182137.2</v>
      </c>
      <c r="N919" s="11">
        <f t="shared" si="1244"/>
        <v>182137.2</v>
      </c>
      <c r="O919" s="11">
        <f t="shared" si="1254"/>
        <v>0</v>
      </c>
      <c r="P919" s="11">
        <f t="shared" si="1255"/>
        <v>0</v>
      </c>
      <c r="Q919" s="11">
        <f t="shared" si="1256"/>
        <v>0</v>
      </c>
      <c r="R919" s="11">
        <f t="shared" si="1197"/>
        <v>182137.2</v>
      </c>
      <c r="S919" s="11">
        <f t="shared" si="1198"/>
        <v>182137.2</v>
      </c>
      <c r="T919" s="11">
        <f t="shared" si="1199"/>
        <v>182137.2</v>
      </c>
      <c r="U919" s="11">
        <f t="shared" si="1257"/>
        <v>0</v>
      </c>
      <c r="V919" s="11">
        <f t="shared" si="1258"/>
        <v>0</v>
      </c>
      <c r="W919" s="11">
        <f t="shared" si="1259"/>
        <v>0</v>
      </c>
      <c r="X919" s="11">
        <f t="shared" si="1200"/>
        <v>182137.2</v>
      </c>
      <c r="Y919" s="11">
        <f t="shared" si="1201"/>
        <v>182137.2</v>
      </c>
      <c r="Z919" s="11">
        <f t="shared" si="1202"/>
        <v>182137.2</v>
      </c>
      <c r="AA919" s="11">
        <f t="shared" si="1260"/>
        <v>0</v>
      </c>
      <c r="AB919" s="11">
        <f t="shared" si="1261"/>
        <v>0</v>
      </c>
      <c r="AC919" s="11">
        <f t="shared" si="1262"/>
        <v>0</v>
      </c>
      <c r="AD919" s="11">
        <f t="shared" si="1203"/>
        <v>182137.2</v>
      </c>
      <c r="AE919" s="11">
        <f t="shared" si="1263"/>
        <v>0</v>
      </c>
      <c r="AF919" s="57">
        <f t="shared" si="1206"/>
        <v>182137.2</v>
      </c>
      <c r="AG919" s="58">
        <f t="shared" si="1204"/>
        <v>182137.2</v>
      </c>
      <c r="AH919" s="58">
        <f t="shared" si="1205"/>
        <v>182137.2</v>
      </c>
      <c r="AI919" s="11">
        <f t="shared" si="1264"/>
        <v>0</v>
      </c>
      <c r="AJ919" s="21"/>
      <c r="AK919" s="21"/>
    </row>
    <row r="920" spans="1:37" x14ac:dyDescent="0.3">
      <c r="A920" s="47" t="s">
        <v>602</v>
      </c>
      <c r="B920" s="48">
        <v>200</v>
      </c>
      <c r="C920" s="47" t="s">
        <v>235</v>
      </c>
      <c r="D920" s="47" t="s">
        <v>67</v>
      </c>
      <c r="E920" s="49" t="s">
        <v>528</v>
      </c>
      <c r="F920" s="11">
        <v>182137.2</v>
      </c>
      <c r="G920" s="11">
        <v>182137.2</v>
      </c>
      <c r="H920" s="11">
        <v>182137.2</v>
      </c>
      <c r="I920" s="11"/>
      <c r="J920" s="11"/>
      <c r="K920" s="11"/>
      <c r="L920" s="11">
        <f t="shared" si="1242"/>
        <v>182137.2</v>
      </c>
      <c r="M920" s="11">
        <f t="shared" si="1243"/>
        <v>182137.2</v>
      </c>
      <c r="N920" s="11">
        <f t="shared" si="1244"/>
        <v>182137.2</v>
      </c>
      <c r="O920" s="11"/>
      <c r="P920" s="11"/>
      <c r="Q920" s="11"/>
      <c r="R920" s="11">
        <f t="shared" si="1197"/>
        <v>182137.2</v>
      </c>
      <c r="S920" s="11">
        <f t="shared" si="1198"/>
        <v>182137.2</v>
      </c>
      <c r="T920" s="11">
        <f t="shared" si="1199"/>
        <v>182137.2</v>
      </c>
      <c r="U920" s="11"/>
      <c r="V920" s="11"/>
      <c r="W920" s="11"/>
      <c r="X920" s="11">
        <f t="shared" si="1200"/>
        <v>182137.2</v>
      </c>
      <c r="Y920" s="11">
        <f t="shared" si="1201"/>
        <v>182137.2</v>
      </c>
      <c r="Z920" s="11">
        <f t="shared" si="1202"/>
        <v>182137.2</v>
      </c>
      <c r="AA920" s="11"/>
      <c r="AB920" s="11"/>
      <c r="AC920" s="11"/>
      <c r="AD920" s="11">
        <f t="shared" si="1203"/>
        <v>182137.2</v>
      </c>
      <c r="AE920" s="11"/>
      <c r="AF920" s="57">
        <f t="shared" si="1206"/>
        <v>182137.2</v>
      </c>
      <c r="AG920" s="58">
        <f t="shared" si="1204"/>
        <v>182137.2</v>
      </c>
      <c r="AH920" s="58">
        <f t="shared" si="1205"/>
        <v>182137.2</v>
      </c>
      <c r="AI920" s="11"/>
      <c r="AJ920" s="21"/>
      <c r="AK920" s="21"/>
    </row>
    <row r="921" spans="1:37" ht="46.8" x14ac:dyDescent="0.3">
      <c r="A921" s="47" t="s">
        <v>604</v>
      </c>
      <c r="B921" s="48"/>
      <c r="C921" s="47"/>
      <c r="D921" s="47"/>
      <c r="E921" s="49" t="s">
        <v>605</v>
      </c>
      <c r="F921" s="11">
        <f t="shared" si="1248"/>
        <v>123891.8</v>
      </c>
      <c r="G921" s="11">
        <f t="shared" si="1249"/>
        <v>86919.1</v>
      </c>
      <c r="H921" s="11">
        <f t="shared" si="1250"/>
        <v>126375</v>
      </c>
      <c r="I921" s="11">
        <f t="shared" si="1251"/>
        <v>0</v>
      </c>
      <c r="J921" s="11">
        <f t="shared" si="1252"/>
        <v>0</v>
      </c>
      <c r="K921" s="11">
        <f t="shared" si="1253"/>
        <v>0</v>
      </c>
      <c r="L921" s="11">
        <f t="shared" si="1242"/>
        <v>123891.8</v>
      </c>
      <c r="M921" s="11">
        <f t="shared" si="1243"/>
        <v>86919.1</v>
      </c>
      <c r="N921" s="11">
        <f t="shared" si="1244"/>
        <v>126375</v>
      </c>
      <c r="O921" s="11">
        <f t="shared" si="1254"/>
        <v>49360.750480000002</v>
      </c>
      <c r="P921" s="11">
        <f t="shared" si="1255"/>
        <v>0</v>
      </c>
      <c r="Q921" s="11">
        <f t="shared" si="1256"/>
        <v>0</v>
      </c>
      <c r="R921" s="11">
        <f t="shared" si="1197"/>
        <v>173252.55048000001</v>
      </c>
      <c r="S921" s="11">
        <f t="shared" si="1198"/>
        <v>86919.1</v>
      </c>
      <c r="T921" s="11">
        <f t="shared" si="1199"/>
        <v>126375</v>
      </c>
      <c r="U921" s="11">
        <f t="shared" si="1257"/>
        <v>0</v>
      </c>
      <c r="V921" s="11">
        <f t="shared" si="1258"/>
        <v>0</v>
      </c>
      <c r="W921" s="11">
        <f t="shared" si="1259"/>
        <v>0</v>
      </c>
      <c r="X921" s="11">
        <f t="shared" si="1200"/>
        <v>173252.55048000001</v>
      </c>
      <c r="Y921" s="11">
        <f t="shared" si="1201"/>
        <v>86919.1</v>
      </c>
      <c r="Z921" s="11">
        <f t="shared" si="1202"/>
        <v>126375</v>
      </c>
      <c r="AA921" s="11">
        <f t="shared" si="1260"/>
        <v>0</v>
      </c>
      <c r="AB921" s="11">
        <f t="shared" si="1261"/>
        <v>0</v>
      </c>
      <c r="AC921" s="11">
        <f t="shared" si="1262"/>
        <v>0</v>
      </c>
      <c r="AD921" s="11">
        <f t="shared" si="1203"/>
        <v>173252.55048000001</v>
      </c>
      <c r="AE921" s="11">
        <f t="shared" si="1263"/>
        <v>0</v>
      </c>
      <c r="AF921" s="57">
        <f t="shared" si="1206"/>
        <v>173252.55048000001</v>
      </c>
      <c r="AG921" s="58">
        <f t="shared" si="1204"/>
        <v>86919.1</v>
      </c>
      <c r="AH921" s="58">
        <f t="shared" si="1205"/>
        <v>126375</v>
      </c>
      <c r="AI921" s="11">
        <f t="shared" si="1264"/>
        <v>0</v>
      </c>
      <c r="AJ921" s="21"/>
      <c r="AK921" s="21"/>
    </row>
    <row r="922" spans="1:37" ht="31.2" x14ac:dyDescent="0.3">
      <c r="A922" s="47" t="s">
        <v>604</v>
      </c>
      <c r="B922" s="48" t="s">
        <v>59</v>
      </c>
      <c r="C922" s="47"/>
      <c r="D922" s="47"/>
      <c r="E922" s="49" t="s">
        <v>60</v>
      </c>
      <c r="F922" s="11">
        <f t="shared" si="1248"/>
        <v>123891.8</v>
      </c>
      <c r="G922" s="11">
        <f t="shared" si="1249"/>
        <v>86919.1</v>
      </c>
      <c r="H922" s="11">
        <f t="shared" si="1250"/>
        <v>126375</v>
      </c>
      <c r="I922" s="11">
        <f t="shared" si="1251"/>
        <v>0</v>
      </c>
      <c r="J922" s="11">
        <f t="shared" si="1252"/>
        <v>0</v>
      </c>
      <c r="K922" s="11">
        <f t="shared" si="1253"/>
        <v>0</v>
      </c>
      <c r="L922" s="11">
        <f t="shared" si="1242"/>
        <v>123891.8</v>
      </c>
      <c r="M922" s="11">
        <f t="shared" si="1243"/>
        <v>86919.1</v>
      </c>
      <c r="N922" s="11">
        <f t="shared" si="1244"/>
        <v>126375</v>
      </c>
      <c r="O922" s="11">
        <f t="shared" si="1254"/>
        <v>49360.750480000002</v>
      </c>
      <c r="P922" s="11">
        <f t="shared" si="1255"/>
        <v>0</v>
      </c>
      <c r="Q922" s="11">
        <f t="shared" si="1256"/>
        <v>0</v>
      </c>
      <c r="R922" s="11">
        <f t="shared" si="1197"/>
        <v>173252.55048000001</v>
      </c>
      <c r="S922" s="11">
        <f t="shared" si="1198"/>
        <v>86919.1</v>
      </c>
      <c r="T922" s="11">
        <f t="shared" si="1199"/>
        <v>126375</v>
      </c>
      <c r="U922" s="11">
        <f t="shared" si="1257"/>
        <v>0</v>
      </c>
      <c r="V922" s="11">
        <f t="shared" si="1258"/>
        <v>0</v>
      </c>
      <c r="W922" s="11">
        <f t="shared" si="1259"/>
        <v>0</v>
      </c>
      <c r="X922" s="11">
        <f t="shared" si="1200"/>
        <v>173252.55048000001</v>
      </c>
      <c r="Y922" s="11">
        <f t="shared" si="1201"/>
        <v>86919.1</v>
      </c>
      <c r="Z922" s="11">
        <f t="shared" si="1202"/>
        <v>126375</v>
      </c>
      <c r="AA922" s="11">
        <f t="shared" si="1260"/>
        <v>0</v>
      </c>
      <c r="AB922" s="11">
        <f t="shared" si="1261"/>
        <v>0</v>
      </c>
      <c r="AC922" s="11">
        <f t="shared" si="1262"/>
        <v>0</v>
      </c>
      <c r="AD922" s="11">
        <f t="shared" si="1203"/>
        <v>173252.55048000001</v>
      </c>
      <c r="AE922" s="11">
        <f t="shared" si="1263"/>
        <v>0</v>
      </c>
      <c r="AF922" s="57">
        <f t="shared" si="1206"/>
        <v>173252.55048000001</v>
      </c>
      <c r="AG922" s="58">
        <f t="shared" si="1204"/>
        <v>86919.1</v>
      </c>
      <c r="AH922" s="58">
        <f t="shared" si="1205"/>
        <v>126375</v>
      </c>
      <c r="AI922" s="11">
        <f t="shared" si="1264"/>
        <v>0</v>
      </c>
      <c r="AJ922" s="21"/>
      <c r="AK922" s="21"/>
    </row>
    <row r="923" spans="1:37" x14ac:dyDescent="0.3">
      <c r="A923" s="47" t="s">
        <v>604</v>
      </c>
      <c r="B923" s="48">
        <v>200</v>
      </c>
      <c r="C923" s="47" t="s">
        <v>235</v>
      </c>
      <c r="D923" s="47" t="s">
        <v>67</v>
      </c>
      <c r="E923" s="49" t="s">
        <v>528</v>
      </c>
      <c r="F923" s="11">
        <v>123891.8</v>
      </c>
      <c r="G923" s="11">
        <v>86919.1</v>
      </c>
      <c r="H923" s="11">
        <v>126375</v>
      </c>
      <c r="I923" s="11"/>
      <c r="J923" s="11"/>
      <c r="K923" s="11"/>
      <c r="L923" s="11">
        <f t="shared" si="1242"/>
        <v>123891.8</v>
      </c>
      <c r="M923" s="11">
        <f t="shared" si="1243"/>
        <v>86919.1</v>
      </c>
      <c r="N923" s="11">
        <f t="shared" si="1244"/>
        <v>126375</v>
      </c>
      <c r="O923" s="11">
        <v>49360.750480000002</v>
      </c>
      <c r="P923" s="11"/>
      <c r="Q923" s="11"/>
      <c r="R923" s="11">
        <f t="shared" si="1197"/>
        <v>173252.55048000001</v>
      </c>
      <c r="S923" s="11">
        <f t="shared" si="1198"/>
        <v>86919.1</v>
      </c>
      <c r="T923" s="11">
        <f t="shared" si="1199"/>
        <v>126375</v>
      </c>
      <c r="U923" s="11"/>
      <c r="V923" s="11"/>
      <c r="W923" s="11"/>
      <c r="X923" s="11">
        <f t="shared" si="1200"/>
        <v>173252.55048000001</v>
      </c>
      <c r="Y923" s="11">
        <f t="shared" si="1201"/>
        <v>86919.1</v>
      </c>
      <c r="Z923" s="11">
        <f t="shared" si="1202"/>
        <v>126375</v>
      </c>
      <c r="AA923" s="11"/>
      <c r="AB923" s="11"/>
      <c r="AC923" s="11"/>
      <c r="AD923" s="11">
        <f t="shared" si="1203"/>
        <v>173252.55048000001</v>
      </c>
      <c r="AE923" s="11"/>
      <c r="AF923" s="57">
        <f t="shared" si="1206"/>
        <v>173252.55048000001</v>
      </c>
      <c r="AG923" s="58">
        <f t="shared" si="1204"/>
        <v>86919.1</v>
      </c>
      <c r="AH923" s="58">
        <f t="shared" si="1205"/>
        <v>126375</v>
      </c>
      <c r="AI923" s="11"/>
      <c r="AJ923" s="21"/>
      <c r="AK923" s="21"/>
    </row>
    <row r="924" spans="1:37" ht="46.8" x14ac:dyDescent="0.3">
      <c r="A924" s="47" t="s">
        <v>606</v>
      </c>
      <c r="B924" s="48"/>
      <c r="C924" s="47"/>
      <c r="D924" s="47"/>
      <c r="E924" s="49" t="s">
        <v>140</v>
      </c>
      <c r="F924" s="11">
        <f t="shared" ref="F924:K924" si="1265">F925+F927+F929</f>
        <v>65157.8</v>
      </c>
      <c r="G924" s="11">
        <f t="shared" si="1265"/>
        <v>66925.3</v>
      </c>
      <c r="H924" s="11">
        <f t="shared" si="1265"/>
        <v>66925.3</v>
      </c>
      <c r="I924" s="11">
        <f t="shared" si="1265"/>
        <v>0</v>
      </c>
      <c r="J924" s="11">
        <f t="shared" si="1265"/>
        <v>0</v>
      </c>
      <c r="K924" s="11">
        <f t="shared" si="1265"/>
        <v>0</v>
      </c>
      <c r="L924" s="11">
        <f t="shared" si="1242"/>
        <v>65157.8</v>
      </c>
      <c r="M924" s="11">
        <f t="shared" si="1243"/>
        <v>66925.3</v>
      </c>
      <c r="N924" s="11">
        <f t="shared" si="1244"/>
        <v>66925.3</v>
      </c>
      <c r="O924" s="11">
        <f>O925+O927+O929</f>
        <v>14730.2</v>
      </c>
      <c r="P924" s="11">
        <f>P925+P927+P929</f>
        <v>18661.099999999999</v>
      </c>
      <c r="Q924" s="11">
        <f>Q925+Q927+Q929</f>
        <v>18661.099999999999</v>
      </c>
      <c r="R924" s="11">
        <f t="shared" si="1197"/>
        <v>79888</v>
      </c>
      <c r="S924" s="11">
        <f t="shared" si="1198"/>
        <v>85586.4</v>
      </c>
      <c r="T924" s="11">
        <f t="shared" si="1199"/>
        <v>85586.4</v>
      </c>
      <c r="U924" s="11">
        <f>U925+U927+U929</f>
        <v>0</v>
      </c>
      <c r="V924" s="11">
        <f>V925+V927+V929</f>
        <v>0</v>
      </c>
      <c r="W924" s="11">
        <f>W925+W927+W929</f>
        <v>0</v>
      </c>
      <c r="X924" s="11">
        <f t="shared" si="1200"/>
        <v>79888</v>
      </c>
      <c r="Y924" s="11">
        <f t="shared" si="1201"/>
        <v>85586.4</v>
      </c>
      <c r="Z924" s="11">
        <f t="shared" si="1202"/>
        <v>85586.4</v>
      </c>
      <c r="AA924" s="11">
        <f>AA925+AA927+AA929</f>
        <v>4029</v>
      </c>
      <c r="AB924" s="11">
        <f>AB925+AB927+AB929</f>
        <v>4960</v>
      </c>
      <c r="AC924" s="11">
        <f>AC925+AC927+AC929</f>
        <v>4960</v>
      </c>
      <c r="AD924" s="11">
        <f t="shared" si="1203"/>
        <v>83917</v>
      </c>
      <c r="AE924" s="11">
        <f>AE925+AE927+AE929</f>
        <v>0</v>
      </c>
      <c r="AF924" s="57">
        <f t="shared" si="1206"/>
        <v>83917</v>
      </c>
      <c r="AG924" s="58">
        <f t="shared" si="1204"/>
        <v>90546.4</v>
      </c>
      <c r="AH924" s="58">
        <f t="shared" si="1205"/>
        <v>90546.4</v>
      </c>
      <c r="AI924" s="11">
        <f>AI925+AI927+AI929</f>
        <v>0</v>
      </c>
      <c r="AJ924" s="21"/>
      <c r="AK924" s="21"/>
    </row>
    <row r="925" spans="1:37" ht="78" x14ac:dyDescent="0.3">
      <c r="A925" s="47" t="s">
        <v>606</v>
      </c>
      <c r="B925" s="48" t="s">
        <v>141</v>
      </c>
      <c r="C925" s="47"/>
      <c r="D925" s="47"/>
      <c r="E925" s="49" t="s">
        <v>142</v>
      </c>
      <c r="F925" s="11">
        <f t="shared" ref="F925:K925" si="1266">F926</f>
        <v>57484.4</v>
      </c>
      <c r="G925" s="11">
        <f t="shared" si="1266"/>
        <v>59251.9</v>
      </c>
      <c r="H925" s="11">
        <f t="shared" si="1266"/>
        <v>59251.9</v>
      </c>
      <c r="I925" s="11">
        <f t="shared" si="1266"/>
        <v>0</v>
      </c>
      <c r="J925" s="11">
        <f t="shared" si="1266"/>
        <v>0</v>
      </c>
      <c r="K925" s="11">
        <f t="shared" si="1266"/>
        <v>0</v>
      </c>
      <c r="L925" s="11">
        <f t="shared" si="1242"/>
        <v>57484.4</v>
      </c>
      <c r="M925" s="11">
        <f t="shared" si="1243"/>
        <v>59251.9</v>
      </c>
      <c r="N925" s="11">
        <f t="shared" si="1244"/>
        <v>59251.9</v>
      </c>
      <c r="O925" s="11">
        <f>O926</f>
        <v>14730.2</v>
      </c>
      <c r="P925" s="11">
        <f>P926</f>
        <v>18661.099999999999</v>
      </c>
      <c r="Q925" s="11">
        <f>Q926</f>
        <v>18661.099999999999</v>
      </c>
      <c r="R925" s="11">
        <f t="shared" si="1197"/>
        <v>72214.600000000006</v>
      </c>
      <c r="S925" s="11">
        <f t="shared" si="1198"/>
        <v>77913</v>
      </c>
      <c r="T925" s="11">
        <f t="shared" si="1199"/>
        <v>77913</v>
      </c>
      <c r="U925" s="11">
        <f>U926</f>
        <v>0</v>
      </c>
      <c r="V925" s="11">
        <f>V926</f>
        <v>0</v>
      </c>
      <c r="W925" s="11">
        <f>W926</f>
        <v>0</v>
      </c>
      <c r="X925" s="11">
        <f t="shared" si="1200"/>
        <v>72214.600000000006</v>
      </c>
      <c r="Y925" s="11">
        <f t="shared" si="1201"/>
        <v>77913</v>
      </c>
      <c r="Z925" s="11">
        <f t="shared" si="1202"/>
        <v>77913</v>
      </c>
      <c r="AA925" s="11">
        <f>AA926</f>
        <v>2712.6</v>
      </c>
      <c r="AB925" s="11">
        <f>AB926</f>
        <v>4649.5</v>
      </c>
      <c r="AC925" s="11">
        <f>AC926</f>
        <v>4649.5</v>
      </c>
      <c r="AD925" s="11">
        <f t="shared" si="1203"/>
        <v>74927.200000000012</v>
      </c>
      <c r="AE925" s="11">
        <f>AE926</f>
        <v>0</v>
      </c>
      <c r="AF925" s="57">
        <f t="shared" si="1206"/>
        <v>74927.200000000012</v>
      </c>
      <c r="AG925" s="58">
        <f t="shared" si="1204"/>
        <v>82562.5</v>
      </c>
      <c r="AH925" s="58">
        <f t="shared" si="1205"/>
        <v>82562.5</v>
      </c>
      <c r="AI925" s="11">
        <f>AI926</f>
        <v>0</v>
      </c>
      <c r="AJ925" s="21"/>
      <c r="AK925" s="21"/>
    </row>
    <row r="926" spans="1:37" x14ac:dyDescent="0.3">
      <c r="A926" s="47" t="s">
        <v>606</v>
      </c>
      <c r="B926" s="48">
        <v>100</v>
      </c>
      <c r="C926" s="47" t="s">
        <v>235</v>
      </c>
      <c r="D926" s="47" t="s">
        <v>67</v>
      </c>
      <c r="E926" s="49" t="s">
        <v>528</v>
      </c>
      <c r="F926" s="11">
        <v>57484.4</v>
      </c>
      <c r="G926" s="11">
        <v>59251.9</v>
      </c>
      <c r="H926" s="11">
        <v>59251.9</v>
      </c>
      <c r="I926" s="11"/>
      <c r="J926" s="11"/>
      <c r="K926" s="11"/>
      <c r="L926" s="11">
        <f t="shared" si="1242"/>
        <v>57484.4</v>
      </c>
      <c r="M926" s="11">
        <f t="shared" si="1243"/>
        <v>59251.9</v>
      </c>
      <c r="N926" s="11">
        <f t="shared" si="1244"/>
        <v>59251.9</v>
      </c>
      <c r="O926" s="11">
        <v>14730.2</v>
      </c>
      <c r="P926" s="11">
        <v>18661.099999999999</v>
      </c>
      <c r="Q926" s="11">
        <v>18661.099999999999</v>
      </c>
      <c r="R926" s="11">
        <f t="shared" si="1197"/>
        <v>72214.600000000006</v>
      </c>
      <c r="S926" s="11">
        <f t="shared" si="1198"/>
        <v>77913</v>
      </c>
      <c r="T926" s="11">
        <f t="shared" si="1199"/>
        <v>77913</v>
      </c>
      <c r="U926" s="11"/>
      <c r="V926" s="11"/>
      <c r="W926" s="11"/>
      <c r="X926" s="11">
        <f t="shared" si="1200"/>
        <v>72214.600000000006</v>
      </c>
      <c r="Y926" s="11">
        <f t="shared" si="1201"/>
        <v>77913</v>
      </c>
      <c r="Z926" s="11">
        <f t="shared" si="1202"/>
        <v>77913</v>
      </c>
      <c r="AA926" s="11">
        <v>2712.6</v>
      </c>
      <c r="AB926" s="11">
        <v>4649.5</v>
      </c>
      <c r="AC926" s="11">
        <v>4649.5</v>
      </c>
      <c r="AD926" s="11">
        <f t="shared" si="1203"/>
        <v>74927.200000000012</v>
      </c>
      <c r="AE926" s="11"/>
      <c r="AF926" s="57">
        <f t="shared" si="1206"/>
        <v>74927.200000000012</v>
      </c>
      <c r="AG926" s="58">
        <f t="shared" si="1204"/>
        <v>82562.5</v>
      </c>
      <c r="AH926" s="58">
        <f t="shared" si="1205"/>
        <v>82562.5</v>
      </c>
      <c r="AI926" s="11"/>
      <c r="AJ926" s="21"/>
      <c r="AK926" s="21"/>
    </row>
    <row r="927" spans="1:37" ht="31.2" x14ac:dyDescent="0.3">
      <c r="A927" s="47" t="s">
        <v>606</v>
      </c>
      <c r="B927" s="48" t="s">
        <v>59</v>
      </c>
      <c r="C927" s="47"/>
      <c r="D927" s="47"/>
      <c r="E927" s="49" t="s">
        <v>60</v>
      </c>
      <c r="F927" s="11">
        <f t="shared" ref="F927:K927" si="1267">F928</f>
        <v>7570.1</v>
      </c>
      <c r="G927" s="11">
        <f t="shared" si="1267"/>
        <v>7570.1</v>
      </c>
      <c r="H927" s="11">
        <f t="shared" si="1267"/>
        <v>7570.1</v>
      </c>
      <c r="I927" s="11">
        <f t="shared" si="1267"/>
        <v>0</v>
      </c>
      <c r="J927" s="11">
        <f t="shared" si="1267"/>
        <v>0</v>
      </c>
      <c r="K927" s="11">
        <f t="shared" si="1267"/>
        <v>0</v>
      </c>
      <c r="L927" s="11">
        <f t="shared" si="1242"/>
        <v>7570.1</v>
      </c>
      <c r="M927" s="11">
        <f t="shared" si="1243"/>
        <v>7570.1</v>
      </c>
      <c r="N927" s="11">
        <f t="shared" si="1244"/>
        <v>7570.1</v>
      </c>
      <c r="O927" s="11">
        <f>O928</f>
        <v>0</v>
      </c>
      <c r="P927" s="11">
        <f>P928</f>
        <v>0</v>
      </c>
      <c r="Q927" s="11">
        <f>Q928</f>
        <v>0</v>
      </c>
      <c r="R927" s="11">
        <f t="shared" si="1197"/>
        <v>7570.1</v>
      </c>
      <c r="S927" s="11">
        <f t="shared" si="1198"/>
        <v>7570.1</v>
      </c>
      <c r="T927" s="11">
        <f t="shared" si="1199"/>
        <v>7570.1</v>
      </c>
      <c r="U927" s="11">
        <f>U928</f>
        <v>0</v>
      </c>
      <c r="V927" s="11">
        <f>V928</f>
        <v>0</v>
      </c>
      <c r="W927" s="11">
        <f>W928</f>
        <v>0</v>
      </c>
      <c r="X927" s="11">
        <f t="shared" si="1200"/>
        <v>7570.1</v>
      </c>
      <c r="Y927" s="11">
        <f t="shared" si="1201"/>
        <v>7570.1</v>
      </c>
      <c r="Z927" s="11">
        <f t="shared" si="1202"/>
        <v>7570.1</v>
      </c>
      <c r="AA927" s="11">
        <f>AA928</f>
        <v>1276.4000000000001</v>
      </c>
      <c r="AB927" s="11">
        <f>AB928</f>
        <v>270.5</v>
      </c>
      <c r="AC927" s="11">
        <f>AC928</f>
        <v>270.5</v>
      </c>
      <c r="AD927" s="11">
        <f t="shared" si="1203"/>
        <v>8846.5</v>
      </c>
      <c r="AE927" s="11">
        <f>AE928</f>
        <v>0</v>
      </c>
      <c r="AF927" s="57">
        <f t="shared" si="1206"/>
        <v>8846.5</v>
      </c>
      <c r="AG927" s="58">
        <f t="shared" si="1204"/>
        <v>7840.6</v>
      </c>
      <c r="AH927" s="58">
        <f t="shared" si="1205"/>
        <v>7840.6</v>
      </c>
      <c r="AI927" s="11">
        <f>AI928</f>
        <v>0</v>
      </c>
      <c r="AJ927" s="21"/>
      <c r="AK927" s="21"/>
    </row>
    <row r="928" spans="1:37" x14ac:dyDescent="0.3">
      <c r="A928" s="47" t="s">
        <v>606</v>
      </c>
      <c r="B928" s="48">
        <v>200</v>
      </c>
      <c r="C928" s="47" t="s">
        <v>235</v>
      </c>
      <c r="D928" s="47" t="s">
        <v>67</v>
      </c>
      <c r="E928" s="49" t="s">
        <v>528</v>
      </c>
      <c r="F928" s="11">
        <v>7570.1</v>
      </c>
      <c r="G928" s="11">
        <v>7570.1</v>
      </c>
      <c r="H928" s="11">
        <v>7570.1</v>
      </c>
      <c r="I928" s="11"/>
      <c r="J928" s="11"/>
      <c r="K928" s="11"/>
      <c r="L928" s="11">
        <f t="shared" si="1242"/>
        <v>7570.1</v>
      </c>
      <c r="M928" s="11">
        <f t="shared" si="1243"/>
        <v>7570.1</v>
      </c>
      <c r="N928" s="11">
        <f t="shared" si="1244"/>
        <v>7570.1</v>
      </c>
      <c r="O928" s="11"/>
      <c r="P928" s="11"/>
      <c r="Q928" s="11"/>
      <c r="R928" s="11">
        <f t="shared" si="1197"/>
        <v>7570.1</v>
      </c>
      <c r="S928" s="11">
        <f t="shared" si="1198"/>
        <v>7570.1</v>
      </c>
      <c r="T928" s="11">
        <f t="shared" si="1199"/>
        <v>7570.1</v>
      </c>
      <c r="U928" s="11"/>
      <c r="V928" s="11"/>
      <c r="W928" s="11"/>
      <c r="X928" s="11">
        <f t="shared" si="1200"/>
        <v>7570.1</v>
      </c>
      <c r="Y928" s="11">
        <f t="shared" si="1201"/>
        <v>7570.1</v>
      </c>
      <c r="Z928" s="11">
        <f t="shared" si="1202"/>
        <v>7570.1</v>
      </c>
      <c r="AA928" s="11">
        <v>1276.4000000000001</v>
      </c>
      <c r="AB928" s="11">
        <v>270.5</v>
      </c>
      <c r="AC928" s="11">
        <v>270.5</v>
      </c>
      <c r="AD928" s="11">
        <f t="shared" si="1203"/>
        <v>8846.5</v>
      </c>
      <c r="AE928" s="11"/>
      <c r="AF928" s="57">
        <f t="shared" si="1206"/>
        <v>8846.5</v>
      </c>
      <c r="AG928" s="58">
        <f t="shared" si="1204"/>
        <v>7840.6</v>
      </c>
      <c r="AH928" s="58">
        <f t="shared" si="1205"/>
        <v>7840.6</v>
      </c>
      <c r="AI928" s="11"/>
      <c r="AJ928" s="21"/>
      <c r="AK928" s="21"/>
    </row>
    <row r="929" spans="1:37" x14ac:dyDescent="0.3">
      <c r="A929" s="47" t="s">
        <v>606</v>
      </c>
      <c r="B929" s="48" t="s">
        <v>45</v>
      </c>
      <c r="C929" s="47"/>
      <c r="D929" s="47"/>
      <c r="E929" s="49" t="s">
        <v>46</v>
      </c>
      <c r="F929" s="11">
        <f t="shared" ref="F929:K929" si="1268">F930</f>
        <v>103.3</v>
      </c>
      <c r="G929" s="11">
        <f t="shared" si="1268"/>
        <v>103.3</v>
      </c>
      <c r="H929" s="11">
        <f t="shared" si="1268"/>
        <v>103.3</v>
      </c>
      <c r="I929" s="11">
        <f t="shared" si="1268"/>
        <v>0</v>
      </c>
      <c r="J929" s="11">
        <f t="shared" si="1268"/>
        <v>0</v>
      </c>
      <c r="K929" s="11">
        <f t="shared" si="1268"/>
        <v>0</v>
      </c>
      <c r="L929" s="11">
        <f t="shared" si="1242"/>
        <v>103.3</v>
      </c>
      <c r="M929" s="11">
        <f t="shared" si="1243"/>
        <v>103.3</v>
      </c>
      <c r="N929" s="11">
        <f t="shared" si="1244"/>
        <v>103.3</v>
      </c>
      <c r="O929" s="11">
        <f>O930</f>
        <v>0</v>
      </c>
      <c r="P929" s="11">
        <f>P930</f>
        <v>0</v>
      </c>
      <c r="Q929" s="11">
        <f>Q930</f>
        <v>0</v>
      </c>
      <c r="R929" s="11">
        <f t="shared" si="1197"/>
        <v>103.3</v>
      </c>
      <c r="S929" s="11">
        <f t="shared" si="1198"/>
        <v>103.3</v>
      </c>
      <c r="T929" s="11">
        <f t="shared" si="1199"/>
        <v>103.3</v>
      </c>
      <c r="U929" s="11">
        <f>U930</f>
        <v>0</v>
      </c>
      <c r="V929" s="11">
        <f>V930</f>
        <v>0</v>
      </c>
      <c r="W929" s="11">
        <f>W930</f>
        <v>0</v>
      </c>
      <c r="X929" s="11">
        <f t="shared" si="1200"/>
        <v>103.3</v>
      </c>
      <c r="Y929" s="11">
        <f t="shared" si="1201"/>
        <v>103.3</v>
      </c>
      <c r="Z929" s="11">
        <f t="shared" si="1202"/>
        <v>103.3</v>
      </c>
      <c r="AA929" s="11">
        <f>AA930</f>
        <v>40</v>
      </c>
      <c r="AB929" s="11">
        <f>AB930</f>
        <v>40</v>
      </c>
      <c r="AC929" s="11">
        <f>AC930</f>
        <v>40</v>
      </c>
      <c r="AD929" s="11">
        <f t="shared" si="1203"/>
        <v>143.30000000000001</v>
      </c>
      <c r="AE929" s="11">
        <f>AE930</f>
        <v>0</v>
      </c>
      <c r="AF929" s="57">
        <f t="shared" si="1206"/>
        <v>143.30000000000001</v>
      </c>
      <c r="AG929" s="58">
        <f t="shared" si="1204"/>
        <v>143.30000000000001</v>
      </c>
      <c r="AH929" s="58">
        <f t="shared" si="1205"/>
        <v>143.30000000000001</v>
      </c>
      <c r="AI929" s="11">
        <f>AI930</f>
        <v>0</v>
      </c>
      <c r="AJ929" s="21"/>
      <c r="AK929" s="21"/>
    </row>
    <row r="930" spans="1:37" x14ac:dyDescent="0.3">
      <c r="A930" s="47" t="s">
        <v>606</v>
      </c>
      <c r="B930" s="48">
        <v>800</v>
      </c>
      <c r="C930" s="47" t="s">
        <v>235</v>
      </c>
      <c r="D930" s="47" t="s">
        <v>67</v>
      </c>
      <c r="E930" s="49" t="s">
        <v>528</v>
      </c>
      <c r="F930" s="11">
        <v>103.3</v>
      </c>
      <c r="G930" s="11">
        <v>103.3</v>
      </c>
      <c r="H930" s="11">
        <v>103.3</v>
      </c>
      <c r="I930" s="11"/>
      <c r="J930" s="11"/>
      <c r="K930" s="11"/>
      <c r="L930" s="11">
        <f t="shared" si="1242"/>
        <v>103.3</v>
      </c>
      <c r="M930" s="11">
        <f t="shared" si="1243"/>
        <v>103.3</v>
      </c>
      <c r="N930" s="11">
        <f t="shared" si="1244"/>
        <v>103.3</v>
      </c>
      <c r="O930" s="11"/>
      <c r="P930" s="11"/>
      <c r="Q930" s="11"/>
      <c r="R930" s="11">
        <f t="shared" si="1197"/>
        <v>103.3</v>
      </c>
      <c r="S930" s="11">
        <f t="shared" si="1198"/>
        <v>103.3</v>
      </c>
      <c r="T930" s="11">
        <f t="shared" si="1199"/>
        <v>103.3</v>
      </c>
      <c r="U930" s="11"/>
      <c r="V930" s="11"/>
      <c r="W930" s="11"/>
      <c r="X930" s="11">
        <f t="shared" si="1200"/>
        <v>103.3</v>
      </c>
      <c r="Y930" s="11">
        <f t="shared" si="1201"/>
        <v>103.3</v>
      </c>
      <c r="Z930" s="11">
        <f t="shared" si="1202"/>
        <v>103.3</v>
      </c>
      <c r="AA930" s="11">
        <v>40</v>
      </c>
      <c r="AB930" s="11">
        <v>40</v>
      </c>
      <c r="AC930" s="11">
        <v>40</v>
      </c>
      <c r="AD930" s="11">
        <f t="shared" si="1203"/>
        <v>143.30000000000001</v>
      </c>
      <c r="AE930" s="11"/>
      <c r="AF930" s="57">
        <f t="shared" si="1206"/>
        <v>143.30000000000001</v>
      </c>
      <c r="AG930" s="58">
        <f t="shared" si="1204"/>
        <v>143.30000000000001</v>
      </c>
      <c r="AH930" s="58">
        <f t="shared" si="1205"/>
        <v>143.30000000000001</v>
      </c>
      <c r="AI930" s="11"/>
      <c r="AJ930" s="21"/>
      <c r="AK930" s="21"/>
    </row>
    <row r="931" spans="1:37" ht="62.4" x14ac:dyDescent="0.3">
      <c r="A931" s="47" t="s">
        <v>607</v>
      </c>
      <c r="B931" s="48"/>
      <c r="C931" s="47"/>
      <c r="D931" s="47"/>
      <c r="E931" s="49" t="s">
        <v>608</v>
      </c>
      <c r="F931" s="11">
        <f t="shared" ref="F931:K931" si="1269">F932+F935+F938+F941</f>
        <v>450148.8</v>
      </c>
      <c r="G931" s="11">
        <f t="shared" si="1269"/>
        <v>450699.1</v>
      </c>
      <c r="H931" s="11">
        <f t="shared" si="1269"/>
        <v>435879</v>
      </c>
      <c r="I931" s="11">
        <f t="shared" si="1269"/>
        <v>0</v>
      </c>
      <c r="J931" s="11">
        <f t="shared" si="1269"/>
        <v>0</v>
      </c>
      <c r="K931" s="11">
        <f t="shared" si="1269"/>
        <v>0</v>
      </c>
      <c r="L931" s="11">
        <f t="shared" si="1242"/>
        <v>450148.8</v>
      </c>
      <c r="M931" s="11">
        <f t="shared" si="1243"/>
        <v>450699.1</v>
      </c>
      <c r="N931" s="11">
        <f t="shared" si="1244"/>
        <v>435879</v>
      </c>
      <c r="O931" s="11">
        <f>O932+O935+O938+O941</f>
        <v>13943.382940000001</v>
      </c>
      <c r="P931" s="11">
        <f>P932+P935+P938+P941</f>
        <v>0</v>
      </c>
      <c r="Q931" s="11">
        <f>Q932+Q935+Q938+Q941</f>
        <v>0</v>
      </c>
      <c r="R931" s="11">
        <f t="shared" si="1197"/>
        <v>464092.18293999997</v>
      </c>
      <c r="S931" s="11">
        <f t="shared" si="1198"/>
        <v>450699.1</v>
      </c>
      <c r="T931" s="11">
        <f t="shared" si="1199"/>
        <v>435879</v>
      </c>
      <c r="U931" s="11">
        <f>U932+U935+U938+U941</f>
        <v>0</v>
      </c>
      <c r="V931" s="11">
        <f>V932+V935+V938+V941</f>
        <v>0</v>
      </c>
      <c r="W931" s="11">
        <f>W932+W935+W938+W941</f>
        <v>0</v>
      </c>
      <c r="X931" s="11">
        <f t="shared" si="1200"/>
        <v>464092.18293999997</v>
      </c>
      <c r="Y931" s="11">
        <f t="shared" si="1201"/>
        <v>450699.1</v>
      </c>
      <c r="Z931" s="11">
        <f t="shared" si="1202"/>
        <v>435879</v>
      </c>
      <c r="AA931" s="11">
        <f>AA932+AA935+AA938+AA941</f>
        <v>0</v>
      </c>
      <c r="AB931" s="11">
        <f>AB932+AB935+AB938+AB941</f>
        <v>0</v>
      </c>
      <c r="AC931" s="11">
        <f>AC932+AC935+AC938+AC941</f>
        <v>0</v>
      </c>
      <c r="AD931" s="11">
        <f t="shared" si="1203"/>
        <v>464092.18293999997</v>
      </c>
      <c r="AE931" s="11">
        <f>AE932+AE935+AE938+AE941</f>
        <v>0</v>
      </c>
      <c r="AF931" s="57">
        <f t="shared" si="1206"/>
        <v>464092.18293999997</v>
      </c>
      <c r="AG931" s="58">
        <f t="shared" si="1204"/>
        <v>450699.1</v>
      </c>
      <c r="AH931" s="58">
        <f t="shared" si="1205"/>
        <v>435879</v>
      </c>
      <c r="AI931" s="11">
        <f>AI932+AI935+AI938+AI941</f>
        <v>0</v>
      </c>
      <c r="AJ931" s="21"/>
      <c r="AK931" s="21"/>
    </row>
    <row r="932" spans="1:37" x14ac:dyDescent="0.3">
      <c r="A932" s="47" t="s">
        <v>609</v>
      </c>
      <c r="B932" s="48"/>
      <c r="C932" s="47"/>
      <c r="D932" s="47"/>
      <c r="E932" s="49" t="s">
        <v>610</v>
      </c>
      <c r="F932" s="11">
        <f t="shared" ref="F932:F942" si="1270">F933</f>
        <v>122658.9</v>
      </c>
      <c r="G932" s="11">
        <f t="shared" ref="G932:G942" si="1271">G933</f>
        <v>119840.4</v>
      </c>
      <c r="H932" s="11">
        <f t="shared" ref="H932:H942" si="1272">H933</f>
        <v>118139.6</v>
      </c>
      <c r="I932" s="11">
        <f t="shared" ref="I932:I942" si="1273">I933</f>
        <v>0</v>
      </c>
      <c r="J932" s="11">
        <f t="shared" ref="J932:J942" si="1274">J933</f>
        <v>0</v>
      </c>
      <c r="K932" s="11">
        <f t="shared" ref="K932:K942" si="1275">K933</f>
        <v>0</v>
      </c>
      <c r="L932" s="11">
        <f t="shared" si="1242"/>
        <v>122658.9</v>
      </c>
      <c r="M932" s="11">
        <f t="shared" si="1243"/>
        <v>119840.4</v>
      </c>
      <c r="N932" s="11">
        <f t="shared" si="1244"/>
        <v>118139.6</v>
      </c>
      <c r="O932" s="11">
        <f t="shared" ref="O932:O942" si="1276">O933</f>
        <v>0</v>
      </c>
      <c r="P932" s="11">
        <f t="shared" ref="P932:P942" si="1277">P933</f>
        <v>0</v>
      </c>
      <c r="Q932" s="11">
        <f t="shared" ref="Q932:Q942" si="1278">Q933</f>
        <v>0</v>
      </c>
      <c r="R932" s="11">
        <f t="shared" si="1197"/>
        <v>122658.9</v>
      </c>
      <c r="S932" s="11">
        <f t="shared" si="1198"/>
        <v>119840.4</v>
      </c>
      <c r="T932" s="11">
        <f t="shared" si="1199"/>
        <v>118139.6</v>
      </c>
      <c r="U932" s="11">
        <f t="shared" ref="U932:U942" si="1279">U933</f>
        <v>0</v>
      </c>
      <c r="V932" s="11">
        <f t="shared" ref="V932:V942" si="1280">V933</f>
        <v>0</v>
      </c>
      <c r="W932" s="11">
        <f t="shared" ref="W932:W942" si="1281">W933</f>
        <v>0</v>
      </c>
      <c r="X932" s="11">
        <f t="shared" si="1200"/>
        <v>122658.9</v>
      </c>
      <c r="Y932" s="11">
        <f t="shared" si="1201"/>
        <v>119840.4</v>
      </c>
      <c r="Z932" s="11">
        <f t="shared" si="1202"/>
        <v>118139.6</v>
      </c>
      <c r="AA932" s="11">
        <f t="shared" ref="AA932:AA942" si="1282">AA933</f>
        <v>0</v>
      </c>
      <c r="AB932" s="11">
        <f t="shared" ref="AB932:AB942" si="1283">AB933</f>
        <v>0</v>
      </c>
      <c r="AC932" s="11">
        <f t="shared" ref="AC932:AC942" si="1284">AC933</f>
        <v>0</v>
      </c>
      <c r="AD932" s="11">
        <f t="shared" si="1203"/>
        <v>122658.9</v>
      </c>
      <c r="AE932" s="11">
        <f t="shared" ref="AE932:AE942" si="1285">AE933</f>
        <v>0</v>
      </c>
      <c r="AF932" s="57">
        <f t="shared" si="1206"/>
        <v>122658.9</v>
      </c>
      <c r="AG932" s="58">
        <f t="shared" si="1204"/>
        <v>119840.4</v>
      </c>
      <c r="AH932" s="58">
        <f t="shared" si="1205"/>
        <v>118139.6</v>
      </c>
      <c r="AI932" s="11">
        <f t="shared" ref="AI932:AI942" si="1286">AI933</f>
        <v>0</v>
      </c>
      <c r="AJ932" s="21"/>
      <c r="AK932" s="21"/>
    </row>
    <row r="933" spans="1:37" ht="46.8" x14ac:dyDescent="0.3">
      <c r="A933" s="47" t="s">
        <v>609</v>
      </c>
      <c r="B933" s="48" t="s">
        <v>51</v>
      </c>
      <c r="C933" s="47"/>
      <c r="D933" s="47"/>
      <c r="E933" s="49" t="s">
        <v>52</v>
      </c>
      <c r="F933" s="11">
        <f t="shared" si="1270"/>
        <v>122658.9</v>
      </c>
      <c r="G933" s="11">
        <f t="shared" si="1271"/>
        <v>119840.4</v>
      </c>
      <c r="H933" s="11">
        <f t="shared" si="1272"/>
        <v>118139.6</v>
      </c>
      <c r="I933" s="11">
        <f t="shared" si="1273"/>
        <v>0</v>
      </c>
      <c r="J933" s="11">
        <f t="shared" si="1274"/>
        <v>0</v>
      </c>
      <c r="K933" s="11">
        <f t="shared" si="1275"/>
        <v>0</v>
      </c>
      <c r="L933" s="11">
        <f t="shared" si="1242"/>
        <v>122658.9</v>
      </c>
      <c r="M933" s="11">
        <f t="shared" si="1243"/>
        <v>119840.4</v>
      </c>
      <c r="N933" s="11">
        <f t="shared" si="1244"/>
        <v>118139.6</v>
      </c>
      <c r="O933" s="11">
        <f t="shared" si="1276"/>
        <v>0</v>
      </c>
      <c r="P933" s="11">
        <f t="shared" si="1277"/>
        <v>0</v>
      </c>
      <c r="Q933" s="11">
        <f t="shared" si="1278"/>
        <v>0</v>
      </c>
      <c r="R933" s="11">
        <f t="shared" si="1197"/>
        <v>122658.9</v>
      </c>
      <c r="S933" s="11">
        <f t="shared" si="1198"/>
        <v>119840.4</v>
      </c>
      <c r="T933" s="11">
        <f t="shared" si="1199"/>
        <v>118139.6</v>
      </c>
      <c r="U933" s="11">
        <f t="shared" si="1279"/>
        <v>0</v>
      </c>
      <c r="V933" s="11">
        <f t="shared" si="1280"/>
        <v>0</v>
      </c>
      <c r="W933" s="11">
        <f t="shared" si="1281"/>
        <v>0</v>
      </c>
      <c r="X933" s="11">
        <f t="shared" si="1200"/>
        <v>122658.9</v>
      </c>
      <c r="Y933" s="11">
        <f t="shared" si="1201"/>
        <v>119840.4</v>
      </c>
      <c r="Z933" s="11">
        <f t="shared" si="1202"/>
        <v>118139.6</v>
      </c>
      <c r="AA933" s="11">
        <f t="shared" si="1282"/>
        <v>0</v>
      </c>
      <c r="AB933" s="11">
        <f t="shared" si="1283"/>
        <v>0</v>
      </c>
      <c r="AC933" s="11">
        <f t="shared" si="1284"/>
        <v>0</v>
      </c>
      <c r="AD933" s="11">
        <f t="shared" si="1203"/>
        <v>122658.9</v>
      </c>
      <c r="AE933" s="11">
        <f t="shared" si="1285"/>
        <v>0</v>
      </c>
      <c r="AF933" s="57">
        <f t="shared" si="1206"/>
        <v>122658.9</v>
      </c>
      <c r="AG933" s="58">
        <f t="shared" si="1204"/>
        <v>119840.4</v>
      </c>
      <c r="AH933" s="58">
        <f t="shared" si="1205"/>
        <v>118139.6</v>
      </c>
      <c r="AI933" s="11">
        <f t="shared" si="1286"/>
        <v>0</v>
      </c>
      <c r="AJ933" s="21"/>
      <c r="AK933" s="21"/>
    </row>
    <row r="934" spans="1:37" x14ac:dyDescent="0.3">
      <c r="A934" s="47" t="s">
        <v>609</v>
      </c>
      <c r="B934" s="48">
        <v>600</v>
      </c>
      <c r="C934" s="47" t="s">
        <v>235</v>
      </c>
      <c r="D934" s="47" t="s">
        <v>67</v>
      </c>
      <c r="E934" s="49" t="s">
        <v>528</v>
      </c>
      <c r="F934" s="11">
        <v>122658.9</v>
      </c>
      <c r="G934" s="11">
        <v>119840.4</v>
      </c>
      <c r="H934" s="11">
        <v>118139.6</v>
      </c>
      <c r="I934" s="11"/>
      <c r="J934" s="11"/>
      <c r="K934" s="11"/>
      <c r="L934" s="11">
        <f t="shared" si="1242"/>
        <v>122658.9</v>
      </c>
      <c r="M934" s="11">
        <f t="shared" si="1243"/>
        <v>119840.4</v>
      </c>
      <c r="N934" s="11">
        <f t="shared" si="1244"/>
        <v>118139.6</v>
      </c>
      <c r="O934" s="11"/>
      <c r="P934" s="11"/>
      <c r="Q934" s="11"/>
      <c r="R934" s="11">
        <f t="shared" si="1197"/>
        <v>122658.9</v>
      </c>
      <c r="S934" s="11">
        <f t="shared" si="1198"/>
        <v>119840.4</v>
      </c>
      <c r="T934" s="11">
        <f t="shared" si="1199"/>
        <v>118139.6</v>
      </c>
      <c r="U934" s="11"/>
      <c r="V934" s="11"/>
      <c r="W934" s="11"/>
      <c r="X934" s="11">
        <f t="shared" si="1200"/>
        <v>122658.9</v>
      </c>
      <c r="Y934" s="11">
        <f t="shared" si="1201"/>
        <v>119840.4</v>
      </c>
      <c r="Z934" s="11">
        <f t="shared" si="1202"/>
        <v>118139.6</v>
      </c>
      <c r="AA934" s="11"/>
      <c r="AB934" s="11"/>
      <c r="AC934" s="11"/>
      <c r="AD934" s="11">
        <f t="shared" si="1203"/>
        <v>122658.9</v>
      </c>
      <c r="AE934" s="11"/>
      <c r="AF934" s="57">
        <f t="shared" si="1206"/>
        <v>122658.9</v>
      </c>
      <c r="AG934" s="58">
        <f t="shared" si="1204"/>
        <v>119840.4</v>
      </c>
      <c r="AH934" s="58">
        <f t="shared" si="1205"/>
        <v>118139.6</v>
      </c>
      <c r="AI934" s="11"/>
      <c r="AJ934" s="21"/>
      <c r="AK934" s="21"/>
    </row>
    <row r="935" spans="1:37" ht="31.2" x14ac:dyDescent="0.3">
      <c r="A935" s="47" t="s">
        <v>611</v>
      </c>
      <c r="B935" s="48"/>
      <c r="C935" s="47"/>
      <c r="D935" s="47"/>
      <c r="E935" s="49" t="s">
        <v>612</v>
      </c>
      <c r="F935" s="11">
        <f t="shared" si="1270"/>
        <v>14097.6</v>
      </c>
      <c r="G935" s="11">
        <f t="shared" si="1271"/>
        <v>13119.3</v>
      </c>
      <c r="H935" s="11">
        <f t="shared" si="1272"/>
        <v>0</v>
      </c>
      <c r="I935" s="11">
        <f t="shared" si="1273"/>
        <v>0</v>
      </c>
      <c r="J935" s="11">
        <f t="shared" si="1274"/>
        <v>0</v>
      </c>
      <c r="K935" s="11">
        <f t="shared" si="1275"/>
        <v>0</v>
      </c>
      <c r="L935" s="11">
        <f t="shared" si="1242"/>
        <v>14097.6</v>
      </c>
      <c r="M935" s="11">
        <f t="shared" si="1243"/>
        <v>13119.3</v>
      </c>
      <c r="N935" s="11">
        <f t="shared" si="1244"/>
        <v>0</v>
      </c>
      <c r="O935" s="11">
        <f t="shared" si="1276"/>
        <v>12000.682940000001</v>
      </c>
      <c r="P935" s="11">
        <f t="shared" si="1277"/>
        <v>0</v>
      </c>
      <c r="Q935" s="11">
        <f t="shared" si="1278"/>
        <v>0</v>
      </c>
      <c r="R935" s="11">
        <f t="shared" si="1197"/>
        <v>26098.282940000001</v>
      </c>
      <c r="S935" s="11">
        <f t="shared" si="1198"/>
        <v>13119.3</v>
      </c>
      <c r="T935" s="11">
        <f t="shared" si="1199"/>
        <v>0</v>
      </c>
      <c r="U935" s="11">
        <f t="shared" si="1279"/>
        <v>0</v>
      </c>
      <c r="V935" s="11">
        <f t="shared" si="1280"/>
        <v>0</v>
      </c>
      <c r="W935" s="11">
        <f t="shared" si="1281"/>
        <v>0</v>
      </c>
      <c r="X935" s="11">
        <f t="shared" si="1200"/>
        <v>26098.282940000001</v>
      </c>
      <c r="Y935" s="11">
        <f t="shared" si="1201"/>
        <v>13119.3</v>
      </c>
      <c r="Z935" s="11">
        <f t="shared" si="1202"/>
        <v>0</v>
      </c>
      <c r="AA935" s="11">
        <f t="shared" si="1282"/>
        <v>0</v>
      </c>
      <c r="AB935" s="11">
        <f t="shared" si="1283"/>
        <v>0</v>
      </c>
      <c r="AC935" s="11">
        <f t="shared" si="1284"/>
        <v>0</v>
      </c>
      <c r="AD935" s="11">
        <f t="shared" si="1203"/>
        <v>26098.282940000001</v>
      </c>
      <c r="AE935" s="11">
        <f t="shared" si="1285"/>
        <v>0</v>
      </c>
      <c r="AF935" s="57">
        <f t="shared" si="1206"/>
        <v>26098.282940000001</v>
      </c>
      <c r="AG935" s="58">
        <f t="shared" si="1204"/>
        <v>13119.3</v>
      </c>
      <c r="AH935" s="58">
        <f t="shared" si="1205"/>
        <v>0</v>
      </c>
      <c r="AI935" s="11">
        <f t="shared" si="1286"/>
        <v>0</v>
      </c>
      <c r="AJ935" s="21"/>
      <c r="AK935" s="21"/>
    </row>
    <row r="936" spans="1:37" ht="31.2" x14ac:dyDescent="0.3">
      <c r="A936" s="47" t="s">
        <v>611</v>
      </c>
      <c r="B936" s="48" t="s">
        <v>59</v>
      </c>
      <c r="C936" s="47"/>
      <c r="D936" s="47"/>
      <c r="E936" s="49" t="s">
        <v>60</v>
      </c>
      <c r="F936" s="11">
        <f t="shared" si="1270"/>
        <v>14097.6</v>
      </c>
      <c r="G936" s="11">
        <f t="shared" si="1271"/>
        <v>13119.3</v>
      </c>
      <c r="H936" s="11">
        <f t="shared" si="1272"/>
        <v>0</v>
      </c>
      <c r="I936" s="11">
        <f t="shared" si="1273"/>
        <v>0</v>
      </c>
      <c r="J936" s="11">
        <f t="shared" si="1274"/>
        <v>0</v>
      </c>
      <c r="K936" s="11">
        <f t="shared" si="1275"/>
        <v>0</v>
      </c>
      <c r="L936" s="11">
        <f t="shared" si="1242"/>
        <v>14097.6</v>
      </c>
      <c r="M936" s="11">
        <f t="shared" si="1243"/>
        <v>13119.3</v>
      </c>
      <c r="N936" s="11">
        <f t="shared" si="1244"/>
        <v>0</v>
      </c>
      <c r="O936" s="11">
        <f t="shared" si="1276"/>
        <v>12000.682940000001</v>
      </c>
      <c r="P936" s="11">
        <f t="shared" si="1277"/>
        <v>0</v>
      </c>
      <c r="Q936" s="11">
        <f t="shared" si="1278"/>
        <v>0</v>
      </c>
      <c r="R936" s="11">
        <f t="shared" si="1197"/>
        <v>26098.282940000001</v>
      </c>
      <c r="S936" s="11">
        <f t="shared" si="1198"/>
        <v>13119.3</v>
      </c>
      <c r="T936" s="11">
        <f t="shared" si="1199"/>
        <v>0</v>
      </c>
      <c r="U936" s="11">
        <f t="shared" si="1279"/>
        <v>0</v>
      </c>
      <c r="V936" s="11">
        <f t="shared" si="1280"/>
        <v>0</v>
      </c>
      <c r="W936" s="11">
        <f t="shared" si="1281"/>
        <v>0</v>
      </c>
      <c r="X936" s="11">
        <f t="shared" si="1200"/>
        <v>26098.282940000001</v>
      </c>
      <c r="Y936" s="11">
        <f t="shared" si="1201"/>
        <v>13119.3</v>
      </c>
      <c r="Z936" s="11">
        <f t="shared" si="1202"/>
        <v>0</v>
      </c>
      <c r="AA936" s="11">
        <f t="shared" si="1282"/>
        <v>0</v>
      </c>
      <c r="AB936" s="11">
        <f t="shared" si="1283"/>
        <v>0</v>
      </c>
      <c r="AC936" s="11">
        <f t="shared" si="1284"/>
        <v>0</v>
      </c>
      <c r="AD936" s="11">
        <f t="shared" si="1203"/>
        <v>26098.282940000001</v>
      </c>
      <c r="AE936" s="11">
        <f t="shared" si="1285"/>
        <v>0</v>
      </c>
      <c r="AF936" s="57">
        <f t="shared" si="1206"/>
        <v>26098.282940000001</v>
      </c>
      <c r="AG936" s="58">
        <f t="shared" si="1204"/>
        <v>13119.3</v>
      </c>
      <c r="AH936" s="58">
        <f t="shared" si="1205"/>
        <v>0</v>
      </c>
      <c r="AI936" s="11">
        <f t="shared" si="1286"/>
        <v>0</v>
      </c>
      <c r="AJ936" s="21"/>
      <c r="AK936" s="21"/>
    </row>
    <row r="937" spans="1:37" x14ac:dyDescent="0.3">
      <c r="A937" s="47" t="s">
        <v>611</v>
      </c>
      <c r="B937" s="48">
        <v>200</v>
      </c>
      <c r="C937" s="47" t="s">
        <v>235</v>
      </c>
      <c r="D937" s="47" t="s">
        <v>67</v>
      </c>
      <c r="E937" s="49" t="s">
        <v>528</v>
      </c>
      <c r="F937" s="11">
        <v>14097.6</v>
      </c>
      <c r="G937" s="11">
        <v>13119.3</v>
      </c>
      <c r="H937" s="11">
        <v>0</v>
      </c>
      <c r="I937" s="11"/>
      <c r="J937" s="11"/>
      <c r="K937" s="11"/>
      <c r="L937" s="11">
        <f t="shared" si="1242"/>
        <v>14097.6</v>
      </c>
      <c r="M937" s="11">
        <f t="shared" si="1243"/>
        <v>13119.3</v>
      </c>
      <c r="N937" s="11">
        <f t="shared" si="1244"/>
        <v>0</v>
      </c>
      <c r="O937" s="11">
        <v>12000.682940000001</v>
      </c>
      <c r="P937" s="11"/>
      <c r="Q937" s="11"/>
      <c r="R937" s="11">
        <f t="shared" si="1197"/>
        <v>26098.282940000001</v>
      </c>
      <c r="S937" s="11">
        <f t="shared" si="1198"/>
        <v>13119.3</v>
      </c>
      <c r="T937" s="11">
        <f t="shared" si="1199"/>
        <v>0</v>
      </c>
      <c r="U937" s="11"/>
      <c r="V937" s="11"/>
      <c r="W937" s="11"/>
      <c r="X937" s="11">
        <f t="shared" si="1200"/>
        <v>26098.282940000001</v>
      </c>
      <c r="Y937" s="11">
        <f t="shared" si="1201"/>
        <v>13119.3</v>
      </c>
      <c r="Z937" s="11">
        <f t="shared" si="1202"/>
        <v>0</v>
      </c>
      <c r="AA937" s="11"/>
      <c r="AB937" s="11"/>
      <c r="AC937" s="11"/>
      <c r="AD937" s="11">
        <f t="shared" si="1203"/>
        <v>26098.282940000001</v>
      </c>
      <c r="AE937" s="11"/>
      <c r="AF937" s="57">
        <f t="shared" si="1206"/>
        <v>26098.282940000001</v>
      </c>
      <c r="AG937" s="58">
        <f t="shared" si="1204"/>
        <v>13119.3</v>
      </c>
      <c r="AH937" s="58">
        <f t="shared" si="1205"/>
        <v>0</v>
      </c>
      <c r="AI937" s="11"/>
      <c r="AJ937" s="21"/>
      <c r="AK937" s="21"/>
    </row>
    <row r="938" spans="1:37" ht="31.2" x14ac:dyDescent="0.3">
      <c r="A938" s="47" t="s">
        <v>613</v>
      </c>
      <c r="B938" s="48"/>
      <c r="C938" s="47"/>
      <c r="D938" s="47"/>
      <c r="E938" s="49" t="s">
        <v>614</v>
      </c>
      <c r="F938" s="11">
        <f t="shared" si="1270"/>
        <v>310423</v>
      </c>
      <c r="G938" s="11">
        <f t="shared" si="1271"/>
        <v>317739.40000000002</v>
      </c>
      <c r="H938" s="11">
        <f t="shared" si="1272"/>
        <v>317739.40000000002</v>
      </c>
      <c r="I938" s="11">
        <f t="shared" si="1273"/>
        <v>0</v>
      </c>
      <c r="J938" s="11">
        <f t="shared" si="1274"/>
        <v>0</v>
      </c>
      <c r="K938" s="11">
        <f t="shared" si="1275"/>
        <v>0</v>
      </c>
      <c r="L938" s="11">
        <f t="shared" si="1242"/>
        <v>310423</v>
      </c>
      <c r="M938" s="11">
        <f t="shared" si="1243"/>
        <v>317739.40000000002</v>
      </c>
      <c r="N938" s="11">
        <f t="shared" si="1244"/>
        <v>317739.40000000002</v>
      </c>
      <c r="O938" s="11">
        <f t="shared" si="1276"/>
        <v>0</v>
      </c>
      <c r="P938" s="11">
        <f t="shared" si="1277"/>
        <v>0</v>
      </c>
      <c r="Q938" s="11">
        <f t="shared" si="1278"/>
        <v>0</v>
      </c>
      <c r="R938" s="11">
        <f t="shared" si="1197"/>
        <v>310423</v>
      </c>
      <c r="S938" s="11">
        <f t="shared" si="1198"/>
        <v>317739.40000000002</v>
      </c>
      <c r="T938" s="11">
        <f t="shared" si="1199"/>
        <v>317739.40000000002</v>
      </c>
      <c r="U938" s="11">
        <f t="shared" si="1279"/>
        <v>0</v>
      </c>
      <c r="V938" s="11">
        <f t="shared" si="1280"/>
        <v>0</v>
      </c>
      <c r="W938" s="11">
        <f t="shared" si="1281"/>
        <v>0</v>
      </c>
      <c r="X938" s="11">
        <f t="shared" si="1200"/>
        <v>310423</v>
      </c>
      <c r="Y938" s="11">
        <f t="shared" si="1201"/>
        <v>317739.40000000002</v>
      </c>
      <c r="Z938" s="11">
        <f t="shared" si="1202"/>
        <v>317739.40000000002</v>
      </c>
      <c r="AA938" s="11">
        <f t="shared" si="1282"/>
        <v>0</v>
      </c>
      <c r="AB938" s="11">
        <f t="shared" si="1283"/>
        <v>0</v>
      </c>
      <c r="AC938" s="11">
        <f t="shared" si="1284"/>
        <v>0</v>
      </c>
      <c r="AD938" s="11">
        <f t="shared" si="1203"/>
        <v>310423</v>
      </c>
      <c r="AE938" s="11">
        <f t="shared" si="1285"/>
        <v>0</v>
      </c>
      <c r="AF938" s="57">
        <f t="shared" si="1206"/>
        <v>310423</v>
      </c>
      <c r="AG938" s="58">
        <f t="shared" si="1204"/>
        <v>317739.40000000002</v>
      </c>
      <c r="AH938" s="58">
        <f t="shared" si="1205"/>
        <v>317739.40000000002</v>
      </c>
      <c r="AI938" s="11">
        <f t="shared" si="1286"/>
        <v>0</v>
      </c>
      <c r="AJ938" s="21"/>
      <c r="AK938" s="21"/>
    </row>
    <row r="939" spans="1:37" ht="46.8" x14ac:dyDescent="0.3">
      <c r="A939" s="47" t="s">
        <v>613</v>
      </c>
      <c r="B939" s="48" t="s">
        <v>51</v>
      </c>
      <c r="C939" s="47"/>
      <c r="D939" s="47"/>
      <c r="E939" s="49" t="s">
        <v>52</v>
      </c>
      <c r="F939" s="11">
        <f t="shared" si="1270"/>
        <v>310423</v>
      </c>
      <c r="G939" s="11">
        <f t="shared" si="1271"/>
        <v>317739.40000000002</v>
      </c>
      <c r="H939" s="11">
        <f t="shared" si="1272"/>
        <v>317739.40000000002</v>
      </c>
      <c r="I939" s="11">
        <f t="shared" si="1273"/>
        <v>0</v>
      </c>
      <c r="J939" s="11">
        <f t="shared" si="1274"/>
        <v>0</v>
      </c>
      <c r="K939" s="11">
        <f t="shared" si="1275"/>
        <v>0</v>
      </c>
      <c r="L939" s="11">
        <f t="shared" si="1242"/>
        <v>310423</v>
      </c>
      <c r="M939" s="11">
        <f t="shared" si="1243"/>
        <v>317739.40000000002</v>
      </c>
      <c r="N939" s="11">
        <f t="shared" si="1244"/>
        <v>317739.40000000002</v>
      </c>
      <c r="O939" s="11">
        <f t="shared" si="1276"/>
        <v>0</v>
      </c>
      <c r="P939" s="11">
        <f t="shared" si="1277"/>
        <v>0</v>
      </c>
      <c r="Q939" s="11">
        <f t="shared" si="1278"/>
        <v>0</v>
      </c>
      <c r="R939" s="11">
        <f t="shared" ref="R939:R1002" si="1287">L939+O939</f>
        <v>310423</v>
      </c>
      <c r="S939" s="11">
        <f t="shared" ref="S939:S1002" si="1288">M939+P939</f>
        <v>317739.40000000002</v>
      </c>
      <c r="T939" s="11">
        <f t="shared" ref="T939:T1002" si="1289">N939+Q939</f>
        <v>317739.40000000002</v>
      </c>
      <c r="U939" s="11">
        <f t="shared" si="1279"/>
        <v>0</v>
      </c>
      <c r="V939" s="11">
        <f t="shared" si="1280"/>
        <v>0</v>
      </c>
      <c r="W939" s="11">
        <f t="shared" si="1281"/>
        <v>0</v>
      </c>
      <c r="X939" s="11">
        <f t="shared" ref="X939:X1002" si="1290">R939+U939</f>
        <v>310423</v>
      </c>
      <c r="Y939" s="11">
        <f t="shared" ref="Y939:Y1002" si="1291">S939+V939</f>
        <v>317739.40000000002</v>
      </c>
      <c r="Z939" s="11">
        <f t="shared" ref="Z939:Z1002" si="1292">T939+W939</f>
        <v>317739.40000000002</v>
      </c>
      <c r="AA939" s="11">
        <f t="shared" si="1282"/>
        <v>0</v>
      </c>
      <c r="AB939" s="11">
        <f t="shared" si="1283"/>
        <v>0</v>
      </c>
      <c r="AC939" s="11">
        <f t="shared" si="1284"/>
        <v>0</v>
      </c>
      <c r="AD939" s="11">
        <f t="shared" ref="AD939:AD1002" si="1293">X939+AA939</f>
        <v>310423</v>
      </c>
      <c r="AE939" s="11">
        <f t="shared" si="1285"/>
        <v>0</v>
      </c>
      <c r="AF939" s="57">
        <f t="shared" si="1206"/>
        <v>310423</v>
      </c>
      <c r="AG939" s="58">
        <f t="shared" ref="AG939:AG1002" si="1294">Y939+AB939</f>
        <v>317739.40000000002</v>
      </c>
      <c r="AH939" s="58">
        <f t="shared" ref="AH939:AH1002" si="1295">Z939+AC939</f>
        <v>317739.40000000002</v>
      </c>
      <c r="AI939" s="11">
        <f t="shared" si="1286"/>
        <v>0</v>
      </c>
      <c r="AJ939" s="21"/>
      <c r="AK939" s="21"/>
    </row>
    <row r="940" spans="1:37" x14ac:dyDescent="0.3">
      <c r="A940" s="47" t="s">
        <v>613</v>
      </c>
      <c r="B940" s="48">
        <v>600</v>
      </c>
      <c r="C940" s="47" t="s">
        <v>235</v>
      </c>
      <c r="D940" s="47" t="s">
        <v>67</v>
      </c>
      <c r="E940" s="49" t="s">
        <v>528</v>
      </c>
      <c r="F940" s="11">
        <f>309972.6+450.4</f>
        <v>310423</v>
      </c>
      <c r="G940" s="11">
        <v>317739.40000000002</v>
      </c>
      <c r="H940" s="11">
        <v>317739.40000000002</v>
      </c>
      <c r="I940" s="11"/>
      <c r="J940" s="11"/>
      <c r="K940" s="11"/>
      <c r="L940" s="11">
        <f t="shared" si="1242"/>
        <v>310423</v>
      </c>
      <c r="M940" s="11">
        <f t="shared" si="1243"/>
        <v>317739.40000000002</v>
      </c>
      <c r="N940" s="11">
        <f t="shared" si="1244"/>
        <v>317739.40000000002</v>
      </c>
      <c r="O940" s="11"/>
      <c r="P940" s="11"/>
      <c r="Q940" s="11"/>
      <c r="R940" s="11">
        <f t="shared" si="1287"/>
        <v>310423</v>
      </c>
      <c r="S940" s="11">
        <f t="shared" si="1288"/>
        <v>317739.40000000002</v>
      </c>
      <c r="T940" s="11">
        <f t="shared" si="1289"/>
        <v>317739.40000000002</v>
      </c>
      <c r="U940" s="11"/>
      <c r="V940" s="11"/>
      <c r="W940" s="11"/>
      <c r="X940" s="11">
        <f t="shared" si="1290"/>
        <v>310423</v>
      </c>
      <c r="Y940" s="11">
        <f t="shared" si="1291"/>
        <v>317739.40000000002</v>
      </c>
      <c r="Z940" s="11">
        <f t="shared" si="1292"/>
        <v>317739.40000000002</v>
      </c>
      <c r="AA940" s="11"/>
      <c r="AB940" s="11"/>
      <c r="AC940" s="11"/>
      <c r="AD940" s="11">
        <f t="shared" si="1293"/>
        <v>310423</v>
      </c>
      <c r="AE940" s="11"/>
      <c r="AF940" s="57">
        <f t="shared" ref="AF940:AF1003" si="1296">AD940+AE940</f>
        <v>310423</v>
      </c>
      <c r="AG940" s="58">
        <f t="shared" si="1294"/>
        <v>317739.40000000002</v>
      </c>
      <c r="AH940" s="58">
        <f t="shared" si="1295"/>
        <v>317739.40000000002</v>
      </c>
      <c r="AI940" s="11"/>
      <c r="AJ940" s="21"/>
      <c r="AK940" s="21"/>
    </row>
    <row r="941" spans="1:37" x14ac:dyDescent="0.3">
      <c r="A941" s="47" t="s">
        <v>615</v>
      </c>
      <c r="B941" s="48"/>
      <c r="C941" s="47"/>
      <c r="D941" s="47"/>
      <c r="E941" s="49" t="s">
        <v>195</v>
      </c>
      <c r="F941" s="11">
        <f t="shared" si="1270"/>
        <v>2969.2999999999997</v>
      </c>
      <c r="G941" s="11">
        <f t="shared" si="1271"/>
        <v>0</v>
      </c>
      <c r="H941" s="11">
        <f t="shared" si="1272"/>
        <v>0</v>
      </c>
      <c r="I941" s="11">
        <f t="shared" si="1273"/>
        <v>0</v>
      </c>
      <c r="J941" s="11">
        <f t="shared" si="1274"/>
        <v>0</v>
      </c>
      <c r="K941" s="11">
        <f t="shared" si="1275"/>
        <v>0</v>
      </c>
      <c r="L941" s="11">
        <f t="shared" si="1242"/>
        <v>2969.2999999999997</v>
      </c>
      <c r="M941" s="11">
        <f t="shared" si="1243"/>
        <v>0</v>
      </c>
      <c r="N941" s="11">
        <f t="shared" si="1244"/>
        <v>0</v>
      </c>
      <c r="O941" s="11">
        <f t="shared" si="1276"/>
        <v>1942.7</v>
      </c>
      <c r="P941" s="11">
        <f t="shared" si="1277"/>
        <v>0</v>
      </c>
      <c r="Q941" s="11">
        <f t="shared" si="1278"/>
        <v>0</v>
      </c>
      <c r="R941" s="11">
        <f t="shared" si="1287"/>
        <v>4912</v>
      </c>
      <c r="S941" s="11">
        <f t="shared" si="1288"/>
        <v>0</v>
      </c>
      <c r="T941" s="11">
        <f t="shared" si="1289"/>
        <v>0</v>
      </c>
      <c r="U941" s="11">
        <f t="shared" si="1279"/>
        <v>0</v>
      </c>
      <c r="V941" s="11">
        <f t="shared" si="1280"/>
        <v>0</v>
      </c>
      <c r="W941" s="11">
        <f t="shared" si="1281"/>
        <v>0</v>
      </c>
      <c r="X941" s="11">
        <f t="shared" si="1290"/>
        <v>4912</v>
      </c>
      <c r="Y941" s="11">
        <f t="shared" si="1291"/>
        <v>0</v>
      </c>
      <c r="Z941" s="11">
        <f t="shared" si="1292"/>
        <v>0</v>
      </c>
      <c r="AA941" s="11">
        <f t="shared" si="1282"/>
        <v>0</v>
      </c>
      <c r="AB941" s="11">
        <f t="shared" si="1283"/>
        <v>0</v>
      </c>
      <c r="AC941" s="11">
        <f t="shared" si="1284"/>
        <v>0</v>
      </c>
      <c r="AD941" s="11">
        <f t="shared" si="1293"/>
        <v>4912</v>
      </c>
      <c r="AE941" s="11">
        <f t="shared" si="1285"/>
        <v>0</v>
      </c>
      <c r="AF941" s="57">
        <f t="shared" si="1296"/>
        <v>4912</v>
      </c>
      <c r="AG941" s="58">
        <f t="shared" si="1294"/>
        <v>0</v>
      </c>
      <c r="AH941" s="58">
        <f t="shared" si="1295"/>
        <v>0</v>
      </c>
      <c r="AI941" s="11">
        <f t="shared" si="1286"/>
        <v>0</v>
      </c>
      <c r="AJ941" s="21"/>
      <c r="AK941" s="21"/>
    </row>
    <row r="942" spans="1:37" ht="46.8" x14ac:dyDescent="0.3">
      <c r="A942" s="47" t="s">
        <v>615</v>
      </c>
      <c r="B942" s="48" t="s">
        <v>51</v>
      </c>
      <c r="C942" s="47"/>
      <c r="D942" s="47"/>
      <c r="E942" s="49" t="s">
        <v>52</v>
      </c>
      <c r="F942" s="11">
        <f t="shared" si="1270"/>
        <v>2969.2999999999997</v>
      </c>
      <c r="G942" s="11">
        <f t="shared" si="1271"/>
        <v>0</v>
      </c>
      <c r="H942" s="11">
        <f t="shared" si="1272"/>
        <v>0</v>
      </c>
      <c r="I942" s="11">
        <f t="shared" si="1273"/>
        <v>0</v>
      </c>
      <c r="J942" s="11">
        <f t="shared" si="1274"/>
        <v>0</v>
      </c>
      <c r="K942" s="11">
        <f t="shared" si="1275"/>
        <v>0</v>
      </c>
      <c r="L942" s="11">
        <f t="shared" si="1242"/>
        <v>2969.2999999999997</v>
      </c>
      <c r="M942" s="11">
        <f t="shared" si="1243"/>
        <v>0</v>
      </c>
      <c r="N942" s="11">
        <f t="shared" si="1244"/>
        <v>0</v>
      </c>
      <c r="O942" s="11">
        <f t="shared" si="1276"/>
        <v>1942.7</v>
      </c>
      <c r="P942" s="11">
        <f t="shared" si="1277"/>
        <v>0</v>
      </c>
      <c r="Q942" s="11">
        <f t="shared" si="1278"/>
        <v>0</v>
      </c>
      <c r="R942" s="11">
        <f t="shared" si="1287"/>
        <v>4912</v>
      </c>
      <c r="S942" s="11">
        <f t="shared" si="1288"/>
        <v>0</v>
      </c>
      <c r="T942" s="11">
        <f t="shared" si="1289"/>
        <v>0</v>
      </c>
      <c r="U942" s="11">
        <f t="shared" si="1279"/>
        <v>0</v>
      </c>
      <c r="V942" s="11">
        <f t="shared" si="1280"/>
        <v>0</v>
      </c>
      <c r="W942" s="11">
        <f t="shared" si="1281"/>
        <v>0</v>
      </c>
      <c r="X942" s="11">
        <f t="shared" si="1290"/>
        <v>4912</v>
      </c>
      <c r="Y942" s="11">
        <f t="shared" si="1291"/>
        <v>0</v>
      </c>
      <c r="Z942" s="11">
        <f t="shared" si="1292"/>
        <v>0</v>
      </c>
      <c r="AA942" s="11">
        <f t="shared" si="1282"/>
        <v>0</v>
      </c>
      <c r="AB942" s="11">
        <f t="shared" si="1283"/>
        <v>0</v>
      </c>
      <c r="AC942" s="11">
        <f t="shared" si="1284"/>
        <v>0</v>
      </c>
      <c r="AD942" s="11">
        <f t="shared" si="1293"/>
        <v>4912</v>
      </c>
      <c r="AE942" s="11">
        <f t="shared" si="1285"/>
        <v>0</v>
      </c>
      <c r="AF942" s="57">
        <f t="shared" si="1296"/>
        <v>4912</v>
      </c>
      <c r="AG942" s="58">
        <f t="shared" si="1294"/>
        <v>0</v>
      </c>
      <c r="AH942" s="58">
        <f t="shared" si="1295"/>
        <v>0</v>
      </c>
      <c r="AI942" s="11">
        <f t="shared" si="1286"/>
        <v>0</v>
      </c>
      <c r="AJ942" s="21"/>
      <c r="AK942" s="21"/>
    </row>
    <row r="943" spans="1:37" x14ac:dyDescent="0.3">
      <c r="A943" s="47" t="s">
        <v>615</v>
      </c>
      <c r="B943" s="48">
        <v>600</v>
      </c>
      <c r="C943" s="47" t="s">
        <v>235</v>
      </c>
      <c r="D943" s="47" t="s">
        <v>67</v>
      </c>
      <c r="E943" s="49" t="s">
        <v>528</v>
      </c>
      <c r="F943" s="11">
        <f>3419.7-450.4</f>
        <v>2969.2999999999997</v>
      </c>
      <c r="G943" s="11">
        <v>0</v>
      </c>
      <c r="H943" s="11">
        <v>0</v>
      </c>
      <c r="I943" s="11"/>
      <c r="J943" s="11"/>
      <c r="K943" s="11"/>
      <c r="L943" s="11">
        <f t="shared" si="1242"/>
        <v>2969.2999999999997</v>
      </c>
      <c r="M943" s="11">
        <f t="shared" si="1243"/>
        <v>0</v>
      </c>
      <c r="N943" s="11">
        <f t="shared" si="1244"/>
        <v>0</v>
      </c>
      <c r="O943" s="11">
        <v>1942.7</v>
      </c>
      <c r="P943" s="11"/>
      <c r="Q943" s="11"/>
      <c r="R943" s="11">
        <f t="shared" si="1287"/>
        <v>4912</v>
      </c>
      <c r="S943" s="11">
        <f t="shared" si="1288"/>
        <v>0</v>
      </c>
      <c r="T943" s="11">
        <f t="shared" si="1289"/>
        <v>0</v>
      </c>
      <c r="U943" s="11"/>
      <c r="V943" s="11"/>
      <c r="W943" s="11"/>
      <c r="X943" s="11">
        <f t="shared" si="1290"/>
        <v>4912</v>
      </c>
      <c r="Y943" s="11">
        <f t="shared" si="1291"/>
        <v>0</v>
      </c>
      <c r="Z943" s="11">
        <f t="shared" si="1292"/>
        <v>0</v>
      </c>
      <c r="AA943" s="11"/>
      <c r="AB943" s="11"/>
      <c r="AC943" s="11"/>
      <c r="AD943" s="11">
        <f t="shared" si="1293"/>
        <v>4912</v>
      </c>
      <c r="AE943" s="11"/>
      <c r="AF943" s="57">
        <f t="shared" si="1296"/>
        <v>4912</v>
      </c>
      <c r="AG943" s="58">
        <f t="shared" si="1294"/>
        <v>0</v>
      </c>
      <c r="AH943" s="58">
        <f t="shared" si="1295"/>
        <v>0</v>
      </c>
      <c r="AI943" s="11"/>
      <c r="AJ943" s="21"/>
      <c r="AK943" s="21"/>
    </row>
    <row r="944" spans="1:37" ht="46.8" x14ac:dyDescent="0.3">
      <c r="A944" s="47" t="s">
        <v>616</v>
      </c>
      <c r="B944" s="48"/>
      <c r="C944" s="47"/>
      <c r="D944" s="47"/>
      <c r="E944" s="49" t="s">
        <v>617</v>
      </c>
      <c r="F944" s="11">
        <f>F945+F950+F953+F956+F959+F962+F965+F971+F977</f>
        <v>793979.39999999991</v>
      </c>
      <c r="G944" s="11">
        <f>G945+G950+G953+G956+G959+G962+G965+G971+G977</f>
        <v>1020905.6</v>
      </c>
      <c r="H944" s="11">
        <f>H945+H950+H953+H956+H959+H962+H965+H971+H977</f>
        <v>908995.1</v>
      </c>
      <c r="I944" s="11">
        <f>I945+I950+I953+I956+I959+I962+I965+I971+I977+I974</f>
        <v>-33644.199999999997</v>
      </c>
      <c r="J944" s="11">
        <f>J945+J950+J953+J956+J959+J962+J965+J971+J977+J974</f>
        <v>47231.199999999997</v>
      </c>
      <c r="K944" s="11">
        <f>K945+K950+K953+K956+K959+K962+K965+K971+K977+K974</f>
        <v>-53910.400000000001</v>
      </c>
      <c r="L944" s="11">
        <f t="shared" si="1242"/>
        <v>760335.2</v>
      </c>
      <c r="M944" s="11">
        <f t="shared" si="1243"/>
        <v>1068136.8</v>
      </c>
      <c r="N944" s="11">
        <f t="shared" si="1244"/>
        <v>855084.7</v>
      </c>
      <c r="O944" s="11">
        <f>O945+O950+O953+O956+O959+O962+O965+O971+O977+O974+O968</f>
        <v>376461.16235</v>
      </c>
      <c r="P944" s="11">
        <f>P945+P950+P953+P956+P959+P962+P965+P971+P977+P974+P968</f>
        <v>28895.330999999998</v>
      </c>
      <c r="Q944" s="11">
        <f>Q945+Q950+Q953+Q956+Q959+Q962+Q965+Q971+Q977+Q974+Q968</f>
        <v>-6147.1</v>
      </c>
      <c r="R944" s="11">
        <f t="shared" si="1287"/>
        <v>1136796.3623500001</v>
      </c>
      <c r="S944" s="11">
        <f t="shared" si="1288"/>
        <v>1097032.1310000001</v>
      </c>
      <c r="T944" s="11">
        <f t="shared" si="1289"/>
        <v>848937.6</v>
      </c>
      <c r="U944" s="11">
        <f>U945+U950+U953+U956+U959+U962+U965+U971+U977+U974+U968</f>
        <v>-1700.729</v>
      </c>
      <c r="V944" s="11">
        <f>V945+V950+V953+V956+V959+V962+V965+V971+V977+V974+V968</f>
        <v>0</v>
      </c>
      <c r="W944" s="11">
        <f>W945+W950+W953+W956+W959+W962+W965+W971+W977+W974+W968</f>
        <v>0</v>
      </c>
      <c r="X944" s="11">
        <f t="shared" si="1290"/>
        <v>1135095.63335</v>
      </c>
      <c r="Y944" s="11">
        <f t="shared" si="1291"/>
        <v>1097032.1310000001</v>
      </c>
      <c r="Z944" s="11">
        <f t="shared" si="1292"/>
        <v>848937.6</v>
      </c>
      <c r="AA944" s="11">
        <f>AA945+AA950+AA953+AA956+AA959+AA962+AA965+AA971+AA977+AA974+AA968</f>
        <v>1079.7</v>
      </c>
      <c r="AB944" s="11">
        <f>AB945+AB950+AB953+AB956+AB959+AB962+AB965+AB971+AB977+AB974+AB968</f>
        <v>0</v>
      </c>
      <c r="AC944" s="11">
        <f>AC945+AC950+AC953+AC956+AC959+AC962+AC965+AC971+AC977+AC974+AC968</f>
        <v>0</v>
      </c>
      <c r="AD944" s="11">
        <f t="shared" si="1293"/>
        <v>1136175.33335</v>
      </c>
      <c r="AE944" s="11">
        <f>AE945+AE950+AE953+AE956+AE959+AE962+AE965+AE971+AE977+AE974+AE968</f>
        <v>0</v>
      </c>
      <c r="AF944" s="57">
        <f t="shared" si="1296"/>
        <v>1136175.33335</v>
      </c>
      <c r="AG944" s="58">
        <f t="shared" si="1294"/>
        <v>1097032.1310000001</v>
      </c>
      <c r="AH944" s="58">
        <f t="shared" si="1295"/>
        <v>848937.6</v>
      </c>
      <c r="AI944" s="11">
        <f>AI945+AI950+AI953+AI956+AI959+AI962+AI965+AI971+AI977+AI974+AI968</f>
        <v>0</v>
      </c>
      <c r="AJ944" s="21"/>
      <c r="AK944" s="21"/>
    </row>
    <row r="945" spans="1:37" ht="31.2" x14ac:dyDescent="0.3">
      <c r="A945" s="47" t="s">
        <v>618</v>
      </c>
      <c r="B945" s="48"/>
      <c r="C945" s="47"/>
      <c r="D945" s="47"/>
      <c r="E945" s="49" t="s">
        <v>619</v>
      </c>
      <c r="F945" s="11">
        <f t="shared" ref="F945:K945" si="1297">F946+F948</f>
        <v>520684.3</v>
      </c>
      <c r="G945" s="11">
        <f t="shared" si="1297"/>
        <v>490684.3</v>
      </c>
      <c r="H945" s="11">
        <f t="shared" si="1297"/>
        <v>491056.8</v>
      </c>
      <c r="I945" s="11">
        <f t="shared" si="1297"/>
        <v>-48910.6</v>
      </c>
      <c r="J945" s="11">
        <f t="shared" si="1297"/>
        <v>-52768.800000000003</v>
      </c>
      <c r="K945" s="11">
        <f t="shared" si="1297"/>
        <v>-53910.400000000001</v>
      </c>
      <c r="L945" s="11">
        <f t="shared" si="1242"/>
        <v>471773.7</v>
      </c>
      <c r="M945" s="11">
        <f t="shared" si="1243"/>
        <v>437915.5</v>
      </c>
      <c r="N945" s="11">
        <f t="shared" si="1244"/>
        <v>437146.39999999997</v>
      </c>
      <c r="O945" s="11">
        <f>O946+O948</f>
        <v>29105.670999999998</v>
      </c>
      <c r="P945" s="11">
        <f>P946+P948</f>
        <v>28895.330999999998</v>
      </c>
      <c r="Q945" s="11">
        <f>Q946+Q948</f>
        <v>0</v>
      </c>
      <c r="R945" s="11">
        <f t="shared" si="1287"/>
        <v>500879.37099999998</v>
      </c>
      <c r="S945" s="11">
        <f t="shared" si="1288"/>
        <v>466810.83100000001</v>
      </c>
      <c r="T945" s="11">
        <f t="shared" si="1289"/>
        <v>437146.39999999997</v>
      </c>
      <c r="U945" s="11">
        <f>U946+U948</f>
        <v>-352.22899999999998</v>
      </c>
      <c r="V945" s="11">
        <f>V946+V948</f>
        <v>0</v>
      </c>
      <c r="W945" s="11">
        <f>W946+W948</f>
        <v>0</v>
      </c>
      <c r="X945" s="11">
        <f t="shared" si="1290"/>
        <v>500527.14199999999</v>
      </c>
      <c r="Y945" s="11">
        <f t="shared" si="1291"/>
        <v>466810.83100000001</v>
      </c>
      <c r="Z945" s="11">
        <f t="shared" si="1292"/>
        <v>437146.39999999997</v>
      </c>
      <c r="AA945" s="11">
        <f>AA946+AA948</f>
        <v>0</v>
      </c>
      <c r="AB945" s="11">
        <f>AB946+AB948</f>
        <v>0</v>
      </c>
      <c r="AC945" s="11">
        <f>AC946+AC948</f>
        <v>0</v>
      </c>
      <c r="AD945" s="11">
        <f t="shared" si="1293"/>
        <v>500527.14199999999</v>
      </c>
      <c r="AE945" s="11">
        <f>AE946+AE948</f>
        <v>0</v>
      </c>
      <c r="AF945" s="57">
        <f t="shared" si="1296"/>
        <v>500527.14199999999</v>
      </c>
      <c r="AG945" s="58">
        <f t="shared" si="1294"/>
        <v>466810.83100000001</v>
      </c>
      <c r="AH945" s="58">
        <f t="shared" si="1295"/>
        <v>437146.39999999997</v>
      </c>
      <c r="AI945" s="11">
        <f>AI946+AI948</f>
        <v>0</v>
      </c>
      <c r="AJ945" s="21"/>
      <c r="AK945" s="21"/>
    </row>
    <row r="946" spans="1:37" ht="31.2" x14ac:dyDescent="0.3">
      <c r="A946" s="47" t="s">
        <v>618</v>
      </c>
      <c r="B946" s="48" t="s">
        <v>59</v>
      </c>
      <c r="C946" s="47"/>
      <c r="D946" s="47"/>
      <c r="E946" s="49" t="s">
        <v>60</v>
      </c>
      <c r="F946" s="11">
        <f t="shared" ref="F946:K946" si="1298">F947</f>
        <v>519632</v>
      </c>
      <c r="G946" s="11">
        <f t="shared" si="1298"/>
        <v>490490.5</v>
      </c>
      <c r="H946" s="11">
        <f t="shared" si="1298"/>
        <v>490850</v>
      </c>
      <c r="I946" s="11">
        <f t="shared" si="1298"/>
        <v>-48910.6</v>
      </c>
      <c r="J946" s="11">
        <f t="shared" si="1298"/>
        <v>-52768.800000000003</v>
      </c>
      <c r="K946" s="11">
        <f t="shared" si="1298"/>
        <v>-53910.400000000001</v>
      </c>
      <c r="L946" s="11">
        <f t="shared" si="1242"/>
        <v>470721.4</v>
      </c>
      <c r="M946" s="11">
        <f t="shared" si="1243"/>
        <v>437721.7</v>
      </c>
      <c r="N946" s="11">
        <f t="shared" si="1244"/>
        <v>436939.6</v>
      </c>
      <c r="O946" s="11">
        <f>O947</f>
        <v>29105.670999999998</v>
      </c>
      <c r="P946" s="11">
        <f>P947</f>
        <v>28895.330999999998</v>
      </c>
      <c r="Q946" s="11">
        <f>Q947</f>
        <v>0</v>
      </c>
      <c r="R946" s="11">
        <f t="shared" si="1287"/>
        <v>499827.071</v>
      </c>
      <c r="S946" s="11">
        <f t="shared" si="1288"/>
        <v>466617.03100000002</v>
      </c>
      <c r="T946" s="11">
        <f t="shared" si="1289"/>
        <v>436939.6</v>
      </c>
      <c r="U946" s="11">
        <f>U947</f>
        <v>-352.22899999999998</v>
      </c>
      <c r="V946" s="11">
        <f>V947</f>
        <v>0</v>
      </c>
      <c r="W946" s="11">
        <f>W947</f>
        <v>0</v>
      </c>
      <c r="X946" s="11">
        <f t="shared" si="1290"/>
        <v>499474.842</v>
      </c>
      <c r="Y946" s="11">
        <f t="shared" si="1291"/>
        <v>466617.03100000002</v>
      </c>
      <c r="Z946" s="11">
        <f t="shared" si="1292"/>
        <v>436939.6</v>
      </c>
      <c r="AA946" s="11">
        <f>AA947</f>
        <v>0</v>
      </c>
      <c r="AB946" s="11">
        <f>AB947</f>
        <v>0</v>
      </c>
      <c r="AC946" s="11">
        <f>AC947</f>
        <v>0</v>
      </c>
      <c r="AD946" s="11">
        <f t="shared" si="1293"/>
        <v>499474.842</v>
      </c>
      <c r="AE946" s="11">
        <f>AE947</f>
        <v>0</v>
      </c>
      <c r="AF946" s="57">
        <f t="shared" si="1296"/>
        <v>499474.842</v>
      </c>
      <c r="AG946" s="58">
        <f t="shared" si="1294"/>
        <v>466617.03100000002</v>
      </c>
      <c r="AH946" s="58">
        <f t="shared" si="1295"/>
        <v>436939.6</v>
      </c>
      <c r="AI946" s="11">
        <f>AI947</f>
        <v>0</v>
      </c>
      <c r="AJ946" s="21"/>
      <c r="AK946" s="21"/>
    </row>
    <row r="947" spans="1:37" x14ac:dyDescent="0.3">
      <c r="A947" s="47" t="s">
        <v>618</v>
      </c>
      <c r="B947" s="48">
        <v>200</v>
      </c>
      <c r="C947" s="47" t="s">
        <v>318</v>
      </c>
      <c r="D947" s="47" t="s">
        <v>99</v>
      </c>
      <c r="E947" s="49" t="s">
        <v>523</v>
      </c>
      <c r="F947" s="11">
        <v>519632</v>
      </c>
      <c r="G947" s="11">
        <v>490490.5</v>
      </c>
      <c r="H947" s="11">
        <v>490850</v>
      </c>
      <c r="I947" s="11">
        <v>-48910.6</v>
      </c>
      <c r="J947" s="11">
        <v>-52768.800000000003</v>
      </c>
      <c r="K947" s="11">
        <v>-53910.400000000001</v>
      </c>
      <c r="L947" s="11">
        <f t="shared" si="1242"/>
        <v>470721.4</v>
      </c>
      <c r="M947" s="11">
        <f t="shared" si="1243"/>
        <v>437721.7</v>
      </c>
      <c r="N947" s="11">
        <f t="shared" si="1244"/>
        <v>436939.6</v>
      </c>
      <c r="O947" s="11">
        <v>29105.670999999998</v>
      </c>
      <c r="P947" s="11">
        <v>28895.330999999998</v>
      </c>
      <c r="Q947" s="11"/>
      <c r="R947" s="11">
        <f t="shared" si="1287"/>
        <v>499827.071</v>
      </c>
      <c r="S947" s="11">
        <f t="shared" si="1288"/>
        <v>466617.03100000002</v>
      </c>
      <c r="T947" s="11">
        <f t="shared" si="1289"/>
        <v>436939.6</v>
      </c>
      <c r="U947" s="11">
        <v>-352.22899999999998</v>
      </c>
      <c r="V947" s="11"/>
      <c r="W947" s="11"/>
      <c r="X947" s="11">
        <f t="shared" si="1290"/>
        <v>499474.842</v>
      </c>
      <c r="Y947" s="11">
        <f t="shared" si="1291"/>
        <v>466617.03100000002</v>
      </c>
      <c r="Z947" s="11">
        <f t="shared" si="1292"/>
        <v>436939.6</v>
      </c>
      <c r="AA947" s="11"/>
      <c r="AB947" s="11"/>
      <c r="AC947" s="11"/>
      <c r="AD947" s="11">
        <f t="shared" si="1293"/>
        <v>499474.842</v>
      </c>
      <c r="AE947" s="11"/>
      <c r="AF947" s="57">
        <f t="shared" si="1296"/>
        <v>499474.842</v>
      </c>
      <c r="AG947" s="58">
        <f t="shared" si="1294"/>
        <v>466617.03100000002</v>
      </c>
      <c r="AH947" s="58">
        <f t="shared" si="1295"/>
        <v>436939.6</v>
      </c>
      <c r="AI947" s="11"/>
      <c r="AJ947" s="21"/>
      <c r="AK947" s="21">
        <v>92</v>
      </c>
    </row>
    <row r="948" spans="1:37" x14ac:dyDescent="0.3">
      <c r="A948" s="47" t="s">
        <v>618</v>
      </c>
      <c r="B948" s="48" t="s">
        <v>45</v>
      </c>
      <c r="C948" s="47"/>
      <c r="D948" s="47"/>
      <c r="E948" s="49" t="s">
        <v>46</v>
      </c>
      <c r="F948" s="11">
        <f t="shared" ref="F948:K948" si="1299">F949</f>
        <v>1052.3</v>
      </c>
      <c r="G948" s="11">
        <f t="shared" si="1299"/>
        <v>193.8</v>
      </c>
      <c r="H948" s="11">
        <f t="shared" si="1299"/>
        <v>206.8</v>
      </c>
      <c r="I948" s="11">
        <f t="shared" si="1299"/>
        <v>0</v>
      </c>
      <c r="J948" s="11">
        <f t="shared" si="1299"/>
        <v>0</v>
      </c>
      <c r="K948" s="11">
        <f t="shared" si="1299"/>
        <v>0</v>
      </c>
      <c r="L948" s="11">
        <f t="shared" si="1242"/>
        <v>1052.3</v>
      </c>
      <c r="M948" s="11">
        <f t="shared" si="1243"/>
        <v>193.8</v>
      </c>
      <c r="N948" s="11">
        <f t="shared" si="1244"/>
        <v>206.8</v>
      </c>
      <c r="O948" s="11">
        <f>O949</f>
        <v>0</v>
      </c>
      <c r="P948" s="11">
        <f>P949</f>
        <v>0</v>
      </c>
      <c r="Q948" s="11">
        <f>Q949</f>
        <v>0</v>
      </c>
      <c r="R948" s="11">
        <f t="shared" si="1287"/>
        <v>1052.3</v>
      </c>
      <c r="S948" s="11">
        <f t="shared" si="1288"/>
        <v>193.8</v>
      </c>
      <c r="T948" s="11">
        <f t="shared" si="1289"/>
        <v>206.8</v>
      </c>
      <c r="U948" s="11">
        <f>U949</f>
        <v>0</v>
      </c>
      <c r="V948" s="11">
        <f>V949</f>
        <v>0</v>
      </c>
      <c r="W948" s="11">
        <f>W949</f>
        <v>0</v>
      </c>
      <c r="X948" s="11">
        <f t="shared" si="1290"/>
        <v>1052.3</v>
      </c>
      <c r="Y948" s="11">
        <f t="shared" si="1291"/>
        <v>193.8</v>
      </c>
      <c r="Z948" s="11">
        <f t="shared" si="1292"/>
        <v>206.8</v>
      </c>
      <c r="AA948" s="11">
        <f>AA949</f>
        <v>0</v>
      </c>
      <c r="AB948" s="11">
        <f>AB949</f>
        <v>0</v>
      </c>
      <c r="AC948" s="11">
        <f>AC949</f>
        <v>0</v>
      </c>
      <c r="AD948" s="11">
        <f t="shared" si="1293"/>
        <v>1052.3</v>
      </c>
      <c r="AE948" s="11">
        <f>AE949</f>
        <v>0</v>
      </c>
      <c r="AF948" s="57">
        <f t="shared" si="1296"/>
        <v>1052.3</v>
      </c>
      <c r="AG948" s="58">
        <f t="shared" si="1294"/>
        <v>193.8</v>
      </c>
      <c r="AH948" s="58">
        <f t="shared" si="1295"/>
        <v>206.8</v>
      </c>
      <c r="AI948" s="11">
        <f>AI949</f>
        <v>0</v>
      </c>
      <c r="AJ948" s="21"/>
      <c r="AK948" s="21"/>
    </row>
    <row r="949" spans="1:37" x14ac:dyDescent="0.3">
      <c r="A949" s="47" t="s">
        <v>618</v>
      </c>
      <c r="B949" s="48">
        <v>800</v>
      </c>
      <c r="C949" s="47" t="s">
        <v>318</v>
      </c>
      <c r="D949" s="47" t="s">
        <v>99</v>
      </c>
      <c r="E949" s="49" t="s">
        <v>523</v>
      </c>
      <c r="F949" s="11">
        <v>1052.3</v>
      </c>
      <c r="G949" s="11">
        <v>193.8</v>
      </c>
      <c r="H949" s="11">
        <v>206.8</v>
      </c>
      <c r="I949" s="11"/>
      <c r="J949" s="11"/>
      <c r="K949" s="11"/>
      <c r="L949" s="11">
        <f t="shared" si="1242"/>
        <v>1052.3</v>
      </c>
      <c r="M949" s="11">
        <f t="shared" si="1243"/>
        <v>193.8</v>
      </c>
      <c r="N949" s="11">
        <f t="shared" si="1244"/>
        <v>206.8</v>
      </c>
      <c r="O949" s="11"/>
      <c r="P949" s="11"/>
      <c r="Q949" s="11"/>
      <c r="R949" s="11">
        <f t="shared" si="1287"/>
        <v>1052.3</v>
      </c>
      <c r="S949" s="11">
        <f t="shared" si="1288"/>
        <v>193.8</v>
      </c>
      <c r="T949" s="11">
        <f t="shared" si="1289"/>
        <v>206.8</v>
      </c>
      <c r="U949" s="11"/>
      <c r="V949" s="11"/>
      <c r="W949" s="11"/>
      <c r="X949" s="11">
        <f t="shared" si="1290"/>
        <v>1052.3</v>
      </c>
      <c r="Y949" s="11">
        <f t="shared" si="1291"/>
        <v>193.8</v>
      </c>
      <c r="Z949" s="11">
        <f t="shared" si="1292"/>
        <v>206.8</v>
      </c>
      <c r="AA949" s="11"/>
      <c r="AB949" s="11"/>
      <c r="AC949" s="11"/>
      <c r="AD949" s="11">
        <f t="shared" si="1293"/>
        <v>1052.3</v>
      </c>
      <c r="AE949" s="11"/>
      <c r="AF949" s="57">
        <f t="shared" si="1296"/>
        <v>1052.3</v>
      </c>
      <c r="AG949" s="58">
        <f t="shared" si="1294"/>
        <v>193.8</v>
      </c>
      <c r="AH949" s="58">
        <f t="shared" si="1295"/>
        <v>206.8</v>
      </c>
      <c r="AI949" s="11"/>
      <c r="AJ949" s="21"/>
      <c r="AK949" s="21"/>
    </row>
    <row r="950" spans="1:37" ht="46.8" x14ac:dyDescent="0.3">
      <c r="A950" s="47" t="s">
        <v>620</v>
      </c>
      <c r="B950" s="48"/>
      <c r="C950" s="47"/>
      <c r="D950" s="47"/>
      <c r="E950" s="49" t="s">
        <v>621</v>
      </c>
      <c r="F950" s="11">
        <f t="shared" ref="F950:F978" si="1300">F951</f>
        <v>54102.399999999994</v>
      </c>
      <c r="G950" s="11">
        <f t="shared" ref="G950:G978" si="1301">G951</f>
        <v>54362.1</v>
      </c>
      <c r="H950" s="11">
        <f t="shared" ref="H950:H978" si="1302">H951</f>
        <v>54362.1</v>
      </c>
      <c r="I950" s="11">
        <f t="shared" ref="I950:I978" si="1303">I951</f>
        <v>0</v>
      </c>
      <c r="J950" s="11">
        <f t="shared" ref="J950:J978" si="1304">J951</f>
        <v>0</v>
      </c>
      <c r="K950" s="11">
        <f t="shared" ref="K950:K978" si="1305">K951</f>
        <v>0</v>
      </c>
      <c r="L950" s="11">
        <f t="shared" si="1242"/>
        <v>54102.399999999994</v>
      </c>
      <c r="M950" s="11">
        <f t="shared" si="1243"/>
        <v>54362.1</v>
      </c>
      <c r="N950" s="11">
        <f t="shared" si="1244"/>
        <v>54362.1</v>
      </c>
      <c r="O950" s="11">
        <f t="shared" ref="O950:O978" si="1306">O951</f>
        <v>0</v>
      </c>
      <c r="P950" s="11">
        <f t="shared" ref="P950:P978" si="1307">P951</f>
        <v>0</v>
      </c>
      <c r="Q950" s="11">
        <f t="shared" ref="Q950:Q978" si="1308">Q951</f>
        <v>0</v>
      </c>
      <c r="R950" s="11">
        <f t="shared" si="1287"/>
        <v>54102.399999999994</v>
      </c>
      <c r="S950" s="11">
        <f t="shared" si="1288"/>
        <v>54362.1</v>
      </c>
      <c r="T950" s="11">
        <f t="shared" si="1289"/>
        <v>54362.1</v>
      </c>
      <c r="U950" s="11">
        <f t="shared" ref="U950:U978" si="1309">U951</f>
        <v>0</v>
      </c>
      <c r="V950" s="11">
        <f t="shared" ref="V950:V978" si="1310">V951</f>
        <v>0</v>
      </c>
      <c r="W950" s="11">
        <f t="shared" ref="W950:W978" si="1311">W951</f>
        <v>0</v>
      </c>
      <c r="X950" s="11">
        <f t="shared" si="1290"/>
        <v>54102.399999999994</v>
      </c>
      <c r="Y950" s="11">
        <f t="shared" si="1291"/>
        <v>54362.1</v>
      </c>
      <c r="Z950" s="11">
        <f t="shared" si="1292"/>
        <v>54362.1</v>
      </c>
      <c r="AA950" s="11">
        <f t="shared" ref="AA950:AA978" si="1312">AA951</f>
        <v>0</v>
      </c>
      <c r="AB950" s="11">
        <f t="shared" ref="AB950:AB978" si="1313">AB951</f>
        <v>0</v>
      </c>
      <c r="AC950" s="11">
        <f t="shared" ref="AC950:AC978" si="1314">AC951</f>
        <v>0</v>
      </c>
      <c r="AD950" s="11">
        <f t="shared" si="1293"/>
        <v>54102.399999999994</v>
      </c>
      <c r="AE950" s="11">
        <f t="shared" ref="AE950:AE978" si="1315">AE951</f>
        <v>0</v>
      </c>
      <c r="AF950" s="57">
        <f t="shared" si="1296"/>
        <v>54102.399999999994</v>
      </c>
      <c r="AG950" s="58">
        <f t="shared" si="1294"/>
        <v>54362.1</v>
      </c>
      <c r="AH950" s="58">
        <f t="shared" si="1295"/>
        <v>54362.1</v>
      </c>
      <c r="AI950" s="11">
        <f t="shared" ref="AI950:AI978" si="1316">AI951</f>
        <v>0</v>
      </c>
      <c r="AJ950" s="21"/>
      <c r="AK950" s="21"/>
    </row>
    <row r="951" spans="1:37" ht="31.2" x14ac:dyDescent="0.3">
      <c r="A951" s="47" t="s">
        <v>620</v>
      </c>
      <c r="B951" s="48" t="s">
        <v>59</v>
      </c>
      <c r="C951" s="47"/>
      <c r="D951" s="47"/>
      <c r="E951" s="49" t="s">
        <v>60</v>
      </c>
      <c r="F951" s="11">
        <f t="shared" si="1300"/>
        <v>54102.399999999994</v>
      </c>
      <c r="G951" s="11">
        <f t="shared" si="1301"/>
        <v>54362.1</v>
      </c>
      <c r="H951" s="11">
        <f t="shared" si="1302"/>
        <v>54362.1</v>
      </c>
      <c r="I951" s="11">
        <f t="shared" si="1303"/>
        <v>0</v>
      </c>
      <c r="J951" s="11">
        <f t="shared" si="1304"/>
        <v>0</v>
      </c>
      <c r="K951" s="11">
        <f t="shared" si="1305"/>
        <v>0</v>
      </c>
      <c r="L951" s="11">
        <f t="shared" si="1242"/>
        <v>54102.399999999994</v>
      </c>
      <c r="M951" s="11">
        <f t="shared" si="1243"/>
        <v>54362.1</v>
      </c>
      <c r="N951" s="11">
        <f t="shared" si="1244"/>
        <v>54362.1</v>
      </c>
      <c r="O951" s="11">
        <f t="shared" si="1306"/>
        <v>0</v>
      </c>
      <c r="P951" s="11">
        <f t="shared" si="1307"/>
        <v>0</v>
      </c>
      <c r="Q951" s="11">
        <f t="shared" si="1308"/>
        <v>0</v>
      </c>
      <c r="R951" s="11">
        <f t="shared" si="1287"/>
        <v>54102.399999999994</v>
      </c>
      <c r="S951" s="11">
        <f t="shared" si="1288"/>
        <v>54362.1</v>
      </c>
      <c r="T951" s="11">
        <f t="shared" si="1289"/>
        <v>54362.1</v>
      </c>
      <c r="U951" s="11">
        <f t="shared" si="1309"/>
        <v>0</v>
      </c>
      <c r="V951" s="11">
        <f t="shared" si="1310"/>
        <v>0</v>
      </c>
      <c r="W951" s="11">
        <f t="shared" si="1311"/>
        <v>0</v>
      </c>
      <c r="X951" s="11">
        <f t="shared" si="1290"/>
        <v>54102.399999999994</v>
      </c>
      <c r="Y951" s="11">
        <f t="shared" si="1291"/>
        <v>54362.1</v>
      </c>
      <c r="Z951" s="11">
        <f t="shared" si="1292"/>
        <v>54362.1</v>
      </c>
      <c r="AA951" s="11">
        <f t="shared" si="1312"/>
        <v>0</v>
      </c>
      <c r="AB951" s="11">
        <f t="shared" si="1313"/>
        <v>0</v>
      </c>
      <c r="AC951" s="11">
        <f t="shared" si="1314"/>
        <v>0</v>
      </c>
      <c r="AD951" s="11">
        <f t="shared" si="1293"/>
        <v>54102.399999999994</v>
      </c>
      <c r="AE951" s="11">
        <f t="shared" si="1315"/>
        <v>0</v>
      </c>
      <c r="AF951" s="57">
        <f t="shared" si="1296"/>
        <v>54102.399999999994</v>
      </c>
      <c r="AG951" s="58">
        <f t="shared" si="1294"/>
        <v>54362.1</v>
      </c>
      <c r="AH951" s="58">
        <f t="shared" si="1295"/>
        <v>54362.1</v>
      </c>
      <c r="AI951" s="11">
        <f t="shared" si="1316"/>
        <v>0</v>
      </c>
      <c r="AJ951" s="21"/>
      <c r="AK951" s="21"/>
    </row>
    <row r="952" spans="1:37" x14ac:dyDescent="0.3">
      <c r="A952" s="47" t="s">
        <v>620</v>
      </c>
      <c r="B952" s="48">
        <v>200</v>
      </c>
      <c r="C952" s="47" t="s">
        <v>318</v>
      </c>
      <c r="D952" s="47" t="s">
        <v>99</v>
      </c>
      <c r="E952" s="49" t="s">
        <v>523</v>
      </c>
      <c r="F952" s="11">
        <v>54102.399999999994</v>
      </c>
      <c r="G952" s="11">
        <v>54362.1</v>
      </c>
      <c r="H952" s="11">
        <v>54362.1</v>
      </c>
      <c r="I952" s="11"/>
      <c r="J952" s="11"/>
      <c r="K952" s="11"/>
      <c r="L952" s="11">
        <f t="shared" si="1242"/>
        <v>54102.399999999994</v>
      </c>
      <c r="M952" s="11">
        <f t="shared" si="1243"/>
        <v>54362.1</v>
      </c>
      <c r="N952" s="11">
        <f t="shared" si="1244"/>
        <v>54362.1</v>
      </c>
      <c r="O952" s="11"/>
      <c r="P952" s="11"/>
      <c r="Q952" s="11"/>
      <c r="R952" s="11">
        <f t="shared" si="1287"/>
        <v>54102.399999999994</v>
      </c>
      <c r="S952" s="11">
        <f t="shared" si="1288"/>
        <v>54362.1</v>
      </c>
      <c r="T952" s="11">
        <f t="shared" si="1289"/>
        <v>54362.1</v>
      </c>
      <c r="U952" s="11"/>
      <c r="V952" s="11"/>
      <c r="W952" s="11"/>
      <c r="X952" s="11">
        <f t="shared" si="1290"/>
        <v>54102.399999999994</v>
      </c>
      <c r="Y952" s="11">
        <f t="shared" si="1291"/>
        <v>54362.1</v>
      </c>
      <c r="Z952" s="11">
        <f t="shared" si="1292"/>
        <v>54362.1</v>
      </c>
      <c r="AA952" s="11"/>
      <c r="AB952" s="11"/>
      <c r="AC952" s="11"/>
      <c r="AD952" s="11">
        <f t="shared" si="1293"/>
        <v>54102.399999999994</v>
      </c>
      <c r="AE952" s="11"/>
      <c r="AF952" s="57">
        <f t="shared" si="1296"/>
        <v>54102.399999999994</v>
      </c>
      <c r="AG952" s="58">
        <f t="shared" si="1294"/>
        <v>54362.1</v>
      </c>
      <c r="AH952" s="58">
        <f t="shared" si="1295"/>
        <v>54362.1</v>
      </c>
      <c r="AI952" s="11"/>
      <c r="AJ952" s="21"/>
      <c r="AK952" s="21"/>
    </row>
    <row r="953" spans="1:37" ht="46.8" x14ac:dyDescent="0.3">
      <c r="A953" s="47" t="s">
        <v>622</v>
      </c>
      <c r="B953" s="48"/>
      <c r="C953" s="47"/>
      <c r="D953" s="47"/>
      <c r="E953" s="49" t="s">
        <v>623</v>
      </c>
      <c r="F953" s="11">
        <f t="shared" si="1300"/>
        <v>43099.7</v>
      </c>
      <c r="G953" s="11">
        <f t="shared" si="1301"/>
        <v>43099.7</v>
      </c>
      <c r="H953" s="11">
        <f t="shared" si="1302"/>
        <v>43099.7</v>
      </c>
      <c r="I953" s="11">
        <f t="shared" si="1303"/>
        <v>0</v>
      </c>
      <c r="J953" s="11">
        <f t="shared" si="1304"/>
        <v>0</v>
      </c>
      <c r="K953" s="11">
        <f t="shared" si="1305"/>
        <v>0</v>
      </c>
      <c r="L953" s="11">
        <f t="shared" si="1242"/>
        <v>43099.7</v>
      </c>
      <c r="M953" s="11">
        <f t="shared" si="1243"/>
        <v>43099.7</v>
      </c>
      <c r="N953" s="11">
        <f t="shared" si="1244"/>
        <v>43099.7</v>
      </c>
      <c r="O953" s="11">
        <f t="shared" si="1306"/>
        <v>0</v>
      </c>
      <c r="P953" s="11">
        <f t="shared" si="1307"/>
        <v>0</v>
      </c>
      <c r="Q953" s="11">
        <f t="shared" si="1308"/>
        <v>0</v>
      </c>
      <c r="R953" s="11">
        <f t="shared" si="1287"/>
        <v>43099.7</v>
      </c>
      <c r="S953" s="11">
        <f t="shared" si="1288"/>
        <v>43099.7</v>
      </c>
      <c r="T953" s="11">
        <f t="shared" si="1289"/>
        <v>43099.7</v>
      </c>
      <c r="U953" s="11">
        <f t="shared" si="1309"/>
        <v>0</v>
      </c>
      <c r="V953" s="11">
        <f t="shared" si="1310"/>
        <v>0</v>
      </c>
      <c r="W953" s="11">
        <f t="shared" si="1311"/>
        <v>0</v>
      </c>
      <c r="X953" s="11">
        <f t="shared" si="1290"/>
        <v>43099.7</v>
      </c>
      <c r="Y953" s="11">
        <f t="shared" si="1291"/>
        <v>43099.7</v>
      </c>
      <c r="Z953" s="11">
        <f t="shared" si="1292"/>
        <v>43099.7</v>
      </c>
      <c r="AA953" s="11">
        <f t="shared" si="1312"/>
        <v>0</v>
      </c>
      <c r="AB953" s="11">
        <f t="shared" si="1313"/>
        <v>0</v>
      </c>
      <c r="AC953" s="11">
        <f t="shared" si="1314"/>
        <v>0</v>
      </c>
      <c r="AD953" s="11">
        <f t="shared" si="1293"/>
        <v>43099.7</v>
      </c>
      <c r="AE953" s="11">
        <f t="shared" si="1315"/>
        <v>0</v>
      </c>
      <c r="AF953" s="57">
        <f t="shared" si="1296"/>
        <v>43099.7</v>
      </c>
      <c r="AG953" s="58">
        <f t="shared" si="1294"/>
        <v>43099.7</v>
      </c>
      <c r="AH953" s="58">
        <f t="shared" si="1295"/>
        <v>43099.7</v>
      </c>
      <c r="AI953" s="11">
        <f t="shared" si="1316"/>
        <v>0</v>
      </c>
      <c r="AJ953" s="21"/>
      <c r="AK953" s="21"/>
    </row>
    <row r="954" spans="1:37" ht="31.2" x14ac:dyDescent="0.3">
      <c r="A954" s="47" t="s">
        <v>622</v>
      </c>
      <c r="B954" s="48" t="s">
        <v>59</v>
      </c>
      <c r="C954" s="47"/>
      <c r="D954" s="47"/>
      <c r="E954" s="49" t="s">
        <v>60</v>
      </c>
      <c r="F954" s="11">
        <f t="shared" si="1300"/>
        <v>43099.7</v>
      </c>
      <c r="G954" s="11">
        <f t="shared" si="1301"/>
        <v>43099.7</v>
      </c>
      <c r="H954" s="11">
        <f t="shared" si="1302"/>
        <v>43099.7</v>
      </c>
      <c r="I954" s="11">
        <f t="shared" si="1303"/>
        <v>0</v>
      </c>
      <c r="J954" s="11">
        <f t="shared" si="1304"/>
        <v>0</v>
      </c>
      <c r="K954" s="11">
        <f t="shared" si="1305"/>
        <v>0</v>
      </c>
      <c r="L954" s="11">
        <f t="shared" si="1242"/>
        <v>43099.7</v>
      </c>
      <c r="M954" s="11">
        <f t="shared" si="1243"/>
        <v>43099.7</v>
      </c>
      <c r="N954" s="11">
        <f t="shared" si="1244"/>
        <v>43099.7</v>
      </c>
      <c r="O954" s="11">
        <f t="shared" si="1306"/>
        <v>0</v>
      </c>
      <c r="P954" s="11">
        <f t="shared" si="1307"/>
        <v>0</v>
      </c>
      <c r="Q954" s="11">
        <f t="shared" si="1308"/>
        <v>0</v>
      </c>
      <c r="R954" s="11">
        <f t="shared" si="1287"/>
        <v>43099.7</v>
      </c>
      <c r="S954" s="11">
        <f t="shared" si="1288"/>
        <v>43099.7</v>
      </c>
      <c r="T954" s="11">
        <f t="shared" si="1289"/>
        <v>43099.7</v>
      </c>
      <c r="U954" s="11">
        <f t="shared" si="1309"/>
        <v>0</v>
      </c>
      <c r="V954" s="11">
        <f t="shared" si="1310"/>
        <v>0</v>
      </c>
      <c r="W954" s="11">
        <f t="shared" si="1311"/>
        <v>0</v>
      </c>
      <c r="X954" s="11">
        <f t="shared" si="1290"/>
        <v>43099.7</v>
      </c>
      <c r="Y954" s="11">
        <f t="shared" si="1291"/>
        <v>43099.7</v>
      </c>
      <c r="Z954" s="11">
        <f t="shared" si="1292"/>
        <v>43099.7</v>
      </c>
      <c r="AA954" s="11">
        <f t="shared" si="1312"/>
        <v>0</v>
      </c>
      <c r="AB954" s="11">
        <f t="shared" si="1313"/>
        <v>0</v>
      </c>
      <c r="AC954" s="11">
        <f t="shared" si="1314"/>
        <v>0</v>
      </c>
      <c r="AD954" s="11">
        <f t="shared" si="1293"/>
        <v>43099.7</v>
      </c>
      <c r="AE954" s="11">
        <f t="shared" si="1315"/>
        <v>0</v>
      </c>
      <c r="AF954" s="57">
        <f t="shared" si="1296"/>
        <v>43099.7</v>
      </c>
      <c r="AG954" s="58">
        <f t="shared" si="1294"/>
        <v>43099.7</v>
      </c>
      <c r="AH954" s="58">
        <f t="shared" si="1295"/>
        <v>43099.7</v>
      </c>
      <c r="AI954" s="11">
        <f t="shared" si="1316"/>
        <v>0</v>
      </c>
      <c r="AJ954" s="21"/>
      <c r="AK954" s="21"/>
    </row>
    <row r="955" spans="1:37" x14ac:dyDescent="0.3">
      <c r="A955" s="47" t="s">
        <v>622</v>
      </c>
      <c r="B955" s="48">
        <v>200</v>
      </c>
      <c r="C955" s="47" t="s">
        <v>318</v>
      </c>
      <c r="D955" s="47" t="s">
        <v>99</v>
      </c>
      <c r="E955" s="49" t="s">
        <v>523</v>
      </c>
      <c r="F955" s="11">
        <v>43099.7</v>
      </c>
      <c r="G955" s="11">
        <v>43099.7</v>
      </c>
      <c r="H955" s="11">
        <v>43099.7</v>
      </c>
      <c r="I955" s="11"/>
      <c r="J955" s="11"/>
      <c r="K955" s="11"/>
      <c r="L955" s="11">
        <f t="shared" si="1242"/>
        <v>43099.7</v>
      </c>
      <c r="M955" s="11">
        <f t="shared" si="1243"/>
        <v>43099.7</v>
      </c>
      <c r="N955" s="11">
        <f t="shared" si="1244"/>
        <v>43099.7</v>
      </c>
      <c r="O955" s="11"/>
      <c r="P955" s="11"/>
      <c r="Q955" s="11"/>
      <c r="R955" s="11">
        <f t="shared" si="1287"/>
        <v>43099.7</v>
      </c>
      <c r="S955" s="11">
        <f t="shared" si="1288"/>
        <v>43099.7</v>
      </c>
      <c r="T955" s="11">
        <f t="shared" si="1289"/>
        <v>43099.7</v>
      </c>
      <c r="U955" s="11"/>
      <c r="V955" s="11"/>
      <c r="W955" s="11"/>
      <c r="X955" s="11">
        <f t="shared" si="1290"/>
        <v>43099.7</v>
      </c>
      <c r="Y955" s="11">
        <f t="shared" si="1291"/>
        <v>43099.7</v>
      </c>
      <c r="Z955" s="11">
        <f t="shared" si="1292"/>
        <v>43099.7</v>
      </c>
      <c r="AA955" s="11"/>
      <c r="AB955" s="11"/>
      <c r="AC955" s="11"/>
      <c r="AD955" s="11">
        <f t="shared" si="1293"/>
        <v>43099.7</v>
      </c>
      <c r="AE955" s="11"/>
      <c r="AF955" s="57">
        <f t="shared" si="1296"/>
        <v>43099.7</v>
      </c>
      <c r="AG955" s="58">
        <f t="shared" si="1294"/>
        <v>43099.7</v>
      </c>
      <c r="AH955" s="58">
        <f t="shared" si="1295"/>
        <v>43099.7</v>
      </c>
      <c r="AI955" s="11"/>
      <c r="AJ955" s="21"/>
      <c r="AK955" s="21"/>
    </row>
    <row r="956" spans="1:37" ht="46.8" x14ac:dyDescent="0.3">
      <c r="A956" s="47" t="s">
        <v>624</v>
      </c>
      <c r="B956" s="48"/>
      <c r="C956" s="47"/>
      <c r="D956" s="47"/>
      <c r="E956" s="49" t="s">
        <v>625</v>
      </c>
      <c r="F956" s="11">
        <f t="shared" si="1300"/>
        <v>1782.8</v>
      </c>
      <c r="G956" s="11">
        <f t="shared" si="1301"/>
        <v>1782.8</v>
      </c>
      <c r="H956" s="11">
        <f t="shared" si="1302"/>
        <v>1782.8000000000002</v>
      </c>
      <c r="I956" s="11">
        <f t="shared" si="1303"/>
        <v>0</v>
      </c>
      <c r="J956" s="11">
        <f t="shared" si="1304"/>
        <v>0</v>
      </c>
      <c r="K956" s="11">
        <f t="shared" si="1305"/>
        <v>0</v>
      </c>
      <c r="L956" s="11">
        <f t="shared" si="1242"/>
        <v>1782.8</v>
      </c>
      <c r="M956" s="11">
        <f t="shared" si="1243"/>
        <v>1782.8</v>
      </c>
      <c r="N956" s="11">
        <f t="shared" si="1244"/>
        <v>1782.8000000000002</v>
      </c>
      <c r="O956" s="11">
        <f t="shared" si="1306"/>
        <v>0</v>
      </c>
      <c r="P956" s="11">
        <f t="shared" si="1307"/>
        <v>0</v>
      </c>
      <c r="Q956" s="11">
        <f t="shared" si="1308"/>
        <v>0</v>
      </c>
      <c r="R956" s="11">
        <f t="shared" si="1287"/>
        <v>1782.8</v>
      </c>
      <c r="S956" s="11">
        <f t="shared" si="1288"/>
        <v>1782.8</v>
      </c>
      <c r="T956" s="11">
        <f t="shared" si="1289"/>
        <v>1782.8000000000002</v>
      </c>
      <c r="U956" s="11">
        <f t="shared" si="1309"/>
        <v>0</v>
      </c>
      <c r="V956" s="11">
        <f t="shared" si="1310"/>
        <v>0</v>
      </c>
      <c r="W956" s="11">
        <f t="shared" si="1311"/>
        <v>0</v>
      </c>
      <c r="X956" s="11">
        <f t="shared" si="1290"/>
        <v>1782.8</v>
      </c>
      <c r="Y956" s="11">
        <f t="shared" si="1291"/>
        <v>1782.8</v>
      </c>
      <c r="Z956" s="11">
        <f t="shared" si="1292"/>
        <v>1782.8000000000002</v>
      </c>
      <c r="AA956" s="11">
        <f t="shared" si="1312"/>
        <v>-268.8</v>
      </c>
      <c r="AB956" s="11">
        <f t="shared" si="1313"/>
        <v>0</v>
      </c>
      <c r="AC956" s="11">
        <f t="shared" si="1314"/>
        <v>0</v>
      </c>
      <c r="AD956" s="11">
        <f t="shared" si="1293"/>
        <v>1514</v>
      </c>
      <c r="AE956" s="11">
        <f t="shared" si="1315"/>
        <v>0</v>
      </c>
      <c r="AF956" s="57">
        <f t="shared" si="1296"/>
        <v>1514</v>
      </c>
      <c r="AG956" s="58">
        <f t="shared" si="1294"/>
        <v>1782.8</v>
      </c>
      <c r="AH956" s="58">
        <f t="shared" si="1295"/>
        <v>1782.8000000000002</v>
      </c>
      <c r="AI956" s="11">
        <f t="shared" si="1316"/>
        <v>0</v>
      </c>
      <c r="AJ956" s="21"/>
      <c r="AK956" s="21"/>
    </row>
    <row r="957" spans="1:37" ht="31.2" x14ac:dyDescent="0.3">
      <c r="A957" s="47" t="s">
        <v>624</v>
      </c>
      <c r="B957" s="48" t="s">
        <v>59</v>
      </c>
      <c r="C957" s="47"/>
      <c r="D957" s="47"/>
      <c r="E957" s="49" t="s">
        <v>60</v>
      </c>
      <c r="F957" s="11">
        <f t="shared" si="1300"/>
        <v>1782.8</v>
      </c>
      <c r="G957" s="11">
        <f t="shared" si="1301"/>
        <v>1782.8</v>
      </c>
      <c r="H957" s="11">
        <f t="shared" si="1302"/>
        <v>1782.8000000000002</v>
      </c>
      <c r="I957" s="11">
        <f t="shared" si="1303"/>
        <v>0</v>
      </c>
      <c r="J957" s="11">
        <f t="shared" si="1304"/>
        <v>0</v>
      </c>
      <c r="K957" s="11">
        <f t="shared" si="1305"/>
        <v>0</v>
      </c>
      <c r="L957" s="11">
        <f t="shared" si="1242"/>
        <v>1782.8</v>
      </c>
      <c r="M957" s="11">
        <f t="shared" si="1243"/>
        <v>1782.8</v>
      </c>
      <c r="N957" s="11">
        <f t="shared" si="1244"/>
        <v>1782.8000000000002</v>
      </c>
      <c r="O957" s="11">
        <f t="shared" si="1306"/>
        <v>0</v>
      </c>
      <c r="P957" s="11">
        <f t="shared" si="1307"/>
        <v>0</v>
      </c>
      <c r="Q957" s="11">
        <f t="shared" si="1308"/>
        <v>0</v>
      </c>
      <c r="R957" s="11">
        <f t="shared" si="1287"/>
        <v>1782.8</v>
      </c>
      <c r="S957" s="11">
        <f t="shared" si="1288"/>
        <v>1782.8</v>
      </c>
      <c r="T957" s="11">
        <f t="shared" si="1289"/>
        <v>1782.8000000000002</v>
      </c>
      <c r="U957" s="11">
        <f t="shared" si="1309"/>
        <v>0</v>
      </c>
      <c r="V957" s="11">
        <f t="shared" si="1310"/>
        <v>0</v>
      </c>
      <c r="W957" s="11">
        <f t="shared" si="1311"/>
        <v>0</v>
      </c>
      <c r="X957" s="11">
        <f t="shared" si="1290"/>
        <v>1782.8</v>
      </c>
      <c r="Y957" s="11">
        <f t="shared" si="1291"/>
        <v>1782.8</v>
      </c>
      <c r="Z957" s="11">
        <f t="shared" si="1292"/>
        <v>1782.8000000000002</v>
      </c>
      <c r="AA957" s="11">
        <f t="shared" si="1312"/>
        <v>-268.8</v>
      </c>
      <c r="AB957" s="11">
        <f t="shared" si="1313"/>
        <v>0</v>
      </c>
      <c r="AC957" s="11">
        <f t="shared" si="1314"/>
        <v>0</v>
      </c>
      <c r="AD957" s="11">
        <f t="shared" si="1293"/>
        <v>1514</v>
      </c>
      <c r="AE957" s="11">
        <f t="shared" si="1315"/>
        <v>0</v>
      </c>
      <c r="AF957" s="57">
        <f t="shared" si="1296"/>
        <v>1514</v>
      </c>
      <c r="AG957" s="58">
        <f t="shared" si="1294"/>
        <v>1782.8</v>
      </c>
      <c r="AH957" s="58">
        <f t="shared" si="1295"/>
        <v>1782.8000000000002</v>
      </c>
      <c r="AI957" s="11">
        <f t="shared" si="1316"/>
        <v>0</v>
      </c>
      <c r="AJ957" s="21"/>
      <c r="AK957" s="21"/>
    </row>
    <row r="958" spans="1:37" x14ac:dyDescent="0.3">
      <c r="A958" s="47" t="s">
        <v>624</v>
      </c>
      <c r="B958" s="48">
        <v>200</v>
      </c>
      <c r="C958" s="47" t="s">
        <v>318</v>
      </c>
      <c r="D958" s="47" t="s">
        <v>99</v>
      </c>
      <c r="E958" s="49" t="s">
        <v>523</v>
      </c>
      <c r="F958" s="11">
        <v>1782.8</v>
      </c>
      <c r="G958" s="11">
        <v>1782.8</v>
      </c>
      <c r="H958" s="11">
        <v>1782.8000000000002</v>
      </c>
      <c r="I958" s="11"/>
      <c r="J958" s="11"/>
      <c r="K958" s="11"/>
      <c r="L958" s="11">
        <f t="shared" si="1242"/>
        <v>1782.8</v>
      </c>
      <c r="M958" s="11">
        <f t="shared" si="1243"/>
        <v>1782.8</v>
      </c>
      <c r="N958" s="11">
        <f t="shared" si="1244"/>
        <v>1782.8000000000002</v>
      </c>
      <c r="O958" s="11"/>
      <c r="P958" s="11"/>
      <c r="Q958" s="11"/>
      <c r="R958" s="11">
        <f t="shared" si="1287"/>
        <v>1782.8</v>
      </c>
      <c r="S958" s="11">
        <f t="shared" si="1288"/>
        <v>1782.8</v>
      </c>
      <c r="T958" s="11">
        <f t="shared" si="1289"/>
        <v>1782.8000000000002</v>
      </c>
      <c r="U958" s="11"/>
      <c r="V958" s="11"/>
      <c r="W958" s="11"/>
      <c r="X958" s="11">
        <f t="shared" si="1290"/>
        <v>1782.8</v>
      </c>
      <c r="Y958" s="11">
        <f t="shared" si="1291"/>
        <v>1782.8</v>
      </c>
      <c r="Z958" s="11">
        <f t="shared" si="1292"/>
        <v>1782.8000000000002</v>
      </c>
      <c r="AA958" s="11">
        <v>-268.8</v>
      </c>
      <c r="AB958" s="11"/>
      <c r="AC958" s="11"/>
      <c r="AD958" s="11">
        <f t="shared" si="1293"/>
        <v>1514</v>
      </c>
      <c r="AE958" s="11"/>
      <c r="AF958" s="57">
        <f t="shared" si="1296"/>
        <v>1514</v>
      </c>
      <c r="AG958" s="58">
        <f t="shared" si="1294"/>
        <v>1782.8</v>
      </c>
      <c r="AH958" s="58">
        <f t="shared" si="1295"/>
        <v>1782.8000000000002</v>
      </c>
      <c r="AI958" s="11"/>
      <c r="AJ958" s="21"/>
      <c r="AK958" s="21"/>
    </row>
    <row r="959" spans="1:37" ht="31.2" x14ac:dyDescent="0.3">
      <c r="A959" s="47" t="s">
        <v>626</v>
      </c>
      <c r="B959" s="48"/>
      <c r="C959" s="47"/>
      <c r="D959" s="47"/>
      <c r="E959" s="49" t="s">
        <v>627</v>
      </c>
      <c r="F959" s="11">
        <f t="shared" si="1300"/>
        <v>13303</v>
      </c>
      <c r="G959" s="11">
        <f t="shared" si="1301"/>
        <v>6288.6</v>
      </c>
      <c r="H959" s="11">
        <f t="shared" si="1302"/>
        <v>6288.6</v>
      </c>
      <c r="I959" s="11">
        <f t="shared" si="1303"/>
        <v>0</v>
      </c>
      <c r="J959" s="11">
        <f t="shared" si="1304"/>
        <v>0</v>
      </c>
      <c r="K959" s="11">
        <f t="shared" si="1305"/>
        <v>0</v>
      </c>
      <c r="L959" s="11">
        <f t="shared" si="1242"/>
        <v>13303</v>
      </c>
      <c r="M959" s="11">
        <f t="shared" si="1243"/>
        <v>6288.6</v>
      </c>
      <c r="N959" s="11">
        <f t="shared" si="1244"/>
        <v>6288.6</v>
      </c>
      <c r="O959" s="11">
        <f t="shared" si="1306"/>
        <v>26728.70117</v>
      </c>
      <c r="P959" s="11">
        <f t="shared" si="1307"/>
        <v>0</v>
      </c>
      <c r="Q959" s="11">
        <f t="shared" si="1308"/>
        <v>0</v>
      </c>
      <c r="R959" s="11">
        <f t="shared" si="1287"/>
        <v>40031.70117</v>
      </c>
      <c r="S959" s="11">
        <f t="shared" si="1288"/>
        <v>6288.6</v>
      </c>
      <c r="T959" s="11">
        <f t="shared" si="1289"/>
        <v>6288.6</v>
      </c>
      <c r="U959" s="11">
        <f t="shared" si="1309"/>
        <v>0</v>
      </c>
      <c r="V959" s="11">
        <f t="shared" si="1310"/>
        <v>0</v>
      </c>
      <c r="W959" s="11">
        <f t="shared" si="1311"/>
        <v>0</v>
      </c>
      <c r="X959" s="11">
        <f t="shared" si="1290"/>
        <v>40031.70117</v>
      </c>
      <c r="Y959" s="11">
        <f t="shared" si="1291"/>
        <v>6288.6</v>
      </c>
      <c r="Z959" s="11">
        <f t="shared" si="1292"/>
        <v>6288.6</v>
      </c>
      <c r="AA959" s="11">
        <f t="shared" si="1312"/>
        <v>0</v>
      </c>
      <c r="AB959" s="11">
        <f t="shared" si="1313"/>
        <v>0</v>
      </c>
      <c r="AC959" s="11">
        <f t="shared" si="1314"/>
        <v>0</v>
      </c>
      <c r="AD959" s="11">
        <f t="shared" si="1293"/>
        <v>40031.70117</v>
      </c>
      <c r="AE959" s="11">
        <f t="shared" si="1315"/>
        <v>0</v>
      </c>
      <c r="AF959" s="57">
        <f t="shared" si="1296"/>
        <v>40031.70117</v>
      </c>
      <c r="AG959" s="58">
        <f t="shared" si="1294"/>
        <v>6288.6</v>
      </c>
      <c r="AH959" s="58">
        <f t="shared" si="1295"/>
        <v>6288.6</v>
      </c>
      <c r="AI959" s="11">
        <f t="shared" si="1316"/>
        <v>0</v>
      </c>
      <c r="AJ959" s="21"/>
      <c r="AK959" s="21"/>
    </row>
    <row r="960" spans="1:37" ht="31.2" x14ac:dyDescent="0.3">
      <c r="A960" s="47" t="s">
        <v>626</v>
      </c>
      <c r="B960" s="48" t="s">
        <v>59</v>
      </c>
      <c r="C960" s="47"/>
      <c r="D960" s="47"/>
      <c r="E960" s="49" t="s">
        <v>60</v>
      </c>
      <c r="F960" s="11">
        <f t="shared" si="1300"/>
        <v>13303</v>
      </c>
      <c r="G960" s="11">
        <f t="shared" si="1301"/>
        <v>6288.6</v>
      </c>
      <c r="H960" s="11">
        <f t="shared" si="1302"/>
        <v>6288.6</v>
      </c>
      <c r="I960" s="11">
        <f t="shared" si="1303"/>
        <v>0</v>
      </c>
      <c r="J960" s="11">
        <f t="shared" si="1304"/>
        <v>0</v>
      </c>
      <c r="K960" s="11">
        <f t="shared" si="1305"/>
        <v>0</v>
      </c>
      <c r="L960" s="11">
        <f t="shared" si="1242"/>
        <v>13303</v>
      </c>
      <c r="M960" s="11">
        <f t="shared" si="1243"/>
        <v>6288.6</v>
      </c>
      <c r="N960" s="11">
        <f t="shared" si="1244"/>
        <v>6288.6</v>
      </c>
      <c r="O960" s="11">
        <f t="shared" si="1306"/>
        <v>26728.70117</v>
      </c>
      <c r="P960" s="11">
        <f t="shared" si="1307"/>
        <v>0</v>
      </c>
      <c r="Q960" s="11">
        <f t="shared" si="1308"/>
        <v>0</v>
      </c>
      <c r="R960" s="11">
        <f t="shared" si="1287"/>
        <v>40031.70117</v>
      </c>
      <c r="S960" s="11">
        <f t="shared" si="1288"/>
        <v>6288.6</v>
      </c>
      <c r="T960" s="11">
        <f t="shared" si="1289"/>
        <v>6288.6</v>
      </c>
      <c r="U960" s="11">
        <f t="shared" si="1309"/>
        <v>0</v>
      </c>
      <c r="V960" s="11">
        <f t="shared" si="1310"/>
        <v>0</v>
      </c>
      <c r="W960" s="11">
        <f t="shared" si="1311"/>
        <v>0</v>
      </c>
      <c r="X960" s="11">
        <f t="shared" si="1290"/>
        <v>40031.70117</v>
      </c>
      <c r="Y960" s="11">
        <f t="shared" si="1291"/>
        <v>6288.6</v>
      </c>
      <c r="Z960" s="11">
        <f t="shared" si="1292"/>
        <v>6288.6</v>
      </c>
      <c r="AA960" s="11">
        <f t="shared" si="1312"/>
        <v>0</v>
      </c>
      <c r="AB960" s="11">
        <f t="shared" si="1313"/>
        <v>0</v>
      </c>
      <c r="AC960" s="11">
        <f t="shared" si="1314"/>
        <v>0</v>
      </c>
      <c r="AD960" s="11">
        <f t="shared" si="1293"/>
        <v>40031.70117</v>
      </c>
      <c r="AE960" s="11">
        <f t="shared" si="1315"/>
        <v>0</v>
      </c>
      <c r="AF960" s="57">
        <f t="shared" si="1296"/>
        <v>40031.70117</v>
      </c>
      <c r="AG960" s="58">
        <f t="shared" si="1294"/>
        <v>6288.6</v>
      </c>
      <c r="AH960" s="58">
        <f t="shared" si="1295"/>
        <v>6288.6</v>
      </c>
      <c r="AI960" s="11">
        <f t="shared" si="1316"/>
        <v>0</v>
      </c>
      <c r="AJ960" s="21"/>
      <c r="AK960" s="21"/>
    </row>
    <row r="961" spans="1:37" x14ac:dyDescent="0.3">
      <c r="A961" s="47" t="s">
        <v>626</v>
      </c>
      <c r="B961" s="48">
        <v>200</v>
      </c>
      <c r="C961" s="47" t="s">
        <v>318</v>
      </c>
      <c r="D961" s="47" t="s">
        <v>99</v>
      </c>
      <c r="E961" s="49" t="s">
        <v>523</v>
      </c>
      <c r="F961" s="11">
        <v>13303</v>
      </c>
      <c r="G961" s="11">
        <v>6288.6</v>
      </c>
      <c r="H961" s="11">
        <v>6288.6</v>
      </c>
      <c r="I961" s="11"/>
      <c r="J961" s="11"/>
      <c r="K961" s="11"/>
      <c r="L961" s="11">
        <f t="shared" si="1242"/>
        <v>13303</v>
      </c>
      <c r="M961" s="11">
        <f t="shared" si="1243"/>
        <v>6288.6</v>
      </c>
      <c r="N961" s="11">
        <f t="shared" si="1244"/>
        <v>6288.6</v>
      </c>
      <c r="O961" s="11">
        <v>26728.70117</v>
      </c>
      <c r="P961" s="11"/>
      <c r="Q961" s="11"/>
      <c r="R961" s="11">
        <f t="shared" si="1287"/>
        <v>40031.70117</v>
      </c>
      <c r="S961" s="11">
        <f t="shared" si="1288"/>
        <v>6288.6</v>
      </c>
      <c r="T961" s="11">
        <f t="shared" si="1289"/>
        <v>6288.6</v>
      </c>
      <c r="U961" s="11"/>
      <c r="V961" s="11"/>
      <c r="W961" s="11"/>
      <c r="X961" s="11">
        <f t="shared" si="1290"/>
        <v>40031.70117</v>
      </c>
      <c r="Y961" s="11">
        <f t="shared" si="1291"/>
        <v>6288.6</v>
      </c>
      <c r="Z961" s="11">
        <f t="shared" si="1292"/>
        <v>6288.6</v>
      </c>
      <c r="AA961" s="11"/>
      <c r="AB961" s="11"/>
      <c r="AC961" s="11"/>
      <c r="AD961" s="11">
        <f t="shared" si="1293"/>
        <v>40031.70117</v>
      </c>
      <c r="AE961" s="11"/>
      <c r="AF961" s="57">
        <f t="shared" si="1296"/>
        <v>40031.70117</v>
      </c>
      <c r="AG961" s="58">
        <f t="shared" si="1294"/>
        <v>6288.6</v>
      </c>
      <c r="AH961" s="58">
        <f t="shared" si="1295"/>
        <v>6288.6</v>
      </c>
      <c r="AI961" s="11"/>
      <c r="AJ961" s="21"/>
      <c r="AK961" s="21"/>
    </row>
    <row r="962" spans="1:37" ht="31.2" x14ac:dyDescent="0.3">
      <c r="A962" s="47" t="s">
        <v>628</v>
      </c>
      <c r="B962" s="48"/>
      <c r="C962" s="47"/>
      <c r="D962" s="47"/>
      <c r="E962" s="49" t="s">
        <v>629</v>
      </c>
      <c r="F962" s="11">
        <f t="shared" si="1300"/>
        <v>11943.899999999994</v>
      </c>
      <c r="G962" s="11">
        <f t="shared" si="1301"/>
        <v>312760.09999999998</v>
      </c>
      <c r="H962" s="11">
        <f t="shared" si="1302"/>
        <v>100000</v>
      </c>
      <c r="I962" s="11">
        <f t="shared" si="1303"/>
        <v>0</v>
      </c>
      <c r="J962" s="11">
        <f t="shared" si="1304"/>
        <v>0</v>
      </c>
      <c r="K962" s="11">
        <f t="shared" si="1305"/>
        <v>0</v>
      </c>
      <c r="L962" s="11">
        <f t="shared" si="1242"/>
        <v>11943.899999999994</v>
      </c>
      <c r="M962" s="11">
        <f t="shared" si="1243"/>
        <v>312760.09999999998</v>
      </c>
      <c r="N962" s="11">
        <f t="shared" si="1244"/>
        <v>100000</v>
      </c>
      <c r="O962" s="11">
        <f t="shared" si="1306"/>
        <v>-1410.16382</v>
      </c>
      <c r="P962" s="11">
        <f t="shared" si="1307"/>
        <v>0</v>
      </c>
      <c r="Q962" s="11">
        <f t="shared" si="1308"/>
        <v>-6147.1</v>
      </c>
      <c r="R962" s="11">
        <f t="shared" si="1287"/>
        <v>10533.736179999994</v>
      </c>
      <c r="S962" s="11">
        <f t="shared" si="1288"/>
        <v>312760.09999999998</v>
      </c>
      <c r="T962" s="11">
        <f t="shared" si="1289"/>
        <v>93852.9</v>
      </c>
      <c r="U962" s="11">
        <f t="shared" si="1309"/>
        <v>0</v>
      </c>
      <c r="V962" s="11">
        <f t="shared" si="1310"/>
        <v>0</v>
      </c>
      <c r="W962" s="11">
        <f t="shared" si="1311"/>
        <v>0</v>
      </c>
      <c r="X962" s="11">
        <f t="shared" si="1290"/>
        <v>10533.736179999994</v>
      </c>
      <c r="Y962" s="11">
        <f t="shared" si="1291"/>
        <v>312760.09999999998</v>
      </c>
      <c r="Z962" s="11">
        <f t="shared" si="1292"/>
        <v>93852.9</v>
      </c>
      <c r="AA962" s="11">
        <f t="shared" si="1312"/>
        <v>0</v>
      </c>
      <c r="AB962" s="11">
        <f t="shared" si="1313"/>
        <v>0</v>
      </c>
      <c r="AC962" s="11">
        <f t="shared" si="1314"/>
        <v>0</v>
      </c>
      <c r="AD962" s="11">
        <f t="shared" si="1293"/>
        <v>10533.736179999994</v>
      </c>
      <c r="AE962" s="11">
        <f t="shared" si="1315"/>
        <v>0</v>
      </c>
      <c r="AF962" s="57">
        <f t="shared" si="1296"/>
        <v>10533.736179999994</v>
      </c>
      <c r="AG962" s="58">
        <f t="shared" si="1294"/>
        <v>312760.09999999998</v>
      </c>
      <c r="AH962" s="58">
        <f t="shared" si="1295"/>
        <v>93852.9</v>
      </c>
      <c r="AI962" s="11">
        <f t="shared" si="1316"/>
        <v>0</v>
      </c>
      <c r="AJ962" s="21"/>
      <c r="AK962" s="21"/>
    </row>
    <row r="963" spans="1:37" ht="31.2" x14ac:dyDescent="0.3">
      <c r="A963" s="47" t="s">
        <v>628</v>
      </c>
      <c r="B963" s="48" t="s">
        <v>59</v>
      </c>
      <c r="C963" s="47"/>
      <c r="D963" s="47"/>
      <c r="E963" s="49" t="s">
        <v>60</v>
      </c>
      <c r="F963" s="11">
        <f t="shared" si="1300"/>
        <v>11943.899999999994</v>
      </c>
      <c r="G963" s="11">
        <f t="shared" si="1301"/>
        <v>312760.09999999998</v>
      </c>
      <c r="H963" s="11">
        <f t="shared" si="1302"/>
        <v>100000</v>
      </c>
      <c r="I963" s="11">
        <f t="shared" si="1303"/>
        <v>0</v>
      </c>
      <c r="J963" s="11">
        <f t="shared" si="1304"/>
        <v>0</v>
      </c>
      <c r="K963" s="11">
        <f t="shared" si="1305"/>
        <v>0</v>
      </c>
      <c r="L963" s="11">
        <f t="shared" si="1242"/>
        <v>11943.899999999994</v>
      </c>
      <c r="M963" s="11">
        <f t="shared" si="1243"/>
        <v>312760.09999999998</v>
      </c>
      <c r="N963" s="11">
        <f t="shared" si="1244"/>
        <v>100000</v>
      </c>
      <c r="O963" s="11">
        <f t="shared" si="1306"/>
        <v>-1410.16382</v>
      </c>
      <c r="P963" s="11">
        <f t="shared" si="1307"/>
        <v>0</v>
      </c>
      <c r="Q963" s="11">
        <f t="shared" si="1308"/>
        <v>-6147.1</v>
      </c>
      <c r="R963" s="11">
        <f t="shared" si="1287"/>
        <v>10533.736179999994</v>
      </c>
      <c r="S963" s="11">
        <f t="shared" si="1288"/>
        <v>312760.09999999998</v>
      </c>
      <c r="T963" s="11">
        <f t="shared" si="1289"/>
        <v>93852.9</v>
      </c>
      <c r="U963" s="11">
        <f t="shared" si="1309"/>
        <v>0</v>
      </c>
      <c r="V963" s="11">
        <f t="shared" si="1310"/>
        <v>0</v>
      </c>
      <c r="W963" s="11">
        <f t="shared" si="1311"/>
        <v>0</v>
      </c>
      <c r="X963" s="11">
        <f t="shared" si="1290"/>
        <v>10533.736179999994</v>
      </c>
      <c r="Y963" s="11">
        <f t="shared" si="1291"/>
        <v>312760.09999999998</v>
      </c>
      <c r="Z963" s="11">
        <f t="shared" si="1292"/>
        <v>93852.9</v>
      </c>
      <c r="AA963" s="11">
        <f t="shared" si="1312"/>
        <v>0</v>
      </c>
      <c r="AB963" s="11">
        <f t="shared" si="1313"/>
        <v>0</v>
      </c>
      <c r="AC963" s="11">
        <f t="shared" si="1314"/>
        <v>0</v>
      </c>
      <c r="AD963" s="11">
        <f t="shared" si="1293"/>
        <v>10533.736179999994</v>
      </c>
      <c r="AE963" s="11">
        <f t="shared" si="1315"/>
        <v>0</v>
      </c>
      <c r="AF963" s="57">
        <f t="shared" si="1296"/>
        <v>10533.736179999994</v>
      </c>
      <c r="AG963" s="58">
        <f t="shared" si="1294"/>
        <v>312760.09999999998</v>
      </c>
      <c r="AH963" s="58">
        <f t="shared" si="1295"/>
        <v>93852.9</v>
      </c>
      <c r="AI963" s="11">
        <f t="shared" si="1316"/>
        <v>0</v>
      </c>
      <c r="AJ963" s="21"/>
      <c r="AK963" s="21"/>
    </row>
    <row r="964" spans="1:37" x14ac:dyDescent="0.3">
      <c r="A964" s="47" t="s">
        <v>628</v>
      </c>
      <c r="B964" s="48">
        <v>200</v>
      </c>
      <c r="C964" s="47" t="s">
        <v>318</v>
      </c>
      <c r="D964" s="47" t="s">
        <v>99</v>
      </c>
      <c r="E964" s="49" t="s">
        <v>523</v>
      </c>
      <c r="F964" s="11">
        <v>11943.899999999994</v>
      </c>
      <c r="G964" s="11">
        <v>312760.09999999998</v>
      </c>
      <c r="H964" s="11">
        <v>100000</v>
      </c>
      <c r="I964" s="11"/>
      <c r="J964" s="11"/>
      <c r="K964" s="11"/>
      <c r="L964" s="11">
        <f t="shared" si="1242"/>
        <v>11943.899999999994</v>
      </c>
      <c r="M964" s="11">
        <f t="shared" si="1243"/>
        <v>312760.09999999998</v>
      </c>
      <c r="N964" s="11">
        <f t="shared" si="1244"/>
        <v>100000</v>
      </c>
      <c r="O964" s="11">
        <f>70.23618-1480.4</f>
        <v>-1410.16382</v>
      </c>
      <c r="P964" s="11"/>
      <c r="Q964" s="11">
        <v>-6147.1</v>
      </c>
      <c r="R964" s="11">
        <f t="shared" si="1287"/>
        <v>10533.736179999994</v>
      </c>
      <c r="S964" s="11">
        <f t="shared" si="1288"/>
        <v>312760.09999999998</v>
      </c>
      <c r="T964" s="11">
        <f t="shared" si="1289"/>
        <v>93852.9</v>
      </c>
      <c r="U964" s="11"/>
      <c r="V964" s="11"/>
      <c r="W964" s="11"/>
      <c r="X964" s="11">
        <f t="shared" si="1290"/>
        <v>10533.736179999994</v>
      </c>
      <c r="Y964" s="11">
        <f t="shared" si="1291"/>
        <v>312760.09999999998</v>
      </c>
      <c r="Z964" s="11">
        <f t="shared" si="1292"/>
        <v>93852.9</v>
      </c>
      <c r="AA964" s="11"/>
      <c r="AB964" s="11"/>
      <c r="AC964" s="11"/>
      <c r="AD964" s="11">
        <f t="shared" si="1293"/>
        <v>10533.736179999994</v>
      </c>
      <c r="AE964" s="11"/>
      <c r="AF964" s="57">
        <f t="shared" si="1296"/>
        <v>10533.736179999994</v>
      </c>
      <c r="AG964" s="58">
        <f t="shared" si="1294"/>
        <v>312760.09999999998</v>
      </c>
      <c r="AH964" s="58">
        <f t="shared" si="1295"/>
        <v>93852.9</v>
      </c>
      <c r="AI964" s="11"/>
      <c r="AJ964" s="21"/>
      <c r="AK964" s="21"/>
    </row>
    <row r="965" spans="1:37" ht="31.2" x14ac:dyDescent="0.3">
      <c r="A965" s="47" t="s">
        <v>630</v>
      </c>
      <c r="B965" s="48"/>
      <c r="C965" s="47"/>
      <c r="D965" s="47"/>
      <c r="E965" s="49" t="s">
        <v>631</v>
      </c>
      <c r="F965" s="11">
        <f t="shared" si="1300"/>
        <v>11784.6</v>
      </c>
      <c r="G965" s="11">
        <f t="shared" si="1301"/>
        <v>11928</v>
      </c>
      <c r="H965" s="11">
        <f t="shared" si="1302"/>
        <v>12405.1</v>
      </c>
      <c r="I965" s="11">
        <f t="shared" si="1303"/>
        <v>0</v>
      </c>
      <c r="J965" s="11">
        <f t="shared" si="1304"/>
        <v>0</v>
      </c>
      <c r="K965" s="11">
        <f t="shared" si="1305"/>
        <v>0</v>
      </c>
      <c r="L965" s="11">
        <f t="shared" si="1242"/>
        <v>11784.6</v>
      </c>
      <c r="M965" s="11">
        <f t="shared" si="1243"/>
        <v>11928</v>
      </c>
      <c r="N965" s="11">
        <f t="shared" si="1244"/>
        <v>12405.1</v>
      </c>
      <c r="O965" s="11">
        <f t="shared" si="1306"/>
        <v>0</v>
      </c>
      <c r="P965" s="11">
        <f t="shared" si="1307"/>
        <v>0</v>
      </c>
      <c r="Q965" s="11">
        <f t="shared" si="1308"/>
        <v>0</v>
      </c>
      <c r="R965" s="11">
        <f t="shared" si="1287"/>
        <v>11784.6</v>
      </c>
      <c r="S965" s="11">
        <f t="shared" si="1288"/>
        <v>11928</v>
      </c>
      <c r="T965" s="11">
        <f t="shared" si="1289"/>
        <v>12405.1</v>
      </c>
      <c r="U965" s="11">
        <f t="shared" si="1309"/>
        <v>0</v>
      </c>
      <c r="V965" s="11">
        <f t="shared" si="1310"/>
        <v>0</v>
      </c>
      <c r="W965" s="11">
        <f t="shared" si="1311"/>
        <v>0</v>
      </c>
      <c r="X965" s="11">
        <f t="shared" si="1290"/>
        <v>11784.6</v>
      </c>
      <c r="Y965" s="11">
        <f t="shared" si="1291"/>
        <v>11928</v>
      </c>
      <c r="Z965" s="11">
        <f t="shared" si="1292"/>
        <v>12405.1</v>
      </c>
      <c r="AA965" s="11">
        <f t="shared" si="1312"/>
        <v>0</v>
      </c>
      <c r="AB965" s="11">
        <f t="shared" si="1313"/>
        <v>0</v>
      </c>
      <c r="AC965" s="11">
        <f t="shared" si="1314"/>
        <v>0</v>
      </c>
      <c r="AD965" s="11">
        <f t="shared" si="1293"/>
        <v>11784.6</v>
      </c>
      <c r="AE965" s="11">
        <f t="shared" si="1315"/>
        <v>0</v>
      </c>
      <c r="AF965" s="57">
        <f t="shared" si="1296"/>
        <v>11784.6</v>
      </c>
      <c r="AG965" s="58">
        <f t="shared" si="1294"/>
        <v>11928</v>
      </c>
      <c r="AH965" s="58">
        <f t="shared" si="1295"/>
        <v>12405.1</v>
      </c>
      <c r="AI965" s="11">
        <f t="shared" si="1316"/>
        <v>0</v>
      </c>
      <c r="AJ965" s="21"/>
      <c r="AK965" s="21"/>
    </row>
    <row r="966" spans="1:37" ht="31.2" x14ac:dyDescent="0.3">
      <c r="A966" s="47" t="s">
        <v>630</v>
      </c>
      <c r="B966" s="48" t="s">
        <v>59</v>
      </c>
      <c r="C966" s="47"/>
      <c r="D966" s="47"/>
      <c r="E966" s="49" t="s">
        <v>60</v>
      </c>
      <c r="F966" s="11">
        <f t="shared" si="1300"/>
        <v>11784.6</v>
      </c>
      <c r="G966" s="11">
        <f t="shared" si="1301"/>
        <v>11928</v>
      </c>
      <c r="H966" s="11">
        <f t="shared" si="1302"/>
        <v>12405.1</v>
      </c>
      <c r="I966" s="11">
        <f t="shared" si="1303"/>
        <v>0</v>
      </c>
      <c r="J966" s="11">
        <f t="shared" si="1304"/>
        <v>0</v>
      </c>
      <c r="K966" s="11">
        <f t="shared" si="1305"/>
        <v>0</v>
      </c>
      <c r="L966" s="11">
        <f t="shared" si="1242"/>
        <v>11784.6</v>
      </c>
      <c r="M966" s="11">
        <f t="shared" si="1243"/>
        <v>11928</v>
      </c>
      <c r="N966" s="11">
        <f t="shared" si="1244"/>
        <v>12405.1</v>
      </c>
      <c r="O966" s="11">
        <f t="shared" si="1306"/>
        <v>0</v>
      </c>
      <c r="P966" s="11">
        <f t="shared" si="1307"/>
        <v>0</v>
      </c>
      <c r="Q966" s="11">
        <f t="shared" si="1308"/>
        <v>0</v>
      </c>
      <c r="R966" s="11">
        <f t="shared" si="1287"/>
        <v>11784.6</v>
      </c>
      <c r="S966" s="11">
        <f t="shared" si="1288"/>
        <v>11928</v>
      </c>
      <c r="T966" s="11">
        <f t="shared" si="1289"/>
        <v>12405.1</v>
      </c>
      <c r="U966" s="11">
        <f t="shared" si="1309"/>
        <v>0</v>
      </c>
      <c r="V966" s="11">
        <f t="shared" si="1310"/>
        <v>0</v>
      </c>
      <c r="W966" s="11">
        <f t="shared" si="1311"/>
        <v>0</v>
      </c>
      <c r="X966" s="11">
        <f t="shared" si="1290"/>
        <v>11784.6</v>
      </c>
      <c r="Y966" s="11">
        <f t="shared" si="1291"/>
        <v>11928</v>
      </c>
      <c r="Z966" s="11">
        <f t="shared" si="1292"/>
        <v>12405.1</v>
      </c>
      <c r="AA966" s="11">
        <f t="shared" si="1312"/>
        <v>0</v>
      </c>
      <c r="AB966" s="11">
        <f t="shared" si="1313"/>
        <v>0</v>
      </c>
      <c r="AC966" s="11">
        <f t="shared" si="1314"/>
        <v>0</v>
      </c>
      <c r="AD966" s="11">
        <f t="shared" si="1293"/>
        <v>11784.6</v>
      </c>
      <c r="AE966" s="11">
        <f t="shared" si="1315"/>
        <v>0</v>
      </c>
      <c r="AF966" s="57">
        <f t="shared" si="1296"/>
        <v>11784.6</v>
      </c>
      <c r="AG966" s="58">
        <f t="shared" si="1294"/>
        <v>11928</v>
      </c>
      <c r="AH966" s="58">
        <f t="shared" si="1295"/>
        <v>12405.1</v>
      </c>
      <c r="AI966" s="11">
        <f t="shared" si="1316"/>
        <v>0</v>
      </c>
      <c r="AJ966" s="21"/>
      <c r="AK966" s="21"/>
    </row>
    <row r="967" spans="1:37" x14ac:dyDescent="0.3">
      <c r="A967" s="47" t="s">
        <v>630</v>
      </c>
      <c r="B967" s="48">
        <v>200</v>
      </c>
      <c r="C967" s="47" t="s">
        <v>235</v>
      </c>
      <c r="D967" s="47" t="s">
        <v>328</v>
      </c>
      <c r="E967" s="49" t="s">
        <v>632</v>
      </c>
      <c r="F967" s="11">
        <v>11784.6</v>
      </c>
      <c r="G967" s="11">
        <v>11928</v>
      </c>
      <c r="H967" s="11">
        <v>12405.1</v>
      </c>
      <c r="I967" s="11"/>
      <c r="J967" s="11"/>
      <c r="K967" s="11"/>
      <c r="L967" s="11">
        <f t="shared" si="1242"/>
        <v>11784.6</v>
      </c>
      <c r="M967" s="11">
        <f t="shared" si="1243"/>
        <v>11928</v>
      </c>
      <c r="N967" s="11">
        <f t="shared" si="1244"/>
        <v>12405.1</v>
      </c>
      <c r="O967" s="11"/>
      <c r="P967" s="11"/>
      <c r="Q967" s="11"/>
      <c r="R967" s="11">
        <f t="shared" si="1287"/>
        <v>11784.6</v>
      </c>
      <c r="S967" s="11">
        <f t="shared" si="1288"/>
        <v>11928</v>
      </c>
      <c r="T967" s="11">
        <f t="shared" si="1289"/>
        <v>12405.1</v>
      </c>
      <c r="U967" s="11"/>
      <c r="V967" s="11"/>
      <c r="W967" s="11"/>
      <c r="X967" s="11">
        <f t="shared" si="1290"/>
        <v>11784.6</v>
      </c>
      <c r="Y967" s="11">
        <f t="shared" si="1291"/>
        <v>11928</v>
      </c>
      <c r="Z967" s="11">
        <f t="shared" si="1292"/>
        <v>12405.1</v>
      </c>
      <c r="AA967" s="11"/>
      <c r="AB967" s="11"/>
      <c r="AC967" s="11"/>
      <c r="AD967" s="11">
        <f t="shared" si="1293"/>
        <v>11784.6</v>
      </c>
      <c r="AE967" s="11"/>
      <c r="AF967" s="57">
        <f t="shared" si="1296"/>
        <v>11784.6</v>
      </c>
      <c r="AG967" s="58">
        <f t="shared" si="1294"/>
        <v>11928</v>
      </c>
      <c r="AH967" s="58">
        <f t="shared" si="1295"/>
        <v>12405.1</v>
      </c>
      <c r="AI967" s="11"/>
      <c r="AJ967" s="21"/>
      <c r="AK967" s="21"/>
    </row>
    <row r="968" spans="1:37" ht="62.4" x14ac:dyDescent="0.3">
      <c r="A968" s="47" t="s">
        <v>633</v>
      </c>
      <c r="B968" s="48"/>
      <c r="C968" s="47"/>
      <c r="D968" s="47"/>
      <c r="E968" s="50" t="s">
        <v>634</v>
      </c>
      <c r="F968" s="11"/>
      <c r="G968" s="11"/>
      <c r="H968" s="11"/>
      <c r="I968" s="11"/>
      <c r="J968" s="11"/>
      <c r="K968" s="11"/>
      <c r="L968" s="11"/>
      <c r="M968" s="11"/>
      <c r="N968" s="11"/>
      <c r="O968" s="11">
        <f t="shared" si="1306"/>
        <v>1348.5</v>
      </c>
      <c r="P968" s="11">
        <f t="shared" si="1307"/>
        <v>0</v>
      </c>
      <c r="Q968" s="11">
        <f t="shared" si="1308"/>
        <v>0</v>
      </c>
      <c r="R968" s="11">
        <f t="shared" si="1287"/>
        <v>1348.5</v>
      </c>
      <c r="S968" s="11">
        <f t="shared" si="1288"/>
        <v>0</v>
      </c>
      <c r="T968" s="11">
        <f t="shared" si="1289"/>
        <v>0</v>
      </c>
      <c r="U968" s="11">
        <f t="shared" si="1309"/>
        <v>-1348.5</v>
      </c>
      <c r="V968" s="11">
        <f t="shared" si="1310"/>
        <v>0</v>
      </c>
      <c r="W968" s="11">
        <f t="shared" si="1311"/>
        <v>0</v>
      </c>
      <c r="X968" s="11">
        <f t="shared" si="1290"/>
        <v>0</v>
      </c>
      <c r="Y968" s="11">
        <f t="shared" si="1291"/>
        <v>0</v>
      </c>
      <c r="Z968" s="11">
        <f t="shared" si="1292"/>
        <v>0</v>
      </c>
      <c r="AA968" s="11">
        <f t="shared" si="1312"/>
        <v>1348.5</v>
      </c>
      <c r="AB968" s="11">
        <f t="shared" si="1313"/>
        <v>0</v>
      </c>
      <c r="AC968" s="11">
        <f t="shared" si="1314"/>
        <v>0</v>
      </c>
      <c r="AD968" s="11">
        <f t="shared" si="1293"/>
        <v>1348.5</v>
      </c>
      <c r="AE968" s="11">
        <f t="shared" si="1315"/>
        <v>0</v>
      </c>
      <c r="AF968" s="57">
        <f t="shared" si="1296"/>
        <v>1348.5</v>
      </c>
      <c r="AG968" s="58">
        <f t="shared" si="1294"/>
        <v>0</v>
      </c>
      <c r="AH968" s="58">
        <f t="shared" si="1295"/>
        <v>0</v>
      </c>
      <c r="AI968" s="11">
        <f t="shared" si="1316"/>
        <v>0</v>
      </c>
      <c r="AJ968" s="21"/>
      <c r="AK968" s="21"/>
    </row>
    <row r="969" spans="1:37" ht="31.2" x14ac:dyDescent="0.3">
      <c r="A969" s="47" t="s">
        <v>633</v>
      </c>
      <c r="B969" s="48" t="s">
        <v>59</v>
      </c>
      <c r="C969" s="47"/>
      <c r="D969" s="47"/>
      <c r="E969" s="49" t="s">
        <v>60</v>
      </c>
      <c r="F969" s="11"/>
      <c r="G969" s="11"/>
      <c r="H969" s="11"/>
      <c r="I969" s="11"/>
      <c r="J969" s="11"/>
      <c r="K969" s="11"/>
      <c r="L969" s="11"/>
      <c r="M969" s="11"/>
      <c r="N969" s="11"/>
      <c r="O969" s="11">
        <f t="shared" si="1306"/>
        <v>1348.5</v>
      </c>
      <c r="P969" s="11">
        <f t="shared" si="1307"/>
        <v>0</v>
      </c>
      <c r="Q969" s="11">
        <f t="shared" si="1308"/>
        <v>0</v>
      </c>
      <c r="R969" s="11">
        <f t="shared" si="1287"/>
        <v>1348.5</v>
      </c>
      <c r="S969" s="11">
        <f t="shared" si="1288"/>
        <v>0</v>
      </c>
      <c r="T969" s="11">
        <f t="shared" si="1289"/>
        <v>0</v>
      </c>
      <c r="U969" s="11">
        <f t="shared" si="1309"/>
        <v>-1348.5</v>
      </c>
      <c r="V969" s="11">
        <f t="shared" si="1310"/>
        <v>0</v>
      </c>
      <c r="W969" s="11">
        <f t="shared" si="1311"/>
        <v>0</v>
      </c>
      <c r="X969" s="11">
        <f t="shared" si="1290"/>
        <v>0</v>
      </c>
      <c r="Y969" s="11">
        <f t="shared" si="1291"/>
        <v>0</v>
      </c>
      <c r="Z969" s="11">
        <f t="shared" si="1292"/>
        <v>0</v>
      </c>
      <c r="AA969" s="11">
        <f t="shared" si="1312"/>
        <v>1348.5</v>
      </c>
      <c r="AB969" s="11">
        <f t="shared" si="1313"/>
        <v>0</v>
      </c>
      <c r="AC969" s="11">
        <f t="shared" si="1314"/>
        <v>0</v>
      </c>
      <c r="AD969" s="11">
        <f t="shared" si="1293"/>
        <v>1348.5</v>
      </c>
      <c r="AE969" s="11">
        <f t="shared" si="1315"/>
        <v>0</v>
      </c>
      <c r="AF969" s="57">
        <f t="shared" si="1296"/>
        <v>1348.5</v>
      </c>
      <c r="AG969" s="58">
        <f t="shared" si="1294"/>
        <v>0</v>
      </c>
      <c r="AH969" s="58">
        <f t="shared" si="1295"/>
        <v>0</v>
      </c>
      <c r="AI969" s="11">
        <f t="shared" si="1316"/>
        <v>0</v>
      </c>
      <c r="AJ969" s="21"/>
      <c r="AK969" s="21"/>
    </row>
    <row r="970" spans="1:37" x14ac:dyDescent="0.3">
      <c r="A970" s="47" t="s">
        <v>633</v>
      </c>
      <c r="B970" s="48">
        <v>200</v>
      </c>
      <c r="C970" s="47" t="s">
        <v>318</v>
      </c>
      <c r="D970" s="47" t="s">
        <v>99</v>
      </c>
      <c r="E970" s="49" t="s">
        <v>523</v>
      </c>
      <c r="F970" s="11"/>
      <c r="G970" s="11"/>
      <c r="H970" s="11"/>
      <c r="I970" s="11"/>
      <c r="J970" s="11"/>
      <c r="K970" s="11"/>
      <c r="L970" s="11"/>
      <c r="M970" s="11"/>
      <c r="N970" s="11"/>
      <c r="O970" s="11">
        <v>1348.5</v>
      </c>
      <c r="P970" s="11"/>
      <c r="Q970" s="11"/>
      <c r="R970" s="11">
        <f t="shared" si="1287"/>
        <v>1348.5</v>
      </c>
      <c r="S970" s="11">
        <f t="shared" si="1288"/>
        <v>0</v>
      </c>
      <c r="T970" s="11">
        <f t="shared" si="1289"/>
        <v>0</v>
      </c>
      <c r="U970" s="11">
        <v>-1348.5</v>
      </c>
      <c r="V970" s="11"/>
      <c r="W970" s="11"/>
      <c r="X970" s="11">
        <f t="shared" si="1290"/>
        <v>0</v>
      </c>
      <c r="Y970" s="11">
        <f t="shared" si="1291"/>
        <v>0</v>
      </c>
      <c r="Z970" s="11">
        <f t="shared" si="1292"/>
        <v>0</v>
      </c>
      <c r="AA970" s="11">
        <v>1348.5</v>
      </c>
      <c r="AB970" s="11"/>
      <c r="AC970" s="11"/>
      <c r="AD970" s="11">
        <f t="shared" si="1293"/>
        <v>1348.5</v>
      </c>
      <c r="AE970" s="11"/>
      <c r="AF970" s="57">
        <f t="shared" si="1296"/>
        <v>1348.5</v>
      </c>
      <c r="AG970" s="58">
        <f t="shared" si="1294"/>
        <v>0</v>
      </c>
      <c r="AH970" s="58">
        <f t="shared" si="1295"/>
        <v>0</v>
      </c>
      <c r="AI970" s="11"/>
      <c r="AJ970" s="21"/>
      <c r="AK970" s="21"/>
    </row>
    <row r="971" spans="1:37" ht="62.4" x14ac:dyDescent="0.3">
      <c r="A971" s="47" t="s">
        <v>635</v>
      </c>
      <c r="B971" s="48"/>
      <c r="C971" s="47"/>
      <c r="D971" s="47"/>
      <c r="E971" s="49" t="s">
        <v>636</v>
      </c>
      <c r="F971" s="11">
        <f t="shared" si="1300"/>
        <v>37278.699999999997</v>
      </c>
      <c r="G971" s="11">
        <f t="shared" si="1301"/>
        <v>0</v>
      </c>
      <c r="H971" s="11">
        <f t="shared" si="1302"/>
        <v>0</v>
      </c>
      <c r="I971" s="11">
        <f t="shared" si="1303"/>
        <v>0</v>
      </c>
      <c r="J971" s="11">
        <f t="shared" si="1304"/>
        <v>0</v>
      </c>
      <c r="K971" s="11">
        <f t="shared" si="1305"/>
        <v>0</v>
      </c>
      <c r="L971" s="11">
        <f t="shared" si="1242"/>
        <v>37278.699999999997</v>
      </c>
      <c r="M971" s="11">
        <f t="shared" si="1243"/>
        <v>0</v>
      </c>
      <c r="N971" s="11">
        <f t="shared" si="1244"/>
        <v>0</v>
      </c>
      <c r="O971" s="11">
        <f t="shared" si="1306"/>
        <v>320688.45400000003</v>
      </c>
      <c r="P971" s="11">
        <f t="shared" si="1307"/>
        <v>0</v>
      </c>
      <c r="Q971" s="11">
        <f t="shared" si="1308"/>
        <v>0</v>
      </c>
      <c r="R971" s="11">
        <f t="shared" si="1287"/>
        <v>357967.15400000004</v>
      </c>
      <c r="S971" s="11">
        <f t="shared" si="1288"/>
        <v>0</v>
      </c>
      <c r="T971" s="11">
        <f t="shared" si="1289"/>
        <v>0</v>
      </c>
      <c r="U971" s="11">
        <f t="shared" si="1309"/>
        <v>0</v>
      </c>
      <c r="V971" s="11">
        <f t="shared" si="1310"/>
        <v>0</v>
      </c>
      <c r="W971" s="11">
        <f t="shared" si="1311"/>
        <v>0</v>
      </c>
      <c r="X971" s="11">
        <f t="shared" si="1290"/>
        <v>357967.15400000004</v>
      </c>
      <c r="Y971" s="11">
        <f t="shared" si="1291"/>
        <v>0</v>
      </c>
      <c r="Z971" s="11">
        <f t="shared" si="1292"/>
        <v>0</v>
      </c>
      <c r="AA971" s="11">
        <f t="shared" si="1312"/>
        <v>0</v>
      </c>
      <c r="AB971" s="11">
        <f t="shared" si="1313"/>
        <v>0</v>
      </c>
      <c r="AC971" s="11">
        <f t="shared" si="1314"/>
        <v>0</v>
      </c>
      <c r="AD971" s="11">
        <f t="shared" si="1293"/>
        <v>357967.15400000004</v>
      </c>
      <c r="AE971" s="11">
        <f t="shared" si="1315"/>
        <v>0</v>
      </c>
      <c r="AF971" s="57">
        <f t="shared" si="1296"/>
        <v>357967.15400000004</v>
      </c>
      <c r="AG971" s="58">
        <f t="shared" si="1294"/>
        <v>0</v>
      </c>
      <c r="AH971" s="58">
        <f t="shared" si="1295"/>
        <v>0</v>
      </c>
      <c r="AI971" s="11">
        <f t="shared" si="1316"/>
        <v>0</v>
      </c>
      <c r="AJ971" s="21"/>
      <c r="AK971" s="21"/>
    </row>
    <row r="972" spans="1:37" ht="31.2" x14ac:dyDescent="0.3">
      <c r="A972" s="47" t="s">
        <v>635</v>
      </c>
      <c r="B972" s="48" t="s">
        <v>59</v>
      </c>
      <c r="C972" s="47"/>
      <c r="D972" s="47"/>
      <c r="E972" s="49" t="s">
        <v>60</v>
      </c>
      <c r="F972" s="11">
        <f t="shared" si="1300"/>
        <v>37278.699999999997</v>
      </c>
      <c r="G972" s="11">
        <f t="shared" si="1301"/>
        <v>0</v>
      </c>
      <c r="H972" s="11">
        <f t="shared" si="1302"/>
        <v>0</v>
      </c>
      <c r="I972" s="11">
        <f t="shared" si="1303"/>
        <v>0</v>
      </c>
      <c r="J972" s="11">
        <f t="shared" si="1304"/>
        <v>0</v>
      </c>
      <c r="K972" s="11">
        <f t="shared" si="1305"/>
        <v>0</v>
      </c>
      <c r="L972" s="11">
        <f t="shared" si="1242"/>
        <v>37278.699999999997</v>
      </c>
      <c r="M972" s="11">
        <f t="shared" si="1243"/>
        <v>0</v>
      </c>
      <c r="N972" s="11">
        <f t="shared" si="1244"/>
        <v>0</v>
      </c>
      <c r="O972" s="11">
        <f t="shared" si="1306"/>
        <v>320688.45400000003</v>
      </c>
      <c r="P972" s="11">
        <f t="shared" si="1307"/>
        <v>0</v>
      </c>
      <c r="Q972" s="11">
        <f t="shared" si="1308"/>
        <v>0</v>
      </c>
      <c r="R972" s="11">
        <f t="shared" si="1287"/>
        <v>357967.15400000004</v>
      </c>
      <c r="S972" s="11">
        <f t="shared" si="1288"/>
        <v>0</v>
      </c>
      <c r="T972" s="11">
        <f t="shared" si="1289"/>
        <v>0</v>
      </c>
      <c r="U972" s="11">
        <f t="shared" si="1309"/>
        <v>0</v>
      </c>
      <c r="V972" s="11">
        <f t="shared" si="1310"/>
        <v>0</v>
      </c>
      <c r="W972" s="11">
        <f t="shared" si="1311"/>
        <v>0</v>
      </c>
      <c r="X972" s="11">
        <f t="shared" si="1290"/>
        <v>357967.15400000004</v>
      </c>
      <c r="Y972" s="11">
        <f t="shared" si="1291"/>
        <v>0</v>
      </c>
      <c r="Z972" s="11">
        <f t="shared" si="1292"/>
        <v>0</v>
      </c>
      <c r="AA972" s="11">
        <f t="shared" si="1312"/>
        <v>0</v>
      </c>
      <c r="AB972" s="11">
        <f t="shared" si="1313"/>
        <v>0</v>
      </c>
      <c r="AC972" s="11">
        <f t="shared" si="1314"/>
        <v>0</v>
      </c>
      <c r="AD972" s="11">
        <f t="shared" si="1293"/>
        <v>357967.15400000004</v>
      </c>
      <c r="AE972" s="11">
        <f t="shared" si="1315"/>
        <v>0</v>
      </c>
      <c r="AF972" s="57">
        <f t="shared" si="1296"/>
        <v>357967.15400000004</v>
      </c>
      <c r="AG972" s="58">
        <f t="shared" si="1294"/>
        <v>0</v>
      </c>
      <c r="AH972" s="58">
        <f t="shared" si="1295"/>
        <v>0</v>
      </c>
      <c r="AI972" s="11">
        <f t="shared" si="1316"/>
        <v>0</v>
      </c>
      <c r="AJ972" s="21"/>
      <c r="AK972" s="21"/>
    </row>
    <row r="973" spans="1:37" x14ac:dyDescent="0.3">
      <c r="A973" s="47" t="s">
        <v>635</v>
      </c>
      <c r="B973" s="48">
        <v>200</v>
      </c>
      <c r="C973" s="47" t="s">
        <v>318</v>
      </c>
      <c r="D973" s="47" t="s">
        <v>99</v>
      </c>
      <c r="E973" s="49" t="s">
        <v>523</v>
      </c>
      <c r="F973" s="11">
        <v>37278.699999999997</v>
      </c>
      <c r="G973" s="11">
        <v>0</v>
      </c>
      <c r="H973" s="11">
        <v>0</v>
      </c>
      <c r="I973" s="11"/>
      <c r="J973" s="11"/>
      <c r="K973" s="11"/>
      <c r="L973" s="11">
        <f t="shared" si="1242"/>
        <v>37278.699999999997</v>
      </c>
      <c r="M973" s="11">
        <f t="shared" si="1243"/>
        <v>0</v>
      </c>
      <c r="N973" s="11">
        <f t="shared" si="1244"/>
        <v>0</v>
      </c>
      <c r="O973" s="11">
        <v>320688.45400000003</v>
      </c>
      <c r="P973" s="11"/>
      <c r="Q973" s="11"/>
      <c r="R973" s="11">
        <f t="shared" si="1287"/>
        <v>357967.15400000004</v>
      </c>
      <c r="S973" s="11">
        <f t="shared" si="1288"/>
        <v>0</v>
      </c>
      <c r="T973" s="11">
        <f t="shared" si="1289"/>
        <v>0</v>
      </c>
      <c r="U973" s="11"/>
      <c r="V973" s="11"/>
      <c r="W973" s="11"/>
      <c r="X973" s="11">
        <f t="shared" si="1290"/>
        <v>357967.15400000004</v>
      </c>
      <c r="Y973" s="11">
        <f t="shared" si="1291"/>
        <v>0</v>
      </c>
      <c r="Z973" s="11">
        <f t="shared" si="1292"/>
        <v>0</v>
      </c>
      <c r="AA973" s="11"/>
      <c r="AB973" s="11"/>
      <c r="AC973" s="11"/>
      <c r="AD973" s="11">
        <f t="shared" si="1293"/>
        <v>357967.15400000004</v>
      </c>
      <c r="AE973" s="11"/>
      <c r="AF973" s="57">
        <f t="shared" si="1296"/>
        <v>357967.15400000004</v>
      </c>
      <c r="AG973" s="58">
        <f t="shared" si="1294"/>
        <v>0</v>
      </c>
      <c r="AH973" s="58">
        <f t="shared" si="1295"/>
        <v>0</v>
      </c>
      <c r="AI973" s="11"/>
      <c r="AJ973" s="21"/>
      <c r="AK973" s="21"/>
    </row>
    <row r="974" spans="1:37" ht="31.2" x14ac:dyDescent="0.3">
      <c r="A974" s="47" t="s">
        <v>637</v>
      </c>
      <c r="B974" s="48"/>
      <c r="C974" s="47"/>
      <c r="D974" s="47"/>
      <c r="E974" s="50" t="s">
        <v>638</v>
      </c>
      <c r="F974" s="11"/>
      <c r="G974" s="11"/>
      <c r="H974" s="11"/>
      <c r="I974" s="11">
        <f t="shared" si="1303"/>
        <v>15266.4</v>
      </c>
      <c r="J974" s="11">
        <f t="shared" si="1304"/>
        <v>0</v>
      </c>
      <c r="K974" s="11">
        <f t="shared" si="1305"/>
        <v>0</v>
      </c>
      <c r="L974" s="11">
        <f t="shared" si="1242"/>
        <v>15266.4</v>
      </c>
      <c r="M974" s="11">
        <f t="shared" si="1243"/>
        <v>0</v>
      </c>
      <c r="N974" s="11">
        <f t="shared" si="1244"/>
        <v>0</v>
      </c>
      <c r="O974" s="11">
        <f t="shared" si="1306"/>
        <v>0</v>
      </c>
      <c r="P974" s="11">
        <f t="shared" si="1307"/>
        <v>0</v>
      </c>
      <c r="Q974" s="11">
        <f t="shared" si="1308"/>
        <v>0</v>
      </c>
      <c r="R974" s="11">
        <f t="shared" si="1287"/>
        <v>15266.4</v>
      </c>
      <c r="S974" s="11">
        <f t="shared" si="1288"/>
        <v>0</v>
      </c>
      <c r="T974" s="11">
        <f t="shared" si="1289"/>
        <v>0</v>
      </c>
      <c r="U974" s="11">
        <f t="shared" si="1309"/>
        <v>0</v>
      </c>
      <c r="V974" s="11">
        <f t="shared" si="1310"/>
        <v>0</v>
      </c>
      <c r="W974" s="11">
        <f t="shared" si="1311"/>
        <v>0</v>
      </c>
      <c r="X974" s="11">
        <f t="shared" si="1290"/>
        <v>15266.4</v>
      </c>
      <c r="Y974" s="11">
        <f t="shared" si="1291"/>
        <v>0</v>
      </c>
      <c r="Z974" s="11">
        <f t="shared" si="1292"/>
        <v>0</v>
      </c>
      <c r="AA974" s="11">
        <f t="shared" si="1312"/>
        <v>0</v>
      </c>
      <c r="AB974" s="11">
        <f t="shared" si="1313"/>
        <v>0</v>
      </c>
      <c r="AC974" s="11">
        <f t="shared" si="1314"/>
        <v>0</v>
      </c>
      <c r="AD974" s="11">
        <f t="shared" si="1293"/>
        <v>15266.4</v>
      </c>
      <c r="AE974" s="11">
        <f t="shared" si="1315"/>
        <v>0</v>
      </c>
      <c r="AF974" s="57">
        <f t="shared" si="1296"/>
        <v>15266.4</v>
      </c>
      <c r="AG974" s="58">
        <f t="shared" si="1294"/>
        <v>0</v>
      </c>
      <c r="AH974" s="58">
        <f t="shared" si="1295"/>
        <v>0</v>
      </c>
      <c r="AI974" s="11">
        <f t="shared" si="1316"/>
        <v>0</v>
      </c>
      <c r="AJ974" s="21"/>
      <c r="AK974" s="21"/>
    </row>
    <row r="975" spans="1:37" ht="31.2" x14ac:dyDescent="0.3">
      <c r="A975" s="47" t="s">
        <v>637</v>
      </c>
      <c r="B975" s="48" t="s">
        <v>59</v>
      </c>
      <c r="C975" s="47"/>
      <c r="D975" s="47"/>
      <c r="E975" s="49" t="s">
        <v>60</v>
      </c>
      <c r="F975" s="11"/>
      <c r="G975" s="11"/>
      <c r="H975" s="11"/>
      <c r="I975" s="11">
        <f t="shared" si="1303"/>
        <v>15266.4</v>
      </c>
      <c r="J975" s="11">
        <f t="shared" si="1304"/>
        <v>0</v>
      </c>
      <c r="K975" s="11">
        <f t="shared" si="1305"/>
        <v>0</v>
      </c>
      <c r="L975" s="11">
        <f t="shared" si="1242"/>
        <v>15266.4</v>
      </c>
      <c r="M975" s="11">
        <f t="shared" si="1243"/>
        <v>0</v>
      </c>
      <c r="N975" s="11">
        <f t="shared" si="1244"/>
        <v>0</v>
      </c>
      <c r="O975" s="11">
        <f t="shared" si="1306"/>
        <v>0</v>
      </c>
      <c r="P975" s="11">
        <f t="shared" si="1307"/>
        <v>0</v>
      </c>
      <c r="Q975" s="11">
        <f t="shared" si="1308"/>
        <v>0</v>
      </c>
      <c r="R975" s="11">
        <f t="shared" si="1287"/>
        <v>15266.4</v>
      </c>
      <c r="S975" s="11">
        <f t="shared" si="1288"/>
        <v>0</v>
      </c>
      <c r="T975" s="11">
        <f t="shared" si="1289"/>
        <v>0</v>
      </c>
      <c r="U975" s="11">
        <f t="shared" si="1309"/>
        <v>0</v>
      </c>
      <c r="V975" s="11">
        <f t="shared" si="1310"/>
        <v>0</v>
      </c>
      <c r="W975" s="11">
        <f t="shared" si="1311"/>
        <v>0</v>
      </c>
      <c r="X975" s="11">
        <f t="shared" si="1290"/>
        <v>15266.4</v>
      </c>
      <c r="Y975" s="11">
        <f t="shared" si="1291"/>
        <v>0</v>
      </c>
      <c r="Z975" s="11">
        <f t="shared" si="1292"/>
        <v>0</v>
      </c>
      <c r="AA975" s="11">
        <f t="shared" si="1312"/>
        <v>0</v>
      </c>
      <c r="AB975" s="11">
        <f t="shared" si="1313"/>
        <v>0</v>
      </c>
      <c r="AC975" s="11">
        <f t="shared" si="1314"/>
        <v>0</v>
      </c>
      <c r="AD975" s="11">
        <f t="shared" si="1293"/>
        <v>15266.4</v>
      </c>
      <c r="AE975" s="11">
        <f t="shared" si="1315"/>
        <v>0</v>
      </c>
      <c r="AF975" s="57">
        <f t="shared" si="1296"/>
        <v>15266.4</v>
      </c>
      <c r="AG975" s="58">
        <f t="shared" si="1294"/>
        <v>0</v>
      </c>
      <c r="AH975" s="58">
        <f t="shared" si="1295"/>
        <v>0</v>
      </c>
      <c r="AI975" s="11">
        <f t="shared" si="1316"/>
        <v>0</v>
      </c>
      <c r="AJ975" s="21"/>
      <c r="AK975" s="21"/>
    </row>
    <row r="976" spans="1:37" x14ac:dyDescent="0.3">
      <c r="A976" s="47" t="s">
        <v>637</v>
      </c>
      <c r="B976" s="48">
        <v>200</v>
      </c>
      <c r="C976" s="47" t="s">
        <v>235</v>
      </c>
      <c r="D976" s="47" t="s">
        <v>328</v>
      </c>
      <c r="E976" s="49" t="s">
        <v>632</v>
      </c>
      <c r="F976" s="11"/>
      <c r="G976" s="11"/>
      <c r="H976" s="11"/>
      <c r="I976" s="11">
        <v>15266.4</v>
      </c>
      <c r="J976" s="11"/>
      <c r="K976" s="11"/>
      <c r="L976" s="11">
        <f t="shared" ref="L976:L1039" si="1317">F976+I976</f>
        <v>15266.4</v>
      </c>
      <c r="M976" s="11">
        <f t="shared" ref="M976:M1039" si="1318">G976+J976</f>
        <v>0</v>
      </c>
      <c r="N976" s="11">
        <f t="shared" ref="N976:N1039" si="1319">H976+K976</f>
        <v>0</v>
      </c>
      <c r="O976" s="11"/>
      <c r="P976" s="11"/>
      <c r="Q976" s="11"/>
      <c r="R976" s="11">
        <f t="shared" si="1287"/>
        <v>15266.4</v>
      </c>
      <c r="S976" s="11">
        <f t="shared" si="1288"/>
        <v>0</v>
      </c>
      <c r="T976" s="11">
        <f t="shared" si="1289"/>
        <v>0</v>
      </c>
      <c r="U976" s="11"/>
      <c r="V976" s="11"/>
      <c r="W976" s="11"/>
      <c r="X976" s="11">
        <f t="shared" si="1290"/>
        <v>15266.4</v>
      </c>
      <c r="Y976" s="11">
        <f t="shared" si="1291"/>
        <v>0</v>
      </c>
      <c r="Z976" s="11">
        <f t="shared" si="1292"/>
        <v>0</v>
      </c>
      <c r="AA976" s="11"/>
      <c r="AB976" s="11"/>
      <c r="AC976" s="11"/>
      <c r="AD976" s="11">
        <f t="shared" si="1293"/>
        <v>15266.4</v>
      </c>
      <c r="AE976" s="11"/>
      <c r="AF976" s="57">
        <f t="shared" si="1296"/>
        <v>15266.4</v>
      </c>
      <c r="AG976" s="58">
        <f t="shared" si="1294"/>
        <v>0</v>
      </c>
      <c r="AH976" s="58">
        <f t="shared" si="1295"/>
        <v>0</v>
      </c>
      <c r="AI976" s="11"/>
      <c r="AJ976" s="21"/>
      <c r="AK976" s="21">
        <v>81</v>
      </c>
    </row>
    <row r="977" spans="1:37" ht="31.2" x14ac:dyDescent="0.3">
      <c r="A977" s="47" t="s">
        <v>639</v>
      </c>
      <c r="B977" s="48"/>
      <c r="C977" s="47"/>
      <c r="D977" s="47"/>
      <c r="E977" s="49" t="s">
        <v>640</v>
      </c>
      <c r="F977" s="11">
        <f t="shared" si="1300"/>
        <v>100000</v>
      </c>
      <c r="G977" s="11">
        <f t="shared" si="1301"/>
        <v>100000</v>
      </c>
      <c r="H977" s="11">
        <f t="shared" si="1302"/>
        <v>200000</v>
      </c>
      <c r="I977" s="11">
        <f t="shared" si="1303"/>
        <v>0</v>
      </c>
      <c r="J977" s="11">
        <f t="shared" si="1304"/>
        <v>100000</v>
      </c>
      <c r="K977" s="11">
        <f t="shared" si="1305"/>
        <v>0</v>
      </c>
      <c r="L977" s="11">
        <f t="shared" si="1317"/>
        <v>100000</v>
      </c>
      <c r="M977" s="11">
        <f t="shared" si="1318"/>
        <v>200000</v>
      </c>
      <c r="N977" s="11">
        <f t="shared" si="1319"/>
        <v>200000</v>
      </c>
      <c r="O977" s="11">
        <f t="shared" si="1306"/>
        <v>0</v>
      </c>
      <c r="P977" s="11">
        <f t="shared" si="1307"/>
        <v>0</v>
      </c>
      <c r="Q977" s="11">
        <f t="shared" si="1308"/>
        <v>0</v>
      </c>
      <c r="R977" s="11">
        <f t="shared" si="1287"/>
        <v>100000</v>
      </c>
      <c r="S977" s="11">
        <f t="shared" si="1288"/>
        <v>200000</v>
      </c>
      <c r="T977" s="11">
        <f t="shared" si="1289"/>
        <v>200000</v>
      </c>
      <c r="U977" s="11">
        <f t="shared" si="1309"/>
        <v>0</v>
      </c>
      <c r="V977" s="11">
        <f t="shared" si="1310"/>
        <v>0</v>
      </c>
      <c r="W977" s="11">
        <f t="shared" si="1311"/>
        <v>0</v>
      </c>
      <c r="X977" s="11">
        <f t="shared" si="1290"/>
        <v>100000</v>
      </c>
      <c r="Y977" s="11">
        <f t="shared" si="1291"/>
        <v>200000</v>
      </c>
      <c r="Z977" s="11">
        <f t="shared" si="1292"/>
        <v>200000</v>
      </c>
      <c r="AA977" s="11">
        <f t="shared" si="1312"/>
        <v>0</v>
      </c>
      <c r="AB977" s="11">
        <f t="shared" si="1313"/>
        <v>0</v>
      </c>
      <c r="AC977" s="11">
        <f t="shared" si="1314"/>
        <v>0</v>
      </c>
      <c r="AD977" s="11">
        <f t="shared" si="1293"/>
        <v>100000</v>
      </c>
      <c r="AE977" s="11">
        <f t="shared" si="1315"/>
        <v>0</v>
      </c>
      <c r="AF977" s="57">
        <f t="shared" si="1296"/>
        <v>100000</v>
      </c>
      <c r="AG977" s="58">
        <f t="shared" si="1294"/>
        <v>200000</v>
      </c>
      <c r="AH977" s="58">
        <f t="shared" si="1295"/>
        <v>200000</v>
      </c>
      <c r="AI977" s="11">
        <f t="shared" si="1316"/>
        <v>0</v>
      </c>
      <c r="AJ977" s="21"/>
      <c r="AK977" s="21"/>
    </row>
    <row r="978" spans="1:37" ht="31.2" x14ac:dyDescent="0.3">
      <c r="A978" s="47" t="s">
        <v>639</v>
      </c>
      <c r="B978" s="48" t="s">
        <v>59</v>
      </c>
      <c r="C978" s="47"/>
      <c r="D978" s="47"/>
      <c r="E978" s="49" t="s">
        <v>60</v>
      </c>
      <c r="F978" s="11">
        <f t="shared" si="1300"/>
        <v>100000</v>
      </c>
      <c r="G978" s="11">
        <f t="shared" si="1301"/>
        <v>100000</v>
      </c>
      <c r="H978" s="11">
        <f t="shared" si="1302"/>
        <v>200000</v>
      </c>
      <c r="I978" s="11">
        <f t="shared" si="1303"/>
        <v>0</v>
      </c>
      <c r="J978" s="11">
        <f t="shared" si="1304"/>
        <v>100000</v>
      </c>
      <c r="K978" s="11">
        <f t="shared" si="1305"/>
        <v>0</v>
      </c>
      <c r="L978" s="11">
        <f t="shared" si="1317"/>
        <v>100000</v>
      </c>
      <c r="M978" s="11">
        <f t="shared" si="1318"/>
        <v>200000</v>
      </c>
      <c r="N978" s="11">
        <f t="shared" si="1319"/>
        <v>200000</v>
      </c>
      <c r="O978" s="11">
        <f t="shared" si="1306"/>
        <v>0</v>
      </c>
      <c r="P978" s="11">
        <f t="shared" si="1307"/>
        <v>0</v>
      </c>
      <c r="Q978" s="11">
        <f t="shared" si="1308"/>
        <v>0</v>
      </c>
      <c r="R978" s="11">
        <f t="shared" si="1287"/>
        <v>100000</v>
      </c>
      <c r="S978" s="11">
        <f t="shared" si="1288"/>
        <v>200000</v>
      </c>
      <c r="T978" s="11">
        <f t="shared" si="1289"/>
        <v>200000</v>
      </c>
      <c r="U978" s="11">
        <f t="shared" si="1309"/>
        <v>0</v>
      </c>
      <c r="V978" s="11">
        <f t="shared" si="1310"/>
        <v>0</v>
      </c>
      <c r="W978" s="11">
        <f t="shared" si="1311"/>
        <v>0</v>
      </c>
      <c r="X978" s="11">
        <f t="shared" si="1290"/>
        <v>100000</v>
      </c>
      <c r="Y978" s="11">
        <f t="shared" si="1291"/>
        <v>200000</v>
      </c>
      <c r="Z978" s="11">
        <f t="shared" si="1292"/>
        <v>200000</v>
      </c>
      <c r="AA978" s="11">
        <f t="shared" si="1312"/>
        <v>0</v>
      </c>
      <c r="AB978" s="11">
        <f t="shared" si="1313"/>
        <v>0</v>
      </c>
      <c r="AC978" s="11">
        <f t="shared" si="1314"/>
        <v>0</v>
      </c>
      <c r="AD978" s="11">
        <f t="shared" si="1293"/>
        <v>100000</v>
      </c>
      <c r="AE978" s="11">
        <f t="shared" si="1315"/>
        <v>0</v>
      </c>
      <c r="AF978" s="57">
        <f t="shared" si="1296"/>
        <v>100000</v>
      </c>
      <c r="AG978" s="58">
        <f t="shared" si="1294"/>
        <v>200000</v>
      </c>
      <c r="AH978" s="58">
        <f t="shared" si="1295"/>
        <v>200000</v>
      </c>
      <c r="AI978" s="11">
        <f t="shared" si="1316"/>
        <v>0</v>
      </c>
      <c r="AJ978" s="21"/>
      <c r="AK978" s="21"/>
    </row>
    <row r="979" spans="1:37" x14ac:dyDescent="0.3">
      <c r="A979" s="47" t="s">
        <v>639</v>
      </c>
      <c r="B979" s="48">
        <v>200</v>
      </c>
      <c r="C979" s="47" t="s">
        <v>235</v>
      </c>
      <c r="D979" s="47" t="s">
        <v>67</v>
      </c>
      <c r="E979" s="49" t="s">
        <v>528</v>
      </c>
      <c r="F979" s="11">
        <v>100000</v>
      </c>
      <c r="G979" s="11">
        <v>100000</v>
      </c>
      <c r="H979" s="11">
        <v>200000</v>
      </c>
      <c r="I979" s="11"/>
      <c r="J979" s="11">
        <v>100000</v>
      </c>
      <c r="K979" s="11"/>
      <c r="L979" s="11">
        <f t="shared" si="1317"/>
        <v>100000</v>
      </c>
      <c r="M979" s="11">
        <f t="shared" si="1318"/>
        <v>200000</v>
      </c>
      <c r="N979" s="11">
        <f t="shared" si="1319"/>
        <v>200000</v>
      </c>
      <c r="O979" s="11"/>
      <c r="P979" s="11"/>
      <c r="Q979" s="11"/>
      <c r="R979" s="11">
        <f t="shared" si="1287"/>
        <v>100000</v>
      </c>
      <c r="S979" s="11">
        <f t="shared" si="1288"/>
        <v>200000</v>
      </c>
      <c r="T979" s="11">
        <f t="shared" si="1289"/>
        <v>200000</v>
      </c>
      <c r="U979" s="11"/>
      <c r="V979" s="11"/>
      <c r="W979" s="11"/>
      <c r="X979" s="11">
        <f t="shared" si="1290"/>
        <v>100000</v>
      </c>
      <c r="Y979" s="11">
        <f t="shared" si="1291"/>
        <v>200000</v>
      </c>
      <c r="Z979" s="11">
        <f t="shared" si="1292"/>
        <v>200000</v>
      </c>
      <c r="AA979" s="11"/>
      <c r="AB979" s="11"/>
      <c r="AC979" s="11"/>
      <c r="AD979" s="11">
        <f t="shared" si="1293"/>
        <v>100000</v>
      </c>
      <c r="AE979" s="11"/>
      <c r="AF979" s="57">
        <f t="shared" si="1296"/>
        <v>100000</v>
      </c>
      <c r="AG979" s="58">
        <f t="shared" si="1294"/>
        <v>200000</v>
      </c>
      <c r="AH979" s="58">
        <f t="shared" si="1295"/>
        <v>200000</v>
      </c>
      <c r="AI979" s="11"/>
      <c r="AJ979" s="21"/>
      <c r="AK979" s="21">
        <v>80</v>
      </c>
    </row>
    <row r="980" spans="1:37" ht="46.8" x14ac:dyDescent="0.3">
      <c r="A980" s="47" t="s">
        <v>641</v>
      </c>
      <c r="B980" s="48"/>
      <c r="C980" s="47"/>
      <c r="D980" s="47"/>
      <c r="E980" s="49" t="s">
        <v>642</v>
      </c>
      <c r="F980" s="11">
        <f t="shared" ref="F980:K980" si="1320">F981+F984+F987+F990+F993+F996</f>
        <v>214317.59999999998</v>
      </c>
      <c r="G980" s="11">
        <f t="shared" si="1320"/>
        <v>264341</v>
      </c>
      <c r="H980" s="11">
        <f t="shared" si="1320"/>
        <v>159639.6</v>
      </c>
      <c r="I980" s="11">
        <f t="shared" si="1320"/>
        <v>0</v>
      </c>
      <c r="J980" s="11">
        <f t="shared" si="1320"/>
        <v>0</v>
      </c>
      <c r="K980" s="11">
        <f t="shared" si="1320"/>
        <v>0</v>
      </c>
      <c r="L980" s="11">
        <f t="shared" si="1317"/>
        <v>214317.59999999998</v>
      </c>
      <c r="M980" s="11">
        <f t="shared" si="1318"/>
        <v>264341</v>
      </c>
      <c r="N980" s="11">
        <f t="shared" si="1319"/>
        <v>159639.6</v>
      </c>
      <c r="O980" s="11">
        <f>O981+O984+O987+O990+O993+O996+O999</f>
        <v>12975.858270000001</v>
      </c>
      <c r="P980" s="11">
        <f>P981+P984+P987+P990+P993+P996+P999</f>
        <v>0</v>
      </c>
      <c r="Q980" s="11">
        <f>Q981+Q984+Q987+Q990+Q993+Q996+Q999</f>
        <v>0</v>
      </c>
      <c r="R980" s="11">
        <f t="shared" si="1287"/>
        <v>227293.45826999997</v>
      </c>
      <c r="S980" s="11">
        <f t="shared" si="1288"/>
        <v>264341</v>
      </c>
      <c r="T980" s="11">
        <f t="shared" si="1289"/>
        <v>159639.6</v>
      </c>
      <c r="U980" s="11">
        <f>U981+U984+U987+U990+U993+U996+U999</f>
        <v>0</v>
      </c>
      <c r="V980" s="11">
        <f>V981+V984+V987+V990+V993+V996+V999</f>
        <v>0</v>
      </c>
      <c r="W980" s="11">
        <f>W981+W984+W987+W990+W993+W996+W999</f>
        <v>0</v>
      </c>
      <c r="X980" s="11">
        <f t="shared" si="1290"/>
        <v>227293.45826999997</v>
      </c>
      <c r="Y980" s="11">
        <f t="shared" si="1291"/>
        <v>264341</v>
      </c>
      <c r="Z980" s="11">
        <f t="shared" si="1292"/>
        <v>159639.6</v>
      </c>
      <c r="AA980" s="11">
        <f>AA981+AA984+AA987+AA990+AA993+AA996+AA999</f>
        <v>-99403</v>
      </c>
      <c r="AB980" s="11">
        <f>AB981+AB984+AB987+AB990+AB993+AB996+AB999</f>
        <v>123598.626</v>
      </c>
      <c r="AC980" s="11">
        <f>AC981+AC984+AC987+AC990+AC993+AC996+AC999</f>
        <v>0</v>
      </c>
      <c r="AD980" s="11">
        <f t="shared" si="1293"/>
        <v>127890.45826999997</v>
      </c>
      <c r="AE980" s="11">
        <f>AE981+AE984+AE987+AE990+AE993+AE996+AE999</f>
        <v>0</v>
      </c>
      <c r="AF980" s="57">
        <f t="shared" si="1296"/>
        <v>127890.45826999997</v>
      </c>
      <c r="AG980" s="58">
        <f t="shared" si="1294"/>
        <v>387939.62599999999</v>
      </c>
      <c r="AH980" s="58">
        <f t="shared" si="1295"/>
        <v>159639.6</v>
      </c>
      <c r="AI980" s="11">
        <f>AI981+AI984+AI987+AI990+AI993+AI996+AI999</f>
        <v>0</v>
      </c>
      <c r="AJ980" s="21"/>
      <c r="AK980" s="21"/>
    </row>
    <row r="981" spans="1:37" ht="46.8" x14ac:dyDescent="0.3">
      <c r="A981" s="47" t="s">
        <v>643</v>
      </c>
      <c r="B981" s="48"/>
      <c r="C981" s="47"/>
      <c r="D981" s="47"/>
      <c r="E981" s="49" t="s">
        <v>140</v>
      </c>
      <c r="F981" s="11">
        <f t="shared" ref="F981:F997" si="1321">F982</f>
        <v>1181.4000000000001</v>
      </c>
      <c r="G981" s="11">
        <f t="shared" ref="G981:G997" si="1322">G982</f>
        <v>1181.4000000000001</v>
      </c>
      <c r="H981" s="11">
        <f t="shared" ref="H981:H997" si="1323">H982</f>
        <v>1181.4000000000001</v>
      </c>
      <c r="I981" s="11">
        <f t="shared" ref="I981:I997" si="1324">I982</f>
        <v>0</v>
      </c>
      <c r="J981" s="11">
        <f t="shared" ref="J981:J997" si="1325">J982</f>
        <v>0</v>
      </c>
      <c r="K981" s="11">
        <f t="shared" ref="K981:K997" si="1326">K982</f>
        <v>0</v>
      </c>
      <c r="L981" s="11">
        <f t="shared" si="1317"/>
        <v>1181.4000000000001</v>
      </c>
      <c r="M981" s="11">
        <f t="shared" si="1318"/>
        <v>1181.4000000000001</v>
      </c>
      <c r="N981" s="11">
        <f t="shared" si="1319"/>
        <v>1181.4000000000001</v>
      </c>
      <c r="O981" s="11">
        <f t="shared" ref="O981:O1000" si="1327">O982</f>
        <v>0</v>
      </c>
      <c r="P981" s="11">
        <f t="shared" ref="P981:P1000" si="1328">P982</f>
        <v>0</v>
      </c>
      <c r="Q981" s="11">
        <f t="shared" ref="Q981:Q1000" si="1329">Q982</f>
        <v>0</v>
      </c>
      <c r="R981" s="11">
        <f t="shared" si="1287"/>
        <v>1181.4000000000001</v>
      </c>
      <c r="S981" s="11">
        <f t="shared" si="1288"/>
        <v>1181.4000000000001</v>
      </c>
      <c r="T981" s="11">
        <f t="shared" si="1289"/>
        <v>1181.4000000000001</v>
      </c>
      <c r="U981" s="11">
        <f t="shared" ref="U981:U1000" si="1330">U982</f>
        <v>0</v>
      </c>
      <c r="V981" s="11">
        <f t="shared" ref="V981:V1000" si="1331">V982</f>
        <v>0</v>
      </c>
      <c r="W981" s="11">
        <f t="shared" ref="W981:W1000" si="1332">W982</f>
        <v>0</v>
      </c>
      <c r="X981" s="11">
        <f t="shared" si="1290"/>
        <v>1181.4000000000001</v>
      </c>
      <c r="Y981" s="11">
        <f t="shared" si="1291"/>
        <v>1181.4000000000001</v>
      </c>
      <c r="Z981" s="11">
        <f t="shared" si="1292"/>
        <v>1181.4000000000001</v>
      </c>
      <c r="AA981" s="11">
        <f t="shared" ref="AA981:AA1000" si="1333">AA982</f>
        <v>0</v>
      </c>
      <c r="AB981" s="11">
        <f t="shared" ref="AB981:AB1000" si="1334">AB982</f>
        <v>0</v>
      </c>
      <c r="AC981" s="11">
        <f t="shared" ref="AC981:AC1000" si="1335">AC982</f>
        <v>0</v>
      </c>
      <c r="AD981" s="11">
        <f t="shared" si="1293"/>
        <v>1181.4000000000001</v>
      </c>
      <c r="AE981" s="11">
        <f t="shared" ref="AE981:AE1000" si="1336">AE982</f>
        <v>0</v>
      </c>
      <c r="AF981" s="57">
        <f t="shared" si="1296"/>
        <v>1181.4000000000001</v>
      </c>
      <c r="AG981" s="58">
        <f t="shared" si="1294"/>
        <v>1181.4000000000001</v>
      </c>
      <c r="AH981" s="58">
        <f t="shared" si="1295"/>
        <v>1181.4000000000001</v>
      </c>
      <c r="AI981" s="11">
        <f t="shared" ref="AI981:AI1000" si="1337">AI982</f>
        <v>0</v>
      </c>
      <c r="AJ981" s="21"/>
      <c r="AK981" s="21"/>
    </row>
    <row r="982" spans="1:37" ht="46.8" x14ac:dyDescent="0.3">
      <c r="A982" s="47" t="s">
        <v>643</v>
      </c>
      <c r="B982" s="48" t="s">
        <v>51</v>
      </c>
      <c r="C982" s="47"/>
      <c r="D982" s="47"/>
      <c r="E982" s="49" t="s">
        <v>52</v>
      </c>
      <c r="F982" s="11">
        <f t="shared" si="1321"/>
        <v>1181.4000000000001</v>
      </c>
      <c r="G982" s="11">
        <f t="shared" si="1322"/>
        <v>1181.4000000000001</v>
      </c>
      <c r="H982" s="11">
        <f t="shared" si="1323"/>
        <v>1181.4000000000001</v>
      </c>
      <c r="I982" s="11">
        <f t="shared" si="1324"/>
        <v>0</v>
      </c>
      <c r="J982" s="11">
        <f t="shared" si="1325"/>
        <v>0</v>
      </c>
      <c r="K982" s="11">
        <f t="shared" si="1326"/>
        <v>0</v>
      </c>
      <c r="L982" s="11">
        <f t="shared" si="1317"/>
        <v>1181.4000000000001</v>
      </c>
      <c r="M982" s="11">
        <f t="shared" si="1318"/>
        <v>1181.4000000000001</v>
      </c>
      <c r="N982" s="11">
        <f t="shared" si="1319"/>
        <v>1181.4000000000001</v>
      </c>
      <c r="O982" s="11">
        <f t="shared" si="1327"/>
        <v>0</v>
      </c>
      <c r="P982" s="11">
        <f t="shared" si="1328"/>
        <v>0</v>
      </c>
      <c r="Q982" s="11">
        <f t="shared" si="1329"/>
        <v>0</v>
      </c>
      <c r="R982" s="11">
        <f t="shared" si="1287"/>
        <v>1181.4000000000001</v>
      </c>
      <c r="S982" s="11">
        <f t="shared" si="1288"/>
        <v>1181.4000000000001</v>
      </c>
      <c r="T982" s="11">
        <f t="shared" si="1289"/>
        <v>1181.4000000000001</v>
      </c>
      <c r="U982" s="11">
        <f t="shared" si="1330"/>
        <v>0</v>
      </c>
      <c r="V982" s="11">
        <f t="shared" si="1331"/>
        <v>0</v>
      </c>
      <c r="W982" s="11">
        <f t="shared" si="1332"/>
        <v>0</v>
      </c>
      <c r="X982" s="11">
        <f t="shared" si="1290"/>
        <v>1181.4000000000001</v>
      </c>
      <c r="Y982" s="11">
        <f t="shared" si="1291"/>
        <v>1181.4000000000001</v>
      </c>
      <c r="Z982" s="11">
        <f t="shared" si="1292"/>
        <v>1181.4000000000001</v>
      </c>
      <c r="AA982" s="11">
        <f t="shared" si="1333"/>
        <v>0</v>
      </c>
      <c r="AB982" s="11">
        <f t="shared" si="1334"/>
        <v>0</v>
      </c>
      <c r="AC982" s="11">
        <f t="shared" si="1335"/>
        <v>0</v>
      </c>
      <c r="AD982" s="11">
        <f t="shared" si="1293"/>
        <v>1181.4000000000001</v>
      </c>
      <c r="AE982" s="11">
        <f t="shared" si="1336"/>
        <v>0</v>
      </c>
      <c r="AF982" s="57">
        <f t="shared" si="1296"/>
        <v>1181.4000000000001</v>
      </c>
      <c r="AG982" s="58">
        <f t="shared" si="1294"/>
        <v>1181.4000000000001</v>
      </c>
      <c r="AH982" s="58">
        <f t="shared" si="1295"/>
        <v>1181.4000000000001</v>
      </c>
      <c r="AI982" s="11">
        <f t="shared" si="1337"/>
        <v>0</v>
      </c>
      <c r="AJ982" s="21"/>
      <c r="AK982" s="21"/>
    </row>
    <row r="983" spans="1:37" x14ac:dyDescent="0.3">
      <c r="A983" s="47" t="s">
        <v>643</v>
      </c>
      <c r="B983" s="48">
        <v>600</v>
      </c>
      <c r="C983" s="47" t="s">
        <v>318</v>
      </c>
      <c r="D983" s="47" t="s">
        <v>99</v>
      </c>
      <c r="E983" s="49" t="s">
        <v>523</v>
      </c>
      <c r="F983" s="11">
        <v>1181.4000000000001</v>
      </c>
      <c r="G983" s="11">
        <v>1181.4000000000001</v>
      </c>
      <c r="H983" s="11">
        <v>1181.4000000000001</v>
      </c>
      <c r="I983" s="11"/>
      <c r="J983" s="11"/>
      <c r="K983" s="11"/>
      <c r="L983" s="11">
        <f t="shared" si="1317"/>
        <v>1181.4000000000001</v>
      </c>
      <c r="M983" s="11">
        <f t="shared" si="1318"/>
        <v>1181.4000000000001</v>
      </c>
      <c r="N983" s="11">
        <f t="shared" si="1319"/>
        <v>1181.4000000000001</v>
      </c>
      <c r="O983" s="11"/>
      <c r="P983" s="11"/>
      <c r="Q983" s="11"/>
      <c r="R983" s="11">
        <f t="shared" si="1287"/>
        <v>1181.4000000000001</v>
      </c>
      <c r="S983" s="11">
        <f t="shared" si="1288"/>
        <v>1181.4000000000001</v>
      </c>
      <c r="T983" s="11">
        <f t="shared" si="1289"/>
        <v>1181.4000000000001</v>
      </c>
      <c r="U983" s="11"/>
      <c r="V983" s="11"/>
      <c r="W983" s="11"/>
      <c r="X983" s="11">
        <f t="shared" si="1290"/>
        <v>1181.4000000000001</v>
      </c>
      <c r="Y983" s="11">
        <f t="shared" si="1291"/>
        <v>1181.4000000000001</v>
      </c>
      <c r="Z983" s="11">
        <f t="shared" si="1292"/>
        <v>1181.4000000000001</v>
      </c>
      <c r="AA983" s="11"/>
      <c r="AB983" s="11"/>
      <c r="AC983" s="11"/>
      <c r="AD983" s="11">
        <f t="shared" si="1293"/>
        <v>1181.4000000000001</v>
      </c>
      <c r="AE983" s="11"/>
      <c r="AF983" s="57">
        <f t="shared" si="1296"/>
        <v>1181.4000000000001</v>
      </c>
      <c r="AG983" s="58">
        <f t="shared" si="1294"/>
        <v>1181.4000000000001</v>
      </c>
      <c r="AH983" s="58">
        <f t="shared" si="1295"/>
        <v>1181.4000000000001</v>
      </c>
      <c r="AI983" s="11"/>
      <c r="AJ983" s="21"/>
      <c r="AK983" s="21"/>
    </row>
    <row r="984" spans="1:37" ht="78" x14ac:dyDescent="0.3">
      <c r="A984" s="47" t="s">
        <v>644</v>
      </c>
      <c r="B984" s="48"/>
      <c r="C984" s="47"/>
      <c r="D984" s="47"/>
      <c r="E984" s="49" t="s">
        <v>645</v>
      </c>
      <c r="F984" s="11">
        <f t="shared" si="1321"/>
        <v>900</v>
      </c>
      <c r="G984" s="11">
        <f t="shared" si="1322"/>
        <v>900</v>
      </c>
      <c r="H984" s="11">
        <f t="shared" si="1323"/>
        <v>900</v>
      </c>
      <c r="I984" s="11">
        <f t="shared" si="1324"/>
        <v>0</v>
      </c>
      <c r="J984" s="11">
        <f t="shared" si="1325"/>
        <v>0</v>
      </c>
      <c r="K984" s="11">
        <f t="shared" si="1326"/>
        <v>0</v>
      </c>
      <c r="L984" s="11">
        <f t="shared" si="1317"/>
        <v>900</v>
      </c>
      <c r="M984" s="11">
        <f t="shared" si="1318"/>
        <v>900</v>
      </c>
      <c r="N984" s="11">
        <f t="shared" si="1319"/>
        <v>900</v>
      </c>
      <c r="O984" s="11">
        <f t="shared" si="1327"/>
        <v>0</v>
      </c>
      <c r="P984" s="11">
        <f t="shared" si="1328"/>
        <v>0</v>
      </c>
      <c r="Q984" s="11">
        <f t="shared" si="1329"/>
        <v>0</v>
      </c>
      <c r="R984" s="11">
        <f t="shared" si="1287"/>
        <v>900</v>
      </c>
      <c r="S984" s="11">
        <f t="shared" si="1288"/>
        <v>900</v>
      </c>
      <c r="T984" s="11">
        <f t="shared" si="1289"/>
        <v>900</v>
      </c>
      <c r="U984" s="11">
        <f t="shared" si="1330"/>
        <v>0</v>
      </c>
      <c r="V984" s="11">
        <f t="shared" si="1331"/>
        <v>0</v>
      </c>
      <c r="W984" s="11">
        <f t="shared" si="1332"/>
        <v>0</v>
      </c>
      <c r="X984" s="11">
        <f t="shared" si="1290"/>
        <v>900</v>
      </c>
      <c r="Y984" s="11">
        <f t="shared" si="1291"/>
        <v>900</v>
      </c>
      <c r="Z984" s="11">
        <f t="shared" si="1292"/>
        <v>900</v>
      </c>
      <c r="AA984" s="11">
        <f t="shared" si="1333"/>
        <v>0</v>
      </c>
      <c r="AB984" s="11">
        <f t="shared" si="1334"/>
        <v>0</v>
      </c>
      <c r="AC984" s="11">
        <f t="shared" si="1335"/>
        <v>0</v>
      </c>
      <c r="AD984" s="11">
        <f t="shared" si="1293"/>
        <v>900</v>
      </c>
      <c r="AE984" s="11">
        <f t="shared" si="1336"/>
        <v>0</v>
      </c>
      <c r="AF984" s="57">
        <f t="shared" si="1296"/>
        <v>900</v>
      </c>
      <c r="AG984" s="58">
        <f t="shared" si="1294"/>
        <v>900</v>
      </c>
      <c r="AH984" s="58">
        <f t="shared" si="1295"/>
        <v>900</v>
      </c>
      <c r="AI984" s="11">
        <f t="shared" si="1337"/>
        <v>0</v>
      </c>
      <c r="AJ984" s="21"/>
      <c r="AK984" s="21"/>
    </row>
    <row r="985" spans="1:37" ht="31.2" x14ac:dyDescent="0.3">
      <c r="A985" s="47" t="s">
        <v>644</v>
      </c>
      <c r="B985" s="48" t="s">
        <v>59</v>
      </c>
      <c r="C985" s="47"/>
      <c r="D985" s="47"/>
      <c r="E985" s="49" t="s">
        <v>60</v>
      </c>
      <c r="F985" s="11">
        <f t="shared" si="1321"/>
        <v>900</v>
      </c>
      <c r="G985" s="11">
        <f t="shared" si="1322"/>
        <v>900</v>
      </c>
      <c r="H985" s="11">
        <f t="shared" si="1323"/>
        <v>900</v>
      </c>
      <c r="I985" s="11">
        <f t="shared" si="1324"/>
        <v>0</v>
      </c>
      <c r="J985" s="11">
        <f t="shared" si="1325"/>
        <v>0</v>
      </c>
      <c r="K985" s="11">
        <f t="shared" si="1326"/>
        <v>0</v>
      </c>
      <c r="L985" s="11">
        <f t="shared" si="1317"/>
        <v>900</v>
      </c>
      <c r="M985" s="11">
        <f t="shared" si="1318"/>
        <v>900</v>
      </c>
      <c r="N985" s="11">
        <f t="shared" si="1319"/>
        <v>900</v>
      </c>
      <c r="O985" s="11">
        <f t="shared" si="1327"/>
        <v>0</v>
      </c>
      <c r="P985" s="11">
        <f t="shared" si="1328"/>
        <v>0</v>
      </c>
      <c r="Q985" s="11">
        <f t="shared" si="1329"/>
        <v>0</v>
      </c>
      <c r="R985" s="11">
        <f t="shared" si="1287"/>
        <v>900</v>
      </c>
      <c r="S985" s="11">
        <f t="shared" si="1288"/>
        <v>900</v>
      </c>
      <c r="T985" s="11">
        <f t="shared" si="1289"/>
        <v>900</v>
      </c>
      <c r="U985" s="11">
        <f t="shared" si="1330"/>
        <v>0</v>
      </c>
      <c r="V985" s="11">
        <f t="shared" si="1331"/>
        <v>0</v>
      </c>
      <c r="W985" s="11">
        <f t="shared" si="1332"/>
        <v>0</v>
      </c>
      <c r="X985" s="11">
        <f t="shared" si="1290"/>
        <v>900</v>
      </c>
      <c r="Y985" s="11">
        <f t="shared" si="1291"/>
        <v>900</v>
      </c>
      <c r="Z985" s="11">
        <f t="shared" si="1292"/>
        <v>900</v>
      </c>
      <c r="AA985" s="11">
        <f t="shared" si="1333"/>
        <v>0</v>
      </c>
      <c r="AB985" s="11">
        <f t="shared" si="1334"/>
        <v>0</v>
      </c>
      <c r="AC985" s="11">
        <f t="shared" si="1335"/>
        <v>0</v>
      </c>
      <c r="AD985" s="11">
        <f t="shared" si="1293"/>
        <v>900</v>
      </c>
      <c r="AE985" s="11">
        <f t="shared" si="1336"/>
        <v>0</v>
      </c>
      <c r="AF985" s="57">
        <f t="shared" si="1296"/>
        <v>900</v>
      </c>
      <c r="AG985" s="58">
        <f t="shared" si="1294"/>
        <v>900</v>
      </c>
      <c r="AH985" s="58">
        <f t="shared" si="1295"/>
        <v>900</v>
      </c>
      <c r="AI985" s="11">
        <f t="shared" si="1337"/>
        <v>0</v>
      </c>
      <c r="AJ985" s="21"/>
      <c r="AK985" s="21"/>
    </row>
    <row r="986" spans="1:37" x14ac:dyDescent="0.3">
      <c r="A986" s="47" t="s">
        <v>644</v>
      </c>
      <c r="B986" s="48">
        <v>200</v>
      </c>
      <c r="C986" s="47" t="s">
        <v>318</v>
      </c>
      <c r="D986" s="47" t="s">
        <v>99</v>
      </c>
      <c r="E986" s="49" t="s">
        <v>523</v>
      </c>
      <c r="F986" s="11">
        <v>900</v>
      </c>
      <c r="G986" s="11">
        <v>900</v>
      </c>
      <c r="H986" s="11">
        <v>900</v>
      </c>
      <c r="I986" s="11"/>
      <c r="J986" s="11"/>
      <c r="K986" s="11"/>
      <c r="L986" s="11">
        <f t="shared" si="1317"/>
        <v>900</v>
      </c>
      <c r="M986" s="11">
        <f t="shared" si="1318"/>
        <v>900</v>
      </c>
      <c r="N986" s="11">
        <f t="shared" si="1319"/>
        <v>900</v>
      </c>
      <c r="O986" s="11"/>
      <c r="P986" s="11"/>
      <c r="Q986" s="11"/>
      <c r="R986" s="11">
        <f t="shared" si="1287"/>
        <v>900</v>
      </c>
      <c r="S986" s="11">
        <f t="shared" si="1288"/>
        <v>900</v>
      </c>
      <c r="T986" s="11">
        <f t="shared" si="1289"/>
        <v>900</v>
      </c>
      <c r="U986" s="11"/>
      <c r="V986" s="11"/>
      <c r="W986" s="11"/>
      <c r="X986" s="11">
        <f t="shared" si="1290"/>
        <v>900</v>
      </c>
      <c r="Y986" s="11">
        <f t="shared" si="1291"/>
        <v>900</v>
      </c>
      <c r="Z986" s="11">
        <f t="shared" si="1292"/>
        <v>900</v>
      </c>
      <c r="AA986" s="11"/>
      <c r="AB986" s="11"/>
      <c r="AC986" s="11"/>
      <c r="AD986" s="11">
        <f t="shared" si="1293"/>
        <v>900</v>
      </c>
      <c r="AE986" s="11"/>
      <c r="AF986" s="57">
        <f t="shared" si="1296"/>
        <v>900</v>
      </c>
      <c r="AG986" s="58">
        <f t="shared" si="1294"/>
        <v>900</v>
      </c>
      <c r="AH986" s="58">
        <f t="shared" si="1295"/>
        <v>900</v>
      </c>
      <c r="AI986" s="11"/>
      <c r="AJ986" s="21"/>
      <c r="AK986" s="21"/>
    </row>
    <row r="987" spans="1:37" ht="31.2" x14ac:dyDescent="0.3">
      <c r="A987" s="47" t="s">
        <v>646</v>
      </c>
      <c r="B987" s="48"/>
      <c r="C987" s="47"/>
      <c r="D987" s="47"/>
      <c r="E987" s="49" t="s">
        <v>647</v>
      </c>
      <c r="F987" s="11">
        <f t="shared" si="1321"/>
        <v>99403</v>
      </c>
      <c r="G987" s="11">
        <f t="shared" si="1322"/>
        <v>104701.4</v>
      </c>
      <c r="H987" s="11">
        <f t="shared" si="1323"/>
        <v>0</v>
      </c>
      <c r="I987" s="11">
        <f t="shared" si="1324"/>
        <v>0</v>
      </c>
      <c r="J987" s="11">
        <f t="shared" si="1325"/>
        <v>0</v>
      </c>
      <c r="K987" s="11">
        <f t="shared" si="1326"/>
        <v>0</v>
      </c>
      <c r="L987" s="11">
        <f t="shared" si="1317"/>
        <v>99403</v>
      </c>
      <c r="M987" s="11">
        <f t="shared" si="1318"/>
        <v>104701.4</v>
      </c>
      <c r="N987" s="11">
        <f t="shared" si="1319"/>
        <v>0</v>
      </c>
      <c r="O987" s="11">
        <f t="shared" si="1327"/>
        <v>597</v>
      </c>
      <c r="P987" s="11">
        <f t="shared" si="1328"/>
        <v>0</v>
      </c>
      <c r="Q987" s="11">
        <f t="shared" si="1329"/>
        <v>0</v>
      </c>
      <c r="R987" s="11">
        <f t="shared" si="1287"/>
        <v>100000</v>
      </c>
      <c r="S987" s="11">
        <f t="shared" si="1288"/>
        <v>104701.4</v>
      </c>
      <c r="T987" s="11">
        <f t="shared" si="1289"/>
        <v>0</v>
      </c>
      <c r="U987" s="11">
        <f t="shared" si="1330"/>
        <v>0</v>
      </c>
      <c r="V987" s="11">
        <f t="shared" si="1331"/>
        <v>0</v>
      </c>
      <c r="W987" s="11">
        <f t="shared" si="1332"/>
        <v>0</v>
      </c>
      <c r="X987" s="11">
        <f t="shared" si="1290"/>
        <v>100000</v>
      </c>
      <c r="Y987" s="11">
        <f t="shared" si="1291"/>
        <v>104701.4</v>
      </c>
      <c r="Z987" s="11">
        <f t="shared" si="1292"/>
        <v>0</v>
      </c>
      <c r="AA987" s="11">
        <f t="shared" si="1333"/>
        <v>-99403</v>
      </c>
      <c r="AB987" s="11">
        <f t="shared" si="1334"/>
        <v>99403</v>
      </c>
      <c r="AC987" s="11">
        <f t="shared" si="1335"/>
        <v>0</v>
      </c>
      <c r="AD987" s="11">
        <f t="shared" si="1293"/>
        <v>597</v>
      </c>
      <c r="AE987" s="11">
        <f t="shared" si="1336"/>
        <v>0</v>
      </c>
      <c r="AF987" s="57">
        <f t="shared" si="1296"/>
        <v>597</v>
      </c>
      <c r="AG987" s="58">
        <f t="shared" si="1294"/>
        <v>204104.4</v>
      </c>
      <c r="AH987" s="58">
        <f t="shared" si="1295"/>
        <v>0</v>
      </c>
      <c r="AI987" s="11">
        <f t="shared" si="1337"/>
        <v>0</v>
      </c>
      <c r="AJ987" s="21"/>
      <c r="AK987" s="21"/>
    </row>
    <row r="988" spans="1:37" ht="31.2" x14ac:dyDescent="0.3">
      <c r="A988" s="47" t="s">
        <v>646</v>
      </c>
      <c r="B988" s="48" t="s">
        <v>59</v>
      </c>
      <c r="C988" s="47"/>
      <c r="D988" s="47"/>
      <c r="E988" s="49" t="s">
        <v>60</v>
      </c>
      <c r="F988" s="11">
        <f t="shared" si="1321"/>
        <v>99403</v>
      </c>
      <c r="G988" s="11">
        <f t="shared" si="1322"/>
        <v>104701.4</v>
      </c>
      <c r="H988" s="11">
        <f t="shared" si="1323"/>
        <v>0</v>
      </c>
      <c r="I988" s="11">
        <f t="shared" si="1324"/>
        <v>0</v>
      </c>
      <c r="J988" s="11">
        <f t="shared" si="1325"/>
        <v>0</v>
      </c>
      <c r="K988" s="11">
        <f t="shared" si="1326"/>
        <v>0</v>
      </c>
      <c r="L988" s="11">
        <f t="shared" si="1317"/>
        <v>99403</v>
      </c>
      <c r="M988" s="11">
        <f t="shared" si="1318"/>
        <v>104701.4</v>
      </c>
      <c r="N988" s="11">
        <f t="shared" si="1319"/>
        <v>0</v>
      </c>
      <c r="O988" s="11">
        <f t="shared" si="1327"/>
        <v>597</v>
      </c>
      <c r="P988" s="11">
        <f t="shared" si="1328"/>
        <v>0</v>
      </c>
      <c r="Q988" s="11">
        <f t="shared" si="1329"/>
        <v>0</v>
      </c>
      <c r="R988" s="11">
        <f t="shared" si="1287"/>
        <v>100000</v>
      </c>
      <c r="S988" s="11">
        <f t="shared" si="1288"/>
        <v>104701.4</v>
      </c>
      <c r="T988" s="11">
        <f t="shared" si="1289"/>
        <v>0</v>
      </c>
      <c r="U988" s="11">
        <f t="shared" si="1330"/>
        <v>0</v>
      </c>
      <c r="V988" s="11">
        <f t="shared" si="1331"/>
        <v>0</v>
      </c>
      <c r="W988" s="11">
        <f t="shared" si="1332"/>
        <v>0</v>
      </c>
      <c r="X988" s="11">
        <f t="shared" si="1290"/>
        <v>100000</v>
      </c>
      <c r="Y988" s="11">
        <f t="shared" si="1291"/>
        <v>104701.4</v>
      </c>
      <c r="Z988" s="11">
        <f t="shared" si="1292"/>
        <v>0</v>
      </c>
      <c r="AA988" s="11">
        <f t="shared" si="1333"/>
        <v>-99403</v>
      </c>
      <c r="AB988" s="11">
        <f t="shared" si="1334"/>
        <v>99403</v>
      </c>
      <c r="AC988" s="11">
        <f t="shared" si="1335"/>
        <v>0</v>
      </c>
      <c r="AD988" s="11">
        <f t="shared" si="1293"/>
        <v>597</v>
      </c>
      <c r="AE988" s="11">
        <f t="shared" si="1336"/>
        <v>0</v>
      </c>
      <c r="AF988" s="57">
        <f t="shared" si="1296"/>
        <v>597</v>
      </c>
      <c r="AG988" s="58">
        <f t="shared" si="1294"/>
        <v>204104.4</v>
      </c>
      <c r="AH988" s="58">
        <f t="shared" si="1295"/>
        <v>0</v>
      </c>
      <c r="AI988" s="11">
        <f t="shared" si="1337"/>
        <v>0</v>
      </c>
      <c r="AJ988" s="21"/>
      <c r="AK988" s="21"/>
    </row>
    <row r="989" spans="1:37" x14ac:dyDescent="0.3">
      <c r="A989" s="47" t="s">
        <v>646</v>
      </c>
      <c r="B989" s="48">
        <v>200</v>
      </c>
      <c r="C989" s="47" t="s">
        <v>318</v>
      </c>
      <c r="D989" s="47" t="s">
        <v>99</v>
      </c>
      <c r="E989" s="49" t="s">
        <v>523</v>
      </c>
      <c r="F989" s="11">
        <v>99403</v>
      </c>
      <c r="G989" s="11">
        <v>104701.4</v>
      </c>
      <c r="H989" s="11">
        <v>0</v>
      </c>
      <c r="I989" s="11"/>
      <c r="J989" s="11"/>
      <c r="K989" s="11"/>
      <c r="L989" s="11">
        <f t="shared" si="1317"/>
        <v>99403</v>
      </c>
      <c r="M989" s="11">
        <f t="shared" si="1318"/>
        <v>104701.4</v>
      </c>
      <c r="N989" s="11">
        <f t="shared" si="1319"/>
        <v>0</v>
      </c>
      <c r="O989" s="11">
        <v>597</v>
      </c>
      <c r="P989" s="11"/>
      <c r="Q989" s="11"/>
      <c r="R989" s="11">
        <f t="shared" si="1287"/>
        <v>100000</v>
      </c>
      <c r="S989" s="11">
        <f t="shared" si="1288"/>
        <v>104701.4</v>
      </c>
      <c r="T989" s="11">
        <f t="shared" si="1289"/>
        <v>0</v>
      </c>
      <c r="U989" s="11"/>
      <c r="V989" s="11"/>
      <c r="W989" s="11"/>
      <c r="X989" s="11">
        <f t="shared" si="1290"/>
        <v>100000</v>
      </c>
      <c r="Y989" s="11">
        <f t="shared" si="1291"/>
        <v>104701.4</v>
      </c>
      <c r="Z989" s="11">
        <f t="shared" si="1292"/>
        <v>0</v>
      </c>
      <c r="AA989" s="11">
        <v>-99403</v>
      </c>
      <c r="AB989" s="11">
        <v>99403</v>
      </c>
      <c r="AC989" s="11"/>
      <c r="AD989" s="11">
        <f t="shared" si="1293"/>
        <v>597</v>
      </c>
      <c r="AE989" s="11"/>
      <c r="AF989" s="57">
        <f t="shared" si="1296"/>
        <v>597</v>
      </c>
      <c r="AG989" s="58">
        <f t="shared" si="1294"/>
        <v>204104.4</v>
      </c>
      <c r="AH989" s="58">
        <f t="shared" si="1295"/>
        <v>0</v>
      </c>
      <c r="AI989" s="11"/>
      <c r="AJ989" s="21"/>
      <c r="AK989" s="21"/>
    </row>
    <row r="990" spans="1:37" ht="31.2" x14ac:dyDescent="0.3">
      <c r="A990" s="47" t="s">
        <v>648</v>
      </c>
      <c r="B990" s="48"/>
      <c r="C990" s="47"/>
      <c r="D990" s="47"/>
      <c r="E990" s="49" t="s">
        <v>649</v>
      </c>
      <c r="F990" s="11">
        <f t="shared" si="1321"/>
        <v>5275</v>
      </c>
      <c r="G990" s="11">
        <f t="shared" si="1322"/>
        <v>0</v>
      </c>
      <c r="H990" s="11">
        <f t="shared" si="1323"/>
        <v>0</v>
      </c>
      <c r="I990" s="11">
        <f t="shared" si="1324"/>
        <v>0</v>
      </c>
      <c r="J990" s="11">
        <f t="shared" si="1325"/>
        <v>0</v>
      </c>
      <c r="K990" s="11">
        <f t="shared" si="1326"/>
        <v>0</v>
      </c>
      <c r="L990" s="11">
        <f t="shared" si="1317"/>
        <v>5275</v>
      </c>
      <c r="M990" s="11">
        <f t="shared" si="1318"/>
        <v>0</v>
      </c>
      <c r="N990" s="11">
        <f t="shared" si="1319"/>
        <v>0</v>
      </c>
      <c r="O990" s="11">
        <f t="shared" si="1327"/>
        <v>1328</v>
      </c>
      <c r="P990" s="11">
        <f t="shared" si="1328"/>
        <v>0</v>
      </c>
      <c r="Q990" s="11">
        <f t="shared" si="1329"/>
        <v>0</v>
      </c>
      <c r="R990" s="11">
        <f t="shared" si="1287"/>
        <v>6603</v>
      </c>
      <c r="S990" s="11">
        <f t="shared" si="1288"/>
        <v>0</v>
      </c>
      <c r="T990" s="11">
        <f t="shared" si="1289"/>
        <v>0</v>
      </c>
      <c r="U990" s="11">
        <f t="shared" si="1330"/>
        <v>0</v>
      </c>
      <c r="V990" s="11">
        <f t="shared" si="1331"/>
        <v>0</v>
      </c>
      <c r="W990" s="11">
        <f t="shared" si="1332"/>
        <v>0</v>
      </c>
      <c r="X990" s="11">
        <f t="shared" si="1290"/>
        <v>6603</v>
      </c>
      <c r="Y990" s="11">
        <f t="shared" si="1291"/>
        <v>0</v>
      </c>
      <c r="Z990" s="11">
        <f t="shared" si="1292"/>
        <v>0</v>
      </c>
      <c r="AA990" s="11">
        <f t="shared" si="1333"/>
        <v>0</v>
      </c>
      <c r="AB990" s="11">
        <f t="shared" si="1334"/>
        <v>24195.626</v>
      </c>
      <c r="AC990" s="11">
        <f t="shared" si="1335"/>
        <v>0</v>
      </c>
      <c r="AD990" s="11">
        <f t="shared" si="1293"/>
        <v>6603</v>
      </c>
      <c r="AE990" s="11">
        <f t="shared" si="1336"/>
        <v>0</v>
      </c>
      <c r="AF990" s="57">
        <f t="shared" si="1296"/>
        <v>6603</v>
      </c>
      <c r="AG990" s="58">
        <f t="shared" si="1294"/>
        <v>24195.626</v>
      </c>
      <c r="AH990" s="58">
        <f t="shared" si="1295"/>
        <v>0</v>
      </c>
      <c r="AI990" s="11">
        <f t="shared" si="1337"/>
        <v>0</v>
      </c>
      <c r="AJ990" s="21"/>
      <c r="AK990" s="21"/>
    </row>
    <row r="991" spans="1:37" ht="31.2" x14ac:dyDescent="0.3">
      <c r="A991" s="47" t="s">
        <v>648</v>
      </c>
      <c r="B991" s="48" t="s">
        <v>59</v>
      </c>
      <c r="C991" s="47"/>
      <c r="D991" s="47"/>
      <c r="E991" s="49" t="s">
        <v>60</v>
      </c>
      <c r="F991" s="11">
        <f t="shared" si="1321"/>
        <v>5275</v>
      </c>
      <c r="G991" s="11">
        <f t="shared" si="1322"/>
        <v>0</v>
      </c>
      <c r="H991" s="11">
        <f t="shared" si="1323"/>
        <v>0</v>
      </c>
      <c r="I991" s="11">
        <f t="shared" si="1324"/>
        <v>0</v>
      </c>
      <c r="J991" s="11">
        <f t="shared" si="1325"/>
        <v>0</v>
      </c>
      <c r="K991" s="11">
        <f t="shared" si="1326"/>
        <v>0</v>
      </c>
      <c r="L991" s="11">
        <f t="shared" si="1317"/>
        <v>5275</v>
      </c>
      <c r="M991" s="11">
        <f t="shared" si="1318"/>
        <v>0</v>
      </c>
      <c r="N991" s="11">
        <f t="shared" si="1319"/>
        <v>0</v>
      </c>
      <c r="O991" s="11">
        <f t="shared" si="1327"/>
        <v>1328</v>
      </c>
      <c r="P991" s="11">
        <f t="shared" si="1328"/>
        <v>0</v>
      </c>
      <c r="Q991" s="11">
        <f t="shared" si="1329"/>
        <v>0</v>
      </c>
      <c r="R991" s="11">
        <f t="shared" si="1287"/>
        <v>6603</v>
      </c>
      <c r="S991" s="11">
        <f t="shared" si="1288"/>
        <v>0</v>
      </c>
      <c r="T991" s="11">
        <f t="shared" si="1289"/>
        <v>0</v>
      </c>
      <c r="U991" s="11">
        <f t="shared" si="1330"/>
        <v>0</v>
      </c>
      <c r="V991" s="11">
        <f t="shared" si="1331"/>
        <v>0</v>
      </c>
      <c r="W991" s="11">
        <f t="shared" si="1332"/>
        <v>0</v>
      </c>
      <c r="X991" s="11">
        <f t="shared" si="1290"/>
        <v>6603</v>
      </c>
      <c r="Y991" s="11">
        <f t="shared" si="1291"/>
        <v>0</v>
      </c>
      <c r="Z991" s="11">
        <f t="shared" si="1292"/>
        <v>0</v>
      </c>
      <c r="AA991" s="11">
        <f t="shared" si="1333"/>
        <v>0</v>
      </c>
      <c r="AB991" s="11">
        <f t="shared" si="1334"/>
        <v>24195.626</v>
      </c>
      <c r="AC991" s="11">
        <f t="shared" si="1335"/>
        <v>0</v>
      </c>
      <c r="AD991" s="11">
        <f t="shared" si="1293"/>
        <v>6603</v>
      </c>
      <c r="AE991" s="11">
        <f t="shared" si="1336"/>
        <v>0</v>
      </c>
      <c r="AF991" s="57">
        <f t="shared" si="1296"/>
        <v>6603</v>
      </c>
      <c r="AG991" s="58">
        <f t="shared" si="1294"/>
        <v>24195.626</v>
      </c>
      <c r="AH991" s="58">
        <f t="shared" si="1295"/>
        <v>0</v>
      </c>
      <c r="AI991" s="11">
        <f t="shared" si="1337"/>
        <v>0</v>
      </c>
      <c r="AJ991" s="21"/>
      <c r="AK991" s="21"/>
    </row>
    <row r="992" spans="1:37" x14ac:dyDescent="0.3">
      <c r="A992" s="47" t="s">
        <v>648</v>
      </c>
      <c r="B992" s="48">
        <v>200</v>
      </c>
      <c r="C992" s="47" t="s">
        <v>318</v>
      </c>
      <c r="D992" s="47" t="s">
        <v>99</v>
      </c>
      <c r="E992" s="49" t="s">
        <v>523</v>
      </c>
      <c r="F992" s="11">
        <v>5275</v>
      </c>
      <c r="G992" s="11">
        <v>0</v>
      </c>
      <c r="H992" s="11">
        <v>0</v>
      </c>
      <c r="I992" s="11"/>
      <c r="J992" s="11"/>
      <c r="K992" s="11"/>
      <c r="L992" s="11">
        <f t="shared" si="1317"/>
        <v>5275</v>
      </c>
      <c r="M992" s="11">
        <f t="shared" si="1318"/>
        <v>0</v>
      </c>
      <c r="N992" s="11">
        <f t="shared" si="1319"/>
        <v>0</v>
      </c>
      <c r="O992" s="11">
        <v>1328</v>
      </c>
      <c r="P992" s="11"/>
      <c r="Q992" s="11"/>
      <c r="R992" s="11">
        <f t="shared" si="1287"/>
        <v>6603</v>
      </c>
      <c r="S992" s="11">
        <f t="shared" si="1288"/>
        <v>0</v>
      </c>
      <c r="T992" s="11">
        <f t="shared" si="1289"/>
        <v>0</v>
      </c>
      <c r="U992" s="11"/>
      <c r="V992" s="11"/>
      <c r="W992" s="11"/>
      <c r="X992" s="11">
        <f t="shared" si="1290"/>
        <v>6603</v>
      </c>
      <c r="Y992" s="11">
        <f t="shared" si="1291"/>
        <v>0</v>
      </c>
      <c r="Z992" s="11">
        <f t="shared" si="1292"/>
        <v>0</v>
      </c>
      <c r="AA992" s="11"/>
      <c r="AB992" s="11">
        <v>24195.626</v>
      </c>
      <c r="AC992" s="11"/>
      <c r="AD992" s="11">
        <f t="shared" si="1293"/>
        <v>6603</v>
      </c>
      <c r="AE992" s="11"/>
      <c r="AF992" s="57">
        <f t="shared" si="1296"/>
        <v>6603</v>
      </c>
      <c r="AG992" s="58">
        <f t="shared" si="1294"/>
        <v>24195.626</v>
      </c>
      <c r="AH992" s="58">
        <f t="shared" si="1295"/>
        <v>0</v>
      </c>
      <c r="AI992" s="11"/>
      <c r="AJ992" s="21"/>
      <c r="AK992" s="21"/>
    </row>
    <row r="993" spans="1:37" x14ac:dyDescent="0.3">
      <c r="A993" s="47" t="s">
        <v>650</v>
      </c>
      <c r="B993" s="48"/>
      <c r="C993" s="47"/>
      <c r="D993" s="47"/>
      <c r="E993" s="49" t="s">
        <v>651</v>
      </c>
      <c r="F993" s="11">
        <f t="shared" si="1321"/>
        <v>106932.7</v>
      </c>
      <c r="G993" s="11">
        <f t="shared" si="1322"/>
        <v>156932.70000000001</v>
      </c>
      <c r="H993" s="11">
        <f t="shared" si="1323"/>
        <v>156932.70000000001</v>
      </c>
      <c r="I993" s="11">
        <f t="shared" si="1324"/>
        <v>0</v>
      </c>
      <c r="J993" s="11">
        <f t="shared" si="1325"/>
        <v>0</v>
      </c>
      <c r="K993" s="11">
        <f t="shared" si="1326"/>
        <v>0</v>
      </c>
      <c r="L993" s="11">
        <f t="shared" si="1317"/>
        <v>106932.7</v>
      </c>
      <c r="M993" s="11">
        <f t="shared" si="1318"/>
        <v>156932.70000000001</v>
      </c>
      <c r="N993" s="11">
        <f t="shared" si="1319"/>
        <v>156932.70000000001</v>
      </c>
      <c r="O993" s="11">
        <f t="shared" si="1327"/>
        <v>9797.3660500000005</v>
      </c>
      <c r="P993" s="11">
        <f t="shared" si="1328"/>
        <v>0</v>
      </c>
      <c r="Q993" s="11">
        <f t="shared" si="1329"/>
        <v>0</v>
      </c>
      <c r="R993" s="11">
        <f t="shared" si="1287"/>
        <v>116730.06604999999</v>
      </c>
      <c r="S993" s="11">
        <f t="shared" si="1288"/>
        <v>156932.70000000001</v>
      </c>
      <c r="T993" s="11">
        <f t="shared" si="1289"/>
        <v>156932.70000000001</v>
      </c>
      <c r="U993" s="11">
        <f t="shared" si="1330"/>
        <v>0</v>
      </c>
      <c r="V993" s="11">
        <f t="shared" si="1331"/>
        <v>0</v>
      </c>
      <c r="W993" s="11">
        <f t="shared" si="1332"/>
        <v>0</v>
      </c>
      <c r="X993" s="11">
        <f t="shared" si="1290"/>
        <v>116730.06604999999</v>
      </c>
      <c r="Y993" s="11">
        <f t="shared" si="1291"/>
        <v>156932.70000000001</v>
      </c>
      <c r="Z993" s="11">
        <f t="shared" si="1292"/>
        <v>156932.70000000001</v>
      </c>
      <c r="AA993" s="11">
        <f t="shared" si="1333"/>
        <v>0</v>
      </c>
      <c r="AB993" s="11">
        <f t="shared" si="1334"/>
        <v>0</v>
      </c>
      <c r="AC993" s="11">
        <f t="shared" si="1335"/>
        <v>0</v>
      </c>
      <c r="AD993" s="11">
        <f t="shared" si="1293"/>
        <v>116730.06604999999</v>
      </c>
      <c r="AE993" s="11">
        <f t="shared" si="1336"/>
        <v>0</v>
      </c>
      <c r="AF993" s="57">
        <f t="shared" si="1296"/>
        <v>116730.06604999999</v>
      </c>
      <c r="AG993" s="58">
        <f t="shared" si="1294"/>
        <v>156932.70000000001</v>
      </c>
      <c r="AH993" s="58">
        <f t="shared" si="1295"/>
        <v>156932.70000000001</v>
      </c>
      <c r="AI993" s="11">
        <f t="shared" si="1337"/>
        <v>0</v>
      </c>
      <c r="AJ993" s="21"/>
      <c r="AK993" s="21"/>
    </row>
    <row r="994" spans="1:37" ht="31.2" x14ac:dyDescent="0.3">
      <c r="A994" s="47" t="s">
        <v>650</v>
      </c>
      <c r="B994" s="48" t="s">
        <v>59</v>
      </c>
      <c r="C994" s="47"/>
      <c r="D994" s="47"/>
      <c r="E994" s="49" t="s">
        <v>60</v>
      </c>
      <c r="F994" s="11">
        <f t="shared" si="1321"/>
        <v>106932.7</v>
      </c>
      <c r="G994" s="11">
        <f t="shared" si="1322"/>
        <v>156932.70000000001</v>
      </c>
      <c r="H994" s="11">
        <f t="shared" si="1323"/>
        <v>156932.70000000001</v>
      </c>
      <c r="I994" s="11">
        <f t="shared" si="1324"/>
        <v>0</v>
      </c>
      <c r="J994" s="11">
        <f t="shared" si="1325"/>
        <v>0</v>
      </c>
      <c r="K994" s="11">
        <f t="shared" si="1326"/>
        <v>0</v>
      </c>
      <c r="L994" s="11">
        <f t="shared" si="1317"/>
        <v>106932.7</v>
      </c>
      <c r="M994" s="11">
        <f t="shared" si="1318"/>
        <v>156932.70000000001</v>
      </c>
      <c r="N994" s="11">
        <f t="shared" si="1319"/>
        <v>156932.70000000001</v>
      </c>
      <c r="O994" s="11">
        <f t="shared" si="1327"/>
        <v>9797.3660500000005</v>
      </c>
      <c r="P994" s="11">
        <f t="shared" si="1328"/>
        <v>0</v>
      </c>
      <c r="Q994" s="11">
        <f t="shared" si="1329"/>
        <v>0</v>
      </c>
      <c r="R994" s="11">
        <f t="shared" si="1287"/>
        <v>116730.06604999999</v>
      </c>
      <c r="S994" s="11">
        <f t="shared" si="1288"/>
        <v>156932.70000000001</v>
      </c>
      <c r="T994" s="11">
        <f t="shared" si="1289"/>
        <v>156932.70000000001</v>
      </c>
      <c r="U994" s="11">
        <f t="shared" si="1330"/>
        <v>0</v>
      </c>
      <c r="V994" s="11">
        <f t="shared" si="1331"/>
        <v>0</v>
      </c>
      <c r="W994" s="11">
        <f t="shared" si="1332"/>
        <v>0</v>
      </c>
      <c r="X994" s="11">
        <f t="shared" si="1290"/>
        <v>116730.06604999999</v>
      </c>
      <c r="Y994" s="11">
        <f t="shared" si="1291"/>
        <v>156932.70000000001</v>
      </c>
      <c r="Z994" s="11">
        <f t="shared" si="1292"/>
        <v>156932.70000000001</v>
      </c>
      <c r="AA994" s="11">
        <f t="shared" si="1333"/>
        <v>0</v>
      </c>
      <c r="AB994" s="11">
        <f t="shared" si="1334"/>
        <v>0</v>
      </c>
      <c r="AC994" s="11">
        <f t="shared" si="1335"/>
        <v>0</v>
      </c>
      <c r="AD994" s="11">
        <f t="shared" si="1293"/>
        <v>116730.06604999999</v>
      </c>
      <c r="AE994" s="11">
        <f t="shared" si="1336"/>
        <v>0</v>
      </c>
      <c r="AF994" s="57">
        <f t="shared" si="1296"/>
        <v>116730.06604999999</v>
      </c>
      <c r="AG994" s="58">
        <f t="shared" si="1294"/>
        <v>156932.70000000001</v>
      </c>
      <c r="AH994" s="58">
        <f t="shared" si="1295"/>
        <v>156932.70000000001</v>
      </c>
      <c r="AI994" s="11">
        <f t="shared" si="1337"/>
        <v>0</v>
      </c>
      <c r="AJ994" s="21"/>
      <c r="AK994" s="21"/>
    </row>
    <row r="995" spans="1:37" x14ac:dyDescent="0.3">
      <c r="A995" s="47" t="s">
        <v>650</v>
      </c>
      <c r="B995" s="48">
        <v>200</v>
      </c>
      <c r="C995" s="47" t="s">
        <v>318</v>
      </c>
      <c r="D995" s="47" t="s">
        <v>99</v>
      </c>
      <c r="E995" s="49" t="s">
        <v>523</v>
      </c>
      <c r="F995" s="11">
        <v>106932.7</v>
      </c>
      <c r="G995" s="11">
        <v>156932.70000000001</v>
      </c>
      <c r="H995" s="11">
        <v>156932.70000000001</v>
      </c>
      <c r="I995" s="11"/>
      <c r="J995" s="11"/>
      <c r="K995" s="11"/>
      <c r="L995" s="11">
        <f t="shared" si="1317"/>
        <v>106932.7</v>
      </c>
      <c r="M995" s="11">
        <f t="shared" si="1318"/>
        <v>156932.70000000001</v>
      </c>
      <c r="N995" s="11">
        <f t="shared" si="1319"/>
        <v>156932.70000000001</v>
      </c>
      <c r="O995" s="11">
        <f>2230.00305+4081.416+3485.947</f>
        <v>9797.3660500000005</v>
      </c>
      <c r="P995" s="11"/>
      <c r="Q995" s="11"/>
      <c r="R995" s="11">
        <f t="shared" si="1287"/>
        <v>116730.06604999999</v>
      </c>
      <c r="S995" s="11">
        <f t="shared" si="1288"/>
        <v>156932.70000000001</v>
      </c>
      <c r="T995" s="11">
        <f t="shared" si="1289"/>
        <v>156932.70000000001</v>
      </c>
      <c r="U995" s="11"/>
      <c r="V995" s="11"/>
      <c r="W995" s="11"/>
      <c r="X995" s="11">
        <f t="shared" si="1290"/>
        <v>116730.06604999999</v>
      </c>
      <c r="Y995" s="11">
        <f t="shared" si="1291"/>
        <v>156932.70000000001</v>
      </c>
      <c r="Z995" s="11">
        <f t="shared" si="1292"/>
        <v>156932.70000000001</v>
      </c>
      <c r="AA995" s="11"/>
      <c r="AB995" s="11"/>
      <c r="AC995" s="11"/>
      <c r="AD995" s="11">
        <f t="shared" si="1293"/>
        <v>116730.06604999999</v>
      </c>
      <c r="AE995" s="11"/>
      <c r="AF995" s="57">
        <f t="shared" si="1296"/>
        <v>116730.06604999999</v>
      </c>
      <c r="AG995" s="58">
        <f t="shared" si="1294"/>
        <v>156932.70000000001</v>
      </c>
      <c r="AH995" s="58">
        <f t="shared" si="1295"/>
        <v>156932.70000000001</v>
      </c>
      <c r="AI995" s="11"/>
      <c r="AJ995" s="21"/>
      <c r="AK995" s="21"/>
    </row>
    <row r="996" spans="1:37" ht="62.4" x14ac:dyDescent="0.3">
      <c r="A996" s="47" t="s">
        <v>652</v>
      </c>
      <c r="B996" s="48"/>
      <c r="C996" s="47"/>
      <c r="D996" s="47"/>
      <c r="E996" s="49" t="s">
        <v>653</v>
      </c>
      <c r="F996" s="11">
        <f t="shared" si="1321"/>
        <v>625.5</v>
      </c>
      <c r="G996" s="11">
        <f t="shared" si="1322"/>
        <v>625.5</v>
      </c>
      <c r="H996" s="11">
        <f t="shared" si="1323"/>
        <v>625.5</v>
      </c>
      <c r="I996" s="11">
        <f t="shared" si="1324"/>
        <v>0</v>
      </c>
      <c r="J996" s="11">
        <f t="shared" si="1325"/>
        <v>0</v>
      </c>
      <c r="K996" s="11">
        <f t="shared" si="1326"/>
        <v>0</v>
      </c>
      <c r="L996" s="11">
        <f t="shared" si="1317"/>
        <v>625.5</v>
      </c>
      <c r="M996" s="11">
        <f t="shared" si="1318"/>
        <v>625.5</v>
      </c>
      <c r="N996" s="11">
        <f t="shared" si="1319"/>
        <v>625.5</v>
      </c>
      <c r="O996" s="11">
        <f t="shared" si="1327"/>
        <v>0</v>
      </c>
      <c r="P996" s="11">
        <f t="shared" si="1328"/>
        <v>0</v>
      </c>
      <c r="Q996" s="11">
        <f t="shared" si="1329"/>
        <v>0</v>
      </c>
      <c r="R996" s="11">
        <f t="shared" si="1287"/>
        <v>625.5</v>
      </c>
      <c r="S996" s="11">
        <f t="shared" si="1288"/>
        <v>625.5</v>
      </c>
      <c r="T996" s="11">
        <f t="shared" si="1289"/>
        <v>625.5</v>
      </c>
      <c r="U996" s="11">
        <f t="shared" si="1330"/>
        <v>0</v>
      </c>
      <c r="V996" s="11">
        <f t="shared" si="1331"/>
        <v>0</v>
      </c>
      <c r="W996" s="11">
        <f t="shared" si="1332"/>
        <v>0</v>
      </c>
      <c r="X996" s="11">
        <f t="shared" si="1290"/>
        <v>625.5</v>
      </c>
      <c r="Y996" s="11">
        <f t="shared" si="1291"/>
        <v>625.5</v>
      </c>
      <c r="Z996" s="11">
        <f t="shared" si="1292"/>
        <v>625.5</v>
      </c>
      <c r="AA996" s="11">
        <f t="shared" si="1333"/>
        <v>0</v>
      </c>
      <c r="AB996" s="11">
        <f t="shared" si="1334"/>
        <v>0</v>
      </c>
      <c r="AC996" s="11">
        <f t="shared" si="1335"/>
        <v>0</v>
      </c>
      <c r="AD996" s="11">
        <f t="shared" si="1293"/>
        <v>625.5</v>
      </c>
      <c r="AE996" s="11">
        <f t="shared" si="1336"/>
        <v>0</v>
      </c>
      <c r="AF996" s="57">
        <f t="shared" si="1296"/>
        <v>625.5</v>
      </c>
      <c r="AG996" s="58">
        <f t="shared" si="1294"/>
        <v>625.5</v>
      </c>
      <c r="AH996" s="58">
        <f t="shared" si="1295"/>
        <v>625.5</v>
      </c>
      <c r="AI996" s="11">
        <f t="shared" si="1337"/>
        <v>0</v>
      </c>
      <c r="AJ996" s="21"/>
      <c r="AK996" s="21"/>
    </row>
    <row r="997" spans="1:37" ht="31.2" x14ac:dyDescent="0.3">
      <c r="A997" s="47" t="s">
        <v>652</v>
      </c>
      <c r="B997" s="48" t="s">
        <v>59</v>
      </c>
      <c r="C997" s="47"/>
      <c r="D997" s="47"/>
      <c r="E997" s="49" t="s">
        <v>60</v>
      </c>
      <c r="F997" s="11">
        <f t="shared" si="1321"/>
        <v>625.5</v>
      </c>
      <c r="G997" s="11">
        <f t="shared" si="1322"/>
        <v>625.5</v>
      </c>
      <c r="H997" s="11">
        <f t="shared" si="1323"/>
        <v>625.5</v>
      </c>
      <c r="I997" s="11">
        <f t="shared" si="1324"/>
        <v>0</v>
      </c>
      <c r="J997" s="11">
        <f t="shared" si="1325"/>
        <v>0</v>
      </c>
      <c r="K997" s="11">
        <f t="shared" si="1326"/>
        <v>0</v>
      </c>
      <c r="L997" s="11">
        <f t="shared" si="1317"/>
        <v>625.5</v>
      </c>
      <c r="M997" s="11">
        <f t="shared" si="1318"/>
        <v>625.5</v>
      </c>
      <c r="N997" s="11">
        <f t="shared" si="1319"/>
        <v>625.5</v>
      </c>
      <c r="O997" s="11">
        <f t="shared" si="1327"/>
        <v>0</v>
      </c>
      <c r="P997" s="11">
        <f t="shared" si="1328"/>
        <v>0</v>
      </c>
      <c r="Q997" s="11">
        <f t="shared" si="1329"/>
        <v>0</v>
      </c>
      <c r="R997" s="11">
        <f t="shared" si="1287"/>
        <v>625.5</v>
      </c>
      <c r="S997" s="11">
        <f t="shared" si="1288"/>
        <v>625.5</v>
      </c>
      <c r="T997" s="11">
        <f t="shared" si="1289"/>
        <v>625.5</v>
      </c>
      <c r="U997" s="11">
        <f t="shared" si="1330"/>
        <v>0</v>
      </c>
      <c r="V997" s="11">
        <f t="shared" si="1331"/>
        <v>0</v>
      </c>
      <c r="W997" s="11">
        <f t="shared" si="1332"/>
        <v>0</v>
      </c>
      <c r="X997" s="11">
        <f t="shared" si="1290"/>
        <v>625.5</v>
      </c>
      <c r="Y997" s="11">
        <f t="shared" si="1291"/>
        <v>625.5</v>
      </c>
      <c r="Z997" s="11">
        <f t="shared" si="1292"/>
        <v>625.5</v>
      </c>
      <c r="AA997" s="11">
        <f t="shared" si="1333"/>
        <v>0</v>
      </c>
      <c r="AB997" s="11">
        <f t="shared" si="1334"/>
        <v>0</v>
      </c>
      <c r="AC997" s="11">
        <f t="shared" si="1335"/>
        <v>0</v>
      </c>
      <c r="AD997" s="11">
        <f t="shared" si="1293"/>
        <v>625.5</v>
      </c>
      <c r="AE997" s="11">
        <f t="shared" si="1336"/>
        <v>0</v>
      </c>
      <c r="AF997" s="57">
        <f t="shared" si="1296"/>
        <v>625.5</v>
      </c>
      <c r="AG997" s="58">
        <f t="shared" si="1294"/>
        <v>625.5</v>
      </c>
      <c r="AH997" s="58">
        <f t="shared" si="1295"/>
        <v>625.5</v>
      </c>
      <c r="AI997" s="11">
        <f t="shared" si="1337"/>
        <v>0</v>
      </c>
      <c r="AJ997" s="21"/>
      <c r="AK997" s="21"/>
    </row>
    <row r="998" spans="1:37" x14ac:dyDescent="0.3">
      <c r="A998" s="47" t="s">
        <v>652</v>
      </c>
      <c r="B998" s="48">
        <v>200</v>
      </c>
      <c r="C998" s="47" t="s">
        <v>318</v>
      </c>
      <c r="D998" s="47" t="s">
        <v>99</v>
      </c>
      <c r="E998" s="49" t="s">
        <v>523</v>
      </c>
      <c r="F998" s="11">
        <v>625.5</v>
      </c>
      <c r="G998" s="11">
        <v>625.5</v>
      </c>
      <c r="H998" s="11">
        <v>625.5</v>
      </c>
      <c r="I998" s="11"/>
      <c r="J998" s="11"/>
      <c r="K998" s="11"/>
      <c r="L998" s="11">
        <f t="shared" si="1317"/>
        <v>625.5</v>
      </c>
      <c r="M998" s="11">
        <f t="shared" si="1318"/>
        <v>625.5</v>
      </c>
      <c r="N998" s="11">
        <f t="shared" si="1319"/>
        <v>625.5</v>
      </c>
      <c r="O998" s="11"/>
      <c r="P998" s="11"/>
      <c r="Q998" s="11"/>
      <c r="R998" s="11">
        <f t="shared" si="1287"/>
        <v>625.5</v>
      </c>
      <c r="S998" s="11">
        <f t="shared" si="1288"/>
        <v>625.5</v>
      </c>
      <c r="T998" s="11">
        <f t="shared" si="1289"/>
        <v>625.5</v>
      </c>
      <c r="U998" s="11"/>
      <c r="V998" s="11"/>
      <c r="W998" s="11"/>
      <c r="X998" s="11">
        <f t="shared" si="1290"/>
        <v>625.5</v>
      </c>
      <c r="Y998" s="11">
        <f t="shared" si="1291"/>
        <v>625.5</v>
      </c>
      <c r="Z998" s="11">
        <f t="shared" si="1292"/>
        <v>625.5</v>
      </c>
      <c r="AA998" s="11"/>
      <c r="AB998" s="11"/>
      <c r="AC998" s="11"/>
      <c r="AD998" s="11">
        <f t="shared" si="1293"/>
        <v>625.5</v>
      </c>
      <c r="AE998" s="11"/>
      <c r="AF998" s="57">
        <f t="shared" si="1296"/>
        <v>625.5</v>
      </c>
      <c r="AG998" s="58">
        <f t="shared" si="1294"/>
        <v>625.5</v>
      </c>
      <c r="AH998" s="58">
        <f t="shared" si="1295"/>
        <v>625.5</v>
      </c>
      <c r="AI998" s="11"/>
      <c r="AJ998" s="21"/>
      <c r="AK998" s="21"/>
    </row>
    <row r="999" spans="1:37" ht="31.2" x14ac:dyDescent="0.3">
      <c r="A999" s="47" t="s">
        <v>654</v>
      </c>
      <c r="B999" s="48"/>
      <c r="C999" s="47"/>
      <c r="D999" s="47"/>
      <c r="E999" s="50" t="s">
        <v>655</v>
      </c>
      <c r="F999" s="11"/>
      <c r="G999" s="11"/>
      <c r="H999" s="11"/>
      <c r="I999" s="11"/>
      <c r="J999" s="11"/>
      <c r="K999" s="11"/>
      <c r="L999" s="11"/>
      <c r="M999" s="11"/>
      <c r="N999" s="11"/>
      <c r="O999" s="11">
        <f t="shared" si="1327"/>
        <v>1253.4922200000001</v>
      </c>
      <c r="P999" s="11">
        <f t="shared" si="1328"/>
        <v>0</v>
      </c>
      <c r="Q999" s="11">
        <f t="shared" si="1329"/>
        <v>0</v>
      </c>
      <c r="R999" s="11">
        <f t="shared" si="1287"/>
        <v>1253.4922200000001</v>
      </c>
      <c r="S999" s="11">
        <f t="shared" si="1288"/>
        <v>0</v>
      </c>
      <c r="T999" s="11">
        <f t="shared" si="1289"/>
        <v>0</v>
      </c>
      <c r="U999" s="11">
        <f t="shared" si="1330"/>
        <v>0</v>
      </c>
      <c r="V999" s="11">
        <f t="shared" si="1331"/>
        <v>0</v>
      </c>
      <c r="W999" s="11">
        <f t="shared" si="1332"/>
        <v>0</v>
      </c>
      <c r="X999" s="11">
        <f t="shared" si="1290"/>
        <v>1253.4922200000001</v>
      </c>
      <c r="Y999" s="11">
        <f t="shared" si="1291"/>
        <v>0</v>
      </c>
      <c r="Z999" s="11">
        <f t="shared" si="1292"/>
        <v>0</v>
      </c>
      <c r="AA999" s="11">
        <f t="shared" si="1333"/>
        <v>0</v>
      </c>
      <c r="AB999" s="11">
        <f t="shared" si="1334"/>
        <v>0</v>
      </c>
      <c r="AC999" s="11">
        <f t="shared" si="1335"/>
        <v>0</v>
      </c>
      <c r="AD999" s="11">
        <f t="shared" si="1293"/>
        <v>1253.4922200000001</v>
      </c>
      <c r="AE999" s="11">
        <f t="shared" si="1336"/>
        <v>0</v>
      </c>
      <c r="AF999" s="57">
        <f t="shared" si="1296"/>
        <v>1253.4922200000001</v>
      </c>
      <c r="AG999" s="58">
        <f t="shared" si="1294"/>
        <v>0</v>
      </c>
      <c r="AH999" s="58">
        <f t="shared" si="1295"/>
        <v>0</v>
      </c>
      <c r="AI999" s="11">
        <f t="shared" si="1337"/>
        <v>0</v>
      </c>
      <c r="AJ999" s="21"/>
      <c r="AK999" s="21"/>
    </row>
    <row r="1000" spans="1:37" ht="31.2" x14ac:dyDescent="0.3">
      <c r="A1000" s="47" t="s">
        <v>654</v>
      </c>
      <c r="B1000" s="48" t="s">
        <v>59</v>
      </c>
      <c r="C1000" s="47"/>
      <c r="D1000" s="47"/>
      <c r="E1000" s="49" t="s">
        <v>60</v>
      </c>
      <c r="F1000" s="11"/>
      <c r="G1000" s="11"/>
      <c r="H1000" s="11"/>
      <c r="I1000" s="11"/>
      <c r="J1000" s="11"/>
      <c r="K1000" s="11"/>
      <c r="L1000" s="11"/>
      <c r="M1000" s="11"/>
      <c r="N1000" s="11"/>
      <c r="O1000" s="11">
        <f t="shared" si="1327"/>
        <v>1253.4922200000001</v>
      </c>
      <c r="P1000" s="11">
        <f t="shared" si="1328"/>
        <v>0</v>
      </c>
      <c r="Q1000" s="11">
        <f t="shared" si="1329"/>
        <v>0</v>
      </c>
      <c r="R1000" s="11">
        <f t="shared" si="1287"/>
        <v>1253.4922200000001</v>
      </c>
      <c r="S1000" s="11">
        <f t="shared" si="1288"/>
        <v>0</v>
      </c>
      <c r="T1000" s="11">
        <f t="shared" si="1289"/>
        <v>0</v>
      </c>
      <c r="U1000" s="11">
        <f t="shared" si="1330"/>
        <v>0</v>
      </c>
      <c r="V1000" s="11">
        <f t="shared" si="1331"/>
        <v>0</v>
      </c>
      <c r="W1000" s="11">
        <f t="shared" si="1332"/>
        <v>0</v>
      </c>
      <c r="X1000" s="11">
        <f t="shared" si="1290"/>
        <v>1253.4922200000001</v>
      </c>
      <c r="Y1000" s="11">
        <f t="shared" si="1291"/>
        <v>0</v>
      </c>
      <c r="Z1000" s="11">
        <f t="shared" si="1292"/>
        <v>0</v>
      </c>
      <c r="AA1000" s="11">
        <f t="shared" si="1333"/>
        <v>0</v>
      </c>
      <c r="AB1000" s="11">
        <f t="shared" si="1334"/>
        <v>0</v>
      </c>
      <c r="AC1000" s="11">
        <f t="shared" si="1335"/>
        <v>0</v>
      </c>
      <c r="AD1000" s="11">
        <f t="shared" si="1293"/>
        <v>1253.4922200000001</v>
      </c>
      <c r="AE1000" s="11">
        <f t="shared" si="1336"/>
        <v>0</v>
      </c>
      <c r="AF1000" s="57">
        <f t="shared" si="1296"/>
        <v>1253.4922200000001</v>
      </c>
      <c r="AG1000" s="58">
        <f t="shared" si="1294"/>
        <v>0</v>
      </c>
      <c r="AH1000" s="58">
        <f t="shared" si="1295"/>
        <v>0</v>
      </c>
      <c r="AI1000" s="11">
        <f t="shared" si="1337"/>
        <v>0</v>
      </c>
      <c r="AJ1000" s="21"/>
      <c r="AK1000" s="21"/>
    </row>
    <row r="1001" spans="1:37" x14ac:dyDescent="0.3">
      <c r="A1001" s="47" t="s">
        <v>654</v>
      </c>
      <c r="B1001" s="48">
        <v>200</v>
      </c>
      <c r="C1001" s="47" t="s">
        <v>318</v>
      </c>
      <c r="D1001" s="47" t="s">
        <v>99</v>
      </c>
      <c r="E1001" s="49" t="s">
        <v>523</v>
      </c>
      <c r="F1001" s="11"/>
      <c r="G1001" s="11"/>
      <c r="H1001" s="11"/>
      <c r="I1001" s="11"/>
      <c r="J1001" s="11"/>
      <c r="K1001" s="11"/>
      <c r="L1001" s="11"/>
      <c r="M1001" s="11"/>
      <c r="N1001" s="11"/>
      <c r="O1001" s="11">
        <v>1253.4922200000001</v>
      </c>
      <c r="P1001" s="11"/>
      <c r="Q1001" s="11"/>
      <c r="R1001" s="11">
        <f t="shared" si="1287"/>
        <v>1253.4922200000001</v>
      </c>
      <c r="S1001" s="11">
        <f t="shared" si="1288"/>
        <v>0</v>
      </c>
      <c r="T1001" s="11">
        <f t="shared" si="1289"/>
        <v>0</v>
      </c>
      <c r="U1001" s="11"/>
      <c r="V1001" s="11"/>
      <c r="W1001" s="11"/>
      <c r="X1001" s="11">
        <f t="shared" si="1290"/>
        <v>1253.4922200000001</v>
      </c>
      <c r="Y1001" s="11">
        <f t="shared" si="1291"/>
        <v>0</v>
      </c>
      <c r="Z1001" s="11">
        <f t="shared" si="1292"/>
        <v>0</v>
      </c>
      <c r="AA1001" s="11"/>
      <c r="AB1001" s="11"/>
      <c r="AC1001" s="11"/>
      <c r="AD1001" s="11">
        <f t="shared" si="1293"/>
        <v>1253.4922200000001</v>
      </c>
      <c r="AE1001" s="11"/>
      <c r="AF1001" s="57">
        <f t="shared" si="1296"/>
        <v>1253.4922200000001</v>
      </c>
      <c r="AG1001" s="58">
        <f t="shared" si="1294"/>
        <v>0</v>
      </c>
      <c r="AH1001" s="58">
        <f t="shared" si="1295"/>
        <v>0</v>
      </c>
      <c r="AI1001" s="11"/>
      <c r="AJ1001" s="21"/>
      <c r="AK1001" s="21"/>
    </row>
    <row r="1002" spans="1:37" ht="62.4" x14ac:dyDescent="0.3">
      <c r="A1002" s="47" t="s">
        <v>656</v>
      </c>
      <c r="B1002" s="48"/>
      <c r="C1002" s="47"/>
      <c r="D1002" s="47"/>
      <c r="E1002" s="49" t="s">
        <v>657</v>
      </c>
      <c r="F1002" s="11">
        <f t="shared" ref="F1002:K1002" si="1338">F1003+F1008</f>
        <v>874579.8</v>
      </c>
      <c r="G1002" s="11">
        <f t="shared" si="1338"/>
        <v>268201.59999999998</v>
      </c>
      <c r="H1002" s="11">
        <f t="shared" si="1338"/>
        <v>268201.59999999998</v>
      </c>
      <c r="I1002" s="11">
        <f t="shared" si="1338"/>
        <v>2123.9</v>
      </c>
      <c r="J1002" s="11">
        <f t="shared" si="1338"/>
        <v>2186.1</v>
      </c>
      <c r="K1002" s="11">
        <f t="shared" si="1338"/>
        <v>2186.1</v>
      </c>
      <c r="L1002" s="11">
        <f t="shared" si="1317"/>
        <v>876703.70000000007</v>
      </c>
      <c r="M1002" s="11">
        <f t="shared" si="1318"/>
        <v>270387.69999999995</v>
      </c>
      <c r="N1002" s="11">
        <f t="shared" si="1319"/>
        <v>270387.69999999995</v>
      </c>
      <c r="O1002" s="11">
        <f>O1003+O1008</f>
        <v>28771.5</v>
      </c>
      <c r="P1002" s="11">
        <f>P1003+P1008</f>
        <v>34420.199999999997</v>
      </c>
      <c r="Q1002" s="11">
        <f>Q1003+Q1008</f>
        <v>34420.199999999997</v>
      </c>
      <c r="R1002" s="11">
        <f t="shared" si="1287"/>
        <v>905475.20000000007</v>
      </c>
      <c r="S1002" s="11">
        <f t="shared" si="1288"/>
        <v>304807.89999999997</v>
      </c>
      <c r="T1002" s="11">
        <f t="shared" si="1289"/>
        <v>304807.89999999997</v>
      </c>
      <c r="U1002" s="11">
        <f>U1003+U1008</f>
        <v>0</v>
      </c>
      <c r="V1002" s="11">
        <f>V1003+V1008</f>
        <v>0</v>
      </c>
      <c r="W1002" s="11">
        <f>W1003+W1008</f>
        <v>0</v>
      </c>
      <c r="X1002" s="11">
        <f t="shared" si="1290"/>
        <v>905475.20000000007</v>
      </c>
      <c r="Y1002" s="11">
        <f t="shared" si="1291"/>
        <v>304807.89999999997</v>
      </c>
      <c r="Z1002" s="11">
        <f t="shared" si="1292"/>
        <v>304807.89999999997</v>
      </c>
      <c r="AA1002" s="11">
        <f>AA1003+AA1008</f>
        <v>0</v>
      </c>
      <c r="AB1002" s="11">
        <f>AB1003+AB1008</f>
        <v>0</v>
      </c>
      <c r="AC1002" s="11">
        <f>AC1003+AC1008</f>
        <v>0</v>
      </c>
      <c r="AD1002" s="11">
        <f t="shared" si="1293"/>
        <v>905475.20000000007</v>
      </c>
      <c r="AE1002" s="11">
        <f>AE1003+AE1008</f>
        <v>0</v>
      </c>
      <c r="AF1002" s="57">
        <f t="shared" si="1296"/>
        <v>905475.20000000007</v>
      </c>
      <c r="AG1002" s="58">
        <f t="shared" si="1294"/>
        <v>304807.89999999997</v>
      </c>
      <c r="AH1002" s="58">
        <f t="shared" si="1295"/>
        <v>304807.89999999997</v>
      </c>
      <c r="AI1002" s="11">
        <f>AI1003+AI1008</f>
        <v>0</v>
      </c>
      <c r="AJ1002" s="21"/>
      <c r="AK1002" s="21"/>
    </row>
    <row r="1003" spans="1:37" ht="31.2" x14ac:dyDescent="0.3">
      <c r="A1003" s="47" t="s">
        <v>658</v>
      </c>
      <c r="B1003" s="48"/>
      <c r="C1003" s="47"/>
      <c r="D1003" s="47"/>
      <c r="E1003" s="49" t="s">
        <v>169</v>
      </c>
      <c r="F1003" s="11">
        <f t="shared" ref="F1003:K1003" si="1339">F1004+F1006</f>
        <v>60501.299999999996</v>
      </c>
      <c r="G1003" s="11">
        <f t="shared" si="1339"/>
        <v>62277.999999999993</v>
      </c>
      <c r="H1003" s="11">
        <f t="shared" si="1339"/>
        <v>62277.999999999993</v>
      </c>
      <c r="I1003" s="11">
        <f t="shared" si="1339"/>
        <v>2123.9</v>
      </c>
      <c r="J1003" s="11">
        <f t="shared" si="1339"/>
        <v>2186.1</v>
      </c>
      <c r="K1003" s="11">
        <f t="shared" si="1339"/>
        <v>2186.1</v>
      </c>
      <c r="L1003" s="11">
        <f t="shared" si="1317"/>
        <v>62625.2</v>
      </c>
      <c r="M1003" s="11">
        <f t="shared" si="1318"/>
        <v>64464.099999999991</v>
      </c>
      <c r="N1003" s="11">
        <f t="shared" si="1319"/>
        <v>64464.099999999991</v>
      </c>
      <c r="O1003" s="11">
        <f>O1004+O1006</f>
        <v>8838.6</v>
      </c>
      <c r="P1003" s="11">
        <f>P1004+P1006</f>
        <v>10769.1</v>
      </c>
      <c r="Q1003" s="11">
        <f>Q1004+Q1006</f>
        <v>10769.1</v>
      </c>
      <c r="R1003" s="11">
        <f t="shared" ref="R1003:R1031" si="1340">L1003+O1003</f>
        <v>71463.8</v>
      </c>
      <c r="S1003" s="11">
        <f t="shared" ref="S1003:S1031" si="1341">M1003+P1003</f>
        <v>75233.2</v>
      </c>
      <c r="T1003" s="11">
        <f t="shared" ref="T1003:T1031" si="1342">N1003+Q1003</f>
        <v>75233.2</v>
      </c>
      <c r="U1003" s="11">
        <f>U1004+U1006</f>
        <v>0</v>
      </c>
      <c r="V1003" s="11">
        <f>V1004+V1006</f>
        <v>0</v>
      </c>
      <c r="W1003" s="11">
        <f>W1004+W1006</f>
        <v>0</v>
      </c>
      <c r="X1003" s="11">
        <f t="shared" ref="X1003:X1022" si="1343">R1003+U1003</f>
        <v>71463.8</v>
      </c>
      <c r="Y1003" s="11">
        <f t="shared" ref="Y1003:Y1022" si="1344">S1003+V1003</f>
        <v>75233.2</v>
      </c>
      <c r="Z1003" s="11">
        <f t="shared" ref="Z1003:Z1022" si="1345">T1003+W1003</f>
        <v>75233.2</v>
      </c>
      <c r="AA1003" s="11">
        <f>AA1004+AA1006</f>
        <v>0</v>
      </c>
      <c r="AB1003" s="11">
        <f>AB1004+AB1006</f>
        <v>0</v>
      </c>
      <c r="AC1003" s="11">
        <f>AC1004+AC1006</f>
        <v>0</v>
      </c>
      <c r="AD1003" s="11">
        <f t="shared" ref="AD1003:AD1006" si="1346">X1003+AA1003</f>
        <v>71463.8</v>
      </c>
      <c r="AE1003" s="11">
        <f>AE1004+AE1006</f>
        <v>0</v>
      </c>
      <c r="AF1003" s="57">
        <f t="shared" si="1296"/>
        <v>71463.8</v>
      </c>
      <c r="AG1003" s="58">
        <f t="shared" ref="AG1003:AG1006" si="1347">Y1003+AB1003</f>
        <v>75233.2</v>
      </c>
      <c r="AH1003" s="58">
        <f t="shared" ref="AH1003:AH1006" si="1348">Z1003+AC1003</f>
        <v>75233.2</v>
      </c>
      <c r="AI1003" s="11">
        <f>AI1004+AI1006</f>
        <v>0</v>
      </c>
      <c r="AJ1003" s="21"/>
      <c r="AK1003" s="21"/>
    </row>
    <row r="1004" spans="1:37" ht="78" x14ac:dyDescent="0.3">
      <c r="A1004" s="47" t="s">
        <v>658</v>
      </c>
      <c r="B1004" s="48" t="s">
        <v>141</v>
      </c>
      <c r="C1004" s="47"/>
      <c r="D1004" s="47"/>
      <c r="E1004" s="49" t="s">
        <v>142</v>
      </c>
      <c r="F1004" s="11">
        <f t="shared" ref="F1004:K1004" si="1349">F1005</f>
        <v>57771.199999999997</v>
      </c>
      <c r="G1004" s="11">
        <f t="shared" si="1349"/>
        <v>59547.899999999994</v>
      </c>
      <c r="H1004" s="11">
        <f t="shared" si="1349"/>
        <v>59547.899999999994</v>
      </c>
      <c r="I1004" s="11">
        <f t="shared" si="1349"/>
        <v>2021.9</v>
      </c>
      <c r="J1004" s="11">
        <f t="shared" si="1349"/>
        <v>2084.1</v>
      </c>
      <c r="K1004" s="11">
        <f t="shared" si="1349"/>
        <v>2084.1</v>
      </c>
      <c r="L1004" s="11">
        <f t="shared" si="1317"/>
        <v>59793.1</v>
      </c>
      <c r="M1004" s="11">
        <f t="shared" si="1318"/>
        <v>61631.999999999993</v>
      </c>
      <c r="N1004" s="11">
        <f t="shared" si="1319"/>
        <v>61631.999999999993</v>
      </c>
      <c r="O1004" s="11">
        <f>O1005</f>
        <v>8838.6</v>
      </c>
      <c r="P1004" s="11">
        <f>P1005</f>
        <v>10769.1</v>
      </c>
      <c r="Q1004" s="11">
        <f>Q1005</f>
        <v>10769.1</v>
      </c>
      <c r="R1004" s="11">
        <f t="shared" si="1340"/>
        <v>68631.7</v>
      </c>
      <c r="S1004" s="11">
        <f t="shared" si="1341"/>
        <v>72401.099999999991</v>
      </c>
      <c r="T1004" s="11">
        <f t="shared" si="1342"/>
        <v>72401.099999999991</v>
      </c>
      <c r="U1004" s="11">
        <f>U1005</f>
        <v>0</v>
      </c>
      <c r="V1004" s="11">
        <f>V1005</f>
        <v>0</v>
      </c>
      <c r="W1004" s="11">
        <f>W1005</f>
        <v>0</v>
      </c>
      <c r="X1004" s="11">
        <f t="shared" si="1343"/>
        <v>68631.7</v>
      </c>
      <c r="Y1004" s="11">
        <f t="shared" si="1344"/>
        <v>72401.099999999991</v>
      </c>
      <c r="Z1004" s="11">
        <f t="shared" si="1345"/>
        <v>72401.099999999991</v>
      </c>
      <c r="AA1004" s="11">
        <f>AA1005</f>
        <v>0</v>
      </c>
      <c r="AB1004" s="11">
        <f>AB1005</f>
        <v>0</v>
      </c>
      <c r="AC1004" s="11">
        <f>AC1005</f>
        <v>0</v>
      </c>
      <c r="AD1004" s="11">
        <f t="shared" si="1346"/>
        <v>68631.7</v>
      </c>
      <c r="AE1004" s="11">
        <f>AE1005</f>
        <v>0</v>
      </c>
      <c r="AF1004" s="57">
        <f t="shared" ref="AF1004:AF1061" si="1350">AD1004+AE1004</f>
        <v>68631.7</v>
      </c>
      <c r="AG1004" s="58">
        <f t="shared" si="1347"/>
        <v>72401.099999999991</v>
      </c>
      <c r="AH1004" s="58">
        <f t="shared" si="1348"/>
        <v>72401.099999999991</v>
      </c>
      <c r="AI1004" s="11">
        <f>AI1005</f>
        <v>0</v>
      </c>
      <c r="AJ1004" s="21"/>
      <c r="AK1004" s="21"/>
    </row>
    <row r="1005" spans="1:37" ht="31.2" x14ac:dyDescent="0.3">
      <c r="A1005" s="47" t="s">
        <v>658</v>
      </c>
      <c r="B1005" s="48">
        <v>100</v>
      </c>
      <c r="C1005" s="47" t="s">
        <v>318</v>
      </c>
      <c r="D1005" s="47" t="s">
        <v>318</v>
      </c>
      <c r="E1005" s="49" t="s">
        <v>659</v>
      </c>
      <c r="F1005" s="11">
        <v>57771.199999999997</v>
      </c>
      <c r="G1005" s="11">
        <v>59547.899999999994</v>
      </c>
      <c r="H1005" s="11">
        <v>59547.899999999994</v>
      </c>
      <c r="I1005" s="11">
        <v>2021.9</v>
      </c>
      <c r="J1005" s="11">
        <v>2084.1</v>
      </c>
      <c r="K1005" s="11">
        <v>2084.1</v>
      </c>
      <c r="L1005" s="11">
        <f t="shared" si="1317"/>
        <v>59793.1</v>
      </c>
      <c r="M1005" s="11">
        <f t="shared" si="1318"/>
        <v>61631.999999999993</v>
      </c>
      <c r="N1005" s="11">
        <f t="shared" si="1319"/>
        <v>61631.999999999993</v>
      </c>
      <c r="O1005" s="11">
        <v>8838.6</v>
      </c>
      <c r="P1005" s="11">
        <v>10769.1</v>
      </c>
      <c r="Q1005" s="11">
        <v>10769.1</v>
      </c>
      <c r="R1005" s="11">
        <f t="shared" si="1340"/>
        <v>68631.7</v>
      </c>
      <c r="S1005" s="11">
        <f t="shared" si="1341"/>
        <v>72401.099999999991</v>
      </c>
      <c r="T1005" s="11">
        <f t="shared" si="1342"/>
        <v>72401.099999999991</v>
      </c>
      <c r="U1005" s="11"/>
      <c r="V1005" s="11"/>
      <c r="W1005" s="11"/>
      <c r="X1005" s="11">
        <f t="shared" si="1343"/>
        <v>68631.7</v>
      </c>
      <c r="Y1005" s="11">
        <f t="shared" si="1344"/>
        <v>72401.099999999991</v>
      </c>
      <c r="Z1005" s="11">
        <f t="shared" si="1345"/>
        <v>72401.099999999991</v>
      </c>
      <c r="AA1005" s="11"/>
      <c r="AB1005" s="11"/>
      <c r="AC1005" s="11"/>
      <c r="AD1005" s="11">
        <f t="shared" si="1346"/>
        <v>68631.7</v>
      </c>
      <c r="AE1005" s="11"/>
      <c r="AF1005" s="57">
        <f t="shared" si="1350"/>
        <v>68631.7</v>
      </c>
      <c r="AG1005" s="58">
        <f t="shared" si="1347"/>
        <v>72401.099999999991</v>
      </c>
      <c r="AH1005" s="58">
        <f t="shared" si="1348"/>
        <v>72401.099999999991</v>
      </c>
      <c r="AI1005" s="11"/>
      <c r="AJ1005" s="21"/>
      <c r="AK1005" s="21">
        <v>84</v>
      </c>
    </row>
    <row r="1006" spans="1:37" ht="31.2" x14ac:dyDescent="0.3">
      <c r="A1006" s="47" t="s">
        <v>658</v>
      </c>
      <c r="B1006" s="48" t="s">
        <v>59</v>
      </c>
      <c r="C1006" s="47"/>
      <c r="D1006" s="47"/>
      <c r="E1006" s="49" t="s">
        <v>60</v>
      </c>
      <c r="F1006" s="11">
        <f t="shared" ref="F1006:K1006" si="1351">F1007</f>
        <v>2730.1</v>
      </c>
      <c r="G1006" s="11">
        <f t="shared" si="1351"/>
        <v>2730.1</v>
      </c>
      <c r="H1006" s="11">
        <f t="shared" si="1351"/>
        <v>2730.1</v>
      </c>
      <c r="I1006" s="11">
        <f t="shared" si="1351"/>
        <v>102</v>
      </c>
      <c r="J1006" s="11">
        <f t="shared" si="1351"/>
        <v>102</v>
      </c>
      <c r="K1006" s="11">
        <f t="shared" si="1351"/>
        <v>102</v>
      </c>
      <c r="L1006" s="11">
        <f t="shared" si="1317"/>
        <v>2832.1</v>
      </c>
      <c r="M1006" s="11">
        <f t="shared" si="1318"/>
        <v>2832.1</v>
      </c>
      <c r="N1006" s="11">
        <f t="shared" si="1319"/>
        <v>2832.1</v>
      </c>
      <c r="O1006" s="11">
        <f>O1007</f>
        <v>0</v>
      </c>
      <c r="P1006" s="11">
        <f>P1007</f>
        <v>0</v>
      </c>
      <c r="Q1006" s="11">
        <f>Q1007</f>
        <v>0</v>
      </c>
      <c r="R1006" s="11">
        <f t="shared" si="1340"/>
        <v>2832.1</v>
      </c>
      <c r="S1006" s="11">
        <f t="shared" si="1341"/>
        <v>2832.1</v>
      </c>
      <c r="T1006" s="11">
        <f t="shared" si="1342"/>
        <v>2832.1</v>
      </c>
      <c r="U1006" s="11">
        <f>U1007</f>
        <v>0</v>
      </c>
      <c r="V1006" s="11">
        <f>V1007</f>
        <v>0</v>
      </c>
      <c r="W1006" s="11">
        <f>W1007</f>
        <v>0</v>
      </c>
      <c r="X1006" s="11">
        <f t="shared" si="1343"/>
        <v>2832.1</v>
      </c>
      <c r="Y1006" s="11">
        <f t="shared" si="1344"/>
        <v>2832.1</v>
      </c>
      <c r="Z1006" s="11">
        <f t="shared" si="1345"/>
        <v>2832.1</v>
      </c>
      <c r="AA1006" s="11">
        <f>AA1007</f>
        <v>0</v>
      </c>
      <c r="AB1006" s="11">
        <f>AB1007</f>
        <v>0</v>
      </c>
      <c r="AC1006" s="11">
        <f>AC1007</f>
        <v>0</v>
      </c>
      <c r="AD1006" s="11">
        <f t="shared" si="1346"/>
        <v>2832.1</v>
      </c>
      <c r="AE1006" s="11">
        <f>AE1007</f>
        <v>0</v>
      </c>
      <c r="AF1006" s="57">
        <f t="shared" si="1350"/>
        <v>2832.1</v>
      </c>
      <c r="AG1006" s="58">
        <f t="shared" si="1347"/>
        <v>2832.1</v>
      </c>
      <c r="AH1006" s="58">
        <f t="shared" si="1348"/>
        <v>2832.1</v>
      </c>
      <c r="AI1006" s="11">
        <f>AI1007</f>
        <v>0</v>
      </c>
      <c r="AJ1006" s="21"/>
      <c r="AK1006" s="21"/>
    </row>
    <row r="1007" spans="1:37" ht="31.2" x14ac:dyDescent="0.3">
      <c r="A1007" s="47" t="s">
        <v>658</v>
      </c>
      <c r="B1007" s="48">
        <v>200</v>
      </c>
      <c r="C1007" s="47" t="s">
        <v>318</v>
      </c>
      <c r="D1007" s="47" t="s">
        <v>318</v>
      </c>
      <c r="E1007" s="49" t="s">
        <v>659</v>
      </c>
      <c r="F1007" s="11">
        <v>2730.1</v>
      </c>
      <c r="G1007" s="11">
        <v>2730.1</v>
      </c>
      <c r="H1007" s="11">
        <v>2730.1</v>
      </c>
      <c r="I1007" s="11">
        <v>102</v>
      </c>
      <c r="J1007" s="11">
        <v>102</v>
      </c>
      <c r="K1007" s="11">
        <v>102</v>
      </c>
      <c r="L1007" s="11">
        <f t="shared" si="1317"/>
        <v>2832.1</v>
      </c>
      <c r="M1007" s="11">
        <f t="shared" si="1318"/>
        <v>2832.1</v>
      </c>
      <c r="N1007" s="11">
        <f t="shared" si="1319"/>
        <v>2832.1</v>
      </c>
      <c r="O1007" s="11"/>
      <c r="P1007" s="11"/>
      <c r="Q1007" s="11"/>
      <c r="R1007" s="11">
        <f t="shared" si="1340"/>
        <v>2832.1</v>
      </c>
      <c r="S1007" s="11">
        <f t="shared" si="1341"/>
        <v>2832.1</v>
      </c>
      <c r="T1007" s="11">
        <f t="shared" si="1342"/>
        <v>2832.1</v>
      </c>
      <c r="U1007" s="11"/>
      <c r="V1007" s="11"/>
      <c r="W1007" s="11"/>
      <c r="X1007" s="11">
        <f t="shared" si="1343"/>
        <v>2832.1</v>
      </c>
      <c r="Y1007" s="11">
        <f t="shared" si="1344"/>
        <v>2832.1</v>
      </c>
      <c r="Z1007" s="11">
        <f t="shared" si="1345"/>
        <v>2832.1</v>
      </c>
      <c r="AA1007" s="11"/>
      <c r="AB1007" s="11"/>
      <c r="AC1007" s="11"/>
      <c r="AD1007" s="11">
        <f t="shared" ref="AD1007:AD1070" si="1352">X1007+AA1007</f>
        <v>2832.1</v>
      </c>
      <c r="AE1007" s="11"/>
      <c r="AF1007" s="57">
        <f t="shared" si="1350"/>
        <v>2832.1</v>
      </c>
      <c r="AG1007" s="58">
        <f t="shared" ref="AG1007:AG1070" si="1353">Y1007+AB1007</f>
        <v>2832.1</v>
      </c>
      <c r="AH1007" s="58">
        <f t="shared" ref="AH1007:AH1070" si="1354">Z1007+AC1007</f>
        <v>2832.1</v>
      </c>
      <c r="AI1007" s="11"/>
      <c r="AJ1007" s="21"/>
      <c r="AK1007" s="21">
        <v>85</v>
      </c>
    </row>
    <row r="1008" spans="1:37" ht="46.8" x14ac:dyDescent="0.3">
      <c r="A1008" s="47" t="s">
        <v>660</v>
      </c>
      <c r="B1008" s="48"/>
      <c r="C1008" s="47"/>
      <c r="D1008" s="47"/>
      <c r="E1008" s="49" t="s">
        <v>140</v>
      </c>
      <c r="F1008" s="11">
        <f t="shared" ref="F1008:K1008" si="1355">F1009+F1011+F1013</f>
        <v>814078.5</v>
      </c>
      <c r="G1008" s="11">
        <f t="shared" si="1355"/>
        <v>205923.6</v>
      </c>
      <c r="H1008" s="11">
        <f t="shared" si="1355"/>
        <v>205923.6</v>
      </c>
      <c r="I1008" s="11">
        <f t="shared" si="1355"/>
        <v>0</v>
      </c>
      <c r="J1008" s="11">
        <f t="shared" si="1355"/>
        <v>0</v>
      </c>
      <c r="K1008" s="11">
        <f t="shared" si="1355"/>
        <v>0</v>
      </c>
      <c r="L1008" s="11">
        <f t="shared" si="1317"/>
        <v>814078.5</v>
      </c>
      <c r="M1008" s="11">
        <f t="shared" si="1318"/>
        <v>205923.6</v>
      </c>
      <c r="N1008" s="11">
        <f t="shared" si="1319"/>
        <v>205923.6</v>
      </c>
      <c r="O1008" s="11">
        <f>O1009+O1011+O1013</f>
        <v>19932.900000000001</v>
      </c>
      <c r="P1008" s="11">
        <f>P1009+P1011+P1013</f>
        <v>23651.1</v>
      </c>
      <c r="Q1008" s="11">
        <f>Q1009+Q1011+Q1013</f>
        <v>23651.1</v>
      </c>
      <c r="R1008" s="11">
        <f t="shared" si="1340"/>
        <v>834011.4</v>
      </c>
      <c r="S1008" s="11">
        <f t="shared" si="1341"/>
        <v>229574.7</v>
      </c>
      <c r="T1008" s="11">
        <f t="shared" si="1342"/>
        <v>229574.7</v>
      </c>
      <c r="U1008" s="11">
        <f>U1009+U1011+U1013</f>
        <v>0</v>
      </c>
      <c r="V1008" s="11">
        <f>V1009+V1011+V1013</f>
        <v>0</v>
      </c>
      <c r="W1008" s="11">
        <f>W1009+W1011+W1013</f>
        <v>0</v>
      </c>
      <c r="X1008" s="11">
        <f t="shared" si="1343"/>
        <v>834011.4</v>
      </c>
      <c r="Y1008" s="11">
        <f t="shared" si="1344"/>
        <v>229574.7</v>
      </c>
      <c r="Z1008" s="11">
        <f t="shared" si="1345"/>
        <v>229574.7</v>
      </c>
      <c r="AA1008" s="11">
        <f>AA1009+AA1011+AA1013</f>
        <v>0</v>
      </c>
      <c r="AB1008" s="11">
        <f>AB1009+AB1011+AB1013</f>
        <v>0</v>
      </c>
      <c r="AC1008" s="11">
        <f>AC1009+AC1011+AC1013</f>
        <v>0</v>
      </c>
      <c r="AD1008" s="11">
        <f t="shared" si="1352"/>
        <v>834011.4</v>
      </c>
      <c r="AE1008" s="11">
        <f>AE1009+AE1011+AE1013</f>
        <v>0</v>
      </c>
      <c r="AF1008" s="57">
        <f t="shared" si="1350"/>
        <v>834011.4</v>
      </c>
      <c r="AG1008" s="58">
        <f t="shared" si="1353"/>
        <v>229574.7</v>
      </c>
      <c r="AH1008" s="58">
        <f t="shared" si="1354"/>
        <v>229574.7</v>
      </c>
      <c r="AI1008" s="11">
        <f>AI1009+AI1011+AI1013</f>
        <v>0</v>
      </c>
      <c r="AJ1008" s="21"/>
      <c r="AK1008" s="21"/>
    </row>
    <row r="1009" spans="1:42" ht="78" x14ac:dyDescent="0.3">
      <c r="A1009" s="47" t="s">
        <v>660</v>
      </c>
      <c r="B1009" s="48" t="s">
        <v>141</v>
      </c>
      <c r="C1009" s="47"/>
      <c r="D1009" s="47"/>
      <c r="E1009" s="49" t="s">
        <v>142</v>
      </c>
      <c r="F1009" s="11">
        <f t="shared" ref="F1009:K1009" si="1356">F1010</f>
        <v>172259</v>
      </c>
      <c r="G1009" s="11">
        <f t="shared" si="1356"/>
        <v>177555.5</v>
      </c>
      <c r="H1009" s="11">
        <f t="shared" si="1356"/>
        <v>177555.5</v>
      </c>
      <c r="I1009" s="11">
        <f t="shared" si="1356"/>
        <v>0</v>
      </c>
      <c r="J1009" s="11">
        <f t="shared" si="1356"/>
        <v>0</v>
      </c>
      <c r="K1009" s="11">
        <f t="shared" si="1356"/>
        <v>0</v>
      </c>
      <c r="L1009" s="11">
        <f t="shared" si="1317"/>
        <v>172259</v>
      </c>
      <c r="M1009" s="11">
        <f t="shared" si="1318"/>
        <v>177555.5</v>
      </c>
      <c r="N1009" s="11">
        <f t="shared" si="1319"/>
        <v>177555.5</v>
      </c>
      <c r="O1009" s="11">
        <f>O1010</f>
        <v>19932.900000000001</v>
      </c>
      <c r="P1009" s="11">
        <f>P1010</f>
        <v>23651.1</v>
      </c>
      <c r="Q1009" s="11">
        <f>Q1010</f>
        <v>23651.1</v>
      </c>
      <c r="R1009" s="11">
        <f t="shared" si="1340"/>
        <v>192191.9</v>
      </c>
      <c r="S1009" s="11">
        <f t="shared" si="1341"/>
        <v>201206.6</v>
      </c>
      <c r="T1009" s="11">
        <f t="shared" si="1342"/>
        <v>201206.6</v>
      </c>
      <c r="U1009" s="11">
        <f>U1010</f>
        <v>0</v>
      </c>
      <c r="V1009" s="11">
        <f>V1010</f>
        <v>0</v>
      </c>
      <c r="W1009" s="11">
        <f>W1010</f>
        <v>0</v>
      </c>
      <c r="X1009" s="11">
        <f t="shared" si="1343"/>
        <v>192191.9</v>
      </c>
      <c r="Y1009" s="11">
        <f t="shared" si="1344"/>
        <v>201206.6</v>
      </c>
      <c r="Z1009" s="11">
        <f t="shared" si="1345"/>
        <v>201206.6</v>
      </c>
      <c r="AA1009" s="11">
        <f>AA1010</f>
        <v>0</v>
      </c>
      <c r="AB1009" s="11">
        <f>AB1010</f>
        <v>0</v>
      </c>
      <c r="AC1009" s="11">
        <f>AC1010</f>
        <v>0</v>
      </c>
      <c r="AD1009" s="11">
        <f t="shared" si="1352"/>
        <v>192191.9</v>
      </c>
      <c r="AE1009" s="11">
        <f>AE1010</f>
        <v>0</v>
      </c>
      <c r="AF1009" s="57">
        <f t="shared" si="1350"/>
        <v>192191.9</v>
      </c>
      <c r="AG1009" s="58">
        <f t="shared" si="1353"/>
        <v>201206.6</v>
      </c>
      <c r="AH1009" s="58">
        <f t="shared" si="1354"/>
        <v>201206.6</v>
      </c>
      <c r="AI1009" s="11">
        <f>AI1010</f>
        <v>0</v>
      </c>
      <c r="AJ1009" s="21"/>
      <c r="AK1009" s="21"/>
    </row>
    <row r="1010" spans="1:42" ht="31.2" x14ac:dyDescent="0.3">
      <c r="A1010" s="47" t="s">
        <v>660</v>
      </c>
      <c r="B1010" s="48">
        <v>100</v>
      </c>
      <c r="C1010" s="47" t="s">
        <v>318</v>
      </c>
      <c r="D1010" s="47" t="s">
        <v>318</v>
      </c>
      <c r="E1010" s="49" t="s">
        <v>659</v>
      </c>
      <c r="F1010" s="11">
        <v>172259</v>
      </c>
      <c r="G1010" s="11">
        <v>177555.5</v>
      </c>
      <c r="H1010" s="11">
        <v>177555.5</v>
      </c>
      <c r="I1010" s="11"/>
      <c r="J1010" s="11"/>
      <c r="K1010" s="11"/>
      <c r="L1010" s="11">
        <f t="shared" si="1317"/>
        <v>172259</v>
      </c>
      <c r="M1010" s="11">
        <f t="shared" si="1318"/>
        <v>177555.5</v>
      </c>
      <c r="N1010" s="11">
        <f t="shared" si="1319"/>
        <v>177555.5</v>
      </c>
      <c r="O1010" s="11">
        <v>19932.900000000001</v>
      </c>
      <c r="P1010" s="11">
        <v>23651.1</v>
      </c>
      <c r="Q1010" s="11">
        <v>23651.1</v>
      </c>
      <c r="R1010" s="11">
        <f t="shared" si="1340"/>
        <v>192191.9</v>
      </c>
      <c r="S1010" s="11">
        <f t="shared" si="1341"/>
        <v>201206.6</v>
      </c>
      <c r="T1010" s="11">
        <f t="shared" si="1342"/>
        <v>201206.6</v>
      </c>
      <c r="U1010" s="11"/>
      <c r="V1010" s="11"/>
      <c r="W1010" s="11"/>
      <c r="X1010" s="11">
        <f t="shared" si="1343"/>
        <v>192191.9</v>
      </c>
      <c r="Y1010" s="11">
        <f t="shared" si="1344"/>
        <v>201206.6</v>
      </c>
      <c r="Z1010" s="11">
        <f t="shared" si="1345"/>
        <v>201206.6</v>
      </c>
      <c r="AA1010" s="11"/>
      <c r="AB1010" s="11"/>
      <c r="AC1010" s="11"/>
      <c r="AD1010" s="11">
        <f t="shared" si="1352"/>
        <v>192191.9</v>
      </c>
      <c r="AE1010" s="11"/>
      <c r="AF1010" s="57">
        <f t="shared" si="1350"/>
        <v>192191.9</v>
      </c>
      <c r="AG1010" s="58">
        <f t="shared" si="1353"/>
        <v>201206.6</v>
      </c>
      <c r="AH1010" s="58">
        <f t="shared" si="1354"/>
        <v>201206.6</v>
      </c>
      <c r="AI1010" s="11"/>
      <c r="AJ1010" s="21"/>
      <c r="AK1010" s="21"/>
    </row>
    <row r="1011" spans="1:42" ht="31.2" x14ac:dyDescent="0.3">
      <c r="A1011" s="47" t="s">
        <v>660</v>
      </c>
      <c r="B1011" s="48" t="s">
        <v>59</v>
      </c>
      <c r="C1011" s="47"/>
      <c r="D1011" s="47"/>
      <c r="E1011" s="49" t="s">
        <v>60</v>
      </c>
      <c r="F1011" s="11">
        <f t="shared" ref="F1011:K1011" si="1357">F1012</f>
        <v>28368.1</v>
      </c>
      <c r="G1011" s="11">
        <f t="shared" si="1357"/>
        <v>28368.1</v>
      </c>
      <c r="H1011" s="11">
        <f t="shared" si="1357"/>
        <v>28368.1</v>
      </c>
      <c r="I1011" s="11">
        <f t="shared" si="1357"/>
        <v>0</v>
      </c>
      <c r="J1011" s="11">
        <f t="shared" si="1357"/>
        <v>0</v>
      </c>
      <c r="K1011" s="11">
        <f t="shared" si="1357"/>
        <v>0</v>
      </c>
      <c r="L1011" s="11">
        <f t="shared" si="1317"/>
        <v>28368.1</v>
      </c>
      <c r="M1011" s="11">
        <f t="shared" si="1318"/>
        <v>28368.1</v>
      </c>
      <c r="N1011" s="11">
        <f t="shared" si="1319"/>
        <v>28368.1</v>
      </c>
      <c r="O1011" s="11">
        <f>O1012</f>
        <v>0</v>
      </c>
      <c r="P1011" s="11">
        <f>P1012</f>
        <v>0</v>
      </c>
      <c r="Q1011" s="11">
        <f>Q1012</f>
        <v>0</v>
      </c>
      <c r="R1011" s="11">
        <f t="shared" si="1340"/>
        <v>28368.1</v>
      </c>
      <c r="S1011" s="11">
        <f t="shared" si="1341"/>
        <v>28368.1</v>
      </c>
      <c r="T1011" s="11">
        <f t="shared" si="1342"/>
        <v>28368.1</v>
      </c>
      <c r="U1011" s="11">
        <f>U1012</f>
        <v>0</v>
      </c>
      <c r="V1011" s="11">
        <f>V1012</f>
        <v>0</v>
      </c>
      <c r="W1011" s="11">
        <f>W1012</f>
        <v>0</v>
      </c>
      <c r="X1011" s="11">
        <f t="shared" si="1343"/>
        <v>28368.1</v>
      </c>
      <c r="Y1011" s="11">
        <f t="shared" si="1344"/>
        <v>28368.1</v>
      </c>
      <c r="Z1011" s="11">
        <f t="shared" si="1345"/>
        <v>28368.1</v>
      </c>
      <c r="AA1011" s="11">
        <f>AA1012</f>
        <v>0</v>
      </c>
      <c r="AB1011" s="11">
        <f>AB1012</f>
        <v>0</v>
      </c>
      <c r="AC1011" s="11">
        <f>AC1012</f>
        <v>0</v>
      </c>
      <c r="AD1011" s="11">
        <f t="shared" si="1352"/>
        <v>28368.1</v>
      </c>
      <c r="AE1011" s="11">
        <f>AE1012</f>
        <v>0</v>
      </c>
      <c r="AF1011" s="57">
        <f t="shared" si="1350"/>
        <v>28368.1</v>
      </c>
      <c r="AG1011" s="58">
        <f t="shared" si="1353"/>
        <v>28368.1</v>
      </c>
      <c r="AH1011" s="58">
        <f t="shared" si="1354"/>
        <v>28368.1</v>
      </c>
      <c r="AI1011" s="11">
        <f>AI1012</f>
        <v>0</v>
      </c>
      <c r="AJ1011" s="21"/>
      <c r="AK1011" s="21"/>
    </row>
    <row r="1012" spans="1:42" ht="31.2" x14ac:dyDescent="0.3">
      <c r="A1012" s="47" t="s">
        <v>660</v>
      </c>
      <c r="B1012" s="48">
        <v>200</v>
      </c>
      <c r="C1012" s="47" t="s">
        <v>318</v>
      </c>
      <c r="D1012" s="47" t="s">
        <v>318</v>
      </c>
      <c r="E1012" s="49" t="s">
        <v>659</v>
      </c>
      <c r="F1012" s="11">
        <v>28368.1</v>
      </c>
      <c r="G1012" s="11">
        <v>28368.1</v>
      </c>
      <c r="H1012" s="11">
        <v>28368.1</v>
      </c>
      <c r="I1012" s="11"/>
      <c r="J1012" s="11"/>
      <c r="K1012" s="11"/>
      <c r="L1012" s="11">
        <f t="shared" si="1317"/>
        <v>28368.1</v>
      </c>
      <c r="M1012" s="11">
        <f t="shared" si="1318"/>
        <v>28368.1</v>
      </c>
      <c r="N1012" s="11">
        <f t="shared" si="1319"/>
        <v>28368.1</v>
      </c>
      <c r="O1012" s="11"/>
      <c r="P1012" s="11"/>
      <c r="Q1012" s="11"/>
      <c r="R1012" s="11">
        <f t="shared" si="1340"/>
        <v>28368.1</v>
      </c>
      <c r="S1012" s="11">
        <f t="shared" si="1341"/>
        <v>28368.1</v>
      </c>
      <c r="T1012" s="11">
        <f t="shared" si="1342"/>
        <v>28368.1</v>
      </c>
      <c r="U1012" s="11"/>
      <c r="V1012" s="11"/>
      <c r="W1012" s="11"/>
      <c r="X1012" s="11">
        <f t="shared" si="1343"/>
        <v>28368.1</v>
      </c>
      <c r="Y1012" s="11">
        <f t="shared" si="1344"/>
        <v>28368.1</v>
      </c>
      <c r="Z1012" s="11">
        <f t="shared" si="1345"/>
        <v>28368.1</v>
      </c>
      <c r="AA1012" s="11"/>
      <c r="AB1012" s="11"/>
      <c r="AC1012" s="11"/>
      <c r="AD1012" s="11">
        <f t="shared" si="1352"/>
        <v>28368.1</v>
      </c>
      <c r="AE1012" s="11"/>
      <c r="AF1012" s="57">
        <f t="shared" si="1350"/>
        <v>28368.1</v>
      </c>
      <c r="AG1012" s="58">
        <f t="shared" si="1353"/>
        <v>28368.1</v>
      </c>
      <c r="AH1012" s="58">
        <f t="shared" si="1354"/>
        <v>28368.1</v>
      </c>
      <c r="AI1012" s="11"/>
      <c r="AJ1012" s="21"/>
      <c r="AK1012" s="21"/>
    </row>
    <row r="1013" spans="1:42" x14ac:dyDescent="0.3">
      <c r="A1013" s="47" t="s">
        <v>660</v>
      </c>
      <c r="B1013" s="48" t="s">
        <v>45</v>
      </c>
      <c r="C1013" s="47"/>
      <c r="D1013" s="47"/>
      <c r="E1013" s="49" t="s">
        <v>46</v>
      </c>
      <c r="F1013" s="11">
        <f t="shared" ref="F1013:K1013" si="1358">F1014</f>
        <v>613451.4</v>
      </c>
      <c r="G1013" s="11">
        <f t="shared" si="1358"/>
        <v>0</v>
      </c>
      <c r="H1013" s="11">
        <f t="shared" si="1358"/>
        <v>0</v>
      </c>
      <c r="I1013" s="11">
        <f t="shared" si="1358"/>
        <v>0</v>
      </c>
      <c r="J1013" s="11">
        <f t="shared" si="1358"/>
        <v>0</v>
      </c>
      <c r="K1013" s="11">
        <f t="shared" si="1358"/>
        <v>0</v>
      </c>
      <c r="L1013" s="11">
        <f t="shared" si="1317"/>
        <v>613451.4</v>
      </c>
      <c r="M1013" s="11">
        <f t="shared" si="1318"/>
        <v>0</v>
      </c>
      <c r="N1013" s="11">
        <f t="shared" si="1319"/>
        <v>0</v>
      </c>
      <c r="O1013" s="11">
        <f>O1014</f>
        <v>0</v>
      </c>
      <c r="P1013" s="11">
        <f>P1014</f>
        <v>0</v>
      </c>
      <c r="Q1013" s="11">
        <f>Q1014</f>
        <v>0</v>
      </c>
      <c r="R1013" s="11">
        <f t="shared" si="1340"/>
        <v>613451.4</v>
      </c>
      <c r="S1013" s="11">
        <f t="shared" si="1341"/>
        <v>0</v>
      </c>
      <c r="T1013" s="11">
        <f t="shared" si="1342"/>
        <v>0</v>
      </c>
      <c r="U1013" s="11">
        <f>U1014</f>
        <v>0</v>
      </c>
      <c r="V1013" s="11">
        <f>V1014</f>
        <v>0</v>
      </c>
      <c r="W1013" s="11">
        <f>W1014</f>
        <v>0</v>
      </c>
      <c r="X1013" s="11">
        <f t="shared" si="1343"/>
        <v>613451.4</v>
      </c>
      <c r="Y1013" s="11">
        <f t="shared" si="1344"/>
        <v>0</v>
      </c>
      <c r="Z1013" s="11">
        <f t="shared" si="1345"/>
        <v>0</v>
      </c>
      <c r="AA1013" s="11">
        <f>AA1014</f>
        <v>0</v>
      </c>
      <c r="AB1013" s="11">
        <f>AB1014</f>
        <v>0</v>
      </c>
      <c r="AC1013" s="11">
        <f>AC1014</f>
        <v>0</v>
      </c>
      <c r="AD1013" s="11">
        <f t="shared" si="1352"/>
        <v>613451.4</v>
      </c>
      <c r="AE1013" s="11">
        <f>AE1014</f>
        <v>0</v>
      </c>
      <c r="AF1013" s="57">
        <f t="shared" si="1350"/>
        <v>613451.4</v>
      </c>
      <c r="AG1013" s="58">
        <f t="shared" si="1353"/>
        <v>0</v>
      </c>
      <c r="AH1013" s="58">
        <f t="shared" si="1354"/>
        <v>0</v>
      </c>
      <c r="AI1013" s="11">
        <f>AI1014</f>
        <v>0</v>
      </c>
      <c r="AJ1013" s="21"/>
      <c r="AK1013" s="21"/>
    </row>
    <row r="1014" spans="1:42" ht="31.2" x14ac:dyDescent="0.3">
      <c r="A1014" s="47" t="s">
        <v>660</v>
      </c>
      <c r="B1014" s="48">
        <v>800</v>
      </c>
      <c r="C1014" s="47" t="s">
        <v>318</v>
      </c>
      <c r="D1014" s="47" t="s">
        <v>318</v>
      </c>
      <c r="E1014" s="49" t="s">
        <v>659</v>
      </c>
      <c r="F1014" s="11">
        <v>613451.4</v>
      </c>
      <c r="G1014" s="11">
        <v>0</v>
      </c>
      <c r="H1014" s="11">
        <v>0</v>
      </c>
      <c r="I1014" s="11"/>
      <c r="J1014" s="11"/>
      <c r="K1014" s="11"/>
      <c r="L1014" s="11">
        <f t="shared" si="1317"/>
        <v>613451.4</v>
      </c>
      <c r="M1014" s="11">
        <f t="shared" si="1318"/>
        <v>0</v>
      </c>
      <c r="N1014" s="11">
        <f t="shared" si="1319"/>
        <v>0</v>
      </c>
      <c r="O1014" s="11"/>
      <c r="P1014" s="11"/>
      <c r="Q1014" s="11"/>
      <c r="R1014" s="11">
        <f t="shared" si="1340"/>
        <v>613451.4</v>
      </c>
      <c r="S1014" s="11">
        <f t="shared" si="1341"/>
        <v>0</v>
      </c>
      <c r="T1014" s="11">
        <f t="shared" si="1342"/>
        <v>0</v>
      </c>
      <c r="U1014" s="11"/>
      <c r="V1014" s="11"/>
      <c r="W1014" s="11"/>
      <c r="X1014" s="11">
        <f t="shared" si="1343"/>
        <v>613451.4</v>
      </c>
      <c r="Y1014" s="11">
        <f t="shared" si="1344"/>
        <v>0</v>
      </c>
      <c r="Z1014" s="11">
        <f t="shared" si="1345"/>
        <v>0</v>
      </c>
      <c r="AA1014" s="11"/>
      <c r="AB1014" s="11"/>
      <c r="AC1014" s="11"/>
      <c r="AD1014" s="11">
        <f t="shared" si="1352"/>
        <v>613451.4</v>
      </c>
      <c r="AE1014" s="11"/>
      <c r="AF1014" s="57">
        <f t="shared" si="1350"/>
        <v>613451.4</v>
      </c>
      <c r="AG1014" s="58">
        <f t="shared" si="1353"/>
        <v>0</v>
      </c>
      <c r="AH1014" s="58">
        <f t="shared" si="1354"/>
        <v>0</v>
      </c>
      <c r="AI1014" s="11"/>
      <c r="AJ1014" s="21"/>
      <c r="AK1014" s="21"/>
    </row>
    <row r="1015" spans="1:42" s="59" customFormat="1" ht="31.2" x14ac:dyDescent="0.3">
      <c r="A1015" s="41" t="s">
        <v>661</v>
      </c>
      <c r="B1015" s="42"/>
      <c r="C1015" s="41"/>
      <c r="D1015" s="41"/>
      <c r="E1015" s="43" t="s">
        <v>662</v>
      </c>
      <c r="F1015" s="15">
        <f t="shared" ref="F1015:K1015" si="1359">F1016</f>
        <v>181601.3</v>
      </c>
      <c r="G1015" s="15">
        <f t="shared" si="1359"/>
        <v>183702.2</v>
      </c>
      <c r="H1015" s="15">
        <f t="shared" si="1359"/>
        <v>184232.2</v>
      </c>
      <c r="I1015" s="15">
        <f t="shared" si="1359"/>
        <v>0</v>
      </c>
      <c r="J1015" s="15">
        <f t="shared" si="1359"/>
        <v>0</v>
      </c>
      <c r="K1015" s="15">
        <f t="shared" si="1359"/>
        <v>0</v>
      </c>
      <c r="L1015" s="15">
        <f t="shared" si="1317"/>
        <v>181601.3</v>
      </c>
      <c r="M1015" s="15">
        <f t="shared" si="1318"/>
        <v>183702.2</v>
      </c>
      <c r="N1015" s="15">
        <f t="shared" si="1319"/>
        <v>184232.2</v>
      </c>
      <c r="O1015" s="15">
        <f>O1016</f>
        <v>20828.599999999999</v>
      </c>
      <c r="P1015" s="15">
        <f>P1016</f>
        <v>25469.8</v>
      </c>
      <c r="Q1015" s="15">
        <f>Q1016</f>
        <v>25469.8</v>
      </c>
      <c r="R1015" s="15">
        <f t="shared" si="1340"/>
        <v>202429.9</v>
      </c>
      <c r="S1015" s="15">
        <f t="shared" si="1341"/>
        <v>209172</v>
      </c>
      <c r="T1015" s="15">
        <f t="shared" si="1342"/>
        <v>209702</v>
      </c>
      <c r="U1015" s="15">
        <f>U1016</f>
        <v>0</v>
      </c>
      <c r="V1015" s="15">
        <f>V1016</f>
        <v>0</v>
      </c>
      <c r="W1015" s="15">
        <f>W1016</f>
        <v>0</v>
      </c>
      <c r="X1015" s="15">
        <f t="shared" si="1343"/>
        <v>202429.9</v>
      </c>
      <c r="Y1015" s="15">
        <f t="shared" si="1344"/>
        <v>209172</v>
      </c>
      <c r="Z1015" s="15">
        <f t="shared" si="1345"/>
        <v>209702</v>
      </c>
      <c r="AA1015" s="15">
        <f>AA1016</f>
        <v>-1.1368683772161603E-13</v>
      </c>
      <c r="AB1015" s="15">
        <f>AB1016</f>
        <v>0</v>
      </c>
      <c r="AC1015" s="15">
        <f>AC1016</f>
        <v>0</v>
      </c>
      <c r="AD1015" s="15">
        <f t="shared" si="1352"/>
        <v>202429.9</v>
      </c>
      <c r="AE1015" s="15">
        <f>AE1016</f>
        <v>0</v>
      </c>
      <c r="AF1015" s="53">
        <f t="shared" si="1350"/>
        <v>202429.9</v>
      </c>
      <c r="AG1015" s="54">
        <f t="shared" si="1353"/>
        <v>209172</v>
      </c>
      <c r="AH1015" s="54">
        <f t="shared" si="1354"/>
        <v>209702</v>
      </c>
      <c r="AI1015" s="15">
        <f>AI1016</f>
        <v>0</v>
      </c>
      <c r="AJ1015" s="16"/>
      <c r="AK1015" s="16"/>
      <c r="AL1015" s="12"/>
      <c r="AM1015" s="12"/>
      <c r="AN1015" s="12"/>
      <c r="AO1015" s="12"/>
      <c r="AP1015" s="12"/>
    </row>
    <row r="1016" spans="1:42" s="60" customFormat="1" x14ac:dyDescent="0.3">
      <c r="A1016" s="44" t="s">
        <v>663</v>
      </c>
      <c r="B1016" s="45"/>
      <c r="C1016" s="44"/>
      <c r="D1016" s="44"/>
      <c r="E1016" s="46" t="s">
        <v>54</v>
      </c>
      <c r="F1016" s="18">
        <f t="shared" ref="F1016:K1016" si="1360">F1017+F1032</f>
        <v>181601.3</v>
      </c>
      <c r="G1016" s="18">
        <f t="shared" si="1360"/>
        <v>183702.2</v>
      </c>
      <c r="H1016" s="18">
        <f t="shared" si="1360"/>
        <v>184232.2</v>
      </c>
      <c r="I1016" s="18">
        <f t="shared" si="1360"/>
        <v>0</v>
      </c>
      <c r="J1016" s="18">
        <f t="shared" si="1360"/>
        <v>0</v>
      </c>
      <c r="K1016" s="18">
        <f t="shared" si="1360"/>
        <v>0</v>
      </c>
      <c r="L1016" s="18">
        <f t="shared" si="1317"/>
        <v>181601.3</v>
      </c>
      <c r="M1016" s="18">
        <f t="shared" si="1318"/>
        <v>183702.2</v>
      </c>
      <c r="N1016" s="18">
        <f t="shared" si="1319"/>
        <v>184232.2</v>
      </c>
      <c r="O1016" s="18">
        <f>O1017+O1032</f>
        <v>20828.599999999999</v>
      </c>
      <c r="P1016" s="18">
        <f>P1017+P1032</f>
        <v>25469.8</v>
      </c>
      <c r="Q1016" s="18">
        <f>Q1017+Q1032</f>
        <v>25469.8</v>
      </c>
      <c r="R1016" s="18">
        <f t="shared" si="1340"/>
        <v>202429.9</v>
      </c>
      <c r="S1016" s="18">
        <f t="shared" si="1341"/>
        <v>209172</v>
      </c>
      <c r="T1016" s="18">
        <f t="shared" si="1342"/>
        <v>209702</v>
      </c>
      <c r="U1016" s="18">
        <f>U1017+U1032</f>
        <v>0</v>
      </c>
      <c r="V1016" s="18">
        <f>V1017+V1032</f>
        <v>0</v>
      </c>
      <c r="W1016" s="18">
        <f>W1017+W1032</f>
        <v>0</v>
      </c>
      <c r="X1016" s="18">
        <f t="shared" si="1343"/>
        <v>202429.9</v>
      </c>
      <c r="Y1016" s="18">
        <f t="shared" si="1344"/>
        <v>209172</v>
      </c>
      <c r="Z1016" s="18">
        <f t="shared" si="1345"/>
        <v>209702</v>
      </c>
      <c r="AA1016" s="18">
        <f>AA1017+AA1032</f>
        <v>-1.1368683772161603E-13</v>
      </c>
      <c r="AB1016" s="18">
        <f>AB1017+AB1032</f>
        <v>0</v>
      </c>
      <c r="AC1016" s="18">
        <f>AC1017+AC1032</f>
        <v>0</v>
      </c>
      <c r="AD1016" s="18">
        <f t="shared" si="1352"/>
        <v>202429.9</v>
      </c>
      <c r="AE1016" s="18">
        <f>AE1017+AE1032</f>
        <v>0</v>
      </c>
      <c r="AF1016" s="55">
        <f t="shared" si="1350"/>
        <v>202429.9</v>
      </c>
      <c r="AG1016" s="56">
        <f t="shared" si="1353"/>
        <v>209172</v>
      </c>
      <c r="AH1016" s="56">
        <f t="shared" si="1354"/>
        <v>209702</v>
      </c>
      <c r="AI1016" s="18">
        <f>AI1017+AI1032</f>
        <v>0</v>
      </c>
      <c r="AJ1016" s="19"/>
      <c r="AK1016" s="19"/>
      <c r="AL1016" s="17"/>
      <c r="AM1016" s="17"/>
      <c r="AN1016" s="17"/>
      <c r="AO1016" s="17"/>
      <c r="AP1016" s="17"/>
    </row>
    <row r="1017" spans="1:42" ht="62.4" x14ac:dyDescent="0.3">
      <c r="A1017" s="47" t="s">
        <v>664</v>
      </c>
      <c r="B1017" s="48"/>
      <c r="C1017" s="47"/>
      <c r="D1017" s="47"/>
      <c r="E1017" s="49" t="s">
        <v>665</v>
      </c>
      <c r="F1017" s="11">
        <f t="shared" ref="F1017:K1017" si="1361">F1018+F1023+F1026+F1029</f>
        <v>39507.199999999997</v>
      </c>
      <c r="G1017" s="11">
        <f t="shared" si="1361"/>
        <v>37440.800000000003</v>
      </c>
      <c r="H1017" s="11">
        <f t="shared" si="1361"/>
        <v>37970.800000000003</v>
      </c>
      <c r="I1017" s="11">
        <f t="shared" si="1361"/>
        <v>0</v>
      </c>
      <c r="J1017" s="11">
        <f t="shared" si="1361"/>
        <v>0</v>
      </c>
      <c r="K1017" s="11">
        <f t="shared" si="1361"/>
        <v>0</v>
      </c>
      <c r="L1017" s="11">
        <f t="shared" si="1317"/>
        <v>39507.199999999997</v>
      </c>
      <c r="M1017" s="11">
        <f t="shared" si="1318"/>
        <v>37440.800000000003</v>
      </c>
      <c r="N1017" s="11">
        <f t="shared" si="1319"/>
        <v>37970.800000000003</v>
      </c>
      <c r="O1017" s="11">
        <f>O1018+O1023+O1026+O1029</f>
        <v>0</v>
      </c>
      <c r="P1017" s="11">
        <f>P1018+P1023+P1026+P1029</f>
        <v>0</v>
      </c>
      <c r="Q1017" s="11">
        <f>Q1018+Q1023+Q1026+Q1029</f>
        <v>0</v>
      </c>
      <c r="R1017" s="11">
        <f t="shared" si="1340"/>
        <v>39507.199999999997</v>
      </c>
      <c r="S1017" s="11">
        <f t="shared" si="1341"/>
        <v>37440.800000000003</v>
      </c>
      <c r="T1017" s="11">
        <f t="shared" si="1342"/>
        <v>37970.800000000003</v>
      </c>
      <c r="U1017" s="11">
        <f>U1018+U1023+U1026+U1029</f>
        <v>0</v>
      </c>
      <c r="V1017" s="11">
        <f>V1018+V1023+V1026+V1029</f>
        <v>0</v>
      </c>
      <c r="W1017" s="11">
        <f>W1018+W1023+W1026+W1029</f>
        <v>0</v>
      </c>
      <c r="X1017" s="11">
        <f t="shared" si="1343"/>
        <v>39507.199999999997</v>
      </c>
      <c r="Y1017" s="11">
        <f t="shared" si="1344"/>
        <v>37440.800000000003</v>
      </c>
      <c r="Z1017" s="11">
        <f t="shared" si="1345"/>
        <v>37970.800000000003</v>
      </c>
      <c r="AA1017" s="11">
        <f>AA1018+AA1023+AA1026+AA1029</f>
        <v>-1.1368683772161603E-13</v>
      </c>
      <c r="AB1017" s="11">
        <f>AB1018+AB1023+AB1026+AB1029</f>
        <v>0</v>
      </c>
      <c r="AC1017" s="11">
        <f>AC1018+AC1023+AC1026+AC1029</f>
        <v>0</v>
      </c>
      <c r="AD1017" s="11">
        <f t="shared" si="1352"/>
        <v>39507.199999999997</v>
      </c>
      <c r="AE1017" s="11">
        <f>AE1018+AE1023+AE1026+AE1029</f>
        <v>-738.37</v>
      </c>
      <c r="AF1017" s="57">
        <f t="shared" si="1350"/>
        <v>38768.829999999994</v>
      </c>
      <c r="AG1017" s="58">
        <f t="shared" si="1353"/>
        <v>37440.800000000003</v>
      </c>
      <c r="AH1017" s="58">
        <f t="shared" si="1354"/>
        <v>37970.800000000003</v>
      </c>
      <c r="AI1017" s="11">
        <f>AI1018+AI1023+AI1026+AI1029</f>
        <v>0</v>
      </c>
      <c r="AJ1017" s="21"/>
      <c r="AK1017" s="21"/>
    </row>
    <row r="1018" spans="1:42" x14ac:dyDescent="0.3">
      <c r="A1018" s="47" t="s">
        <v>666</v>
      </c>
      <c r="B1018" s="48"/>
      <c r="C1018" s="47"/>
      <c r="D1018" s="47"/>
      <c r="E1018" s="49" t="s">
        <v>667</v>
      </c>
      <c r="F1018" s="11">
        <f t="shared" ref="F1018:K1018" si="1362">F1019+F1021</f>
        <v>22555</v>
      </c>
      <c r="G1018" s="11">
        <f t="shared" si="1362"/>
        <v>22971.599999999999</v>
      </c>
      <c r="H1018" s="11">
        <f t="shared" si="1362"/>
        <v>23501.599999999999</v>
      </c>
      <c r="I1018" s="11">
        <f t="shared" si="1362"/>
        <v>0</v>
      </c>
      <c r="J1018" s="11">
        <f t="shared" si="1362"/>
        <v>0</v>
      </c>
      <c r="K1018" s="11">
        <f t="shared" si="1362"/>
        <v>0</v>
      </c>
      <c r="L1018" s="11">
        <f t="shared" si="1317"/>
        <v>22555</v>
      </c>
      <c r="M1018" s="11">
        <f t="shared" si="1318"/>
        <v>22971.599999999999</v>
      </c>
      <c r="N1018" s="11">
        <f t="shared" si="1319"/>
        <v>23501.599999999999</v>
      </c>
      <c r="O1018" s="11">
        <f>O1019+O1021</f>
        <v>0</v>
      </c>
      <c r="P1018" s="11">
        <f>P1019+P1021</f>
        <v>0</v>
      </c>
      <c r="Q1018" s="11">
        <f>Q1019+Q1021</f>
        <v>0</v>
      </c>
      <c r="R1018" s="11">
        <f t="shared" si="1340"/>
        <v>22555</v>
      </c>
      <c r="S1018" s="11">
        <f t="shared" si="1341"/>
        <v>22971.599999999999</v>
      </c>
      <c r="T1018" s="11">
        <f t="shared" si="1342"/>
        <v>23501.599999999999</v>
      </c>
      <c r="U1018" s="11">
        <f>U1019+U1021</f>
        <v>0</v>
      </c>
      <c r="V1018" s="11">
        <f>V1019+V1021</f>
        <v>0</v>
      </c>
      <c r="W1018" s="11">
        <f>W1019+W1021</f>
        <v>0</v>
      </c>
      <c r="X1018" s="11">
        <f t="shared" si="1343"/>
        <v>22555</v>
      </c>
      <c r="Y1018" s="11">
        <f t="shared" si="1344"/>
        <v>22971.599999999999</v>
      </c>
      <c r="Z1018" s="11">
        <f t="shared" si="1345"/>
        <v>23501.599999999999</v>
      </c>
      <c r="AA1018" s="11">
        <f>AA1019+AA1021</f>
        <v>1436.87</v>
      </c>
      <c r="AB1018" s="11">
        <f>AB1019+AB1021</f>
        <v>0</v>
      </c>
      <c r="AC1018" s="11">
        <f>AC1019+AC1021</f>
        <v>0</v>
      </c>
      <c r="AD1018" s="11">
        <f t="shared" si="1352"/>
        <v>23991.87</v>
      </c>
      <c r="AE1018" s="11">
        <f>AE1019+AE1021</f>
        <v>-738.37</v>
      </c>
      <c r="AF1018" s="57">
        <f t="shared" si="1350"/>
        <v>23253.5</v>
      </c>
      <c r="AG1018" s="58">
        <f t="shared" si="1353"/>
        <v>22971.599999999999</v>
      </c>
      <c r="AH1018" s="58">
        <f t="shared" si="1354"/>
        <v>23501.599999999999</v>
      </c>
      <c r="AI1018" s="11">
        <f>AI1019+AI1021</f>
        <v>0</v>
      </c>
      <c r="AJ1018" s="21"/>
      <c r="AK1018" s="21"/>
    </row>
    <row r="1019" spans="1:42" ht="31.2" x14ac:dyDescent="0.3">
      <c r="A1019" s="47" t="s">
        <v>666</v>
      </c>
      <c r="B1019" s="48" t="s">
        <v>59</v>
      </c>
      <c r="C1019" s="47"/>
      <c r="D1019" s="47"/>
      <c r="E1019" s="49" t="s">
        <v>60</v>
      </c>
      <c r="F1019" s="11">
        <f t="shared" ref="F1019:K1019" si="1363">F1020</f>
        <v>21515.1</v>
      </c>
      <c r="G1019" s="11">
        <f t="shared" si="1363"/>
        <v>21933.5</v>
      </c>
      <c r="H1019" s="11">
        <f t="shared" si="1363"/>
        <v>22463.5</v>
      </c>
      <c r="I1019" s="11">
        <f t="shared" si="1363"/>
        <v>0</v>
      </c>
      <c r="J1019" s="11">
        <f t="shared" si="1363"/>
        <v>0</v>
      </c>
      <c r="K1019" s="11">
        <f t="shared" si="1363"/>
        <v>0</v>
      </c>
      <c r="L1019" s="11">
        <f t="shared" si="1317"/>
        <v>21515.1</v>
      </c>
      <c r="M1019" s="11">
        <f t="shared" si="1318"/>
        <v>21933.5</v>
      </c>
      <c r="N1019" s="11">
        <f t="shared" si="1319"/>
        <v>22463.5</v>
      </c>
      <c r="O1019" s="11">
        <f>O1020</f>
        <v>0</v>
      </c>
      <c r="P1019" s="11">
        <f>P1020</f>
        <v>0</v>
      </c>
      <c r="Q1019" s="11">
        <f>Q1020</f>
        <v>0</v>
      </c>
      <c r="R1019" s="11">
        <f t="shared" si="1340"/>
        <v>21515.1</v>
      </c>
      <c r="S1019" s="11">
        <f t="shared" si="1341"/>
        <v>21933.5</v>
      </c>
      <c r="T1019" s="11">
        <f t="shared" si="1342"/>
        <v>22463.5</v>
      </c>
      <c r="U1019" s="11">
        <f>U1020</f>
        <v>0</v>
      </c>
      <c r="V1019" s="11">
        <f>V1020</f>
        <v>0</v>
      </c>
      <c r="W1019" s="11">
        <f>W1020</f>
        <v>0</v>
      </c>
      <c r="X1019" s="11">
        <f t="shared" si="1343"/>
        <v>21515.1</v>
      </c>
      <c r="Y1019" s="11">
        <f t="shared" si="1344"/>
        <v>21933.5</v>
      </c>
      <c r="Z1019" s="11">
        <f t="shared" si="1345"/>
        <v>22463.5</v>
      </c>
      <c r="AA1019" s="11">
        <f>AA1020</f>
        <v>1436.87</v>
      </c>
      <c r="AB1019" s="11">
        <f>AB1020</f>
        <v>0</v>
      </c>
      <c r="AC1019" s="11">
        <f>AC1020</f>
        <v>0</v>
      </c>
      <c r="AD1019" s="11">
        <f t="shared" si="1352"/>
        <v>22951.969999999998</v>
      </c>
      <c r="AE1019" s="11">
        <f>AE1020</f>
        <v>-738.37</v>
      </c>
      <c r="AF1019" s="57">
        <f t="shared" si="1350"/>
        <v>22213.599999999999</v>
      </c>
      <c r="AG1019" s="58">
        <f t="shared" si="1353"/>
        <v>21933.5</v>
      </c>
      <c r="AH1019" s="58">
        <f t="shared" si="1354"/>
        <v>22463.5</v>
      </c>
      <c r="AI1019" s="11">
        <f>AI1020</f>
        <v>0</v>
      </c>
      <c r="AJ1019" s="21"/>
      <c r="AK1019" s="21"/>
    </row>
    <row r="1020" spans="1:42" ht="31.2" x14ac:dyDescent="0.3">
      <c r="A1020" s="47" t="s">
        <v>666</v>
      </c>
      <c r="B1020" s="48">
        <v>200</v>
      </c>
      <c r="C1020" s="47" t="s">
        <v>235</v>
      </c>
      <c r="D1020" s="47" t="s">
        <v>488</v>
      </c>
      <c r="E1020" s="49" t="s">
        <v>489</v>
      </c>
      <c r="F1020" s="11">
        <v>21515.1</v>
      </c>
      <c r="G1020" s="11">
        <v>21933.5</v>
      </c>
      <c r="H1020" s="11">
        <v>22463.5</v>
      </c>
      <c r="I1020" s="11"/>
      <c r="J1020" s="11"/>
      <c r="K1020" s="11"/>
      <c r="L1020" s="11">
        <f t="shared" si="1317"/>
        <v>21515.1</v>
      </c>
      <c r="M1020" s="11">
        <f t="shared" si="1318"/>
        <v>21933.5</v>
      </c>
      <c r="N1020" s="11">
        <f t="shared" si="1319"/>
        <v>22463.5</v>
      </c>
      <c r="O1020" s="11"/>
      <c r="P1020" s="11"/>
      <c r="Q1020" s="11"/>
      <c r="R1020" s="11">
        <f t="shared" si="1340"/>
        <v>21515.1</v>
      </c>
      <c r="S1020" s="11">
        <f t="shared" si="1341"/>
        <v>21933.5</v>
      </c>
      <c r="T1020" s="11">
        <f t="shared" si="1342"/>
        <v>22463.5</v>
      </c>
      <c r="U1020" s="11"/>
      <c r="V1020" s="11"/>
      <c r="W1020" s="11"/>
      <c r="X1020" s="11">
        <f t="shared" si="1343"/>
        <v>21515.1</v>
      </c>
      <c r="Y1020" s="11">
        <f t="shared" si="1344"/>
        <v>21933.5</v>
      </c>
      <c r="Z1020" s="11">
        <f t="shared" si="1345"/>
        <v>22463.5</v>
      </c>
      <c r="AA1020" s="11">
        <v>1436.87</v>
      </c>
      <c r="AB1020" s="11"/>
      <c r="AC1020" s="11"/>
      <c r="AD1020" s="30">
        <f t="shared" si="1352"/>
        <v>22951.969999999998</v>
      </c>
      <c r="AE1020" s="30">
        <v>-738.37</v>
      </c>
      <c r="AF1020" s="57">
        <f t="shared" si="1350"/>
        <v>22213.599999999999</v>
      </c>
      <c r="AG1020" s="58">
        <f t="shared" si="1353"/>
        <v>21933.5</v>
      </c>
      <c r="AH1020" s="58">
        <f t="shared" si="1354"/>
        <v>22463.5</v>
      </c>
      <c r="AI1020" s="11"/>
      <c r="AJ1020" s="21"/>
      <c r="AK1020" s="21"/>
      <c r="AM1020" s="31">
        <v>1</v>
      </c>
      <c r="AN1020" s="31"/>
      <c r="AO1020" s="31"/>
      <c r="AP1020" s="31"/>
    </row>
    <row r="1021" spans="1:42" x14ac:dyDescent="0.3">
      <c r="A1021" s="47" t="s">
        <v>666</v>
      </c>
      <c r="B1021" s="48" t="s">
        <v>45</v>
      </c>
      <c r="C1021" s="47"/>
      <c r="D1021" s="47"/>
      <c r="E1021" s="49" t="s">
        <v>46</v>
      </c>
      <c r="F1021" s="11">
        <f t="shared" ref="F1021:K1021" si="1364">F1022</f>
        <v>1039.9000000000001</v>
      </c>
      <c r="G1021" s="11">
        <f t="shared" si="1364"/>
        <v>1038.0999999999999</v>
      </c>
      <c r="H1021" s="11">
        <f t="shared" si="1364"/>
        <v>1038.0999999999999</v>
      </c>
      <c r="I1021" s="11">
        <f t="shared" si="1364"/>
        <v>0</v>
      </c>
      <c r="J1021" s="11">
        <f t="shared" si="1364"/>
        <v>0</v>
      </c>
      <c r="K1021" s="11">
        <f t="shared" si="1364"/>
        <v>0</v>
      </c>
      <c r="L1021" s="11">
        <f t="shared" si="1317"/>
        <v>1039.9000000000001</v>
      </c>
      <c r="M1021" s="11">
        <f t="shared" si="1318"/>
        <v>1038.0999999999999</v>
      </c>
      <c r="N1021" s="11">
        <f t="shared" si="1319"/>
        <v>1038.0999999999999</v>
      </c>
      <c r="O1021" s="11">
        <f>O1022</f>
        <v>0</v>
      </c>
      <c r="P1021" s="11">
        <f>P1022</f>
        <v>0</v>
      </c>
      <c r="Q1021" s="11">
        <f>Q1022</f>
        <v>0</v>
      </c>
      <c r="R1021" s="11">
        <f t="shared" si="1340"/>
        <v>1039.9000000000001</v>
      </c>
      <c r="S1021" s="11">
        <f t="shared" si="1341"/>
        <v>1038.0999999999999</v>
      </c>
      <c r="T1021" s="11">
        <f t="shared" si="1342"/>
        <v>1038.0999999999999</v>
      </c>
      <c r="U1021" s="11">
        <f>U1022</f>
        <v>0</v>
      </c>
      <c r="V1021" s="11">
        <f>V1022</f>
        <v>0</v>
      </c>
      <c r="W1021" s="11">
        <f>W1022</f>
        <v>0</v>
      </c>
      <c r="X1021" s="11">
        <f t="shared" si="1343"/>
        <v>1039.9000000000001</v>
      </c>
      <c r="Y1021" s="11">
        <f t="shared" si="1344"/>
        <v>1038.0999999999999</v>
      </c>
      <c r="Z1021" s="11">
        <f t="shared" si="1345"/>
        <v>1038.0999999999999</v>
      </c>
      <c r="AA1021" s="11">
        <f>AA1022</f>
        <v>0</v>
      </c>
      <c r="AB1021" s="11">
        <f>AB1022</f>
        <v>0</v>
      </c>
      <c r="AC1021" s="11">
        <f>AC1022</f>
        <v>0</v>
      </c>
      <c r="AD1021" s="11">
        <f t="shared" si="1352"/>
        <v>1039.9000000000001</v>
      </c>
      <c r="AE1021" s="11">
        <f>AE1022</f>
        <v>0</v>
      </c>
      <c r="AF1021" s="57">
        <f t="shared" si="1350"/>
        <v>1039.9000000000001</v>
      </c>
      <c r="AG1021" s="58">
        <f t="shared" si="1353"/>
        <v>1038.0999999999999</v>
      </c>
      <c r="AH1021" s="58">
        <f t="shared" si="1354"/>
        <v>1038.0999999999999</v>
      </c>
      <c r="AI1021" s="11">
        <f>AI1022</f>
        <v>0</v>
      </c>
      <c r="AJ1021" s="21"/>
      <c r="AK1021" s="21"/>
    </row>
    <row r="1022" spans="1:42" ht="31.2" x14ac:dyDescent="0.3">
      <c r="A1022" s="47" t="s">
        <v>666</v>
      </c>
      <c r="B1022" s="48">
        <v>800</v>
      </c>
      <c r="C1022" s="47" t="s">
        <v>235</v>
      </c>
      <c r="D1022" s="47" t="s">
        <v>488</v>
      </c>
      <c r="E1022" s="49" t="s">
        <v>489</v>
      </c>
      <c r="F1022" s="11">
        <v>1039.9000000000001</v>
      </c>
      <c r="G1022" s="11">
        <v>1038.0999999999999</v>
      </c>
      <c r="H1022" s="11">
        <v>1038.0999999999999</v>
      </c>
      <c r="I1022" s="11"/>
      <c r="J1022" s="11"/>
      <c r="K1022" s="11"/>
      <c r="L1022" s="11">
        <f t="shared" si="1317"/>
        <v>1039.9000000000001</v>
      </c>
      <c r="M1022" s="11">
        <f t="shared" si="1318"/>
        <v>1038.0999999999999</v>
      </c>
      <c r="N1022" s="11">
        <f t="shared" si="1319"/>
        <v>1038.0999999999999</v>
      </c>
      <c r="O1022" s="11"/>
      <c r="P1022" s="11"/>
      <c r="Q1022" s="11"/>
      <c r="R1022" s="11">
        <f t="shared" si="1340"/>
        <v>1039.9000000000001</v>
      </c>
      <c r="S1022" s="11">
        <f t="shared" si="1341"/>
        <v>1038.0999999999999</v>
      </c>
      <c r="T1022" s="11">
        <f t="shared" si="1342"/>
        <v>1038.0999999999999</v>
      </c>
      <c r="U1022" s="11"/>
      <c r="V1022" s="11"/>
      <c r="W1022" s="11"/>
      <c r="X1022" s="11">
        <f t="shared" si="1343"/>
        <v>1039.9000000000001</v>
      </c>
      <c r="Y1022" s="11">
        <f t="shared" si="1344"/>
        <v>1038.0999999999999</v>
      </c>
      <c r="Z1022" s="11">
        <f t="shared" si="1345"/>
        <v>1038.0999999999999</v>
      </c>
      <c r="AA1022" s="11"/>
      <c r="AB1022" s="11"/>
      <c r="AC1022" s="11"/>
      <c r="AD1022" s="11">
        <f t="shared" si="1352"/>
        <v>1039.9000000000001</v>
      </c>
      <c r="AE1022" s="11"/>
      <c r="AF1022" s="57">
        <f t="shared" si="1350"/>
        <v>1039.9000000000001</v>
      </c>
      <c r="AG1022" s="58">
        <f t="shared" si="1353"/>
        <v>1038.0999999999999</v>
      </c>
      <c r="AH1022" s="58">
        <f t="shared" si="1354"/>
        <v>1038.0999999999999</v>
      </c>
      <c r="AI1022" s="11"/>
      <c r="AJ1022" s="21"/>
      <c r="AK1022" s="21"/>
    </row>
    <row r="1023" spans="1:42" x14ac:dyDescent="0.3">
      <c r="A1023" s="47" t="s">
        <v>668</v>
      </c>
      <c r="B1023" s="48"/>
      <c r="C1023" s="47"/>
      <c r="D1023" s="47"/>
      <c r="E1023" s="49" t="s">
        <v>669</v>
      </c>
      <c r="F1023" s="11">
        <f t="shared" ref="F1023:F1032" si="1365">F1024</f>
        <v>14469.2</v>
      </c>
      <c r="G1023" s="11">
        <f t="shared" ref="G1023:G1032" si="1366">G1024</f>
        <v>14469.2</v>
      </c>
      <c r="H1023" s="11">
        <f t="shared" ref="H1023:H1032" si="1367">H1024</f>
        <v>14469.2</v>
      </c>
      <c r="I1023" s="11">
        <f t="shared" ref="I1023:I1032" si="1368">I1024</f>
        <v>0</v>
      </c>
      <c r="J1023" s="11">
        <f t="shared" ref="J1023:J1032" si="1369">J1024</f>
        <v>0</v>
      </c>
      <c r="K1023" s="11">
        <f t="shared" ref="K1023:K1032" si="1370">K1024</f>
        <v>0</v>
      </c>
      <c r="L1023" s="11">
        <f t="shared" si="1317"/>
        <v>14469.2</v>
      </c>
      <c r="M1023" s="11">
        <f t="shared" si="1318"/>
        <v>14469.2</v>
      </c>
      <c r="N1023" s="11">
        <f t="shared" si="1319"/>
        <v>14469.2</v>
      </c>
      <c r="O1023" s="11">
        <f t="shared" ref="O1023:O1032" si="1371">O1024</f>
        <v>0</v>
      </c>
      <c r="P1023" s="11">
        <f t="shared" ref="P1023:P1032" si="1372">P1024</f>
        <v>0</v>
      </c>
      <c r="Q1023" s="11">
        <f t="shared" ref="Q1023:Q1032" si="1373">Q1024</f>
        <v>0</v>
      </c>
      <c r="R1023" s="11">
        <f t="shared" si="1340"/>
        <v>14469.2</v>
      </c>
      <c r="S1023" s="11">
        <f t="shared" si="1341"/>
        <v>14469.2</v>
      </c>
      <c r="T1023" s="11">
        <f t="shared" si="1342"/>
        <v>14469.2</v>
      </c>
      <c r="U1023" s="11">
        <f t="shared" ref="U1023:U1032" si="1374">U1024</f>
        <v>0</v>
      </c>
      <c r="V1023" s="11">
        <f t="shared" ref="V1023:V1032" si="1375">V1024</f>
        <v>0</v>
      </c>
      <c r="W1023" s="11">
        <f t="shared" ref="W1023:W1032" si="1376">W1024</f>
        <v>0</v>
      </c>
      <c r="X1023" s="11">
        <f t="shared" ref="X1023:X1086" si="1377">R1023+U1023</f>
        <v>14469.2</v>
      </c>
      <c r="Y1023" s="11">
        <f t="shared" ref="Y1023:Y1086" si="1378">S1023+V1023</f>
        <v>14469.2</v>
      </c>
      <c r="Z1023" s="11">
        <f t="shared" ref="Z1023:Z1086" si="1379">T1023+W1023</f>
        <v>14469.2</v>
      </c>
      <c r="AA1023" s="11">
        <f t="shared" ref="AA1023:AA1032" si="1380">AA1024</f>
        <v>-1258.5</v>
      </c>
      <c r="AB1023" s="11">
        <f t="shared" ref="AB1023:AB1032" si="1381">AB1024</f>
        <v>0</v>
      </c>
      <c r="AC1023" s="11">
        <f t="shared" ref="AC1023:AC1032" si="1382">AC1024</f>
        <v>0</v>
      </c>
      <c r="AD1023" s="11">
        <f t="shared" si="1352"/>
        <v>13210.7</v>
      </c>
      <c r="AE1023" s="11">
        <f t="shared" ref="AE1023:AE1032" si="1383">AE1024</f>
        <v>0</v>
      </c>
      <c r="AF1023" s="57">
        <f t="shared" si="1350"/>
        <v>13210.7</v>
      </c>
      <c r="AG1023" s="58">
        <f t="shared" si="1353"/>
        <v>14469.2</v>
      </c>
      <c r="AH1023" s="58">
        <f t="shared" si="1354"/>
        <v>14469.2</v>
      </c>
      <c r="AI1023" s="11">
        <f t="shared" ref="AI1023:AI1032" si="1384">AI1024</f>
        <v>0</v>
      </c>
      <c r="AJ1023" s="21"/>
      <c r="AK1023" s="21"/>
    </row>
    <row r="1024" spans="1:42" ht="31.2" x14ac:dyDescent="0.3">
      <c r="A1024" s="47" t="s">
        <v>668</v>
      </c>
      <c r="B1024" s="48" t="s">
        <v>59</v>
      </c>
      <c r="C1024" s="47"/>
      <c r="D1024" s="47"/>
      <c r="E1024" s="49" t="s">
        <v>60</v>
      </c>
      <c r="F1024" s="11">
        <f t="shared" si="1365"/>
        <v>14469.2</v>
      </c>
      <c r="G1024" s="11">
        <f t="shared" si="1366"/>
        <v>14469.2</v>
      </c>
      <c r="H1024" s="11">
        <f t="shared" si="1367"/>
        <v>14469.2</v>
      </c>
      <c r="I1024" s="11">
        <f t="shared" si="1368"/>
        <v>0</v>
      </c>
      <c r="J1024" s="11">
        <f t="shared" si="1369"/>
        <v>0</v>
      </c>
      <c r="K1024" s="11">
        <f t="shared" si="1370"/>
        <v>0</v>
      </c>
      <c r="L1024" s="11">
        <f t="shared" si="1317"/>
        <v>14469.2</v>
      </c>
      <c r="M1024" s="11">
        <f t="shared" si="1318"/>
        <v>14469.2</v>
      </c>
      <c r="N1024" s="11">
        <f t="shared" si="1319"/>
        <v>14469.2</v>
      </c>
      <c r="O1024" s="11">
        <f t="shared" si="1371"/>
        <v>0</v>
      </c>
      <c r="P1024" s="11">
        <f t="shared" si="1372"/>
        <v>0</v>
      </c>
      <c r="Q1024" s="11">
        <f t="shared" si="1373"/>
        <v>0</v>
      </c>
      <c r="R1024" s="11">
        <f t="shared" si="1340"/>
        <v>14469.2</v>
      </c>
      <c r="S1024" s="11">
        <f t="shared" si="1341"/>
        <v>14469.2</v>
      </c>
      <c r="T1024" s="11">
        <f t="shared" si="1342"/>
        <v>14469.2</v>
      </c>
      <c r="U1024" s="11">
        <f t="shared" si="1374"/>
        <v>0</v>
      </c>
      <c r="V1024" s="11">
        <f t="shared" si="1375"/>
        <v>0</v>
      </c>
      <c r="W1024" s="11">
        <f t="shared" si="1376"/>
        <v>0</v>
      </c>
      <c r="X1024" s="11">
        <f t="shared" si="1377"/>
        <v>14469.2</v>
      </c>
      <c r="Y1024" s="11">
        <f t="shared" si="1378"/>
        <v>14469.2</v>
      </c>
      <c r="Z1024" s="11">
        <f t="shared" si="1379"/>
        <v>14469.2</v>
      </c>
      <c r="AA1024" s="11">
        <f t="shared" si="1380"/>
        <v>-1258.5</v>
      </c>
      <c r="AB1024" s="11">
        <f t="shared" si="1381"/>
        <v>0</v>
      </c>
      <c r="AC1024" s="11">
        <f t="shared" si="1382"/>
        <v>0</v>
      </c>
      <c r="AD1024" s="11">
        <f t="shared" si="1352"/>
        <v>13210.7</v>
      </c>
      <c r="AE1024" s="11">
        <f t="shared" si="1383"/>
        <v>0</v>
      </c>
      <c r="AF1024" s="57">
        <f t="shared" si="1350"/>
        <v>13210.7</v>
      </c>
      <c r="AG1024" s="58">
        <f t="shared" si="1353"/>
        <v>14469.2</v>
      </c>
      <c r="AH1024" s="58">
        <f t="shared" si="1354"/>
        <v>14469.2</v>
      </c>
      <c r="AI1024" s="11">
        <f t="shared" si="1384"/>
        <v>0</v>
      </c>
      <c r="AJ1024" s="21"/>
      <c r="AK1024" s="21"/>
    </row>
    <row r="1025" spans="1:42" ht="31.2" x14ac:dyDescent="0.3">
      <c r="A1025" s="47" t="s">
        <v>668</v>
      </c>
      <c r="B1025" s="48">
        <v>200</v>
      </c>
      <c r="C1025" s="47" t="s">
        <v>235</v>
      </c>
      <c r="D1025" s="47" t="s">
        <v>488</v>
      </c>
      <c r="E1025" s="49" t="s">
        <v>489</v>
      </c>
      <c r="F1025" s="11">
        <v>14469.2</v>
      </c>
      <c r="G1025" s="11">
        <v>14469.2</v>
      </c>
      <c r="H1025" s="11">
        <v>14469.2</v>
      </c>
      <c r="I1025" s="11"/>
      <c r="J1025" s="11"/>
      <c r="K1025" s="11"/>
      <c r="L1025" s="11">
        <f t="shared" si="1317"/>
        <v>14469.2</v>
      </c>
      <c r="M1025" s="11">
        <f t="shared" si="1318"/>
        <v>14469.2</v>
      </c>
      <c r="N1025" s="11">
        <f t="shared" si="1319"/>
        <v>14469.2</v>
      </c>
      <c r="O1025" s="11"/>
      <c r="P1025" s="11"/>
      <c r="Q1025" s="11"/>
      <c r="R1025" s="11">
        <f t="shared" si="1340"/>
        <v>14469.2</v>
      </c>
      <c r="S1025" s="11">
        <f t="shared" si="1341"/>
        <v>14469.2</v>
      </c>
      <c r="T1025" s="11">
        <f t="shared" si="1342"/>
        <v>14469.2</v>
      </c>
      <c r="U1025" s="11"/>
      <c r="V1025" s="11"/>
      <c r="W1025" s="11"/>
      <c r="X1025" s="11">
        <f t="shared" si="1377"/>
        <v>14469.2</v>
      </c>
      <c r="Y1025" s="11">
        <f t="shared" si="1378"/>
        <v>14469.2</v>
      </c>
      <c r="Z1025" s="11">
        <f t="shared" si="1379"/>
        <v>14469.2</v>
      </c>
      <c r="AA1025" s="11">
        <v>-1258.5</v>
      </c>
      <c r="AB1025" s="11"/>
      <c r="AC1025" s="11"/>
      <c r="AD1025" s="11">
        <f t="shared" si="1352"/>
        <v>13210.7</v>
      </c>
      <c r="AE1025" s="11"/>
      <c r="AF1025" s="57">
        <f t="shared" si="1350"/>
        <v>13210.7</v>
      </c>
      <c r="AG1025" s="58">
        <f t="shared" si="1353"/>
        <v>14469.2</v>
      </c>
      <c r="AH1025" s="58">
        <f t="shared" si="1354"/>
        <v>14469.2</v>
      </c>
      <c r="AI1025" s="11"/>
      <c r="AJ1025" s="21"/>
      <c r="AK1025" s="21"/>
    </row>
    <row r="1026" spans="1:42" x14ac:dyDescent="0.3">
      <c r="A1026" s="47" t="s">
        <v>670</v>
      </c>
      <c r="B1026" s="48"/>
      <c r="C1026" s="47"/>
      <c r="D1026" s="47"/>
      <c r="E1026" s="49" t="s">
        <v>671</v>
      </c>
      <c r="F1026" s="11">
        <f t="shared" si="1365"/>
        <v>178.4</v>
      </c>
      <c r="G1026" s="11">
        <f t="shared" si="1366"/>
        <v>0</v>
      </c>
      <c r="H1026" s="11">
        <f t="shared" si="1367"/>
        <v>0</v>
      </c>
      <c r="I1026" s="11">
        <f t="shared" si="1368"/>
        <v>0</v>
      </c>
      <c r="J1026" s="11">
        <f t="shared" si="1369"/>
        <v>0</v>
      </c>
      <c r="K1026" s="11">
        <f t="shared" si="1370"/>
        <v>0</v>
      </c>
      <c r="L1026" s="11">
        <f t="shared" si="1317"/>
        <v>178.4</v>
      </c>
      <c r="M1026" s="11">
        <f t="shared" si="1318"/>
        <v>0</v>
      </c>
      <c r="N1026" s="11">
        <f t="shared" si="1319"/>
        <v>0</v>
      </c>
      <c r="O1026" s="11">
        <f t="shared" si="1371"/>
        <v>0</v>
      </c>
      <c r="P1026" s="11">
        <f t="shared" si="1372"/>
        <v>0</v>
      </c>
      <c r="Q1026" s="11">
        <f t="shared" si="1373"/>
        <v>0</v>
      </c>
      <c r="R1026" s="11">
        <f t="shared" si="1340"/>
        <v>178.4</v>
      </c>
      <c r="S1026" s="11">
        <f t="shared" si="1341"/>
        <v>0</v>
      </c>
      <c r="T1026" s="11">
        <f t="shared" si="1342"/>
        <v>0</v>
      </c>
      <c r="U1026" s="11">
        <f t="shared" si="1374"/>
        <v>0</v>
      </c>
      <c r="V1026" s="11">
        <f t="shared" si="1375"/>
        <v>0</v>
      </c>
      <c r="W1026" s="11">
        <f t="shared" si="1376"/>
        <v>0</v>
      </c>
      <c r="X1026" s="11">
        <f t="shared" si="1377"/>
        <v>178.4</v>
      </c>
      <c r="Y1026" s="11">
        <f t="shared" si="1378"/>
        <v>0</v>
      </c>
      <c r="Z1026" s="11">
        <f t="shared" si="1379"/>
        <v>0</v>
      </c>
      <c r="AA1026" s="11">
        <f t="shared" si="1380"/>
        <v>-178.37</v>
      </c>
      <c r="AB1026" s="11">
        <f t="shared" si="1381"/>
        <v>0</v>
      </c>
      <c r="AC1026" s="11">
        <f t="shared" si="1382"/>
        <v>0</v>
      </c>
      <c r="AD1026" s="11">
        <f t="shared" si="1352"/>
        <v>3.0000000000001137E-2</v>
      </c>
      <c r="AE1026" s="11">
        <f t="shared" si="1383"/>
        <v>0</v>
      </c>
      <c r="AF1026" s="57">
        <f t="shared" si="1350"/>
        <v>3.0000000000001137E-2</v>
      </c>
      <c r="AG1026" s="58">
        <f t="shared" si="1353"/>
        <v>0</v>
      </c>
      <c r="AH1026" s="58">
        <f t="shared" si="1354"/>
        <v>0</v>
      </c>
      <c r="AI1026" s="11">
        <f t="shared" si="1384"/>
        <v>0</v>
      </c>
      <c r="AJ1026" s="21"/>
      <c r="AK1026" s="21"/>
    </row>
    <row r="1027" spans="1:42" ht="31.2" x14ac:dyDescent="0.3">
      <c r="A1027" s="47" t="s">
        <v>670</v>
      </c>
      <c r="B1027" s="48" t="s">
        <v>59</v>
      </c>
      <c r="C1027" s="47"/>
      <c r="D1027" s="47"/>
      <c r="E1027" s="49" t="s">
        <v>60</v>
      </c>
      <c r="F1027" s="11">
        <f t="shared" si="1365"/>
        <v>178.4</v>
      </c>
      <c r="G1027" s="11">
        <f t="shared" si="1366"/>
        <v>0</v>
      </c>
      <c r="H1027" s="11">
        <f t="shared" si="1367"/>
        <v>0</v>
      </c>
      <c r="I1027" s="11">
        <f t="shared" si="1368"/>
        <v>0</v>
      </c>
      <c r="J1027" s="11">
        <f t="shared" si="1369"/>
        <v>0</v>
      </c>
      <c r="K1027" s="11">
        <f t="shared" si="1370"/>
        <v>0</v>
      </c>
      <c r="L1027" s="11">
        <f t="shared" si="1317"/>
        <v>178.4</v>
      </c>
      <c r="M1027" s="11">
        <f t="shared" si="1318"/>
        <v>0</v>
      </c>
      <c r="N1027" s="11">
        <f t="shared" si="1319"/>
        <v>0</v>
      </c>
      <c r="O1027" s="11">
        <f t="shared" si="1371"/>
        <v>0</v>
      </c>
      <c r="P1027" s="11">
        <f t="shared" si="1372"/>
        <v>0</v>
      </c>
      <c r="Q1027" s="11">
        <f t="shared" si="1373"/>
        <v>0</v>
      </c>
      <c r="R1027" s="11">
        <f t="shared" si="1340"/>
        <v>178.4</v>
      </c>
      <c r="S1027" s="11">
        <f t="shared" si="1341"/>
        <v>0</v>
      </c>
      <c r="T1027" s="11">
        <f t="shared" si="1342"/>
        <v>0</v>
      </c>
      <c r="U1027" s="11">
        <f t="shared" si="1374"/>
        <v>0</v>
      </c>
      <c r="V1027" s="11">
        <f t="shared" si="1375"/>
        <v>0</v>
      </c>
      <c r="W1027" s="11">
        <f t="shared" si="1376"/>
        <v>0</v>
      </c>
      <c r="X1027" s="11">
        <f t="shared" si="1377"/>
        <v>178.4</v>
      </c>
      <c r="Y1027" s="11">
        <f t="shared" si="1378"/>
        <v>0</v>
      </c>
      <c r="Z1027" s="11">
        <f t="shared" si="1379"/>
        <v>0</v>
      </c>
      <c r="AA1027" s="11">
        <f t="shared" si="1380"/>
        <v>-178.37</v>
      </c>
      <c r="AB1027" s="11">
        <f t="shared" si="1381"/>
        <v>0</v>
      </c>
      <c r="AC1027" s="11">
        <f t="shared" si="1382"/>
        <v>0</v>
      </c>
      <c r="AD1027" s="11">
        <f t="shared" si="1352"/>
        <v>3.0000000000001137E-2</v>
      </c>
      <c r="AE1027" s="11">
        <f t="shared" si="1383"/>
        <v>0</v>
      </c>
      <c r="AF1027" s="57">
        <f t="shared" si="1350"/>
        <v>3.0000000000001137E-2</v>
      </c>
      <c r="AG1027" s="58">
        <f t="shared" si="1353"/>
        <v>0</v>
      </c>
      <c r="AH1027" s="58">
        <f t="shared" si="1354"/>
        <v>0</v>
      </c>
      <c r="AI1027" s="11">
        <f t="shared" si="1384"/>
        <v>0</v>
      </c>
      <c r="AJ1027" s="21"/>
      <c r="AK1027" s="21"/>
    </row>
    <row r="1028" spans="1:42" ht="31.2" x14ac:dyDescent="0.3">
      <c r="A1028" s="47" t="s">
        <v>670</v>
      </c>
      <c r="B1028" s="48">
        <v>200</v>
      </c>
      <c r="C1028" s="47" t="s">
        <v>235</v>
      </c>
      <c r="D1028" s="47" t="s">
        <v>488</v>
      </c>
      <c r="E1028" s="49" t="s">
        <v>489</v>
      </c>
      <c r="F1028" s="11">
        <v>178.4</v>
      </c>
      <c r="G1028" s="11">
        <v>0</v>
      </c>
      <c r="H1028" s="11">
        <v>0</v>
      </c>
      <c r="I1028" s="11"/>
      <c r="J1028" s="11"/>
      <c r="K1028" s="11"/>
      <c r="L1028" s="11">
        <f t="shared" si="1317"/>
        <v>178.4</v>
      </c>
      <c r="M1028" s="11">
        <f t="shared" si="1318"/>
        <v>0</v>
      </c>
      <c r="N1028" s="11">
        <f t="shared" si="1319"/>
        <v>0</v>
      </c>
      <c r="O1028" s="11"/>
      <c r="P1028" s="11"/>
      <c r="Q1028" s="11"/>
      <c r="R1028" s="11">
        <f t="shared" si="1340"/>
        <v>178.4</v>
      </c>
      <c r="S1028" s="11">
        <f t="shared" si="1341"/>
        <v>0</v>
      </c>
      <c r="T1028" s="11">
        <f t="shared" si="1342"/>
        <v>0</v>
      </c>
      <c r="U1028" s="11"/>
      <c r="V1028" s="11"/>
      <c r="W1028" s="11"/>
      <c r="X1028" s="11">
        <f t="shared" si="1377"/>
        <v>178.4</v>
      </c>
      <c r="Y1028" s="11">
        <f t="shared" si="1378"/>
        <v>0</v>
      </c>
      <c r="Z1028" s="11">
        <f t="shared" si="1379"/>
        <v>0</v>
      </c>
      <c r="AA1028" s="11">
        <v>-178.37</v>
      </c>
      <c r="AB1028" s="11"/>
      <c r="AC1028" s="11"/>
      <c r="AD1028" s="11">
        <f t="shared" si="1352"/>
        <v>3.0000000000001137E-2</v>
      </c>
      <c r="AE1028" s="11"/>
      <c r="AF1028" s="57">
        <f t="shared" si="1350"/>
        <v>3.0000000000001137E-2</v>
      </c>
      <c r="AG1028" s="58">
        <f t="shared" si="1353"/>
        <v>0</v>
      </c>
      <c r="AH1028" s="58">
        <f t="shared" si="1354"/>
        <v>0</v>
      </c>
      <c r="AI1028" s="11"/>
      <c r="AJ1028" s="21"/>
      <c r="AK1028" s="21"/>
    </row>
    <row r="1029" spans="1:42" ht="31.2" x14ac:dyDescent="0.3">
      <c r="A1029" s="47" t="s">
        <v>672</v>
      </c>
      <c r="B1029" s="48"/>
      <c r="C1029" s="47"/>
      <c r="D1029" s="47"/>
      <c r="E1029" s="49" t="s">
        <v>673</v>
      </c>
      <c r="F1029" s="11">
        <f t="shared" si="1365"/>
        <v>2304.6</v>
      </c>
      <c r="G1029" s="11">
        <f t="shared" si="1366"/>
        <v>0</v>
      </c>
      <c r="H1029" s="11">
        <f t="shared" si="1367"/>
        <v>0</v>
      </c>
      <c r="I1029" s="11">
        <f t="shared" si="1368"/>
        <v>0</v>
      </c>
      <c r="J1029" s="11">
        <f t="shared" si="1369"/>
        <v>0</v>
      </c>
      <c r="K1029" s="11">
        <f t="shared" si="1370"/>
        <v>0</v>
      </c>
      <c r="L1029" s="11">
        <f t="shared" si="1317"/>
        <v>2304.6</v>
      </c>
      <c r="M1029" s="11">
        <f t="shared" si="1318"/>
        <v>0</v>
      </c>
      <c r="N1029" s="11">
        <f t="shared" si="1319"/>
        <v>0</v>
      </c>
      <c r="O1029" s="11">
        <f t="shared" si="1371"/>
        <v>0</v>
      </c>
      <c r="P1029" s="11">
        <f t="shared" si="1372"/>
        <v>0</v>
      </c>
      <c r="Q1029" s="11">
        <f t="shared" si="1373"/>
        <v>0</v>
      </c>
      <c r="R1029" s="11">
        <f t="shared" si="1340"/>
        <v>2304.6</v>
      </c>
      <c r="S1029" s="11">
        <f t="shared" si="1341"/>
        <v>0</v>
      </c>
      <c r="T1029" s="11">
        <f t="shared" si="1342"/>
        <v>0</v>
      </c>
      <c r="U1029" s="11">
        <f t="shared" si="1374"/>
        <v>0</v>
      </c>
      <c r="V1029" s="11">
        <f t="shared" si="1375"/>
        <v>0</v>
      </c>
      <c r="W1029" s="11">
        <f t="shared" si="1376"/>
        <v>0</v>
      </c>
      <c r="X1029" s="11">
        <f t="shared" si="1377"/>
        <v>2304.6</v>
      </c>
      <c r="Y1029" s="11">
        <f t="shared" si="1378"/>
        <v>0</v>
      </c>
      <c r="Z1029" s="11">
        <f t="shared" si="1379"/>
        <v>0</v>
      </c>
      <c r="AA1029" s="11">
        <f t="shared" si="1380"/>
        <v>0</v>
      </c>
      <c r="AB1029" s="11">
        <f t="shared" si="1381"/>
        <v>0</v>
      </c>
      <c r="AC1029" s="11">
        <f t="shared" si="1382"/>
        <v>0</v>
      </c>
      <c r="AD1029" s="11">
        <f t="shared" si="1352"/>
        <v>2304.6</v>
      </c>
      <c r="AE1029" s="11">
        <f t="shared" si="1383"/>
        <v>0</v>
      </c>
      <c r="AF1029" s="57">
        <f t="shared" si="1350"/>
        <v>2304.6</v>
      </c>
      <c r="AG1029" s="58">
        <f t="shared" si="1353"/>
        <v>0</v>
      </c>
      <c r="AH1029" s="58">
        <f t="shared" si="1354"/>
        <v>0</v>
      </c>
      <c r="AI1029" s="11">
        <f t="shared" si="1384"/>
        <v>0</v>
      </c>
      <c r="AJ1029" s="21"/>
      <c r="AK1029" s="21"/>
    </row>
    <row r="1030" spans="1:42" ht="31.2" x14ac:dyDescent="0.3">
      <c r="A1030" s="47" t="s">
        <v>672</v>
      </c>
      <c r="B1030" s="48" t="s">
        <v>59</v>
      </c>
      <c r="C1030" s="47"/>
      <c r="D1030" s="47"/>
      <c r="E1030" s="49" t="s">
        <v>60</v>
      </c>
      <c r="F1030" s="11">
        <f t="shared" si="1365"/>
        <v>2304.6</v>
      </c>
      <c r="G1030" s="11">
        <f t="shared" si="1366"/>
        <v>0</v>
      </c>
      <c r="H1030" s="11">
        <f t="shared" si="1367"/>
        <v>0</v>
      </c>
      <c r="I1030" s="11">
        <f t="shared" si="1368"/>
        <v>0</v>
      </c>
      <c r="J1030" s="11">
        <f t="shared" si="1369"/>
        <v>0</v>
      </c>
      <c r="K1030" s="11">
        <f t="shared" si="1370"/>
        <v>0</v>
      </c>
      <c r="L1030" s="11">
        <f t="shared" si="1317"/>
        <v>2304.6</v>
      </c>
      <c r="M1030" s="11">
        <f t="shared" si="1318"/>
        <v>0</v>
      </c>
      <c r="N1030" s="11">
        <f t="shared" si="1319"/>
        <v>0</v>
      </c>
      <c r="O1030" s="11">
        <f t="shared" si="1371"/>
        <v>0</v>
      </c>
      <c r="P1030" s="11">
        <f t="shared" si="1372"/>
        <v>0</v>
      </c>
      <c r="Q1030" s="11">
        <f t="shared" si="1373"/>
        <v>0</v>
      </c>
      <c r="R1030" s="11">
        <f t="shared" si="1340"/>
        <v>2304.6</v>
      </c>
      <c r="S1030" s="11">
        <f t="shared" si="1341"/>
        <v>0</v>
      </c>
      <c r="T1030" s="11">
        <f t="shared" si="1342"/>
        <v>0</v>
      </c>
      <c r="U1030" s="11">
        <f t="shared" si="1374"/>
        <v>0</v>
      </c>
      <c r="V1030" s="11">
        <f t="shared" si="1375"/>
        <v>0</v>
      </c>
      <c r="W1030" s="11">
        <f t="shared" si="1376"/>
        <v>0</v>
      </c>
      <c r="X1030" s="11">
        <f t="shared" si="1377"/>
        <v>2304.6</v>
      </c>
      <c r="Y1030" s="11">
        <f t="shared" si="1378"/>
        <v>0</v>
      </c>
      <c r="Z1030" s="11">
        <f t="shared" si="1379"/>
        <v>0</v>
      </c>
      <c r="AA1030" s="11">
        <f t="shared" si="1380"/>
        <v>0</v>
      </c>
      <c r="AB1030" s="11">
        <f t="shared" si="1381"/>
        <v>0</v>
      </c>
      <c r="AC1030" s="11">
        <f t="shared" si="1382"/>
        <v>0</v>
      </c>
      <c r="AD1030" s="11">
        <f t="shared" si="1352"/>
        <v>2304.6</v>
      </c>
      <c r="AE1030" s="11">
        <f t="shared" si="1383"/>
        <v>0</v>
      </c>
      <c r="AF1030" s="57">
        <f t="shared" si="1350"/>
        <v>2304.6</v>
      </c>
      <c r="AG1030" s="58">
        <f t="shared" si="1353"/>
        <v>0</v>
      </c>
      <c r="AH1030" s="58">
        <f t="shared" si="1354"/>
        <v>0</v>
      </c>
      <c r="AI1030" s="11">
        <f t="shared" si="1384"/>
        <v>0</v>
      </c>
      <c r="AJ1030" s="21"/>
      <c r="AK1030" s="21"/>
    </row>
    <row r="1031" spans="1:42" ht="31.2" x14ac:dyDescent="0.3">
      <c r="A1031" s="47" t="s">
        <v>672</v>
      </c>
      <c r="B1031" s="48">
        <v>200</v>
      </c>
      <c r="C1031" s="47" t="s">
        <v>235</v>
      </c>
      <c r="D1031" s="47" t="s">
        <v>488</v>
      </c>
      <c r="E1031" s="49" t="s">
        <v>489</v>
      </c>
      <c r="F1031" s="11">
        <v>2304.6</v>
      </c>
      <c r="G1031" s="11">
        <v>0</v>
      </c>
      <c r="H1031" s="11">
        <v>0</v>
      </c>
      <c r="I1031" s="11"/>
      <c r="J1031" s="11"/>
      <c r="K1031" s="11"/>
      <c r="L1031" s="11">
        <f t="shared" si="1317"/>
        <v>2304.6</v>
      </c>
      <c r="M1031" s="11">
        <f t="shared" si="1318"/>
        <v>0</v>
      </c>
      <c r="N1031" s="11">
        <f t="shared" si="1319"/>
        <v>0</v>
      </c>
      <c r="O1031" s="11"/>
      <c r="P1031" s="11"/>
      <c r="Q1031" s="11"/>
      <c r="R1031" s="11">
        <f t="shared" si="1340"/>
        <v>2304.6</v>
      </c>
      <c r="S1031" s="11">
        <f t="shared" si="1341"/>
        <v>0</v>
      </c>
      <c r="T1031" s="11">
        <f t="shared" si="1342"/>
        <v>0</v>
      </c>
      <c r="U1031" s="11"/>
      <c r="V1031" s="11"/>
      <c r="W1031" s="11"/>
      <c r="X1031" s="11">
        <f t="shared" si="1377"/>
        <v>2304.6</v>
      </c>
      <c r="Y1031" s="11">
        <f t="shared" si="1378"/>
        <v>0</v>
      </c>
      <c r="Z1031" s="11">
        <f t="shared" si="1379"/>
        <v>0</v>
      </c>
      <c r="AA1031" s="11"/>
      <c r="AB1031" s="11"/>
      <c r="AC1031" s="11"/>
      <c r="AD1031" s="11">
        <f t="shared" si="1352"/>
        <v>2304.6</v>
      </c>
      <c r="AE1031" s="11"/>
      <c r="AF1031" s="57">
        <f t="shared" si="1350"/>
        <v>2304.6</v>
      </c>
      <c r="AG1031" s="58">
        <f t="shared" si="1353"/>
        <v>0</v>
      </c>
      <c r="AH1031" s="58">
        <f t="shared" si="1354"/>
        <v>0</v>
      </c>
      <c r="AI1031" s="11"/>
      <c r="AJ1031" s="21"/>
      <c r="AK1031" s="21"/>
    </row>
    <row r="1032" spans="1:42" ht="62.4" x14ac:dyDescent="0.3">
      <c r="A1032" s="47" t="s">
        <v>674</v>
      </c>
      <c r="B1032" s="48"/>
      <c r="C1032" s="47"/>
      <c r="D1032" s="47"/>
      <c r="E1032" s="49" t="s">
        <v>675</v>
      </c>
      <c r="F1032" s="11">
        <f t="shared" si="1365"/>
        <v>142094.1</v>
      </c>
      <c r="G1032" s="11">
        <f t="shared" si="1366"/>
        <v>146261.4</v>
      </c>
      <c r="H1032" s="11">
        <f t="shared" si="1367"/>
        <v>146261.4</v>
      </c>
      <c r="I1032" s="11">
        <f t="shared" si="1368"/>
        <v>0</v>
      </c>
      <c r="J1032" s="11">
        <f t="shared" si="1369"/>
        <v>0</v>
      </c>
      <c r="K1032" s="11">
        <f t="shared" si="1370"/>
        <v>0</v>
      </c>
      <c r="L1032" s="11">
        <f t="shared" si="1317"/>
        <v>142094.1</v>
      </c>
      <c r="M1032" s="11">
        <f t="shared" si="1318"/>
        <v>146261.4</v>
      </c>
      <c r="N1032" s="11">
        <f t="shared" si="1319"/>
        <v>146261.4</v>
      </c>
      <c r="O1032" s="11">
        <f t="shared" si="1371"/>
        <v>20828.599999999999</v>
      </c>
      <c r="P1032" s="11">
        <f t="shared" si="1372"/>
        <v>25469.8</v>
      </c>
      <c r="Q1032" s="11">
        <f t="shared" si="1373"/>
        <v>25469.8</v>
      </c>
      <c r="R1032" s="11">
        <f t="shared" ref="R1032:R1095" si="1385">L1032+O1032</f>
        <v>162922.70000000001</v>
      </c>
      <c r="S1032" s="11">
        <f t="shared" ref="S1032:S1095" si="1386">M1032+P1032</f>
        <v>171731.19999999998</v>
      </c>
      <c r="T1032" s="11">
        <f t="shared" ref="T1032:T1095" si="1387">N1032+Q1032</f>
        <v>171731.19999999998</v>
      </c>
      <c r="U1032" s="11">
        <f t="shared" si="1374"/>
        <v>0</v>
      </c>
      <c r="V1032" s="11">
        <f t="shared" si="1375"/>
        <v>0</v>
      </c>
      <c r="W1032" s="11">
        <f t="shared" si="1376"/>
        <v>0</v>
      </c>
      <c r="X1032" s="11">
        <f t="shared" si="1377"/>
        <v>162922.70000000001</v>
      </c>
      <c r="Y1032" s="11">
        <f t="shared" si="1378"/>
        <v>171731.19999999998</v>
      </c>
      <c r="Z1032" s="11">
        <f t="shared" si="1379"/>
        <v>171731.19999999998</v>
      </c>
      <c r="AA1032" s="11">
        <f t="shared" si="1380"/>
        <v>0</v>
      </c>
      <c r="AB1032" s="11">
        <f t="shared" si="1381"/>
        <v>0</v>
      </c>
      <c r="AC1032" s="11">
        <f t="shared" si="1382"/>
        <v>0</v>
      </c>
      <c r="AD1032" s="11">
        <f t="shared" si="1352"/>
        <v>162922.70000000001</v>
      </c>
      <c r="AE1032" s="11">
        <f t="shared" si="1383"/>
        <v>738.37</v>
      </c>
      <c r="AF1032" s="57">
        <f t="shared" si="1350"/>
        <v>163661.07</v>
      </c>
      <c r="AG1032" s="58">
        <f t="shared" si="1353"/>
        <v>171731.19999999998</v>
      </c>
      <c r="AH1032" s="58">
        <f t="shared" si="1354"/>
        <v>171731.19999999998</v>
      </c>
      <c r="AI1032" s="11">
        <f t="shared" si="1384"/>
        <v>0</v>
      </c>
      <c r="AJ1032" s="21"/>
      <c r="AK1032" s="21"/>
    </row>
    <row r="1033" spans="1:42" ht="31.2" x14ac:dyDescent="0.3">
      <c r="A1033" s="47" t="s">
        <v>676</v>
      </c>
      <c r="B1033" s="48"/>
      <c r="C1033" s="47"/>
      <c r="D1033" s="47"/>
      <c r="E1033" s="49" t="s">
        <v>169</v>
      </c>
      <c r="F1033" s="11">
        <f t="shared" ref="F1033:K1033" si="1388">F1034+F1036</f>
        <v>142094.1</v>
      </c>
      <c r="G1033" s="11">
        <f t="shared" si="1388"/>
        <v>146261.4</v>
      </c>
      <c r="H1033" s="11">
        <f t="shared" si="1388"/>
        <v>146261.4</v>
      </c>
      <c r="I1033" s="11">
        <f t="shared" si="1388"/>
        <v>0</v>
      </c>
      <c r="J1033" s="11">
        <f t="shared" si="1388"/>
        <v>0</v>
      </c>
      <c r="K1033" s="11">
        <f t="shared" si="1388"/>
        <v>0</v>
      </c>
      <c r="L1033" s="11">
        <f t="shared" si="1317"/>
        <v>142094.1</v>
      </c>
      <c r="M1033" s="11">
        <f t="shared" si="1318"/>
        <v>146261.4</v>
      </c>
      <c r="N1033" s="11">
        <f t="shared" si="1319"/>
        <v>146261.4</v>
      </c>
      <c r="O1033" s="11">
        <f>O1034+O1036</f>
        <v>20828.599999999999</v>
      </c>
      <c r="P1033" s="11">
        <f>P1034+P1036</f>
        <v>25469.8</v>
      </c>
      <c r="Q1033" s="11">
        <f>Q1034+Q1036</f>
        <v>25469.8</v>
      </c>
      <c r="R1033" s="11">
        <f t="shared" si="1385"/>
        <v>162922.70000000001</v>
      </c>
      <c r="S1033" s="11">
        <f t="shared" si="1386"/>
        <v>171731.19999999998</v>
      </c>
      <c r="T1033" s="11">
        <f t="shared" si="1387"/>
        <v>171731.19999999998</v>
      </c>
      <c r="U1033" s="11">
        <f>U1034+U1036</f>
        <v>0</v>
      </c>
      <c r="V1033" s="11">
        <f>V1034+V1036</f>
        <v>0</v>
      </c>
      <c r="W1033" s="11">
        <f>W1034+W1036</f>
        <v>0</v>
      </c>
      <c r="X1033" s="11">
        <f t="shared" si="1377"/>
        <v>162922.70000000001</v>
      </c>
      <c r="Y1033" s="11">
        <f t="shared" si="1378"/>
        <v>171731.19999999998</v>
      </c>
      <c r="Z1033" s="11">
        <f t="shared" si="1379"/>
        <v>171731.19999999998</v>
      </c>
      <c r="AA1033" s="11">
        <f>AA1034+AA1036</f>
        <v>0</v>
      </c>
      <c r="AB1033" s="11">
        <f>AB1034+AB1036</f>
        <v>0</v>
      </c>
      <c r="AC1033" s="11">
        <f>AC1034+AC1036</f>
        <v>0</v>
      </c>
      <c r="AD1033" s="11">
        <f t="shared" si="1352"/>
        <v>162922.70000000001</v>
      </c>
      <c r="AE1033" s="11">
        <f>AE1034+AE1036</f>
        <v>738.37</v>
      </c>
      <c r="AF1033" s="57">
        <f t="shared" si="1350"/>
        <v>163661.07</v>
      </c>
      <c r="AG1033" s="58">
        <f t="shared" si="1353"/>
        <v>171731.19999999998</v>
      </c>
      <c r="AH1033" s="58">
        <f t="shared" si="1354"/>
        <v>171731.19999999998</v>
      </c>
      <c r="AI1033" s="11">
        <f>AI1034+AI1036</f>
        <v>0</v>
      </c>
      <c r="AJ1033" s="21"/>
      <c r="AK1033" s="21"/>
    </row>
    <row r="1034" spans="1:42" ht="78" x14ac:dyDescent="0.3">
      <c r="A1034" s="47" t="s">
        <v>676</v>
      </c>
      <c r="B1034" s="48" t="s">
        <v>141</v>
      </c>
      <c r="C1034" s="47"/>
      <c r="D1034" s="47"/>
      <c r="E1034" s="49" t="s">
        <v>142</v>
      </c>
      <c r="F1034" s="11">
        <f t="shared" ref="F1034:K1034" si="1389">F1035</f>
        <v>135855.1</v>
      </c>
      <c r="G1034" s="11">
        <f t="shared" si="1389"/>
        <v>140022.39999999999</v>
      </c>
      <c r="H1034" s="11">
        <f t="shared" si="1389"/>
        <v>140022.39999999999</v>
      </c>
      <c r="I1034" s="11">
        <f t="shared" si="1389"/>
        <v>0</v>
      </c>
      <c r="J1034" s="11">
        <f t="shared" si="1389"/>
        <v>0</v>
      </c>
      <c r="K1034" s="11">
        <f t="shared" si="1389"/>
        <v>0</v>
      </c>
      <c r="L1034" s="11">
        <f t="shared" si="1317"/>
        <v>135855.1</v>
      </c>
      <c r="M1034" s="11">
        <f t="shared" si="1318"/>
        <v>140022.39999999999</v>
      </c>
      <c r="N1034" s="11">
        <f t="shared" si="1319"/>
        <v>140022.39999999999</v>
      </c>
      <c r="O1034" s="11">
        <f>O1035</f>
        <v>20828.599999999999</v>
      </c>
      <c r="P1034" s="11">
        <f>P1035</f>
        <v>25469.8</v>
      </c>
      <c r="Q1034" s="11">
        <f>Q1035</f>
        <v>25469.8</v>
      </c>
      <c r="R1034" s="11">
        <f t="shared" si="1385"/>
        <v>156683.70000000001</v>
      </c>
      <c r="S1034" s="11">
        <f t="shared" si="1386"/>
        <v>165492.19999999998</v>
      </c>
      <c r="T1034" s="11">
        <f t="shared" si="1387"/>
        <v>165492.19999999998</v>
      </c>
      <c r="U1034" s="11">
        <f>U1035</f>
        <v>0</v>
      </c>
      <c r="V1034" s="11">
        <f>V1035</f>
        <v>0</v>
      </c>
      <c r="W1034" s="11">
        <f>W1035</f>
        <v>0</v>
      </c>
      <c r="X1034" s="11">
        <f t="shared" si="1377"/>
        <v>156683.70000000001</v>
      </c>
      <c r="Y1034" s="11">
        <f t="shared" si="1378"/>
        <v>165492.19999999998</v>
      </c>
      <c r="Z1034" s="11">
        <f t="shared" si="1379"/>
        <v>165492.19999999998</v>
      </c>
      <c r="AA1034" s="11">
        <f>AA1035</f>
        <v>0</v>
      </c>
      <c r="AB1034" s="11">
        <f>AB1035</f>
        <v>0</v>
      </c>
      <c r="AC1034" s="11">
        <f>AC1035</f>
        <v>0</v>
      </c>
      <c r="AD1034" s="11">
        <f t="shared" si="1352"/>
        <v>156683.70000000001</v>
      </c>
      <c r="AE1034" s="11">
        <f>AE1035</f>
        <v>0</v>
      </c>
      <c r="AF1034" s="57">
        <f t="shared" si="1350"/>
        <v>156683.70000000001</v>
      </c>
      <c r="AG1034" s="58">
        <f t="shared" si="1353"/>
        <v>165492.19999999998</v>
      </c>
      <c r="AH1034" s="58">
        <f t="shared" si="1354"/>
        <v>165492.19999999998</v>
      </c>
      <c r="AI1034" s="11">
        <f>AI1035</f>
        <v>0</v>
      </c>
      <c r="AJ1034" s="21"/>
      <c r="AK1034" s="21"/>
    </row>
    <row r="1035" spans="1:42" ht="31.2" x14ac:dyDescent="0.3">
      <c r="A1035" s="47" t="s">
        <v>676</v>
      </c>
      <c r="B1035" s="48">
        <v>100</v>
      </c>
      <c r="C1035" s="47" t="s">
        <v>235</v>
      </c>
      <c r="D1035" s="47" t="s">
        <v>488</v>
      </c>
      <c r="E1035" s="49" t="s">
        <v>489</v>
      </c>
      <c r="F1035" s="11">
        <v>135855.1</v>
      </c>
      <c r="G1035" s="11">
        <v>140022.39999999999</v>
      </c>
      <c r="H1035" s="11">
        <v>140022.39999999999</v>
      </c>
      <c r="I1035" s="11"/>
      <c r="J1035" s="11"/>
      <c r="K1035" s="11"/>
      <c r="L1035" s="11">
        <f t="shared" si="1317"/>
        <v>135855.1</v>
      </c>
      <c r="M1035" s="11">
        <f t="shared" si="1318"/>
        <v>140022.39999999999</v>
      </c>
      <c r="N1035" s="11">
        <f t="shared" si="1319"/>
        <v>140022.39999999999</v>
      </c>
      <c r="O1035" s="11">
        <v>20828.599999999999</v>
      </c>
      <c r="P1035" s="11">
        <v>25469.8</v>
      </c>
      <c r="Q1035" s="11">
        <v>25469.8</v>
      </c>
      <c r="R1035" s="11">
        <f t="shared" si="1385"/>
        <v>156683.70000000001</v>
      </c>
      <c r="S1035" s="11">
        <f t="shared" si="1386"/>
        <v>165492.19999999998</v>
      </c>
      <c r="T1035" s="11">
        <f t="shared" si="1387"/>
        <v>165492.19999999998</v>
      </c>
      <c r="U1035" s="11"/>
      <c r="V1035" s="11"/>
      <c r="W1035" s="11"/>
      <c r="X1035" s="11">
        <f t="shared" si="1377"/>
        <v>156683.70000000001</v>
      </c>
      <c r="Y1035" s="11">
        <f t="shared" si="1378"/>
        <v>165492.19999999998</v>
      </c>
      <c r="Z1035" s="11">
        <f t="shared" si="1379"/>
        <v>165492.19999999998</v>
      </c>
      <c r="AA1035" s="11"/>
      <c r="AB1035" s="11"/>
      <c r="AC1035" s="11"/>
      <c r="AD1035" s="11">
        <f t="shared" si="1352"/>
        <v>156683.70000000001</v>
      </c>
      <c r="AE1035" s="11"/>
      <c r="AF1035" s="57">
        <f t="shared" si="1350"/>
        <v>156683.70000000001</v>
      </c>
      <c r="AG1035" s="58">
        <f t="shared" si="1353"/>
        <v>165492.19999999998</v>
      </c>
      <c r="AH1035" s="58">
        <f t="shared" si="1354"/>
        <v>165492.19999999998</v>
      </c>
      <c r="AI1035" s="11"/>
      <c r="AJ1035" s="21"/>
      <c r="AK1035" s="21"/>
    </row>
    <row r="1036" spans="1:42" ht="31.2" x14ac:dyDescent="0.3">
      <c r="A1036" s="47" t="s">
        <v>676</v>
      </c>
      <c r="B1036" s="48" t="s">
        <v>59</v>
      </c>
      <c r="C1036" s="47"/>
      <c r="D1036" s="47"/>
      <c r="E1036" s="49" t="s">
        <v>60</v>
      </c>
      <c r="F1036" s="11">
        <f t="shared" ref="F1036:K1036" si="1390">F1037</f>
        <v>6239</v>
      </c>
      <c r="G1036" s="11">
        <f t="shared" si="1390"/>
        <v>6239</v>
      </c>
      <c r="H1036" s="11">
        <f t="shared" si="1390"/>
        <v>6239</v>
      </c>
      <c r="I1036" s="11">
        <f t="shared" si="1390"/>
        <v>0</v>
      </c>
      <c r="J1036" s="11">
        <f t="shared" si="1390"/>
        <v>0</v>
      </c>
      <c r="K1036" s="11">
        <f t="shared" si="1390"/>
        <v>0</v>
      </c>
      <c r="L1036" s="11">
        <f t="shared" si="1317"/>
        <v>6239</v>
      </c>
      <c r="M1036" s="11">
        <f t="shared" si="1318"/>
        <v>6239</v>
      </c>
      <c r="N1036" s="11">
        <f t="shared" si="1319"/>
        <v>6239</v>
      </c>
      <c r="O1036" s="11">
        <f>O1037</f>
        <v>0</v>
      </c>
      <c r="P1036" s="11">
        <f>P1037</f>
        <v>0</v>
      </c>
      <c r="Q1036" s="11">
        <f>Q1037</f>
        <v>0</v>
      </c>
      <c r="R1036" s="11">
        <f t="shared" si="1385"/>
        <v>6239</v>
      </c>
      <c r="S1036" s="11">
        <f t="shared" si="1386"/>
        <v>6239</v>
      </c>
      <c r="T1036" s="11">
        <f t="shared" si="1387"/>
        <v>6239</v>
      </c>
      <c r="U1036" s="11">
        <f>U1037</f>
        <v>0</v>
      </c>
      <c r="V1036" s="11">
        <f>V1037</f>
        <v>0</v>
      </c>
      <c r="W1036" s="11">
        <f>W1037</f>
        <v>0</v>
      </c>
      <c r="X1036" s="11">
        <f t="shared" si="1377"/>
        <v>6239</v>
      </c>
      <c r="Y1036" s="11">
        <f t="shared" si="1378"/>
        <v>6239</v>
      </c>
      <c r="Z1036" s="11">
        <f t="shared" si="1379"/>
        <v>6239</v>
      </c>
      <c r="AA1036" s="11">
        <f>AA1037</f>
        <v>0</v>
      </c>
      <c r="AB1036" s="11">
        <f>AB1037</f>
        <v>0</v>
      </c>
      <c r="AC1036" s="11">
        <f>AC1037</f>
        <v>0</v>
      </c>
      <c r="AD1036" s="11">
        <f t="shared" si="1352"/>
        <v>6239</v>
      </c>
      <c r="AE1036" s="11">
        <f>AE1037</f>
        <v>738.37</v>
      </c>
      <c r="AF1036" s="57">
        <f t="shared" si="1350"/>
        <v>6977.37</v>
      </c>
      <c r="AG1036" s="58">
        <f t="shared" si="1353"/>
        <v>6239</v>
      </c>
      <c r="AH1036" s="58">
        <f t="shared" si="1354"/>
        <v>6239</v>
      </c>
      <c r="AI1036" s="11">
        <f>AI1037</f>
        <v>0</v>
      </c>
      <c r="AJ1036" s="21"/>
      <c r="AK1036" s="21"/>
    </row>
    <row r="1037" spans="1:42" ht="31.2" x14ac:dyDescent="0.3">
      <c r="A1037" s="47" t="s">
        <v>676</v>
      </c>
      <c r="B1037" s="48">
        <v>200</v>
      </c>
      <c r="C1037" s="47" t="s">
        <v>235</v>
      </c>
      <c r="D1037" s="47" t="s">
        <v>488</v>
      </c>
      <c r="E1037" s="49" t="s">
        <v>489</v>
      </c>
      <c r="F1037" s="11">
        <v>6239</v>
      </c>
      <c r="G1037" s="11">
        <v>6239</v>
      </c>
      <c r="H1037" s="11">
        <v>6239</v>
      </c>
      <c r="I1037" s="11"/>
      <c r="J1037" s="11"/>
      <c r="K1037" s="11"/>
      <c r="L1037" s="11">
        <f t="shared" si="1317"/>
        <v>6239</v>
      </c>
      <c r="M1037" s="11">
        <f t="shared" si="1318"/>
        <v>6239</v>
      </c>
      <c r="N1037" s="11">
        <f t="shared" si="1319"/>
        <v>6239</v>
      </c>
      <c r="O1037" s="11"/>
      <c r="P1037" s="11"/>
      <c r="Q1037" s="11"/>
      <c r="R1037" s="11">
        <f t="shared" si="1385"/>
        <v>6239</v>
      </c>
      <c r="S1037" s="11">
        <f t="shared" si="1386"/>
        <v>6239</v>
      </c>
      <c r="T1037" s="11">
        <f t="shared" si="1387"/>
        <v>6239</v>
      </c>
      <c r="U1037" s="11"/>
      <c r="V1037" s="11"/>
      <c r="W1037" s="11"/>
      <c r="X1037" s="11">
        <f t="shared" si="1377"/>
        <v>6239</v>
      </c>
      <c r="Y1037" s="11">
        <f t="shared" si="1378"/>
        <v>6239</v>
      </c>
      <c r="Z1037" s="11">
        <f t="shared" si="1379"/>
        <v>6239</v>
      </c>
      <c r="AA1037" s="11"/>
      <c r="AB1037" s="11"/>
      <c r="AC1037" s="11"/>
      <c r="AD1037" s="30">
        <f t="shared" si="1352"/>
        <v>6239</v>
      </c>
      <c r="AE1037" s="30">
        <v>738.37</v>
      </c>
      <c r="AF1037" s="57">
        <f t="shared" si="1350"/>
        <v>6977.37</v>
      </c>
      <c r="AG1037" s="58">
        <f t="shared" si="1353"/>
        <v>6239</v>
      </c>
      <c r="AH1037" s="58">
        <f t="shared" si="1354"/>
        <v>6239</v>
      </c>
      <c r="AI1037" s="11"/>
      <c r="AJ1037" s="21"/>
      <c r="AK1037" s="21"/>
      <c r="AM1037" s="31">
        <v>1</v>
      </c>
      <c r="AN1037" s="31"/>
      <c r="AO1037" s="31"/>
      <c r="AP1037" s="31"/>
    </row>
    <row r="1038" spans="1:42" s="59" customFormat="1" ht="46.8" x14ac:dyDescent="0.3">
      <c r="A1038" s="41" t="s">
        <v>677</v>
      </c>
      <c r="B1038" s="42"/>
      <c r="C1038" s="41"/>
      <c r="D1038" s="41"/>
      <c r="E1038" s="43" t="s">
        <v>678</v>
      </c>
      <c r="F1038" s="15">
        <f t="shared" ref="F1038:K1038" si="1391">F1039+F1044+F1049</f>
        <v>9539351.4000000004</v>
      </c>
      <c r="G1038" s="15">
        <f t="shared" si="1391"/>
        <v>10302027.700000001</v>
      </c>
      <c r="H1038" s="15">
        <f t="shared" si="1391"/>
        <v>10900322.299999997</v>
      </c>
      <c r="I1038" s="15">
        <f t="shared" si="1391"/>
        <v>40792.500000000015</v>
      </c>
      <c r="J1038" s="15">
        <f t="shared" si="1391"/>
        <v>25118.799999999988</v>
      </c>
      <c r="K1038" s="15">
        <f t="shared" si="1391"/>
        <v>8326.0999999999767</v>
      </c>
      <c r="L1038" s="15">
        <f t="shared" si="1317"/>
        <v>9580143.9000000004</v>
      </c>
      <c r="M1038" s="15">
        <f t="shared" si="1318"/>
        <v>10327146.500000002</v>
      </c>
      <c r="N1038" s="15">
        <f t="shared" si="1319"/>
        <v>10908648.399999997</v>
      </c>
      <c r="O1038" s="15">
        <f>O1039+O1044+O1049</f>
        <v>565451.97909999988</v>
      </c>
      <c r="P1038" s="15">
        <f>P1039+P1044+P1049</f>
        <v>597411.16199999989</v>
      </c>
      <c r="Q1038" s="15">
        <f>Q1039+Q1044+Q1049</f>
        <v>571902.24599999993</v>
      </c>
      <c r="R1038" s="15">
        <f t="shared" si="1385"/>
        <v>10145595.8791</v>
      </c>
      <c r="S1038" s="15">
        <f t="shared" si="1386"/>
        <v>10924557.662000002</v>
      </c>
      <c r="T1038" s="15">
        <f t="shared" si="1387"/>
        <v>11480550.645999996</v>
      </c>
      <c r="U1038" s="15">
        <f>U1039+U1044+U1049</f>
        <v>-239055.92499999999</v>
      </c>
      <c r="V1038" s="15">
        <f>V1039+V1044+V1049</f>
        <v>-327635.63799999998</v>
      </c>
      <c r="W1038" s="15">
        <f>W1039+W1044+W1049</f>
        <v>-338164.64600000001</v>
      </c>
      <c r="X1038" s="15">
        <f t="shared" si="1377"/>
        <v>9906539.9540999997</v>
      </c>
      <c r="Y1038" s="15">
        <f t="shared" si="1378"/>
        <v>10596922.024000002</v>
      </c>
      <c r="Z1038" s="15">
        <f t="shared" si="1379"/>
        <v>11142385.999999996</v>
      </c>
      <c r="AA1038" s="15">
        <f>AA1039+AA1044+AA1049</f>
        <v>418323.16600000003</v>
      </c>
      <c r="AB1038" s="15">
        <f>AB1039+AB1044+AB1049</f>
        <v>-255660.08500000002</v>
      </c>
      <c r="AC1038" s="15">
        <f>AC1039+AC1044+AC1049</f>
        <v>-100437.08100000001</v>
      </c>
      <c r="AD1038" s="15">
        <f t="shared" si="1352"/>
        <v>10324863.120099999</v>
      </c>
      <c r="AE1038" s="15">
        <f>AE1039+AE1044+AE1049</f>
        <v>0</v>
      </c>
      <c r="AF1038" s="53">
        <f t="shared" si="1350"/>
        <v>10324863.120099999</v>
      </c>
      <c r="AG1038" s="54">
        <f t="shared" si="1353"/>
        <v>10341261.939000001</v>
      </c>
      <c r="AH1038" s="54">
        <f t="shared" si="1354"/>
        <v>11041948.918999996</v>
      </c>
      <c r="AI1038" s="15">
        <f>AI1039+AI1044+AI1049</f>
        <v>0</v>
      </c>
      <c r="AJ1038" s="16"/>
      <c r="AK1038" s="16"/>
      <c r="AL1038" s="12"/>
      <c r="AM1038" s="12"/>
      <c r="AN1038" s="12"/>
      <c r="AO1038" s="12"/>
      <c r="AP1038" s="12"/>
    </row>
    <row r="1039" spans="1:42" s="60" customFormat="1" ht="31.2" x14ac:dyDescent="0.3">
      <c r="A1039" s="44" t="s">
        <v>679</v>
      </c>
      <c r="B1039" s="45"/>
      <c r="C1039" s="44"/>
      <c r="D1039" s="44"/>
      <c r="E1039" s="46" t="s">
        <v>372</v>
      </c>
      <c r="F1039" s="18">
        <f t="shared" ref="F1039:F1047" si="1392">F1040</f>
        <v>367188.1</v>
      </c>
      <c r="G1039" s="18">
        <f t="shared" ref="G1039:G1047" si="1393">G1040</f>
        <v>0</v>
      </c>
      <c r="H1039" s="18">
        <f t="shared" ref="H1039:H1047" si="1394">H1040</f>
        <v>0</v>
      </c>
      <c r="I1039" s="18">
        <f t="shared" ref="I1039:I1047" si="1395">I1040</f>
        <v>0</v>
      </c>
      <c r="J1039" s="18">
        <f t="shared" ref="J1039:J1047" si="1396">J1040</f>
        <v>0</v>
      </c>
      <c r="K1039" s="18">
        <f t="shared" ref="K1039:K1047" si="1397">K1040</f>
        <v>0</v>
      </c>
      <c r="L1039" s="18">
        <f t="shared" si="1317"/>
        <v>367188.1</v>
      </c>
      <c r="M1039" s="18">
        <f t="shared" si="1318"/>
        <v>0</v>
      </c>
      <c r="N1039" s="18">
        <f t="shared" si="1319"/>
        <v>0</v>
      </c>
      <c r="O1039" s="18">
        <f t="shared" ref="O1039:O1047" si="1398">O1040</f>
        <v>0</v>
      </c>
      <c r="P1039" s="18">
        <f t="shared" ref="P1039:P1047" si="1399">P1040</f>
        <v>0</v>
      </c>
      <c r="Q1039" s="18">
        <f t="shared" ref="Q1039:Q1047" si="1400">Q1040</f>
        <v>0</v>
      </c>
      <c r="R1039" s="18">
        <f t="shared" si="1385"/>
        <v>367188.1</v>
      </c>
      <c r="S1039" s="18">
        <f t="shared" si="1386"/>
        <v>0</v>
      </c>
      <c r="T1039" s="18">
        <f t="shared" si="1387"/>
        <v>0</v>
      </c>
      <c r="U1039" s="18">
        <f t="shared" ref="U1039:U1047" si="1401">U1040</f>
        <v>0</v>
      </c>
      <c r="V1039" s="18">
        <f t="shared" ref="V1039:V1047" si="1402">V1040</f>
        <v>0</v>
      </c>
      <c r="W1039" s="18">
        <f t="shared" ref="W1039:W1047" si="1403">W1040</f>
        <v>0</v>
      </c>
      <c r="X1039" s="18">
        <f t="shared" si="1377"/>
        <v>367188.1</v>
      </c>
      <c r="Y1039" s="18">
        <f t="shared" si="1378"/>
        <v>0</v>
      </c>
      <c r="Z1039" s="18">
        <f t="shared" si="1379"/>
        <v>0</v>
      </c>
      <c r="AA1039" s="18">
        <f t="shared" ref="AA1039:AA1047" si="1404">AA1040</f>
        <v>0</v>
      </c>
      <c r="AB1039" s="18">
        <f t="shared" ref="AB1039:AB1047" si="1405">AB1040</f>
        <v>0</v>
      </c>
      <c r="AC1039" s="18">
        <f t="shared" ref="AC1039:AC1047" si="1406">AC1040</f>
        <v>0</v>
      </c>
      <c r="AD1039" s="18">
        <f t="shared" si="1352"/>
        <v>367188.1</v>
      </c>
      <c r="AE1039" s="18">
        <f t="shared" ref="AE1039:AE1047" si="1407">AE1040</f>
        <v>0</v>
      </c>
      <c r="AF1039" s="55">
        <f t="shared" si="1350"/>
        <v>367188.1</v>
      </c>
      <c r="AG1039" s="56">
        <f t="shared" si="1353"/>
        <v>0</v>
      </c>
      <c r="AH1039" s="56">
        <f t="shared" si="1354"/>
        <v>0</v>
      </c>
      <c r="AI1039" s="18">
        <f t="shared" ref="AI1039:AI1047" si="1408">AI1040</f>
        <v>0</v>
      </c>
      <c r="AJ1039" s="19"/>
      <c r="AK1039" s="19"/>
      <c r="AL1039" s="17"/>
      <c r="AM1039" s="17"/>
      <c r="AN1039" s="17"/>
      <c r="AO1039" s="17"/>
      <c r="AP1039" s="17"/>
    </row>
    <row r="1040" spans="1:42" ht="31.2" x14ac:dyDescent="0.3">
      <c r="A1040" s="47" t="s">
        <v>680</v>
      </c>
      <c r="B1040" s="48"/>
      <c r="C1040" s="47"/>
      <c r="D1040" s="47"/>
      <c r="E1040" s="49" t="s">
        <v>681</v>
      </c>
      <c r="F1040" s="11">
        <f t="shared" si="1392"/>
        <v>367188.1</v>
      </c>
      <c r="G1040" s="11">
        <f t="shared" si="1393"/>
        <v>0</v>
      </c>
      <c r="H1040" s="11">
        <f t="shared" si="1394"/>
        <v>0</v>
      </c>
      <c r="I1040" s="11">
        <f t="shared" si="1395"/>
        <v>0</v>
      </c>
      <c r="J1040" s="11">
        <f t="shared" si="1396"/>
        <v>0</v>
      </c>
      <c r="K1040" s="11">
        <f t="shared" si="1397"/>
        <v>0</v>
      </c>
      <c r="L1040" s="11">
        <f t="shared" ref="L1040:L1103" si="1409">F1040+I1040</f>
        <v>367188.1</v>
      </c>
      <c r="M1040" s="11">
        <f t="shared" ref="M1040:M1103" si="1410">G1040+J1040</f>
        <v>0</v>
      </c>
      <c r="N1040" s="11">
        <f t="shared" ref="N1040:N1103" si="1411">H1040+K1040</f>
        <v>0</v>
      </c>
      <c r="O1040" s="11">
        <f t="shared" si="1398"/>
        <v>0</v>
      </c>
      <c r="P1040" s="11">
        <f t="shared" si="1399"/>
        <v>0</v>
      </c>
      <c r="Q1040" s="11">
        <f t="shared" si="1400"/>
        <v>0</v>
      </c>
      <c r="R1040" s="11">
        <f t="shared" si="1385"/>
        <v>367188.1</v>
      </c>
      <c r="S1040" s="11">
        <f t="shared" si="1386"/>
        <v>0</v>
      </c>
      <c r="T1040" s="11">
        <f t="shared" si="1387"/>
        <v>0</v>
      </c>
      <c r="U1040" s="11">
        <f t="shared" si="1401"/>
        <v>0</v>
      </c>
      <c r="V1040" s="11">
        <f t="shared" si="1402"/>
        <v>0</v>
      </c>
      <c r="W1040" s="11">
        <f t="shared" si="1403"/>
        <v>0</v>
      </c>
      <c r="X1040" s="11">
        <f t="shared" si="1377"/>
        <v>367188.1</v>
      </c>
      <c r="Y1040" s="11">
        <f t="shared" si="1378"/>
        <v>0</v>
      </c>
      <c r="Z1040" s="11">
        <f t="shared" si="1379"/>
        <v>0</v>
      </c>
      <c r="AA1040" s="11">
        <f t="shared" si="1404"/>
        <v>0</v>
      </c>
      <c r="AB1040" s="11">
        <f t="shared" si="1405"/>
        <v>0</v>
      </c>
      <c r="AC1040" s="11">
        <f t="shared" si="1406"/>
        <v>0</v>
      </c>
      <c r="AD1040" s="11">
        <f t="shared" si="1352"/>
        <v>367188.1</v>
      </c>
      <c r="AE1040" s="11">
        <f t="shared" si="1407"/>
        <v>0</v>
      </c>
      <c r="AF1040" s="57">
        <f t="shared" si="1350"/>
        <v>367188.1</v>
      </c>
      <c r="AG1040" s="58">
        <f t="shared" si="1353"/>
        <v>0</v>
      </c>
      <c r="AH1040" s="58">
        <f t="shared" si="1354"/>
        <v>0</v>
      </c>
      <c r="AI1040" s="11">
        <f t="shared" si="1408"/>
        <v>0</v>
      </c>
      <c r="AJ1040" s="21"/>
      <c r="AK1040" s="21"/>
    </row>
    <row r="1041" spans="1:42" ht="140.4" x14ac:dyDescent="0.3">
      <c r="A1041" s="47" t="s">
        <v>682</v>
      </c>
      <c r="B1041" s="48"/>
      <c r="C1041" s="47"/>
      <c r="D1041" s="47"/>
      <c r="E1041" s="49" t="s">
        <v>683</v>
      </c>
      <c r="F1041" s="11">
        <f t="shared" si="1392"/>
        <v>367188.1</v>
      </c>
      <c r="G1041" s="11">
        <f t="shared" si="1393"/>
        <v>0</v>
      </c>
      <c r="H1041" s="11">
        <f t="shared" si="1394"/>
        <v>0</v>
      </c>
      <c r="I1041" s="11">
        <f t="shared" si="1395"/>
        <v>0</v>
      </c>
      <c r="J1041" s="11">
        <f t="shared" si="1396"/>
        <v>0</v>
      </c>
      <c r="K1041" s="11">
        <f t="shared" si="1397"/>
        <v>0</v>
      </c>
      <c r="L1041" s="11">
        <f t="shared" si="1409"/>
        <v>367188.1</v>
      </c>
      <c r="M1041" s="11">
        <f t="shared" si="1410"/>
        <v>0</v>
      </c>
      <c r="N1041" s="11">
        <f t="shared" si="1411"/>
        <v>0</v>
      </c>
      <c r="O1041" s="11">
        <f t="shared" si="1398"/>
        <v>0</v>
      </c>
      <c r="P1041" s="11">
        <f t="shared" si="1399"/>
        <v>0</v>
      </c>
      <c r="Q1041" s="11">
        <f t="shared" si="1400"/>
        <v>0</v>
      </c>
      <c r="R1041" s="11">
        <f t="shared" si="1385"/>
        <v>367188.1</v>
      </c>
      <c r="S1041" s="11">
        <f t="shared" si="1386"/>
        <v>0</v>
      </c>
      <c r="T1041" s="11">
        <f t="shared" si="1387"/>
        <v>0</v>
      </c>
      <c r="U1041" s="11">
        <f t="shared" si="1401"/>
        <v>0</v>
      </c>
      <c r="V1041" s="11">
        <f t="shared" si="1402"/>
        <v>0</v>
      </c>
      <c r="W1041" s="11">
        <f t="shared" si="1403"/>
        <v>0</v>
      </c>
      <c r="X1041" s="11">
        <f t="shared" si="1377"/>
        <v>367188.1</v>
      </c>
      <c r="Y1041" s="11">
        <f t="shared" si="1378"/>
        <v>0</v>
      </c>
      <c r="Z1041" s="11">
        <f t="shared" si="1379"/>
        <v>0</v>
      </c>
      <c r="AA1041" s="11">
        <f t="shared" si="1404"/>
        <v>0</v>
      </c>
      <c r="AB1041" s="11">
        <f t="shared" si="1405"/>
        <v>0</v>
      </c>
      <c r="AC1041" s="11">
        <f t="shared" si="1406"/>
        <v>0</v>
      </c>
      <c r="AD1041" s="11">
        <f t="shared" si="1352"/>
        <v>367188.1</v>
      </c>
      <c r="AE1041" s="11">
        <f t="shared" si="1407"/>
        <v>0</v>
      </c>
      <c r="AF1041" s="57">
        <f t="shared" si="1350"/>
        <v>367188.1</v>
      </c>
      <c r="AG1041" s="58">
        <f t="shared" si="1353"/>
        <v>0</v>
      </c>
      <c r="AH1041" s="58">
        <f t="shared" si="1354"/>
        <v>0</v>
      </c>
      <c r="AI1041" s="11">
        <f t="shared" si="1408"/>
        <v>0</v>
      </c>
      <c r="AJ1041" s="21"/>
      <c r="AK1041" s="21"/>
    </row>
    <row r="1042" spans="1:42" x14ac:dyDescent="0.3">
      <c r="A1042" s="47" t="s">
        <v>682</v>
      </c>
      <c r="B1042" s="48" t="s">
        <v>45</v>
      </c>
      <c r="C1042" s="47"/>
      <c r="D1042" s="47"/>
      <c r="E1042" s="49" t="s">
        <v>46</v>
      </c>
      <c r="F1042" s="11">
        <f t="shared" si="1392"/>
        <v>367188.1</v>
      </c>
      <c r="G1042" s="11">
        <f t="shared" si="1393"/>
        <v>0</v>
      </c>
      <c r="H1042" s="11">
        <f t="shared" si="1394"/>
        <v>0</v>
      </c>
      <c r="I1042" s="11">
        <f t="shared" si="1395"/>
        <v>0</v>
      </c>
      <c r="J1042" s="11">
        <f t="shared" si="1396"/>
        <v>0</v>
      </c>
      <c r="K1042" s="11">
        <f t="shared" si="1397"/>
        <v>0</v>
      </c>
      <c r="L1042" s="11">
        <f t="shared" si="1409"/>
        <v>367188.1</v>
      </c>
      <c r="M1042" s="11">
        <f t="shared" si="1410"/>
        <v>0</v>
      </c>
      <c r="N1042" s="11">
        <f t="shared" si="1411"/>
        <v>0</v>
      </c>
      <c r="O1042" s="11">
        <f t="shared" si="1398"/>
        <v>0</v>
      </c>
      <c r="P1042" s="11">
        <f t="shared" si="1399"/>
        <v>0</v>
      </c>
      <c r="Q1042" s="11">
        <f t="shared" si="1400"/>
        <v>0</v>
      </c>
      <c r="R1042" s="11">
        <f t="shared" si="1385"/>
        <v>367188.1</v>
      </c>
      <c r="S1042" s="11">
        <f t="shared" si="1386"/>
        <v>0</v>
      </c>
      <c r="T1042" s="11">
        <f t="shared" si="1387"/>
        <v>0</v>
      </c>
      <c r="U1042" s="11">
        <f t="shared" si="1401"/>
        <v>0</v>
      </c>
      <c r="V1042" s="11">
        <f t="shared" si="1402"/>
        <v>0</v>
      </c>
      <c r="W1042" s="11">
        <f t="shared" si="1403"/>
        <v>0</v>
      </c>
      <c r="X1042" s="11">
        <f t="shared" si="1377"/>
        <v>367188.1</v>
      </c>
      <c r="Y1042" s="11">
        <f t="shared" si="1378"/>
        <v>0</v>
      </c>
      <c r="Z1042" s="11">
        <f t="shared" si="1379"/>
        <v>0</v>
      </c>
      <c r="AA1042" s="11">
        <f t="shared" si="1404"/>
        <v>0</v>
      </c>
      <c r="AB1042" s="11">
        <f t="shared" si="1405"/>
        <v>0</v>
      </c>
      <c r="AC1042" s="11">
        <f t="shared" si="1406"/>
        <v>0</v>
      </c>
      <c r="AD1042" s="11">
        <f t="shared" si="1352"/>
        <v>367188.1</v>
      </c>
      <c r="AE1042" s="11">
        <f t="shared" si="1407"/>
        <v>0</v>
      </c>
      <c r="AF1042" s="57">
        <f t="shared" si="1350"/>
        <v>367188.1</v>
      </c>
      <c r="AG1042" s="58">
        <f t="shared" si="1353"/>
        <v>0</v>
      </c>
      <c r="AH1042" s="58">
        <f t="shared" si="1354"/>
        <v>0</v>
      </c>
      <c r="AI1042" s="11">
        <f t="shared" si="1408"/>
        <v>0</v>
      </c>
      <c r="AJ1042" s="21"/>
      <c r="AK1042" s="21"/>
    </row>
    <row r="1043" spans="1:42" x14ac:dyDescent="0.3">
      <c r="A1043" s="47" t="s">
        <v>682</v>
      </c>
      <c r="B1043" s="48">
        <v>800</v>
      </c>
      <c r="C1043" s="47" t="s">
        <v>235</v>
      </c>
      <c r="D1043" s="47" t="s">
        <v>63</v>
      </c>
      <c r="E1043" s="49" t="s">
        <v>684</v>
      </c>
      <c r="F1043" s="11">
        <v>367188.1</v>
      </c>
      <c r="G1043" s="11">
        <v>0</v>
      </c>
      <c r="H1043" s="11">
        <v>0</v>
      </c>
      <c r="I1043" s="11"/>
      <c r="J1043" s="11"/>
      <c r="K1043" s="11"/>
      <c r="L1043" s="11">
        <f t="shared" si="1409"/>
        <v>367188.1</v>
      </c>
      <c r="M1043" s="11">
        <f t="shared" si="1410"/>
        <v>0</v>
      </c>
      <c r="N1043" s="11">
        <f t="shared" si="1411"/>
        <v>0</v>
      </c>
      <c r="O1043" s="11"/>
      <c r="P1043" s="11"/>
      <c r="Q1043" s="11"/>
      <c r="R1043" s="11">
        <f t="shared" si="1385"/>
        <v>367188.1</v>
      </c>
      <c r="S1043" s="11">
        <f t="shared" si="1386"/>
        <v>0</v>
      </c>
      <c r="T1043" s="11">
        <f t="shared" si="1387"/>
        <v>0</v>
      </c>
      <c r="U1043" s="11"/>
      <c r="V1043" s="11"/>
      <c r="W1043" s="11"/>
      <c r="X1043" s="11">
        <f t="shared" si="1377"/>
        <v>367188.1</v>
      </c>
      <c r="Y1043" s="11">
        <f t="shared" si="1378"/>
        <v>0</v>
      </c>
      <c r="Z1043" s="11">
        <f t="shared" si="1379"/>
        <v>0</v>
      </c>
      <c r="AA1043" s="11"/>
      <c r="AB1043" s="11"/>
      <c r="AC1043" s="11"/>
      <c r="AD1043" s="11">
        <f t="shared" si="1352"/>
        <v>367188.1</v>
      </c>
      <c r="AE1043" s="11"/>
      <c r="AF1043" s="57">
        <f t="shared" si="1350"/>
        <v>367188.1</v>
      </c>
      <c r="AG1043" s="58">
        <f t="shared" si="1353"/>
        <v>0</v>
      </c>
      <c r="AH1043" s="58">
        <f t="shared" si="1354"/>
        <v>0</v>
      </c>
      <c r="AI1043" s="11"/>
      <c r="AJ1043" s="21"/>
      <c r="AK1043" s="21"/>
    </row>
    <row r="1044" spans="1:42" s="60" customFormat="1" ht="31.2" x14ac:dyDescent="0.3">
      <c r="A1044" s="44" t="s">
        <v>685</v>
      </c>
      <c r="B1044" s="45"/>
      <c r="C1044" s="44"/>
      <c r="D1044" s="44"/>
      <c r="E1044" s="46" t="s">
        <v>256</v>
      </c>
      <c r="F1044" s="18">
        <f t="shared" si="1392"/>
        <v>882299.1</v>
      </c>
      <c r="G1044" s="18">
        <f t="shared" si="1393"/>
        <v>1399738.4</v>
      </c>
      <c r="H1044" s="18">
        <f t="shared" si="1394"/>
        <v>1355736.2999999998</v>
      </c>
      <c r="I1044" s="18">
        <f t="shared" si="1395"/>
        <v>0</v>
      </c>
      <c r="J1044" s="18">
        <f t="shared" si="1396"/>
        <v>0</v>
      </c>
      <c r="K1044" s="18">
        <f t="shared" si="1397"/>
        <v>0</v>
      </c>
      <c r="L1044" s="18">
        <f t="shared" si="1409"/>
        <v>882299.1</v>
      </c>
      <c r="M1044" s="18">
        <f t="shared" si="1410"/>
        <v>1399738.4</v>
      </c>
      <c r="N1044" s="18">
        <f t="shared" si="1411"/>
        <v>1355736.2999999998</v>
      </c>
      <c r="O1044" s="18">
        <f t="shared" si="1398"/>
        <v>0</v>
      </c>
      <c r="P1044" s="18">
        <f t="shared" si="1399"/>
        <v>0</v>
      </c>
      <c r="Q1044" s="18">
        <f t="shared" si="1400"/>
        <v>0</v>
      </c>
      <c r="R1044" s="18">
        <f t="shared" si="1385"/>
        <v>882299.1</v>
      </c>
      <c r="S1044" s="18">
        <f t="shared" si="1386"/>
        <v>1399738.4</v>
      </c>
      <c r="T1044" s="18">
        <f t="shared" si="1387"/>
        <v>1355736.2999999998</v>
      </c>
      <c r="U1044" s="18">
        <f t="shared" si="1401"/>
        <v>0</v>
      </c>
      <c r="V1044" s="18">
        <f t="shared" si="1402"/>
        <v>0</v>
      </c>
      <c r="W1044" s="18">
        <f t="shared" si="1403"/>
        <v>0</v>
      </c>
      <c r="X1044" s="18">
        <f t="shared" si="1377"/>
        <v>882299.1</v>
      </c>
      <c r="Y1044" s="18">
        <f t="shared" si="1378"/>
        <v>1399738.4</v>
      </c>
      <c r="Z1044" s="18">
        <f t="shared" si="1379"/>
        <v>1355736.2999999998</v>
      </c>
      <c r="AA1044" s="18">
        <f t="shared" si="1404"/>
        <v>0</v>
      </c>
      <c r="AB1044" s="18">
        <f t="shared" si="1405"/>
        <v>0</v>
      </c>
      <c r="AC1044" s="18">
        <f t="shared" si="1406"/>
        <v>0</v>
      </c>
      <c r="AD1044" s="18">
        <f t="shared" si="1352"/>
        <v>882299.1</v>
      </c>
      <c r="AE1044" s="18">
        <f t="shared" si="1407"/>
        <v>0</v>
      </c>
      <c r="AF1044" s="55">
        <f t="shared" si="1350"/>
        <v>882299.1</v>
      </c>
      <c r="AG1044" s="56">
        <f t="shared" si="1353"/>
        <v>1399738.4</v>
      </c>
      <c r="AH1044" s="56">
        <f t="shared" si="1354"/>
        <v>1355736.2999999998</v>
      </c>
      <c r="AI1044" s="18">
        <f t="shared" si="1408"/>
        <v>0</v>
      </c>
      <c r="AJ1044" s="19"/>
      <c r="AK1044" s="19"/>
      <c r="AL1044" s="17"/>
      <c r="AM1044" s="17"/>
      <c r="AN1044" s="17"/>
      <c r="AO1044" s="17"/>
      <c r="AP1044" s="17"/>
    </row>
    <row r="1045" spans="1:42" ht="31.2" x14ac:dyDescent="0.3">
      <c r="A1045" s="47" t="s">
        <v>686</v>
      </c>
      <c r="B1045" s="48"/>
      <c r="C1045" s="47"/>
      <c r="D1045" s="47"/>
      <c r="E1045" s="49" t="s">
        <v>687</v>
      </c>
      <c r="F1045" s="11">
        <f t="shared" si="1392"/>
        <v>882299.1</v>
      </c>
      <c r="G1045" s="11">
        <f t="shared" si="1393"/>
        <v>1399738.4</v>
      </c>
      <c r="H1045" s="11">
        <f t="shared" si="1394"/>
        <v>1355736.2999999998</v>
      </c>
      <c r="I1045" s="11">
        <f t="shared" si="1395"/>
        <v>0</v>
      </c>
      <c r="J1045" s="11">
        <f t="shared" si="1396"/>
        <v>0</v>
      </c>
      <c r="K1045" s="11">
        <f t="shared" si="1397"/>
        <v>0</v>
      </c>
      <c r="L1045" s="11">
        <f t="shared" si="1409"/>
        <v>882299.1</v>
      </c>
      <c r="M1045" s="11">
        <f t="shared" si="1410"/>
        <v>1399738.4</v>
      </c>
      <c r="N1045" s="11">
        <f t="shared" si="1411"/>
        <v>1355736.2999999998</v>
      </c>
      <c r="O1045" s="11">
        <f t="shared" si="1398"/>
        <v>0</v>
      </c>
      <c r="P1045" s="11">
        <f t="shared" si="1399"/>
        <v>0</v>
      </c>
      <c r="Q1045" s="11">
        <f t="shared" si="1400"/>
        <v>0</v>
      </c>
      <c r="R1045" s="11">
        <f t="shared" si="1385"/>
        <v>882299.1</v>
      </c>
      <c r="S1045" s="11">
        <f t="shared" si="1386"/>
        <v>1399738.4</v>
      </c>
      <c r="T1045" s="11">
        <f t="shared" si="1387"/>
        <v>1355736.2999999998</v>
      </c>
      <c r="U1045" s="11">
        <f t="shared" si="1401"/>
        <v>0</v>
      </c>
      <c r="V1045" s="11">
        <f t="shared" si="1402"/>
        <v>0</v>
      </c>
      <c r="W1045" s="11">
        <f t="shared" si="1403"/>
        <v>0</v>
      </c>
      <c r="X1045" s="11">
        <f t="shared" si="1377"/>
        <v>882299.1</v>
      </c>
      <c r="Y1045" s="11">
        <f t="shared" si="1378"/>
        <v>1399738.4</v>
      </c>
      <c r="Z1045" s="11">
        <f t="shared" si="1379"/>
        <v>1355736.2999999998</v>
      </c>
      <c r="AA1045" s="11">
        <f t="shared" si="1404"/>
        <v>0</v>
      </c>
      <c r="AB1045" s="11">
        <f t="shared" si="1405"/>
        <v>0</v>
      </c>
      <c r="AC1045" s="11">
        <f t="shared" si="1406"/>
        <v>0</v>
      </c>
      <c r="AD1045" s="11">
        <f t="shared" si="1352"/>
        <v>882299.1</v>
      </c>
      <c r="AE1045" s="11">
        <f t="shared" si="1407"/>
        <v>0</v>
      </c>
      <c r="AF1045" s="57">
        <f t="shared" si="1350"/>
        <v>882299.1</v>
      </c>
      <c r="AG1045" s="58">
        <f t="shared" si="1353"/>
        <v>1399738.4</v>
      </c>
      <c r="AH1045" s="58">
        <f t="shared" si="1354"/>
        <v>1355736.2999999998</v>
      </c>
      <c r="AI1045" s="11">
        <f t="shared" si="1408"/>
        <v>0</v>
      </c>
      <c r="AJ1045" s="21"/>
      <c r="AK1045" s="21"/>
    </row>
    <row r="1046" spans="1:42" ht="109.2" x14ac:dyDescent="0.3">
      <c r="A1046" s="47" t="s">
        <v>688</v>
      </c>
      <c r="B1046" s="48"/>
      <c r="C1046" s="47"/>
      <c r="D1046" s="47"/>
      <c r="E1046" s="49" t="s">
        <v>689</v>
      </c>
      <c r="F1046" s="11">
        <f t="shared" si="1392"/>
        <v>882299.1</v>
      </c>
      <c r="G1046" s="11">
        <f t="shared" si="1393"/>
        <v>1399738.4</v>
      </c>
      <c r="H1046" s="11">
        <f t="shared" si="1394"/>
        <v>1355736.2999999998</v>
      </c>
      <c r="I1046" s="11">
        <f t="shared" si="1395"/>
        <v>0</v>
      </c>
      <c r="J1046" s="11">
        <f t="shared" si="1396"/>
        <v>0</v>
      </c>
      <c r="K1046" s="11">
        <f t="shared" si="1397"/>
        <v>0</v>
      </c>
      <c r="L1046" s="11">
        <f t="shared" si="1409"/>
        <v>882299.1</v>
      </c>
      <c r="M1046" s="11">
        <f t="shared" si="1410"/>
        <v>1399738.4</v>
      </c>
      <c r="N1046" s="11">
        <f t="shared" si="1411"/>
        <v>1355736.2999999998</v>
      </c>
      <c r="O1046" s="11">
        <f t="shared" si="1398"/>
        <v>0</v>
      </c>
      <c r="P1046" s="11">
        <f t="shared" si="1399"/>
        <v>0</v>
      </c>
      <c r="Q1046" s="11">
        <f t="shared" si="1400"/>
        <v>0</v>
      </c>
      <c r="R1046" s="11">
        <f t="shared" si="1385"/>
        <v>882299.1</v>
      </c>
      <c r="S1046" s="11">
        <f t="shared" si="1386"/>
        <v>1399738.4</v>
      </c>
      <c r="T1046" s="11">
        <f t="shared" si="1387"/>
        <v>1355736.2999999998</v>
      </c>
      <c r="U1046" s="11">
        <f t="shared" si="1401"/>
        <v>0</v>
      </c>
      <c r="V1046" s="11">
        <f t="shared" si="1402"/>
        <v>0</v>
      </c>
      <c r="W1046" s="11">
        <f t="shared" si="1403"/>
        <v>0</v>
      </c>
      <c r="X1046" s="11">
        <f t="shared" si="1377"/>
        <v>882299.1</v>
      </c>
      <c r="Y1046" s="11">
        <f t="shared" si="1378"/>
        <v>1399738.4</v>
      </c>
      <c r="Z1046" s="11">
        <f t="shared" si="1379"/>
        <v>1355736.2999999998</v>
      </c>
      <c r="AA1046" s="11">
        <f t="shared" si="1404"/>
        <v>0</v>
      </c>
      <c r="AB1046" s="11">
        <f t="shared" si="1405"/>
        <v>0</v>
      </c>
      <c r="AC1046" s="11">
        <f t="shared" si="1406"/>
        <v>0</v>
      </c>
      <c r="AD1046" s="11">
        <f t="shared" si="1352"/>
        <v>882299.1</v>
      </c>
      <c r="AE1046" s="11">
        <f t="shared" si="1407"/>
        <v>0</v>
      </c>
      <c r="AF1046" s="57">
        <f t="shared" si="1350"/>
        <v>882299.1</v>
      </c>
      <c r="AG1046" s="58">
        <f t="shared" si="1353"/>
        <v>1399738.4</v>
      </c>
      <c r="AH1046" s="58">
        <f t="shared" si="1354"/>
        <v>1355736.2999999998</v>
      </c>
      <c r="AI1046" s="11">
        <f t="shared" si="1408"/>
        <v>0</v>
      </c>
      <c r="AJ1046" s="21"/>
      <c r="AK1046" s="21"/>
    </row>
    <row r="1047" spans="1:42" x14ac:dyDescent="0.3">
      <c r="A1047" s="47" t="s">
        <v>688</v>
      </c>
      <c r="B1047" s="48" t="s">
        <v>45</v>
      </c>
      <c r="C1047" s="47"/>
      <c r="D1047" s="47"/>
      <c r="E1047" s="49" t="s">
        <v>46</v>
      </c>
      <c r="F1047" s="11">
        <f t="shared" si="1392"/>
        <v>882299.1</v>
      </c>
      <c r="G1047" s="11">
        <f t="shared" si="1393"/>
        <v>1399738.4</v>
      </c>
      <c r="H1047" s="11">
        <f t="shared" si="1394"/>
        <v>1355736.2999999998</v>
      </c>
      <c r="I1047" s="11">
        <f t="shared" si="1395"/>
        <v>0</v>
      </c>
      <c r="J1047" s="11">
        <f t="shared" si="1396"/>
        <v>0</v>
      </c>
      <c r="K1047" s="11">
        <f t="shared" si="1397"/>
        <v>0</v>
      </c>
      <c r="L1047" s="11">
        <f t="shared" si="1409"/>
        <v>882299.1</v>
      </c>
      <c r="M1047" s="11">
        <f t="shared" si="1410"/>
        <v>1399738.4</v>
      </c>
      <c r="N1047" s="11">
        <f t="shared" si="1411"/>
        <v>1355736.2999999998</v>
      </c>
      <c r="O1047" s="11">
        <f t="shared" si="1398"/>
        <v>0</v>
      </c>
      <c r="P1047" s="11">
        <f t="shared" si="1399"/>
        <v>0</v>
      </c>
      <c r="Q1047" s="11">
        <f t="shared" si="1400"/>
        <v>0</v>
      </c>
      <c r="R1047" s="11">
        <f t="shared" si="1385"/>
        <v>882299.1</v>
      </c>
      <c r="S1047" s="11">
        <f t="shared" si="1386"/>
        <v>1399738.4</v>
      </c>
      <c r="T1047" s="11">
        <f t="shared" si="1387"/>
        <v>1355736.2999999998</v>
      </c>
      <c r="U1047" s="11">
        <f t="shared" si="1401"/>
        <v>0</v>
      </c>
      <c r="V1047" s="11">
        <f t="shared" si="1402"/>
        <v>0</v>
      </c>
      <c r="W1047" s="11">
        <f t="shared" si="1403"/>
        <v>0</v>
      </c>
      <c r="X1047" s="11">
        <f t="shared" si="1377"/>
        <v>882299.1</v>
      </c>
      <c r="Y1047" s="11">
        <f t="shared" si="1378"/>
        <v>1399738.4</v>
      </c>
      <c r="Z1047" s="11">
        <f t="shared" si="1379"/>
        <v>1355736.2999999998</v>
      </c>
      <c r="AA1047" s="11">
        <f t="shared" si="1404"/>
        <v>0</v>
      </c>
      <c r="AB1047" s="11">
        <f t="shared" si="1405"/>
        <v>0</v>
      </c>
      <c r="AC1047" s="11">
        <f t="shared" si="1406"/>
        <v>0</v>
      </c>
      <c r="AD1047" s="11">
        <f t="shared" si="1352"/>
        <v>882299.1</v>
      </c>
      <c r="AE1047" s="11">
        <f t="shared" si="1407"/>
        <v>0</v>
      </c>
      <c r="AF1047" s="57">
        <f t="shared" si="1350"/>
        <v>882299.1</v>
      </c>
      <c r="AG1047" s="58">
        <f t="shared" si="1353"/>
        <v>1399738.4</v>
      </c>
      <c r="AH1047" s="58">
        <f t="shared" si="1354"/>
        <v>1355736.2999999998</v>
      </c>
      <c r="AI1047" s="11">
        <f t="shared" si="1408"/>
        <v>0</v>
      </c>
      <c r="AJ1047" s="21"/>
      <c r="AK1047" s="21"/>
    </row>
    <row r="1048" spans="1:42" x14ac:dyDescent="0.3">
      <c r="A1048" s="47" t="s">
        <v>688</v>
      </c>
      <c r="B1048" s="48">
        <v>800</v>
      </c>
      <c r="C1048" s="47" t="s">
        <v>235</v>
      </c>
      <c r="D1048" s="47" t="s">
        <v>63</v>
      </c>
      <c r="E1048" s="49" t="s">
        <v>684</v>
      </c>
      <c r="F1048" s="11">
        <f>886160.4-3861.3</f>
        <v>882299.1</v>
      </c>
      <c r="G1048" s="11">
        <v>1399738.4</v>
      </c>
      <c r="H1048" s="11">
        <v>1355736.2999999998</v>
      </c>
      <c r="I1048" s="11"/>
      <c r="J1048" s="11"/>
      <c r="K1048" s="11"/>
      <c r="L1048" s="11">
        <f t="shared" si="1409"/>
        <v>882299.1</v>
      </c>
      <c r="M1048" s="11">
        <f t="shared" si="1410"/>
        <v>1399738.4</v>
      </c>
      <c r="N1048" s="11">
        <f t="shared" si="1411"/>
        <v>1355736.2999999998</v>
      </c>
      <c r="O1048" s="11"/>
      <c r="P1048" s="11"/>
      <c r="Q1048" s="11"/>
      <c r="R1048" s="11">
        <f t="shared" si="1385"/>
        <v>882299.1</v>
      </c>
      <c r="S1048" s="11">
        <f t="shared" si="1386"/>
        <v>1399738.4</v>
      </c>
      <c r="T1048" s="11">
        <f t="shared" si="1387"/>
        <v>1355736.2999999998</v>
      </c>
      <c r="U1048" s="11"/>
      <c r="V1048" s="11"/>
      <c r="W1048" s="11"/>
      <c r="X1048" s="11">
        <f t="shared" si="1377"/>
        <v>882299.1</v>
      </c>
      <c r="Y1048" s="11">
        <f t="shared" si="1378"/>
        <v>1399738.4</v>
      </c>
      <c r="Z1048" s="11">
        <f t="shared" si="1379"/>
        <v>1355736.2999999998</v>
      </c>
      <c r="AA1048" s="11"/>
      <c r="AB1048" s="11"/>
      <c r="AC1048" s="11"/>
      <c r="AD1048" s="11">
        <f t="shared" si="1352"/>
        <v>882299.1</v>
      </c>
      <c r="AE1048" s="11"/>
      <c r="AF1048" s="57">
        <f t="shared" si="1350"/>
        <v>882299.1</v>
      </c>
      <c r="AG1048" s="58">
        <f t="shared" si="1353"/>
        <v>1399738.4</v>
      </c>
      <c r="AH1048" s="58">
        <f t="shared" si="1354"/>
        <v>1355736.2999999998</v>
      </c>
      <c r="AI1048" s="11"/>
      <c r="AJ1048" s="21"/>
      <c r="AK1048" s="21"/>
    </row>
    <row r="1049" spans="1:42" s="60" customFormat="1" x14ac:dyDescent="0.3">
      <c r="A1049" s="44" t="s">
        <v>690</v>
      </c>
      <c r="B1049" s="45"/>
      <c r="C1049" s="44"/>
      <c r="D1049" s="44"/>
      <c r="E1049" s="46" t="s">
        <v>54</v>
      </c>
      <c r="F1049" s="18">
        <f t="shared" ref="F1049:K1049" si="1412">F1050+F1080</f>
        <v>8289864.2000000002</v>
      </c>
      <c r="G1049" s="18">
        <f t="shared" si="1412"/>
        <v>8902289.3000000007</v>
      </c>
      <c r="H1049" s="18">
        <f t="shared" si="1412"/>
        <v>9544585.9999999981</v>
      </c>
      <c r="I1049" s="18">
        <f t="shared" si="1412"/>
        <v>40792.500000000015</v>
      </c>
      <c r="J1049" s="18">
        <f t="shared" si="1412"/>
        <v>25118.799999999988</v>
      </c>
      <c r="K1049" s="18">
        <f t="shared" si="1412"/>
        <v>8326.0999999999767</v>
      </c>
      <c r="L1049" s="18">
        <f t="shared" si="1409"/>
        <v>8330656.7000000002</v>
      </c>
      <c r="M1049" s="18">
        <f t="shared" si="1410"/>
        <v>8927408.1000000015</v>
      </c>
      <c r="N1049" s="18">
        <f t="shared" si="1411"/>
        <v>9552912.0999999978</v>
      </c>
      <c r="O1049" s="18">
        <f>O1050+O1080</f>
        <v>565451.97909999988</v>
      </c>
      <c r="P1049" s="18">
        <f>P1050+P1080</f>
        <v>597411.16199999989</v>
      </c>
      <c r="Q1049" s="18">
        <f>Q1050+Q1080</f>
        <v>571902.24599999993</v>
      </c>
      <c r="R1049" s="18">
        <f t="shared" si="1385"/>
        <v>8896108.6790999994</v>
      </c>
      <c r="S1049" s="18">
        <f t="shared" si="1386"/>
        <v>9524819.262000002</v>
      </c>
      <c r="T1049" s="18">
        <f t="shared" si="1387"/>
        <v>10124814.345999997</v>
      </c>
      <c r="U1049" s="18">
        <f>U1050+U1080</f>
        <v>-239055.92499999999</v>
      </c>
      <c r="V1049" s="18">
        <f>V1050+V1080</f>
        <v>-327635.63799999998</v>
      </c>
      <c r="W1049" s="18">
        <f>W1050+W1080</f>
        <v>-338164.64600000001</v>
      </c>
      <c r="X1049" s="18">
        <f t="shared" si="1377"/>
        <v>8657052.7540999986</v>
      </c>
      <c r="Y1049" s="18">
        <f t="shared" si="1378"/>
        <v>9197183.6240000017</v>
      </c>
      <c r="Z1049" s="18">
        <f t="shared" si="1379"/>
        <v>9786649.6999999974</v>
      </c>
      <c r="AA1049" s="18">
        <f>AA1050+AA1080</f>
        <v>418323.16600000003</v>
      </c>
      <c r="AB1049" s="18">
        <f>AB1050+AB1080</f>
        <v>-255660.08500000002</v>
      </c>
      <c r="AC1049" s="18">
        <f>AC1050+AC1080</f>
        <v>-100437.08100000001</v>
      </c>
      <c r="AD1049" s="18">
        <f t="shared" si="1352"/>
        <v>9075375.9200999979</v>
      </c>
      <c r="AE1049" s="18">
        <f>AE1050+AE1080</f>
        <v>0</v>
      </c>
      <c r="AF1049" s="55">
        <f t="shared" si="1350"/>
        <v>9075375.9200999979</v>
      </c>
      <c r="AG1049" s="56">
        <f t="shared" si="1353"/>
        <v>8941523.5390000008</v>
      </c>
      <c r="AH1049" s="56">
        <f t="shared" si="1354"/>
        <v>9686212.6189999972</v>
      </c>
      <c r="AI1049" s="18">
        <f>AI1050+AI1080</f>
        <v>0</v>
      </c>
      <c r="AJ1049" s="19"/>
      <c r="AK1049" s="19"/>
      <c r="AL1049" s="17"/>
      <c r="AM1049" s="17"/>
      <c r="AN1049" s="17"/>
      <c r="AO1049" s="17"/>
      <c r="AP1049" s="17"/>
    </row>
    <row r="1050" spans="1:42" ht="46.8" x14ac:dyDescent="0.3">
      <c r="A1050" s="47" t="s">
        <v>691</v>
      </c>
      <c r="B1050" s="48"/>
      <c r="C1050" s="47"/>
      <c r="D1050" s="47"/>
      <c r="E1050" s="49" t="s">
        <v>692</v>
      </c>
      <c r="F1050" s="11">
        <f>F1051+F1054+F1057+F1067+F1070+F1074</f>
        <v>8112374</v>
      </c>
      <c r="G1050" s="11">
        <f>G1051+G1054+G1057+G1067+G1070+G1074</f>
        <v>8719644.3000000007</v>
      </c>
      <c r="H1050" s="11">
        <f>H1051+H1054+H1057+H1067+H1070+H1074</f>
        <v>9361940.9999999981</v>
      </c>
      <c r="I1050" s="11">
        <f>I1051+I1054+I1057+I1067+I1070+I1074+I1064</f>
        <v>40792.500000000015</v>
      </c>
      <c r="J1050" s="11">
        <f>J1051+J1054+J1057+J1067+J1070+J1074+J1064</f>
        <v>25118.799999999988</v>
      </c>
      <c r="K1050" s="11">
        <f>K1051+K1054+K1057+K1067+K1070+K1074+K1064</f>
        <v>8326.0999999999767</v>
      </c>
      <c r="L1050" s="11">
        <f t="shared" si="1409"/>
        <v>8153166.5</v>
      </c>
      <c r="M1050" s="11">
        <f t="shared" si="1410"/>
        <v>8744763.1000000015</v>
      </c>
      <c r="N1050" s="11">
        <f t="shared" si="1411"/>
        <v>9370267.0999999978</v>
      </c>
      <c r="O1050" s="11">
        <f>O1051+O1054+O1057+O1067+O1070+O1074+O1064</f>
        <v>548973.27909999993</v>
      </c>
      <c r="P1050" s="11">
        <f>P1051+P1054+P1057+P1067+P1070+P1074+P1064</f>
        <v>578283.46199999994</v>
      </c>
      <c r="Q1050" s="11">
        <f>Q1051+Q1054+Q1057+Q1067+Q1070+Q1074+Q1064</f>
        <v>552774.54599999997</v>
      </c>
      <c r="R1050" s="11">
        <f t="shared" si="1385"/>
        <v>8702139.7791000009</v>
      </c>
      <c r="S1050" s="11">
        <f t="shared" si="1386"/>
        <v>9323046.5620000008</v>
      </c>
      <c r="T1050" s="11">
        <f t="shared" si="1387"/>
        <v>9923041.6459999979</v>
      </c>
      <c r="U1050" s="11">
        <f>U1051+U1054+U1057+U1067+U1070+U1074+U1064</f>
        <v>-239055.92499999999</v>
      </c>
      <c r="V1050" s="11">
        <f>V1051+V1054+V1057+V1067+V1070+V1074+V1064</f>
        <v>-327635.63799999998</v>
      </c>
      <c r="W1050" s="11">
        <f>W1051+W1054+W1057+W1067+W1070+W1074+W1064</f>
        <v>-338164.64600000001</v>
      </c>
      <c r="X1050" s="11">
        <f t="shared" si="1377"/>
        <v>8463083.8541000001</v>
      </c>
      <c r="Y1050" s="11">
        <f t="shared" si="1378"/>
        <v>8995410.9240000006</v>
      </c>
      <c r="Z1050" s="11">
        <f t="shared" si="1379"/>
        <v>9584876.9999999981</v>
      </c>
      <c r="AA1050" s="11">
        <f>AA1051+AA1054+AA1057+AA1067+AA1070+AA1074+AA1064+AA1077</f>
        <v>418323.16600000003</v>
      </c>
      <c r="AB1050" s="11">
        <f>AB1051+AB1054+AB1057+AB1067+AB1070+AB1074+AB1064+AB1077</f>
        <v>-255660.08500000002</v>
      </c>
      <c r="AC1050" s="11">
        <f>AC1051+AC1054+AC1057+AC1067+AC1070+AC1074+AC1064+AC1077</f>
        <v>-100437.08100000001</v>
      </c>
      <c r="AD1050" s="11">
        <f t="shared" si="1352"/>
        <v>8881407.0200999994</v>
      </c>
      <c r="AE1050" s="11">
        <f>AE1051+AE1054+AE1057+AE1067+AE1070+AE1074+AE1064+AE1077</f>
        <v>0</v>
      </c>
      <c r="AF1050" s="57">
        <f t="shared" si="1350"/>
        <v>8881407.0200999994</v>
      </c>
      <c r="AG1050" s="58">
        <f t="shared" si="1353"/>
        <v>8739750.8389999997</v>
      </c>
      <c r="AH1050" s="58">
        <f t="shared" si="1354"/>
        <v>9484439.9189999979</v>
      </c>
      <c r="AI1050" s="11">
        <f>AI1051+AI1054+AI1057+AI1067+AI1070+AI1074+AI1064+AI1077</f>
        <v>0</v>
      </c>
      <c r="AJ1050" s="21"/>
      <c r="AK1050" s="21"/>
    </row>
    <row r="1051" spans="1:42" ht="31.2" x14ac:dyDescent="0.3">
      <c r="A1051" s="47" t="s">
        <v>693</v>
      </c>
      <c r="B1051" s="48"/>
      <c r="C1051" s="47"/>
      <c r="D1051" s="47"/>
      <c r="E1051" s="49" t="s">
        <v>694</v>
      </c>
      <c r="F1051" s="11">
        <f t="shared" ref="F1051:F1055" si="1413">F1052</f>
        <v>180169.7</v>
      </c>
      <c r="G1051" s="11">
        <f t="shared" ref="G1051:G1055" si="1414">G1052</f>
        <v>103992.4</v>
      </c>
      <c r="H1051" s="11">
        <f t="shared" ref="H1051:H1055" si="1415">H1052</f>
        <v>103988.20000000001</v>
      </c>
      <c r="I1051" s="11">
        <f t="shared" ref="I1051:I1055" si="1416">I1052</f>
        <v>-328.8</v>
      </c>
      <c r="J1051" s="11">
        <f t="shared" ref="J1051:J1055" si="1417">J1052</f>
        <v>-297.7</v>
      </c>
      <c r="K1051" s="11">
        <f t="shared" ref="K1051:K1055" si="1418">K1052</f>
        <v>-297.7</v>
      </c>
      <c r="L1051" s="11">
        <f t="shared" si="1409"/>
        <v>179840.90000000002</v>
      </c>
      <c r="M1051" s="11">
        <f t="shared" si="1410"/>
        <v>103694.7</v>
      </c>
      <c r="N1051" s="11">
        <f t="shared" si="1411"/>
        <v>103690.50000000001</v>
      </c>
      <c r="O1051" s="11">
        <f t="shared" ref="O1051:O1055" si="1419">O1052</f>
        <v>10494.1</v>
      </c>
      <c r="P1051" s="11">
        <f t="shared" ref="P1051:P1055" si="1420">P1052</f>
        <v>13770.2</v>
      </c>
      <c r="Q1051" s="11">
        <f t="shared" ref="Q1051:Q1055" si="1421">Q1052</f>
        <v>14609.9</v>
      </c>
      <c r="R1051" s="11">
        <f t="shared" si="1385"/>
        <v>190335.00000000003</v>
      </c>
      <c r="S1051" s="11">
        <f t="shared" si="1386"/>
        <v>117464.9</v>
      </c>
      <c r="T1051" s="11">
        <f t="shared" si="1387"/>
        <v>118300.40000000001</v>
      </c>
      <c r="U1051" s="11">
        <f t="shared" ref="U1051:U1055" si="1422">U1052</f>
        <v>0</v>
      </c>
      <c r="V1051" s="11">
        <f t="shared" ref="V1051:V1055" si="1423">V1052</f>
        <v>0</v>
      </c>
      <c r="W1051" s="11">
        <f t="shared" ref="W1051:W1055" si="1424">W1052</f>
        <v>0</v>
      </c>
      <c r="X1051" s="11">
        <f t="shared" si="1377"/>
        <v>190335.00000000003</v>
      </c>
      <c r="Y1051" s="11">
        <f t="shared" si="1378"/>
        <v>117464.9</v>
      </c>
      <c r="Z1051" s="11">
        <f t="shared" si="1379"/>
        <v>118300.40000000001</v>
      </c>
      <c r="AA1051" s="11">
        <f t="shared" ref="AA1051:AA1055" si="1425">AA1052</f>
        <v>0</v>
      </c>
      <c r="AB1051" s="11">
        <f t="shared" ref="AB1051:AB1055" si="1426">AB1052</f>
        <v>0</v>
      </c>
      <c r="AC1051" s="11">
        <f t="shared" ref="AC1051:AC1055" si="1427">AC1052</f>
        <v>0</v>
      </c>
      <c r="AD1051" s="11">
        <f t="shared" si="1352"/>
        <v>190335.00000000003</v>
      </c>
      <c r="AE1051" s="11">
        <f t="shared" ref="AE1051:AE1055" si="1428">AE1052</f>
        <v>0</v>
      </c>
      <c r="AF1051" s="57">
        <f t="shared" si="1350"/>
        <v>190335.00000000003</v>
      </c>
      <c r="AG1051" s="58">
        <f t="shared" si="1353"/>
        <v>117464.9</v>
      </c>
      <c r="AH1051" s="58">
        <f t="shared" si="1354"/>
        <v>118300.40000000001</v>
      </c>
      <c r="AI1051" s="11">
        <f t="shared" ref="AI1051:AI1055" si="1429">AI1052</f>
        <v>0</v>
      </c>
      <c r="AJ1051" s="21"/>
      <c r="AK1051" s="21"/>
    </row>
    <row r="1052" spans="1:42" ht="31.2" x14ac:dyDescent="0.3">
      <c r="A1052" s="47" t="s">
        <v>693</v>
      </c>
      <c r="B1052" s="48" t="s">
        <v>59</v>
      </c>
      <c r="C1052" s="47"/>
      <c r="D1052" s="47"/>
      <c r="E1052" s="49" t="s">
        <v>60</v>
      </c>
      <c r="F1052" s="11">
        <f t="shared" si="1413"/>
        <v>180169.7</v>
      </c>
      <c r="G1052" s="11">
        <f t="shared" si="1414"/>
        <v>103992.4</v>
      </c>
      <c r="H1052" s="11">
        <f t="shared" si="1415"/>
        <v>103988.20000000001</v>
      </c>
      <c r="I1052" s="11">
        <f t="shared" si="1416"/>
        <v>-328.8</v>
      </c>
      <c r="J1052" s="11">
        <f t="shared" si="1417"/>
        <v>-297.7</v>
      </c>
      <c r="K1052" s="11">
        <f t="shared" si="1418"/>
        <v>-297.7</v>
      </c>
      <c r="L1052" s="11">
        <f t="shared" si="1409"/>
        <v>179840.90000000002</v>
      </c>
      <c r="M1052" s="11">
        <f t="shared" si="1410"/>
        <v>103694.7</v>
      </c>
      <c r="N1052" s="11">
        <f t="shared" si="1411"/>
        <v>103690.50000000001</v>
      </c>
      <c r="O1052" s="11">
        <f t="shared" si="1419"/>
        <v>10494.1</v>
      </c>
      <c r="P1052" s="11">
        <f t="shared" si="1420"/>
        <v>13770.2</v>
      </c>
      <c r="Q1052" s="11">
        <f t="shared" si="1421"/>
        <v>14609.9</v>
      </c>
      <c r="R1052" s="11">
        <f t="shared" si="1385"/>
        <v>190335.00000000003</v>
      </c>
      <c r="S1052" s="11">
        <f t="shared" si="1386"/>
        <v>117464.9</v>
      </c>
      <c r="T1052" s="11">
        <f t="shared" si="1387"/>
        <v>118300.40000000001</v>
      </c>
      <c r="U1052" s="11">
        <f t="shared" si="1422"/>
        <v>0</v>
      </c>
      <c r="V1052" s="11">
        <f t="shared" si="1423"/>
        <v>0</v>
      </c>
      <c r="W1052" s="11">
        <f t="shared" si="1424"/>
        <v>0</v>
      </c>
      <c r="X1052" s="11">
        <f t="shared" si="1377"/>
        <v>190335.00000000003</v>
      </c>
      <c r="Y1052" s="11">
        <f t="shared" si="1378"/>
        <v>117464.9</v>
      </c>
      <c r="Z1052" s="11">
        <f t="shared" si="1379"/>
        <v>118300.40000000001</v>
      </c>
      <c r="AA1052" s="11">
        <f t="shared" si="1425"/>
        <v>0</v>
      </c>
      <c r="AB1052" s="11">
        <f t="shared" si="1426"/>
        <v>0</v>
      </c>
      <c r="AC1052" s="11">
        <f t="shared" si="1427"/>
        <v>0</v>
      </c>
      <c r="AD1052" s="11">
        <f t="shared" si="1352"/>
        <v>190335.00000000003</v>
      </c>
      <c r="AE1052" s="11">
        <f t="shared" si="1428"/>
        <v>0</v>
      </c>
      <c r="AF1052" s="57">
        <f t="shared" si="1350"/>
        <v>190335.00000000003</v>
      </c>
      <c r="AG1052" s="58">
        <f t="shared" si="1353"/>
        <v>117464.9</v>
      </c>
      <c r="AH1052" s="58">
        <f t="shared" si="1354"/>
        <v>118300.40000000001</v>
      </c>
      <c r="AI1052" s="11">
        <f t="shared" si="1429"/>
        <v>0</v>
      </c>
      <c r="AJ1052" s="21"/>
      <c r="AK1052" s="21"/>
    </row>
    <row r="1053" spans="1:42" x14ac:dyDescent="0.3">
      <c r="A1053" s="47" t="s">
        <v>693</v>
      </c>
      <c r="B1053" s="48">
        <v>200</v>
      </c>
      <c r="C1053" s="47" t="s">
        <v>235</v>
      </c>
      <c r="D1053" s="47" t="s">
        <v>63</v>
      </c>
      <c r="E1053" s="49" t="s">
        <v>684</v>
      </c>
      <c r="F1053" s="11">
        <v>180169.7</v>
      </c>
      <c r="G1053" s="11">
        <v>103992.4</v>
      </c>
      <c r="H1053" s="11">
        <v>103988.20000000001</v>
      </c>
      <c r="I1053" s="11">
        <v>-328.8</v>
      </c>
      <c r="J1053" s="11">
        <v>-297.7</v>
      </c>
      <c r="K1053" s="11">
        <v>-297.7</v>
      </c>
      <c r="L1053" s="11">
        <f t="shared" si="1409"/>
        <v>179840.90000000002</v>
      </c>
      <c r="M1053" s="11">
        <f t="shared" si="1410"/>
        <v>103694.7</v>
      </c>
      <c r="N1053" s="11">
        <f t="shared" si="1411"/>
        <v>103690.50000000001</v>
      </c>
      <c r="O1053" s="11">
        <v>10494.1</v>
      </c>
      <c r="P1053" s="11">
        <v>13770.2</v>
      </c>
      <c r="Q1053" s="11">
        <v>14609.9</v>
      </c>
      <c r="R1053" s="11">
        <f t="shared" si="1385"/>
        <v>190335.00000000003</v>
      </c>
      <c r="S1053" s="11">
        <f t="shared" si="1386"/>
        <v>117464.9</v>
      </c>
      <c r="T1053" s="11">
        <f t="shared" si="1387"/>
        <v>118300.40000000001</v>
      </c>
      <c r="U1053" s="11"/>
      <c r="V1053" s="11"/>
      <c r="W1053" s="11"/>
      <c r="X1053" s="11">
        <f t="shared" si="1377"/>
        <v>190335.00000000003</v>
      </c>
      <c r="Y1053" s="11">
        <f t="shared" si="1378"/>
        <v>117464.9</v>
      </c>
      <c r="Z1053" s="11">
        <f t="shared" si="1379"/>
        <v>118300.40000000001</v>
      </c>
      <c r="AA1053" s="11"/>
      <c r="AB1053" s="11"/>
      <c r="AC1053" s="11"/>
      <c r="AD1053" s="11">
        <f t="shared" si="1352"/>
        <v>190335.00000000003</v>
      </c>
      <c r="AE1053" s="11"/>
      <c r="AF1053" s="57">
        <f t="shared" si="1350"/>
        <v>190335.00000000003</v>
      </c>
      <c r="AG1053" s="58">
        <f t="shared" si="1353"/>
        <v>117464.9</v>
      </c>
      <c r="AH1053" s="58">
        <f t="shared" si="1354"/>
        <v>118300.40000000001</v>
      </c>
      <c r="AI1053" s="11"/>
      <c r="AJ1053" s="21"/>
      <c r="AK1053" s="21">
        <v>24</v>
      </c>
    </row>
    <row r="1054" spans="1:42" ht="93.6" x14ac:dyDescent="0.3">
      <c r="A1054" s="47" t="s">
        <v>695</v>
      </c>
      <c r="B1054" s="48"/>
      <c r="C1054" s="47"/>
      <c r="D1054" s="47"/>
      <c r="E1054" s="49" t="s">
        <v>696</v>
      </c>
      <c r="F1054" s="11">
        <f t="shared" si="1413"/>
        <v>7563551.7999999998</v>
      </c>
      <c r="G1054" s="11">
        <f t="shared" si="1414"/>
        <v>8263112.9000000004</v>
      </c>
      <c r="H1054" s="11">
        <f t="shared" si="1415"/>
        <v>8810093.3000000007</v>
      </c>
      <c r="I1054" s="11">
        <f t="shared" si="1416"/>
        <v>-153898.5</v>
      </c>
      <c r="J1054" s="11">
        <f t="shared" si="1417"/>
        <v>-320108.79999999999</v>
      </c>
      <c r="K1054" s="11">
        <f t="shared" si="1418"/>
        <v>-332913.2</v>
      </c>
      <c r="L1054" s="11">
        <f t="shared" si="1409"/>
        <v>7409653.2999999998</v>
      </c>
      <c r="M1054" s="11">
        <f t="shared" si="1410"/>
        <v>7943004.1000000006</v>
      </c>
      <c r="N1054" s="11">
        <f t="shared" si="1411"/>
        <v>8477180.1000000015</v>
      </c>
      <c r="O1054" s="11">
        <f t="shared" si="1419"/>
        <v>439055.92499999999</v>
      </c>
      <c r="P1054" s="11">
        <f t="shared" si="1420"/>
        <v>527635.63800000004</v>
      </c>
      <c r="Q1054" s="11">
        <f t="shared" si="1421"/>
        <v>538164.64599999995</v>
      </c>
      <c r="R1054" s="11">
        <f t="shared" si="1385"/>
        <v>7848709.2249999996</v>
      </c>
      <c r="S1054" s="11">
        <f t="shared" si="1386"/>
        <v>8470639.7379999999</v>
      </c>
      <c r="T1054" s="11">
        <f t="shared" si="1387"/>
        <v>9015344.7460000012</v>
      </c>
      <c r="U1054" s="11">
        <f t="shared" si="1422"/>
        <v>-239055.92499999999</v>
      </c>
      <c r="V1054" s="11">
        <f t="shared" si="1423"/>
        <v>-327635.63799999998</v>
      </c>
      <c r="W1054" s="11">
        <f t="shared" si="1424"/>
        <v>-338164.64600000001</v>
      </c>
      <c r="X1054" s="11">
        <f t="shared" si="1377"/>
        <v>7609653.2999999998</v>
      </c>
      <c r="Y1054" s="11">
        <f t="shared" si="1378"/>
        <v>8143004.0999999996</v>
      </c>
      <c r="Z1054" s="11">
        <f t="shared" si="1379"/>
        <v>8677180.1000000015</v>
      </c>
      <c r="AA1054" s="11">
        <f t="shared" si="1425"/>
        <v>312243.16600000003</v>
      </c>
      <c r="AB1054" s="11">
        <f t="shared" si="1426"/>
        <v>-317806.08500000002</v>
      </c>
      <c r="AC1054" s="11">
        <f t="shared" si="1427"/>
        <v>-100437.08100000001</v>
      </c>
      <c r="AD1054" s="11">
        <f t="shared" si="1352"/>
        <v>7921896.466</v>
      </c>
      <c r="AE1054" s="11">
        <f t="shared" si="1428"/>
        <v>0</v>
      </c>
      <c r="AF1054" s="57">
        <f t="shared" si="1350"/>
        <v>7921896.466</v>
      </c>
      <c r="AG1054" s="58">
        <f t="shared" si="1353"/>
        <v>7825198.0149999997</v>
      </c>
      <c r="AH1054" s="58">
        <f t="shared" si="1354"/>
        <v>8576743.0190000013</v>
      </c>
      <c r="AI1054" s="11">
        <f t="shared" si="1429"/>
        <v>0</v>
      </c>
      <c r="AJ1054" s="21"/>
      <c r="AK1054" s="21"/>
    </row>
    <row r="1055" spans="1:42" ht="31.2" x14ac:dyDescent="0.3">
      <c r="A1055" s="47" t="s">
        <v>695</v>
      </c>
      <c r="B1055" s="48" t="s">
        <v>59</v>
      </c>
      <c r="C1055" s="47"/>
      <c r="D1055" s="47"/>
      <c r="E1055" s="49" t="s">
        <v>60</v>
      </c>
      <c r="F1055" s="11">
        <f t="shared" si="1413"/>
        <v>7563551.7999999998</v>
      </c>
      <c r="G1055" s="11">
        <f t="shared" si="1414"/>
        <v>8263112.9000000004</v>
      </c>
      <c r="H1055" s="11">
        <f t="shared" si="1415"/>
        <v>8810093.3000000007</v>
      </c>
      <c r="I1055" s="11">
        <f t="shared" si="1416"/>
        <v>-153898.5</v>
      </c>
      <c r="J1055" s="11">
        <f t="shared" si="1417"/>
        <v>-320108.79999999999</v>
      </c>
      <c r="K1055" s="11">
        <f t="shared" si="1418"/>
        <v>-332913.2</v>
      </c>
      <c r="L1055" s="11">
        <f t="shared" si="1409"/>
        <v>7409653.2999999998</v>
      </c>
      <c r="M1055" s="11">
        <f t="shared" si="1410"/>
        <v>7943004.1000000006</v>
      </c>
      <c r="N1055" s="11">
        <f t="shared" si="1411"/>
        <v>8477180.1000000015</v>
      </c>
      <c r="O1055" s="11">
        <f t="shared" si="1419"/>
        <v>439055.92499999999</v>
      </c>
      <c r="P1055" s="11">
        <f t="shared" si="1420"/>
        <v>527635.63800000004</v>
      </c>
      <c r="Q1055" s="11">
        <f t="shared" si="1421"/>
        <v>538164.64599999995</v>
      </c>
      <c r="R1055" s="11">
        <f t="shared" si="1385"/>
        <v>7848709.2249999996</v>
      </c>
      <c r="S1055" s="11">
        <f t="shared" si="1386"/>
        <v>8470639.7379999999</v>
      </c>
      <c r="T1055" s="11">
        <f t="shared" si="1387"/>
        <v>9015344.7460000012</v>
      </c>
      <c r="U1055" s="11">
        <f t="shared" si="1422"/>
        <v>-239055.92499999999</v>
      </c>
      <c r="V1055" s="11">
        <f t="shared" si="1423"/>
        <v>-327635.63799999998</v>
      </c>
      <c r="W1055" s="11">
        <f t="shared" si="1424"/>
        <v>-338164.64600000001</v>
      </c>
      <c r="X1055" s="11">
        <f t="shared" si="1377"/>
        <v>7609653.2999999998</v>
      </c>
      <c r="Y1055" s="11">
        <f t="shared" si="1378"/>
        <v>8143004.0999999996</v>
      </c>
      <c r="Z1055" s="11">
        <f t="shared" si="1379"/>
        <v>8677180.1000000015</v>
      </c>
      <c r="AA1055" s="11">
        <f t="shared" si="1425"/>
        <v>312243.16600000003</v>
      </c>
      <c r="AB1055" s="11">
        <f t="shared" si="1426"/>
        <v>-317806.08500000002</v>
      </c>
      <c r="AC1055" s="11">
        <f t="shared" si="1427"/>
        <v>-100437.08100000001</v>
      </c>
      <c r="AD1055" s="11">
        <f t="shared" si="1352"/>
        <v>7921896.466</v>
      </c>
      <c r="AE1055" s="11">
        <f t="shared" si="1428"/>
        <v>0</v>
      </c>
      <c r="AF1055" s="57">
        <f t="shared" si="1350"/>
        <v>7921896.466</v>
      </c>
      <c r="AG1055" s="58">
        <f t="shared" si="1353"/>
        <v>7825198.0149999997</v>
      </c>
      <c r="AH1055" s="58">
        <f t="shared" si="1354"/>
        <v>8576743.0190000013</v>
      </c>
      <c r="AI1055" s="11">
        <f t="shared" si="1429"/>
        <v>0</v>
      </c>
      <c r="AJ1055" s="21"/>
      <c r="AK1055" s="21"/>
    </row>
    <row r="1056" spans="1:42" x14ac:dyDescent="0.3">
      <c r="A1056" s="47" t="s">
        <v>695</v>
      </c>
      <c r="B1056" s="48">
        <v>200</v>
      </c>
      <c r="C1056" s="47" t="s">
        <v>235</v>
      </c>
      <c r="D1056" s="47" t="s">
        <v>63</v>
      </c>
      <c r="E1056" s="49" t="s">
        <v>684</v>
      </c>
      <c r="F1056" s="11">
        <f>7559690.5+3861.3</f>
        <v>7563551.7999999998</v>
      </c>
      <c r="G1056" s="11">
        <v>8263112.9000000004</v>
      </c>
      <c r="H1056" s="11">
        <v>8810093.3000000007</v>
      </c>
      <c r="I1056" s="11">
        <v>-153898.5</v>
      </c>
      <c r="J1056" s="11">
        <v>-320108.79999999999</v>
      </c>
      <c r="K1056" s="11">
        <v>-332913.2</v>
      </c>
      <c r="L1056" s="11">
        <f t="shared" si="1409"/>
        <v>7409653.2999999998</v>
      </c>
      <c r="M1056" s="11">
        <f t="shared" si="1410"/>
        <v>7943004.1000000006</v>
      </c>
      <c r="N1056" s="11">
        <f t="shared" si="1411"/>
        <v>8477180.1000000015</v>
      </c>
      <c r="O1056" s="11">
        <v>439055.92499999999</v>
      </c>
      <c r="P1056" s="11">
        <v>527635.63800000004</v>
      </c>
      <c r="Q1056" s="11">
        <v>538164.64599999995</v>
      </c>
      <c r="R1056" s="11">
        <f t="shared" si="1385"/>
        <v>7848709.2249999996</v>
      </c>
      <c r="S1056" s="11">
        <f t="shared" si="1386"/>
        <v>8470639.7379999999</v>
      </c>
      <c r="T1056" s="11">
        <f t="shared" si="1387"/>
        <v>9015344.7460000012</v>
      </c>
      <c r="U1056" s="11">
        <v>-239055.92499999999</v>
      </c>
      <c r="V1056" s="11">
        <v>-327635.63799999998</v>
      </c>
      <c r="W1056" s="11">
        <v>-338164.64600000001</v>
      </c>
      <c r="X1056" s="11">
        <f t="shared" si="1377"/>
        <v>7609653.2999999998</v>
      </c>
      <c r="Y1056" s="11">
        <f t="shared" si="1378"/>
        <v>8143004.0999999996</v>
      </c>
      <c r="Z1056" s="11">
        <f t="shared" si="1379"/>
        <v>8677180.1000000015</v>
      </c>
      <c r="AA1056" s="11">
        <f>418243.166-106000</f>
        <v>312243.16600000003</v>
      </c>
      <c r="AB1056" s="11">
        <v>-317806.08500000002</v>
      </c>
      <c r="AC1056" s="11">
        <v>-100437.08100000001</v>
      </c>
      <c r="AD1056" s="11">
        <f t="shared" si="1352"/>
        <v>7921896.466</v>
      </c>
      <c r="AE1056" s="11"/>
      <c r="AF1056" s="57">
        <f t="shared" si="1350"/>
        <v>7921896.466</v>
      </c>
      <c r="AG1056" s="58">
        <f t="shared" si="1353"/>
        <v>7825198.0149999997</v>
      </c>
      <c r="AH1056" s="58">
        <f t="shared" si="1354"/>
        <v>8576743.0190000013</v>
      </c>
      <c r="AI1056" s="11"/>
      <c r="AJ1056" s="21"/>
      <c r="AK1056" s="21">
        <v>97</v>
      </c>
    </row>
    <row r="1057" spans="1:37" ht="31.2" x14ac:dyDescent="0.3">
      <c r="A1057" s="47" t="s">
        <v>697</v>
      </c>
      <c r="B1057" s="48"/>
      <c r="C1057" s="47"/>
      <c r="D1057" s="47"/>
      <c r="E1057" s="49" t="s">
        <v>698</v>
      </c>
      <c r="F1057" s="11">
        <f t="shared" ref="F1057:K1057" si="1430">F1058+F1060+F1062</f>
        <v>36141.699999999997</v>
      </c>
      <c r="G1057" s="11">
        <f t="shared" si="1430"/>
        <v>37973.899999999994</v>
      </c>
      <c r="H1057" s="11">
        <f t="shared" si="1430"/>
        <v>39806.1</v>
      </c>
      <c r="I1057" s="11">
        <f t="shared" si="1430"/>
        <v>-22597.4</v>
      </c>
      <c r="J1057" s="11">
        <f t="shared" si="1430"/>
        <v>-37973.899999999994</v>
      </c>
      <c r="K1057" s="11">
        <f t="shared" si="1430"/>
        <v>-39806.1</v>
      </c>
      <c r="L1057" s="11">
        <f t="shared" si="1409"/>
        <v>13544.299999999996</v>
      </c>
      <c r="M1057" s="11">
        <f t="shared" si="1410"/>
        <v>0</v>
      </c>
      <c r="N1057" s="11">
        <f t="shared" si="1411"/>
        <v>0</v>
      </c>
      <c r="O1057" s="11">
        <f>O1058+O1060+O1062</f>
        <v>0</v>
      </c>
      <c r="P1057" s="11">
        <f>P1058+P1060+P1062</f>
        <v>0</v>
      </c>
      <c r="Q1057" s="11">
        <f>Q1058+Q1060+Q1062</f>
        <v>0</v>
      </c>
      <c r="R1057" s="11">
        <f t="shared" si="1385"/>
        <v>13544.299999999996</v>
      </c>
      <c r="S1057" s="11">
        <f t="shared" si="1386"/>
        <v>0</v>
      </c>
      <c r="T1057" s="11">
        <f t="shared" si="1387"/>
        <v>0</v>
      </c>
      <c r="U1057" s="11">
        <f>U1058+U1060+U1062</f>
        <v>0</v>
      </c>
      <c r="V1057" s="11">
        <f>V1058+V1060+V1062</f>
        <v>0</v>
      </c>
      <c r="W1057" s="11">
        <f>W1058+W1060+W1062</f>
        <v>0</v>
      </c>
      <c r="X1057" s="11">
        <f t="shared" si="1377"/>
        <v>13544.299999999996</v>
      </c>
      <c r="Y1057" s="11">
        <f t="shared" si="1378"/>
        <v>0</v>
      </c>
      <c r="Z1057" s="11">
        <f t="shared" si="1379"/>
        <v>0</v>
      </c>
      <c r="AA1057" s="11">
        <f>AA1058+AA1060+AA1062</f>
        <v>0</v>
      </c>
      <c r="AB1057" s="11">
        <f>AB1058+AB1060+AB1062</f>
        <v>0</v>
      </c>
      <c r="AC1057" s="11">
        <f>AC1058+AC1060+AC1062</f>
        <v>0</v>
      </c>
      <c r="AD1057" s="11">
        <f t="shared" si="1352"/>
        <v>13544.299999999996</v>
      </c>
      <c r="AE1057" s="11">
        <f>AE1058+AE1060+AE1062</f>
        <v>0</v>
      </c>
      <c r="AF1057" s="57">
        <f t="shared" si="1350"/>
        <v>13544.299999999996</v>
      </c>
      <c r="AG1057" s="58">
        <f t="shared" si="1353"/>
        <v>0</v>
      </c>
      <c r="AH1057" s="58">
        <f t="shared" si="1354"/>
        <v>0</v>
      </c>
      <c r="AI1057" s="11">
        <f>AI1058+AI1060+AI1062</f>
        <v>0</v>
      </c>
      <c r="AJ1057" s="21"/>
      <c r="AK1057" s="21"/>
    </row>
    <row r="1058" spans="1:37" ht="31.2" x14ac:dyDescent="0.3">
      <c r="A1058" s="47" t="s">
        <v>697</v>
      </c>
      <c r="B1058" s="48" t="s">
        <v>59</v>
      </c>
      <c r="C1058" s="47"/>
      <c r="D1058" s="47"/>
      <c r="E1058" s="49" t="s">
        <v>60</v>
      </c>
      <c r="F1058" s="11">
        <f t="shared" ref="F1058:K1058" si="1431">F1059</f>
        <v>2050</v>
      </c>
      <c r="G1058" s="11">
        <f t="shared" si="1431"/>
        <v>2050</v>
      </c>
      <c r="H1058" s="11">
        <f t="shared" si="1431"/>
        <v>2050</v>
      </c>
      <c r="I1058" s="11">
        <f t="shared" si="1431"/>
        <v>0</v>
      </c>
      <c r="J1058" s="11">
        <f t="shared" si="1431"/>
        <v>-2050</v>
      </c>
      <c r="K1058" s="11">
        <f t="shared" si="1431"/>
        <v>-2050</v>
      </c>
      <c r="L1058" s="11">
        <f t="shared" si="1409"/>
        <v>2050</v>
      </c>
      <c r="M1058" s="11">
        <f t="shared" si="1410"/>
        <v>0</v>
      </c>
      <c r="N1058" s="11">
        <f t="shared" si="1411"/>
        <v>0</v>
      </c>
      <c r="O1058" s="11">
        <f>O1059</f>
        <v>0</v>
      </c>
      <c r="P1058" s="11">
        <f>P1059</f>
        <v>0</v>
      </c>
      <c r="Q1058" s="11">
        <f>Q1059</f>
        <v>0</v>
      </c>
      <c r="R1058" s="11">
        <f t="shared" si="1385"/>
        <v>2050</v>
      </c>
      <c r="S1058" s="11">
        <f t="shared" si="1386"/>
        <v>0</v>
      </c>
      <c r="T1058" s="11">
        <f t="shared" si="1387"/>
        <v>0</v>
      </c>
      <c r="U1058" s="11">
        <f>U1059</f>
        <v>0</v>
      </c>
      <c r="V1058" s="11">
        <f>V1059</f>
        <v>0</v>
      </c>
      <c r="W1058" s="11">
        <f>W1059</f>
        <v>0</v>
      </c>
      <c r="X1058" s="11">
        <f t="shared" si="1377"/>
        <v>2050</v>
      </c>
      <c r="Y1058" s="11">
        <f t="shared" si="1378"/>
        <v>0</v>
      </c>
      <c r="Z1058" s="11">
        <f t="shared" si="1379"/>
        <v>0</v>
      </c>
      <c r="AA1058" s="11">
        <f>AA1059</f>
        <v>0</v>
      </c>
      <c r="AB1058" s="11">
        <f>AB1059</f>
        <v>0</v>
      </c>
      <c r="AC1058" s="11">
        <f>AC1059</f>
        <v>0</v>
      </c>
      <c r="AD1058" s="11">
        <f t="shared" si="1352"/>
        <v>2050</v>
      </c>
      <c r="AE1058" s="11">
        <f>AE1059</f>
        <v>0</v>
      </c>
      <c r="AF1058" s="57">
        <f t="shared" si="1350"/>
        <v>2050</v>
      </c>
      <c r="AG1058" s="58">
        <f t="shared" si="1353"/>
        <v>0</v>
      </c>
      <c r="AH1058" s="58">
        <f t="shared" si="1354"/>
        <v>0</v>
      </c>
      <c r="AI1058" s="11">
        <f>AI1059</f>
        <v>0</v>
      </c>
      <c r="AJ1058" s="21"/>
      <c r="AK1058" s="21"/>
    </row>
    <row r="1059" spans="1:37" x14ac:dyDescent="0.3">
      <c r="A1059" s="47" t="s">
        <v>697</v>
      </c>
      <c r="B1059" s="48">
        <v>200</v>
      </c>
      <c r="C1059" s="47" t="s">
        <v>235</v>
      </c>
      <c r="D1059" s="47" t="s">
        <v>63</v>
      </c>
      <c r="E1059" s="49" t="s">
        <v>684</v>
      </c>
      <c r="F1059" s="11">
        <v>2050</v>
      </c>
      <c r="G1059" s="11">
        <v>2050</v>
      </c>
      <c r="H1059" s="11">
        <v>2050</v>
      </c>
      <c r="I1059" s="11"/>
      <c r="J1059" s="11">
        <v>-2050</v>
      </c>
      <c r="K1059" s="11">
        <v>-2050</v>
      </c>
      <c r="L1059" s="11">
        <f t="shared" si="1409"/>
        <v>2050</v>
      </c>
      <c r="M1059" s="11">
        <f t="shared" si="1410"/>
        <v>0</v>
      </c>
      <c r="N1059" s="11">
        <f t="shared" si="1411"/>
        <v>0</v>
      </c>
      <c r="O1059" s="11"/>
      <c r="P1059" s="11"/>
      <c r="Q1059" s="11"/>
      <c r="R1059" s="11">
        <f t="shared" si="1385"/>
        <v>2050</v>
      </c>
      <c r="S1059" s="11">
        <f t="shared" si="1386"/>
        <v>0</v>
      </c>
      <c r="T1059" s="11">
        <f t="shared" si="1387"/>
        <v>0</v>
      </c>
      <c r="U1059" s="11"/>
      <c r="V1059" s="11"/>
      <c r="W1059" s="11"/>
      <c r="X1059" s="11">
        <f t="shared" si="1377"/>
        <v>2050</v>
      </c>
      <c r="Y1059" s="11">
        <f t="shared" si="1378"/>
        <v>0</v>
      </c>
      <c r="Z1059" s="11">
        <f t="shared" si="1379"/>
        <v>0</v>
      </c>
      <c r="AA1059" s="11"/>
      <c r="AB1059" s="11"/>
      <c r="AC1059" s="11"/>
      <c r="AD1059" s="11">
        <f t="shared" si="1352"/>
        <v>2050</v>
      </c>
      <c r="AE1059" s="11"/>
      <c r="AF1059" s="57">
        <f t="shared" si="1350"/>
        <v>2050</v>
      </c>
      <c r="AG1059" s="58">
        <f t="shared" si="1353"/>
        <v>0</v>
      </c>
      <c r="AH1059" s="58">
        <f t="shared" si="1354"/>
        <v>0</v>
      </c>
      <c r="AI1059" s="11"/>
      <c r="AJ1059" s="21"/>
      <c r="AK1059" s="21">
        <v>31</v>
      </c>
    </row>
    <row r="1060" spans="1:37" ht="31.2" x14ac:dyDescent="0.3">
      <c r="A1060" s="47" t="s">
        <v>697</v>
      </c>
      <c r="B1060" s="48" t="s">
        <v>185</v>
      </c>
      <c r="C1060" s="47"/>
      <c r="D1060" s="47"/>
      <c r="E1060" s="49" t="s">
        <v>186</v>
      </c>
      <c r="F1060" s="11">
        <f t="shared" ref="F1060:K1060" si="1432">F1061</f>
        <v>11494.3</v>
      </c>
      <c r="G1060" s="11">
        <f t="shared" si="1432"/>
        <v>11494.3</v>
      </c>
      <c r="H1060" s="11">
        <f t="shared" si="1432"/>
        <v>11494.3</v>
      </c>
      <c r="I1060" s="11">
        <f t="shared" si="1432"/>
        <v>0</v>
      </c>
      <c r="J1060" s="11">
        <f t="shared" si="1432"/>
        <v>-11494.3</v>
      </c>
      <c r="K1060" s="11">
        <f t="shared" si="1432"/>
        <v>-11494.3</v>
      </c>
      <c r="L1060" s="11">
        <f t="shared" si="1409"/>
        <v>11494.3</v>
      </c>
      <c r="M1060" s="11">
        <f t="shared" si="1410"/>
        <v>0</v>
      </c>
      <c r="N1060" s="11">
        <f t="shared" si="1411"/>
        <v>0</v>
      </c>
      <c r="O1060" s="11">
        <f>O1061</f>
        <v>0</v>
      </c>
      <c r="P1060" s="11">
        <f>P1061</f>
        <v>0</v>
      </c>
      <c r="Q1060" s="11">
        <f>Q1061</f>
        <v>0</v>
      </c>
      <c r="R1060" s="11">
        <f t="shared" si="1385"/>
        <v>11494.3</v>
      </c>
      <c r="S1060" s="11">
        <f t="shared" si="1386"/>
        <v>0</v>
      </c>
      <c r="T1060" s="11">
        <f t="shared" si="1387"/>
        <v>0</v>
      </c>
      <c r="U1060" s="11">
        <f>U1061</f>
        <v>0</v>
      </c>
      <c r="V1060" s="11">
        <f>V1061</f>
        <v>0</v>
      </c>
      <c r="W1060" s="11">
        <f>W1061</f>
        <v>0</v>
      </c>
      <c r="X1060" s="11">
        <f t="shared" si="1377"/>
        <v>11494.3</v>
      </c>
      <c r="Y1060" s="11">
        <f t="shared" si="1378"/>
        <v>0</v>
      </c>
      <c r="Z1060" s="11">
        <f t="shared" si="1379"/>
        <v>0</v>
      </c>
      <c r="AA1060" s="11">
        <f>AA1061</f>
        <v>0</v>
      </c>
      <c r="AB1060" s="11">
        <f>AB1061</f>
        <v>0</v>
      </c>
      <c r="AC1060" s="11">
        <f>AC1061</f>
        <v>0</v>
      </c>
      <c r="AD1060" s="11">
        <f t="shared" si="1352"/>
        <v>11494.3</v>
      </c>
      <c r="AE1060" s="11">
        <f>AE1061</f>
        <v>0</v>
      </c>
      <c r="AF1060" s="57">
        <f t="shared" si="1350"/>
        <v>11494.3</v>
      </c>
      <c r="AG1060" s="58">
        <f t="shared" si="1353"/>
        <v>0</v>
      </c>
      <c r="AH1060" s="58">
        <f t="shared" si="1354"/>
        <v>0</v>
      </c>
      <c r="AI1060" s="11">
        <f>AI1061</f>
        <v>0</v>
      </c>
      <c r="AJ1060" s="21"/>
      <c r="AK1060" s="21"/>
    </row>
    <row r="1061" spans="1:37" x14ac:dyDescent="0.3">
      <c r="A1061" s="47" t="s">
        <v>697</v>
      </c>
      <c r="B1061" s="48">
        <v>300</v>
      </c>
      <c r="C1061" s="47" t="s">
        <v>235</v>
      </c>
      <c r="D1061" s="47" t="s">
        <v>63</v>
      </c>
      <c r="E1061" s="49" t="s">
        <v>684</v>
      </c>
      <c r="F1061" s="11">
        <v>11494.3</v>
      </c>
      <c r="G1061" s="11">
        <v>11494.3</v>
      </c>
      <c r="H1061" s="11">
        <v>11494.3</v>
      </c>
      <c r="I1061" s="11"/>
      <c r="J1061" s="11">
        <v>-11494.3</v>
      </c>
      <c r="K1061" s="11">
        <v>-11494.3</v>
      </c>
      <c r="L1061" s="11">
        <f t="shared" si="1409"/>
        <v>11494.3</v>
      </c>
      <c r="M1061" s="11">
        <f t="shared" si="1410"/>
        <v>0</v>
      </c>
      <c r="N1061" s="11">
        <f t="shared" si="1411"/>
        <v>0</v>
      </c>
      <c r="O1061" s="11"/>
      <c r="P1061" s="11"/>
      <c r="Q1061" s="11"/>
      <c r="R1061" s="11">
        <f t="shared" si="1385"/>
        <v>11494.3</v>
      </c>
      <c r="S1061" s="11">
        <f t="shared" si="1386"/>
        <v>0</v>
      </c>
      <c r="T1061" s="11">
        <f t="shared" si="1387"/>
        <v>0</v>
      </c>
      <c r="U1061" s="11"/>
      <c r="V1061" s="11"/>
      <c r="W1061" s="11"/>
      <c r="X1061" s="11">
        <f t="shared" si="1377"/>
        <v>11494.3</v>
      </c>
      <c r="Y1061" s="11">
        <f t="shared" si="1378"/>
        <v>0</v>
      </c>
      <c r="Z1061" s="11">
        <f t="shared" si="1379"/>
        <v>0</v>
      </c>
      <c r="AA1061" s="11"/>
      <c r="AB1061" s="11"/>
      <c r="AC1061" s="11"/>
      <c r="AD1061" s="11">
        <f t="shared" si="1352"/>
        <v>11494.3</v>
      </c>
      <c r="AE1061" s="11"/>
      <c r="AF1061" s="57">
        <f t="shared" si="1350"/>
        <v>11494.3</v>
      </c>
      <c r="AG1061" s="58">
        <f t="shared" si="1353"/>
        <v>0</v>
      </c>
      <c r="AH1061" s="58">
        <f t="shared" si="1354"/>
        <v>0</v>
      </c>
      <c r="AI1061" s="11"/>
      <c r="AJ1061" s="21"/>
      <c r="AK1061" s="21">
        <v>32</v>
      </c>
    </row>
    <row r="1062" spans="1:37" s="1" customFormat="1" hidden="1" x14ac:dyDescent="0.3">
      <c r="A1062" s="8" t="s">
        <v>697</v>
      </c>
      <c r="B1062" s="9" t="s">
        <v>45</v>
      </c>
      <c r="C1062" s="8"/>
      <c r="D1062" s="8"/>
      <c r="E1062" s="20" t="s">
        <v>46</v>
      </c>
      <c r="F1062" s="11">
        <f t="shared" ref="F1062:K1062" si="1433">F1063</f>
        <v>22597.4</v>
      </c>
      <c r="G1062" s="11">
        <f t="shared" si="1433"/>
        <v>24429.599999999999</v>
      </c>
      <c r="H1062" s="11">
        <f t="shared" si="1433"/>
        <v>26261.8</v>
      </c>
      <c r="I1062" s="11">
        <f t="shared" si="1433"/>
        <v>-22597.4</v>
      </c>
      <c r="J1062" s="11">
        <f t="shared" si="1433"/>
        <v>-24429.599999999999</v>
      </c>
      <c r="K1062" s="11">
        <f t="shared" si="1433"/>
        <v>-26261.8</v>
      </c>
      <c r="L1062" s="11">
        <f t="shared" si="1409"/>
        <v>0</v>
      </c>
      <c r="M1062" s="11">
        <f t="shared" si="1410"/>
        <v>0</v>
      </c>
      <c r="N1062" s="11">
        <f t="shared" si="1411"/>
        <v>0</v>
      </c>
      <c r="O1062" s="11">
        <f>O1063</f>
        <v>0</v>
      </c>
      <c r="P1062" s="11">
        <f>P1063</f>
        <v>0</v>
      </c>
      <c r="Q1062" s="11">
        <f>Q1063</f>
        <v>0</v>
      </c>
      <c r="R1062" s="11">
        <f t="shared" si="1385"/>
        <v>0</v>
      </c>
      <c r="S1062" s="11">
        <f t="shared" si="1386"/>
        <v>0</v>
      </c>
      <c r="T1062" s="11">
        <f t="shared" si="1387"/>
        <v>0</v>
      </c>
      <c r="U1062" s="11">
        <f>U1063</f>
        <v>0</v>
      </c>
      <c r="V1062" s="11">
        <f>V1063</f>
        <v>0</v>
      </c>
      <c r="W1062" s="11">
        <f>W1063</f>
        <v>0</v>
      </c>
      <c r="X1062" s="11">
        <f t="shared" si="1377"/>
        <v>0</v>
      </c>
      <c r="Y1062" s="11">
        <f t="shared" si="1378"/>
        <v>0</v>
      </c>
      <c r="Z1062" s="11">
        <f t="shared" si="1379"/>
        <v>0</v>
      </c>
      <c r="AA1062" s="11">
        <f>AA1063</f>
        <v>0</v>
      </c>
      <c r="AB1062" s="11">
        <f>AB1063</f>
        <v>0</v>
      </c>
      <c r="AC1062" s="11">
        <f>AC1063</f>
        <v>0</v>
      </c>
      <c r="AD1062" s="11">
        <f t="shared" si="1352"/>
        <v>0</v>
      </c>
      <c r="AE1062" s="11">
        <f>AE1063</f>
        <v>0</v>
      </c>
      <c r="AF1062" s="11"/>
      <c r="AG1062" s="11">
        <f t="shared" si="1353"/>
        <v>0</v>
      </c>
      <c r="AH1062" s="11">
        <f t="shared" si="1354"/>
        <v>0</v>
      </c>
      <c r="AI1062" s="11">
        <f>AI1063</f>
        <v>0</v>
      </c>
      <c r="AJ1062" s="21">
        <v>0</v>
      </c>
      <c r="AK1062" s="21"/>
    </row>
    <row r="1063" spans="1:37" s="1" customFormat="1" hidden="1" x14ac:dyDescent="0.3">
      <c r="A1063" s="8" t="s">
        <v>697</v>
      </c>
      <c r="B1063" s="9">
        <v>800</v>
      </c>
      <c r="C1063" s="8" t="s">
        <v>235</v>
      </c>
      <c r="D1063" s="8" t="s">
        <v>63</v>
      </c>
      <c r="E1063" s="20" t="s">
        <v>684</v>
      </c>
      <c r="F1063" s="11">
        <v>22597.4</v>
      </c>
      <c r="G1063" s="11">
        <v>24429.599999999999</v>
      </c>
      <c r="H1063" s="11">
        <v>26261.8</v>
      </c>
      <c r="I1063" s="11">
        <v>-22597.4</v>
      </c>
      <c r="J1063" s="11">
        <v>-24429.599999999999</v>
      </c>
      <c r="K1063" s="11">
        <v>-26261.8</v>
      </c>
      <c r="L1063" s="11">
        <f t="shared" si="1409"/>
        <v>0</v>
      </c>
      <c r="M1063" s="11">
        <f t="shared" si="1410"/>
        <v>0</v>
      </c>
      <c r="N1063" s="11">
        <f t="shared" si="1411"/>
        <v>0</v>
      </c>
      <c r="O1063" s="11"/>
      <c r="P1063" s="11"/>
      <c r="Q1063" s="11"/>
      <c r="R1063" s="11">
        <f t="shared" si="1385"/>
        <v>0</v>
      </c>
      <c r="S1063" s="11">
        <f t="shared" si="1386"/>
        <v>0</v>
      </c>
      <c r="T1063" s="11">
        <f t="shared" si="1387"/>
        <v>0</v>
      </c>
      <c r="U1063" s="11"/>
      <c r="V1063" s="11"/>
      <c r="W1063" s="11"/>
      <c r="X1063" s="11">
        <f t="shared" si="1377"/>
        <v>0</v>
      </c>
      <c r="Y1063" s="11">
        <f t="shared" si="1378"/>
        <v>0</v>
      </c>
      <c r="Z1063" s="11">
        <f t="shared" si="1379"/>
        <v>0</v>
      </c>
      <c r="AA1063" s="11"/>
      <c r="AB1063" s="11"/>
      <c r="AC1063" s="11"/>
      <c r="AD1063" s="11">
        <f t="shared" si="1352"/>
        <v>0</v>
      </c>
      <c r="AE1063" s="11"/>
      <c r="AF1063" s="11"/>
      <c r="AG1063" s="11">
        <f t="shared" si="1353"/>
        <v>0</v>
      </c>
      <c r="AH1063" s="11">
        <f t="shared" si="1354"/>
        <v>0</v>
      </c>
      <c r="AI1063" s="11"/>
      <c r="AJ1063" s="21">
        <v>0</v>
      </c>
      <c r="AK1063" s="21">
        <v>33</v>
      </c>
    </row>
    <row r="1064" spans="1:37" ht="31.2" x14ac:dyDescent="0.3">
      <c r="A1064" s="47" t="s">
        <v>699</v>
      </c>
      <c r="B1064" s="48"/>
      <c r="C1064" s="47"/>
      <c r="D1064" s="47"/>
      <c r="E1064" s="50" t="s">
        <v>700</v>
      </c>
      <c r="F1064" s="11"/>
      <c r="G1064" s="11"/>
      <c r="H1064" s="11"/>
      <c r="I1064" s="11">
        <f t="shared" ref="I1064:I1075" si="1434">I1065</f>
        <v>153898.5</v>
      </c>
      <c r="J1064" s="11">
        <f t="shared" ref="J1064:J1075" si="1435">J1065</f>
        <v>320108.79999999999</v>
      </c>
      <c r="K1064" s="11">
        <f t="shared" ref="K1064:K1075" si="1436">K1065</f>
        <v>332913.2</v>
      </c>
      <c r="L1064" s="11">
        <f t="shared" si="1409"/>
        <v>153898.5</v>
      </c>
      <c r="M1064" s="11">
        <f t="shared" si="1410"/>
        <v>320108.79999999999</v>
      </c>
      <c r="N1064" s="11">
        <f t="shared" si="1411"/>
        <v>332913.2</v>
      </c>
      <c r="O1064" s="11">
        <f t="shared" ref="O1064:O1075" si="1437">O1065</f>
        <v>0</v>
      </c>
      <c r="P1064" s="11">
        <f t="shared" ref="P1064:P1075" si="1438">P1065</f>
        <v>0</v>
      </c>
      <c r="Q1064" s="11">
        <f t="shared" ref="Q1064:Q1075" si="1439">Q1065</f>
        <v>0</v>
      </c>
      <c r="R1064" s="11">
        <f t="shared" si="1385"/>
        <v>153898.5</v>
      </c>
      <c r="S1064" s="11">
        <f t="shared" si="1386"/>
        <v>320108.79999999999</v>
      </c>
      <c r="T1064" s="11">
        <f t="shared" si="1387"/>
        <v>332913.2</v>
      </c>
      <c r="U1064" s="11">
        <f t="shared" ref="U1064:U1070" si="1440">U1065</f>
        <v>0</v>
      </c>
      <c r="V1064" s="11">
        <f t="shared" ref="V1064:V1070" si="1441">V1065</f>
        <v>0</v>
      </c>
      <c r="W1064" s="11">
        <f t="shared" ref="W1064:W1070" si="1442">W1065</f>
        <v>0</v>
      </c>
      <c r="X1064" s="11">
        <f t="shared" si="1377"/>
        <v>153898.5</v>
      </c>
      <c r="Y1064" s="11">
        <f t="shared" si="1378"/>
        <v>320108.79999999999</v>
      </c>
      <c r="Z1064" s="11">
        <f t="shared" si="1379"/>
        <v>332913.2</v>
      </c>
      <c r="AA1064" s="11">
        <f t="shared" ref="AA1064:AA1070" si="1443">AA1065</f>
        <v>0</v>
      </c>
      <c r="AB1064" s="11">
        <f t="shared" ref="AB1064:AB1070" si="1444">AB1065</f>
        <v>0</v>
      </c>
      <c r="AC1064" s="11">
        <f t="shared" ref="AC1064:AC1070" si="1445">AC1065</f>
        <v>0</v>
      </c>
      <c r="AD1064" s="11">
        <f t="shared" si="1352"/>
        <v>153898.5</v>
      </c>
      <c r="AE1064" s="11">
        <f t="shared" ref="AE1064:AE1070" si="1446">AE1065</f>
        <v>0</v>
      </c>
      <c r="AF1064" s="57">
        <f t="shared" ref="AF1064:AF1108" si="1447">AD1064+AE1064</f>
        <v>153898.5</v>
      </c>
      <c r="AG1064" s="58">
        <f t="shared" si="1353"/>
        <v>320108.79999999999</v>
      </c>
      <c r="AH1064" s="58">
        <f t="shared" si="1354"/>
        <v>332913.2</v>
      </c>
      <c r="AI1064" s="11">
        <f t="shared" ref="AI1064:AI1070" si="1448">AI1065</f>
        <v>0</v>
      </c>
      <c r="AJ1064" s="21"/>
      <c r="AK1064" s="21"/>
    </row>
    <row r="1065" spans="1:37" x14ac:dyDescent="0.3">
      <c r="A1065" s="47" t="s">
        <v>699</v>
      </c>
      <c r="B1065" s="48" t="s">
        <v>45</v>
      </c>
      <c r="C1065" s="47"/>
      <c r="D1065" s="47"/>
      <c r="E1065" s="49" t="s">
        <v>46</v>
      </c>
      <c r="F1065" s="11"/>
      <c r="G1065" s="11"/>
      <c r="H1065" s="11"/>
      <c r="I1065" s="11">
        <f t="shared" si="1434"/>
        <v>153898.5</v>
      </c>
      <c r="J1065" s="11">
        <f t="shared" si="1435"/>
        <v>320108.79999999999</v>
      </c>
      <c r="K1065" s="11">
        <f t="shared" si="1436"/>
        <v>332913.2</v>
      </c>
      <c r="L1065" s="11">
        <f t="shared" si="1409"/>
        <v>153898.5</v>
      </c>
      <c r="M1065" s="11">
        <f t="shared" si="1410"/>
        <v>320108.79999999999</v>
      </c>
      <c r="N1065" s="11">
        <f t="shared" si="1411"/>
        <v>332913.2</v>
      </c>
      <c r="O1065" s="11">
        <f t="shared" si="1437"/>
        <v>0</v>
      </c>
      <c r="P1065" s="11">
        <f t="shared" si="1438"/>
        <v>0</v>
      </c>
      <c r="Q1065" s="11">
        <f t="shared" si="1439"/>
        <v>0</v>
      </c>
      <c r="R1065" s="11">
        <f t="shared" si="1385"/>
        <v>153898.5</v>
      </c>
      <c r="S1065" s="11">
        <f t="shared" si="1386"/>
        <v>320108.79999999999</v>
      </c>
      <c r="T1065" s="11">
        <f t="shared" si="1387"/>
        <v>332913.2</v>
      </c>
      <c r="U1065" s="11">
        <f t="shared" si="1440"/>
        <v>0</v>
      </c>
      <c r="V1065" s="11">
        <f t="shared" si="1441"/>
        <v>0</v>
      </c>
      <c r="W1065" s="11">
        <f t="shared" si="1442"/>
        <v>0</v>
      </c>
      <c r="X1065" s="11">
        <f t="shared" si="1377"/>
        <v>153898.5</v>
      </c>
      <c r="Y1065" s="11">
        <f t="shared" si="1378"/>
        <v>320108.79999999999</v>
      </c>
      <c r="Z1065" s="11">
        <f t="shared" si="1379"/>
        <v>332913.2</v>
      </c>
      <c r="AA1065" s="11">
        <f t="shared" si="1443"/>
        <v>0</v>
      </c>
      <c r="AB1065" s="11">
        <f t="shared" si="1444"/>
        <v>0</v>
      </c>
      <c r="AC1065" s="11">
        <f t="shared" si="1445"/>
        <v>0</v>
      </c>
      <c r="AD1065" s="11">
        <f t="shared" si="1352"/>
        <v>153898.5</v>
      </c>
      <c r="AE1065" s="11">
        <f t="shared" si="1446"/>
        <v>0</v>
      </c>
      <c r="AF1065" s="57">
        <f t="shared" si="1447"/>
        <v>153898.5</v>
      </c>
      <c r="AG1065" s="58">
        <f t="shared" si="1353"/>
        <v>320108.79999999999</v>
      </c>
      <c r="AH1065" s="58">
        <f t="shared" si="1354"/>
        <v>332913.2</v>
      </c>
      <c r="AI1065" s="11">
        <f t="shared" si="1448"/>
        <v>0</v>
      </c>
      <c r="AJ1065" s="21"/>
      <c r="AK1065" s="21"/>
    </row>
    <row r="1066" spans="1:37" x14ac:dyDescent="0.3">
      <c r="A1066" s="47" t="s">
        <v>699</v>
      </c>
      <c r="B1066" s="48">
        <v>800</v>
      </c>
      <c r="C1066" s="47" t="s">
        <v>235</v>
      </c>
      <c r="D1066" s="47" t="s">
        <v>63</v>
      </c>
      <c r="E1066" s="49" t="s">
        <v>684</v>
      </c>
      <c r="F1066" s="11"/>
      <c r="G1066" s="11"/>
      <c r="H1066" s="11"/>
      <c r="I1066" s="11">
        <v>153898.5</v>
      </c>
      <c r="J1066" s="11">
        <v>320108.79999999999</v>
      </c>
      <c r="K1066" s="11">
        <v>332913.2</v>
      </c>
      <c r="L1066" s="11">
        <f t="shared" si="1409"/>
        <v>153898.5</v>
      </c>
      <c r="M1066" s="11">
        <f t="shared" si="1410"/>
        <v>320108.79999999999</v>
      </c>
      <c r="N1066" s="11">
        <f t="shared" si="1411"/>
        <v>332913.2</v>
      </c>
      <c r="O1066" s="11"/>
      <c r="P1066" s="11"/>
      <c r="Q1066" s="11"/>
      <c r="R1066" s="11">
        <f t="shared" si="1385"/>
        <v>153898.5</v>
      </c>
      <c r="S1066" s="11">
        <f t="shared" si="1386"/>
        <v>320108.79999999999</v>
      </c>
      <c r="T1066" s="11">
        <f t="shared" si="1387"/>
        <v>332913.2</v>
      </c>
      <c r="U1066" s="11"/>
      <c r="V1066" s="11"/>
      <c r="W1066" s="11"/>
      <c r="X1066" s="11">
        <f t="shared" si="1377"/>
        <v>153898.5</v>
      </c>
      <c r="Y1066" s="11">
        <f t="shared" si="1378"/>
        <v>320108.79999999999</v>
      </c>
      <c r="Z1066" s="11">
        <f t="shared" si="1379"/>
        <v>332913.2</v>
      </c>
      <c r="AA1066" s="11"/>
      <c r="AB1066" s="11"/>
      <c r="AC1066" s="11"/>
      <c r="AD1066" s="11">
        <f t="shared" si="1352"/>
        <v>153898.5</v>
      </c>
      <c r="AE1066" s="11"/>
      <c r="AF1066" s="57">
        <f t="shared" si="1447"/>
        <v>153898.5</v>
      </c>
      <c r="AG1066" s="58">
        <f t="shared" si="1353"/>
        <v>320108.79999999999</v>
      </c>
      <c r="AH1066" s="58">
        <f t="shared" si="1354"/>
        <v>332913.2</v>
      </c>
      <c r="AI1066" s="11"/>
      <c r="AJ1066" s="21"/>
      <c r="AK1066" s="21">
        <v>98</v>
      </c>
    </row>
    <row r="1067" spans="1:37" ht="46.8" x14ac:dyDescent="0.3">
      <c r="A1067" s="47" t="s">
        <v>701</v>
      </c>
      <c r="B1067" s="48"/>
      <c r="C1067" s="47"/>
      <c r="D1067" s="47"/>
      <c r="E1067" s="49" t="s">
        <v>702</v>
      </c>
      <c r="F1067" s="11">
        <f t="shared" ref="F1067:F1075" si="1449">F1068</f>
        <v>95221</v>
      </c>
      <c r="G1067" s="11">
        <f t="shared" ref="G1067:G1075" si="1450">G1068</f>
        <v>78775.899999999994</v>
      </c>
      <c r="H1067" s="11">
        <f t="shared" ref="H1067:H1075" si="1451">H1068</f>
        <v>58825.2</v>
      </c>
      <c r="I1067" s="11">
        <f t="shared" si="1434"/>
        <v>87633.9</v>
      </c>
      <c r="J1067" s="11">
        <f t="shared" si="1435"/>
        <v>81116.5</v>
      </c>
      <c r="K1067" s="11">
        <f t="shared" si="1436"/>
        <v>64323.8</v>
      </c>
      <c r="L1067" s="11">
        <f t="shared" si="1409"/>
        <v>182854.9</v>
      </c>
      <c r="M1067" s="11">
        <f t="shared" si="1410"/>
        <v>159892.4</v>
      </c>
      <c r="N1067" s="11">
        <f t="shared" si="1411"/>
        <v>123149</v>
      </c>
      <c r="O1067" s="11">
        <f t="shared" si="1437"/>
        <v>0</v>
      </c>
      <c r="P1067" s="11">
        <f t="shared" si="1438"/>
        <v>0</v>
      </c>
      <c r="Q1067" s="11">
        <f t="shared" si="1439"/>
        <v>0</v>
      </c>
      <c r="R1067" s="11">
        <f t="shared" si="1385"/>
        <v>182854.9</v>
      </c>
      <c r="S1067" s="11">
        <f t="shared" si="1386"/>
        <v>159892.4</v>
      </c>
      <c r="T1067" s="11">
        <f t="shared" si="1387"/>
        <v>123149</v>
      </c>
      <c r="U1067" s="11">
        <f t="shared" si="1440"/>
        <v>0</v>
      </c>
      <c r="V1067" s="11">
        <f t="shared" si="1441"/>
        <v>0</v>
      </c>
      <c r="W1067" s="11">
        <f t="shared" si="1442"/>
        <v>0</v>
      </c>
      <c r="X1067" s="11">
        <f t="shared" si="1377"/>
        <v>182854.9</v>
      </c>
      <c r="Y1067" s="11">
        <f t="shared" si="1378"/>
        <v>159892.4</v>
      </c>
      <c r="Z1067" s="11">
        <f t="shared" si="1379"/>
        <v>123149</v>
      </c>
      <c r="AA1067" s="11">
        <f t="shared" si="1443"/>
        <v>0</v>
      </c>
      <c r="AB1067" s="11">
        <f t="shared" si="1444"/>
        <v>0</v>
      </c>
      <c r="AC1067" s="11">
        <f t="shared" si="1445"/>
        <v>0</v>
      </c>
      <c r="AD1067" s="11">
        <f t="shared" si="1352"/>
        <v>182854.9</v>
      </c>
      <c r="AE1067" s="11">
        <f t="shared" si="1446"/>
        <v>0</v>
      </c>
      <c r="AF1067" s="57">
        <f t="shared" si="1447"/>
        <v>182854.9</v>
      </c>
      <c r="AG1067" s="58">
        <f t="shared" si="1353"/>
        <v>159892.4</v>
      </c>
      <c r="AH1067" s="58">
        <f t="shared" si="1354"/>
        <v>123149</v>
      </c>
      <c r="AI1067" s="11">
        <f t="shared" si="1448"/>
        <v>0</v>
      </c>
      <c r="AJ1067" s="21"/>
      <c r="AK1067" s="21"/>
    </row>
    <row r="1068" spans="1:37" x14ac:dyDescent="0.3">
      <c r="A1068" s="47" t="s">
        <v>701</v>
      </c>
      <c r="B1068" s="48" t="s">
        <v>45</v>
      </c>
      <c r="C1068" s="47"/>
      <c r="D1068" s="47"/>
      <c r="E1068" s="49" t="s">
        <v>46</v>
      </c>
      <c r="F1068" s="11">
        <f t="shared" si="1449"/>
        <v>95221</v>
      </c>
      <c r="G1068" s="11">
        <f t="shared" si="1450"/>
        <v>78775.899999999994</v>
      </c>
      <c r="H1068" s="11">
        <f t="shared" si="1451"/>
        <v>58825.2</v>
      </c>
      <c r="I1068" s="11">
        <f t="shared" si="1434"/>
        <v>87633.9</v>
      </c>
      <c r="J1068" s="11">
        <f t="shared" si="1435"/>
        <v>81116.5</v>
      </c>
      <c r="K1068" s="11">
        <f t="shared" si="1436"/>
        <v>64323.8</v>
      </c>
      <c r="L1068" s="11">
        <f t="shared" si="1409"/>
        <v>182854.9</v>
      </c>
      <c r="M1068" s="11">
        <f t="shared" si="1410"/>
        <v>159892.4</v>
      </c>
      <c r="N1068" s="11">
        <f t="shared" si="1411"/>
        <v>123149</v>
      </c>
      <c r="O1068" s="11">
        <f t="shared" si="1437"/>
        <v>0</v>
      </c>
      <c r="P1068" s="11">
        <f t="shared" si="1438"/>
        <v>0</v>
      </c>
      <c r="Q1068" s="11">
        <f t="shared" si="1439"/>
        <v>0</v>
      </c>
      <c r="R1068" s="11">
        <f t="shared" si="1385"/>
        <v>182854.9</v>
      </c>
      <c r="S1068" s="11">
        <f t="shared" si="1386"/>
        <v>159892.4</v>
      </c>
      <c r="T1068" s="11">
        <f t="shared" si="1387"/>
        <v>123149</v>
      </c>
      <c r="U1068" s="11">
        <f t="shared" si="1440"/>
        <v>0</v>
      </c>
      <c r="V1068" s="11">
        <f t="shared" si="1441"/>
        <v>0</v>
      </c>
      <c r="W1068" s="11">
        <f t="shared" si="1442"/>
        <v>0</v>
      </c>
      <c r="X1068" s="11">
        <f t="shared" si="1377"/>
        <v>182854.9</v>
      </c>
      <c r="Y1068" s="11">
        <f t="shared" si="1378"/>
        <v>159892.4</v>
      </c>
      <c r="Z1068" s="11">
        <f t="shared" si="1379"/>
        <v>123149</v>
      </c>
      <c r="AA1068" s="11">
        <f t="shared" si="1443"/>
        <v>0</v>
      </c>
      <c r="AB1068" s="11">
        <f t="shared" si="1444"/>
        <v>0</v>
      </c>
      <c r="AC1068" s="11">
        <f t="shared" si="1445"/>
        <v>0</v>
      </c>
      <c r="AD1068" s="11">
        <f t="shared" si="1352"/>
        <v>182854.9</v>
      </c>
      <c r="AE1068" s="11">
        <f t="shared" si="1446"/>
        <v>0</v>
      </c>
      <c r="AF1068" s="57">
        <f t="shared" si="1447"/>
        <v>182854.9</v>
      </c>
      <c r="AG1068" s="58">
        <f t="shared" si="1353"/>
        <v>159892.4</v>
      </c>
      <c r="AH1068" s="58">
        <f t="shared" si="1354"/>
        <v>123149</v>
      </c>
      <c r="AI1068" s="11">
        <f t="shared" si="1448"/>
        <v>0</v>
      </c>
      <c r="AJ1068" s="21"/>
      <c r="AK1068" s="21"/>
    </row>
    <row r="1069" spans="1:37" x14ac:dyDescent="0.3">
      <c r="A1069" s="47" t="s">
        <v>701</v>
      </c>
      <c r="B1069" s="48">
        <v>800</v>
      </c>
      <c r="C1069" s="47" t="s">
        <v>235</v>
      </c>
      <c r="D1069" s="47" t="s">
        <v>63</v>
      </c>
      <c r="E1069" s="49" t="s">
        <v>684</v>
      </c>
      <c r="F1069" s="11">
        <v>95221</v>
      </c>
      <c r="G1069" s="11">
        <v>78775.899999999994</v>
      </c>
      <c r="H1069" s="11">
        <v>58825.2</v>
      </c>
      <c r="I1069" s="11">
        <v>87633.9</v>
      </c>
      <c r="J1069" s="11">
        <v>81116.5</v>
      </c>
      <c r="K1069" s="11">
        <v>64323.8</v>
      </c>
      <c r="L1069" s="11">
        <f t="shared" si="1409"/>
        <v>182854.9</v>
      </c>
      <c r="M1069" s="11">
        <f t="shared" si="1410"/>
        <v>159892.4</v>
      </c>
      <c r="N1069" s="11">
        <f t="shared" si="1411"/>
        <v>123149</v>
      </c>
      <c r="O1069" s="11"/>
      <c r="P1069" s="11"/>
      <c r="Q1069" s="11"/>
      <c r="R1069" s="11">
        <f t="shared" si="1385"/>
        <v>182854.9</v>
      </c>
      <c r="S1069" s="11">
        <f t="shared" si="1386"/>
        <v>159892.4</v>
      </c>
      <c r="T1069" s="11">
        <f t="shared" si="1387"/>
        <v>123149</v>
      </c>
      <c r="U1069" s="11"/>
      <c r="V1069" s="11"/>
      <c r="W1069" s="11"/>
      <c r="X1069" s="11">
        <f t="shared" si="1377"/>
        <v>182854.9</v>
      </c>
      <c r="Y1069" s="11">
        <f t="shared" si="1378"/>
        <v>159892.4</v>
      </c>
      <c r="Z1069" s="11">
        <f t="shared" si="1379"/>
        <v>123149</v>
      </c>
      <c r="AA1069" s="11"/>
      <c r="AB1069" s="11"/>
      <c r="AC1069" s="11"/>
      <c r="AD1069" s="11">
        <f t="shared" si="1352"/>
        <v>182854.9</v>
      </c>
      <c r="AE1069" s="11"/>
      <c r="AF1069" s="57">
        <f t="shared" si="1447"/>
        <v>182854.9</v>
      </c>
      <c r="AG1069" s="58">
        <f t="shared" si="1353"/>
        <v>159892.4</v>
      </c>
      <c r="AH1069" s="58">
        <f t="shared" si="1354"/>
        <v>123149</v>
      </c>
      <c r="AI1069" s="11"/>
      <c r="AJ1069" s="21"/>
      <c r="AK1069" s="21" t="s">
        <v>703</v>
      </c>
    </row>
    <row r="1070" spans="1:37" ht="46.8" x14ac:dyDescent="0.3">
      <c r="A1070" s="47" t="s">
        <v>704</v>
      </c>
      <c r="B1070" s="48"/>
      <c r="C1070" s="47"/>
      <c r="D1070" s="47"/>
      <c r="E1070" s="49" t="s">
        <v>705</v>
      </c>
      <c r="F1070" s="11">
        <f t="shared" si="1449"/>
        <v>143760.5</v>
      </c>
      <c r="G1070" s="11">
        <f t="shared" si="1450"/>
        <v>134516.5</v>
      </c>
      <c r="H1070" s="11">
        <f t="shared" si="1451"/>
        <v>247955.5</v>
      </c>
      <c r="I1070" s="11">
        <f t="shared" si="1434"/>
        <v>-22604.400000000001</v>
      </c>
      <c r="J1070" s="11">
        <f t="shared" si="1435"/>
        <v>-17726.099999999999</v>
      </c>
      <c r="K1070" s="11">
        <f t="shared" si="1436"/>
        <v>-15893.9</v>
      </c>
      <c r="L1070" s="11">
        <f t="shared" si="1409"/>
        <v>121156.1</v>
      </c>
      <c r="M1070" s="11">
        <f t="shared" si="1410"/>
        <v>116790.39999999999</v>
      </c>
      <c r="N1070" s="11">
        <f t="shared" si="1411"/>
        <v>232061.6</v>
      </c>
      <c r="O1070" s="11">
        <f t="shared" si="1437"/>
        <v>99423.254099999991</v>
      </c>
      <c r="P1070" s="11">
        <f t="shared" si="1438"/>
        <v>36877.624000000003</v>
      </c>
      <c r="Q1070" s="11">
        <f t="shared" si="1439"/>
        <v>0</v>
      </c>
      <c r="R1070" s="11">
        <f t="shared" si="1385"/>
        <v>220579.3541</v>
      </c>
      <c r="S1070" s="11">
        <f t="shared" si="1386"/>
        <v>153668.024</v>
      </c>
      <c r="T1070" s="11">
        <f t="shared" si="1387"/>
        <v>232061.6</v>
      </c>
      <c r="U1070" s="11">
        <f t="shared" si="1440"/>
        <v>0</v>
      </c>
      <c r="V1070" s="11">
        <f t="shared" si="1441"/>
        <v>0</v>
      </c>
      <c r="W1070" s="11">
        <f t="shared" si="1442"/>
        <v>0</v>
      </c>
      <c r="X1070" s="11">
        <f t="shared" si="1377"/>
        <v>220579.3541</v>
      </c>
      <c r="Y1070" s="11">
        <f t="shared" si="1378"/>
        <v>153668.024</v>
      </c>
      <c r="Z1070" s="11">
        <f t="shared" si="1379"/>
        <v>232061.6</v>
      </c>
      <c r="AA1070" s="11">
        <f t="shared" si="1443"/>
        <v>0</v>
      </c>
      <c r="AB1070" s="11">
        <f t="shared" si="1444"/>
        <v>62146</v>
      </c>
      <c r="AC1070" s="11">
        <f t="shared" si="1445"/>
        <v>0</v>
      </c>
      <c r="AD1070" s="11">
        <f t="shared" si="1352"/>
        <v>220579.3541</v>
      </c>
      <c r="AE1070" s="11">
        <f t="shared" si="1446"/>
        <v>0</v>
      </c>
      <c r="AF1070" s="57">
        <f t="shared" si="1447"/>
        <v>220579.3541</v>
      </c>
      <c r="AG1070" s="58">
        <f t="shared" si="1353"/>
        <v>215814.024</v>
      </c>
      <c r="AH1070" s="58">
        <f t="shared" si="1354"/>
        <v>232061.6</v>
      </c>
      <c r="AI1070" s="11">
        <f t="shared" si="1448"/>
        <v>0</v>
      </c>
      <c r="AJ1070" s="21"/>
      <c r="AK1070" s="21"/>
    </row>
    <row r="1071" spans="1:37" ht="31.2" x14ac:dyDescent="0.3">
      <c r="A1071" s="47" t="s">
        <v>704</v>
      </c>
      <c r="B1071" s="48" t="s">
        <v>59</v>
      </c>
      <c r="C1071" s="47"/>
      <c r="D1071" s="47"/>
      <c r="E1071" s="49" t="s">
        <v>60</v>
      </c>
      <c r="F1071" s="11">
        <f t="shared" ref="F1071:K1071" si="1452">F1073</f>
        <v>143760.5</v>
      </c>
      <c r="G1071" s="11">
        <f t="shared" si="1452"/>
        <v>134516.5</v>
      </c>
      <c r="H1071" s="11">
        <f t="shared" si="1452"/>
        <v>247955.5</v>
      </c>
      <c r="I1071" s="11">
        <f t="shared" si="1452"/>
        <v>-22604.400000000001</v>
      </c>
      <c r="J1071" s="11">
        <f t="shared" si="1452"/>
        <v>-17726.099999999999</v>
      </c>
      <c r="K1071" s="11">
        <f t="shared" si="1452"/>
        <v>-15893.9</v>
      </c>
      <c r="L1071" s="11">
        <f t="shared" si="1409"/>
        <v>121156.1</v>
      </c>
      <c r="M1071" s="11">
        <f t="shared" si="1410"/>
        <v>116790.39999999999</v>
      </c>
      <c r="N1071" s="11">
        <f t="shared" si="1411"/>
        <v>232061.6</v>
      </c>
      <c r="O1071" s="11">
        <f>O1073+O1072</f>
        <v>99423.254099999991</v>
      </c>
      <c r="P1071" s="11">
        <f>P1073+P1072</f>
        <v>36877.624000000003</v>
      </c>
      <c r="Q1071" s="11">
        <f>Q1073+Q1072</f>
        <v>0</v>
      </c>
      <c r="R1071" s="11">
        <f t="shared" si="1385"/>
        <v>220579.3541</v>
      </c>
      <c r="S1071" s="11">
        <f t="shared" si="1386"/>
        <v>153668.024</v>
      </c>
      <c r="T1071" s="11">
        <f t="shared" si="1387"/>
        <v>232061.6</v>
      </c>
      <c r="U1071" s="11">
        <f>U1073+U1072</f>
        <v>0</v>
      </c>
      <c r="V1071" s="11">
        <f>V1073+V1072</f>
        <v>0</v>
      </c>
      <c r="W1071" s="11">
        <f>W1073+W1072</f>
        <v>0</v>
      </c>
      <c r="X1071" s="11">
        <f t="shared" si="1377"/>
        <v>220579.3541</v>
      </c>
      <c r="Y1071" s="11">
        <f t="shared" si="1378"/>
        <v>153668.024</v>
      </c>
      <c r="Z1071" s="11">
        <f t="shared" si="1379"/>
        <v>232061.6</v>
      </c>
      <c r="AA1071" s="11">
        <f>AA1073+AA1072</f>
        <v>0</v>
      </c>
      <c r="AB1071" s="11">
        <f>AB1073+AB1072</f>
        <v>62146</v>
      </c>
      <c r="AC1071" s="11">
        <f>AC1073+AC1072</f>
        <v>0</v>
      </c>
      <c r="AD1071" s="11">
        <f t="shared" ref="AD1071:AD1134" si="1453">X1071+AA1071</f>
        <v>220579.3541</v>
      </c>
      <c r="AE1071" s="11">
        <f>AE1073+AE1072</f>
        <v>0</v>
      </c>
      <c r="AF1071" s="57">
        <f t="shared" si="1447"/>
        <v>220579.3541</v>
      </c>
      <c r="AG1071" s="58">
        <f t="shared" ref="AG1071:AG1134" si="1454">Y1071+AB1071</f>
        <v>215814.024</v>
      </c>
      <c r="AH1071" s="58">
        <f t="shared" ref="AH1071:AH1134" si="1455">Z1071+AC1071</f>
        <v>232061.6</v>
      </c>
      <c r="AI1071" s="11">
        <f>AI1073+AI1072</f>
        <v>0</v>
      </c>
      <c r="AJ1071" s="21"/>
      <c r="AK1071" s="21"/>
    </row>
    <row r="1072" spans="1:37" x14ac:dyDescent="0.3">
      <c r="A1072" s="47" t="s">
        <v>704</v>
      </c>
      <c r="B1072" s="48">
        <v>200</v>
      </c>
      <c r="C1072" s="47" t="s">
        <v>235</v>
      </c>
      <c r="D1072" s="47" t="s">
        <v>63</v>
      </c>
      <c r="E1072" s="49" t="s">
        <v>684</v>
      </c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  <c r="P1072" s="11">
        <v>36877.624000000003</v>
      </c>
      <c r="Q1072" s="11"/>
      <c r="R1072" s="11">
        <f t="shared" si="1385"/>
        <v>0</v>
      </c>
      <c r="S1072" s="11">
        <f t="shared" si="1386"/>
        <v>36877.624000000003</v>
      </c>
      <c r="T1072" s="11">
        <f t="shared" si="1387"/>
        <v>0</v>
      </c>
      <c r="U1072" s="11"/>
      <c r="V1072" s="11"/>
      <c r="W1072" s="11"/>
      <c r="X1072" s="11">
        <f t="shared" si="1377"/>
        <v>0</v>
      </c>
      <c r="Y1072" s="11">
        <f t="shared" si="1378"/>
        <v>36877.624000000003</v>
      </c>
      <c r="Z1072" s="11">
        <f t="shared" si="1379"/>
        <v>0</v>
      </c>
      <c r="AA1072" s="11"/>
      <c r="AB1072" s="11"/>
      <c r="AC1072" s="11"/>
      <c r="AD1072" s="11">
        <f t="shared" si="1453"/>
        <v>0</v>
      </c>
      <c r="AE1072" s="11"/>
      <c r="AF1072" s="57">
        <f t="shared" si="1447"/>
        <v>0</v>
      </c>
      <c r="AG1072" s="58">
        <f t="shared" si="1454"/>
        <v>36877.624000000003</v>
      </c>
      <c r="AH1072" s="58">
        <f t="shared" si="1455"/>
        <v>0</v>
      </c>
      <c r="AI1072" s="11"/>
      <c r="AJ1072" s="21"/>
      <c r="AK1072" s="21"/>
    </row>
    <row r="1073" spans="1:37" x14ac:dyDescent="0.3">
      <c r="A1073" s="47" t="s">
        <v>704</v>
      </c>
      <c r="B1073" s="48">
        <v>200</v>
      </c>
      <c r="C1073" s="47" t="s">
        <v>235</v>
      </c>
      <c r="D1073" s="47" t="s">
        <v>67</v>
      </c>
      <c r="E1073" s="49" t="s">
        <v>528</v>
      </c>
      <c r="F1073" s="11">
        <v>143760.5</v>
      </c>
      <c r="G1073" s="11">
        <v>134516.5</v>
      </c>
      <c r="H1073" s="11">
        <v>247955.5</v>
      </c>
      <c r="I1073" s="11">
        <f>-3046-19558.4</f>
        <v>-22604.400000000001</v>
      </c>
      <c r="J1073" s="11">
        <v>-17726.099999999999</v>
      </c>
      <c r="K1073" s="11">
        <v>-15893.9</v>
      </c>
      <c r="L1073" s="11">
        <f t="shared" si="1409"/>
        <v>121156.1</v>
      </c>
      <c r="M1073" s="11">
        <f t="shared" si="1410"/>
        <v>116790.39999999999</v>
      </c>
      <c r="N1073" s="11">
        <f t="shared" si="1411"/>
        <v>232061.6</v>
      </c>
      <c r="O1073" s="11">
        <f>1931.65+97491.6041</f>
        <v>99423.254099999991</v>
      </c>
      <c r="P1073" s="11"/>
      <c r="Q1073" s="11"/>
      <c r="R1073" s="11">
        <f t="shared" si="1385"/>
        <v>220579.3541</v>
      </c>
      <c r="S1073" s="11">
        <f t="shared" si="1386"/>
        <v>116790.39999999999</v>
      </c>
      <c r="T1073" s="11">
        <f t="shared" si="1387"/>
        <v>232061.6</v>
      </c>
      <c r="U1073" s="11"/>
      <c r="V1073" s="11"/>
      <c r="W1073" s="11"/>
      <c r="X1073" s="11">
        <f t="shared" si="1377"/>
        <v>220579.3541</v>
      </c>
      <c r="Y1073" s="11">
        <f t="shared" si="1378"/>
        <v>116790.39999999999</v>
      </c>
      <c r="Z1073" s="11">
        <f t="shared" si="1379"/>
        <v>232061.6</v>
      </c>
      <c r="AA1073" s="11"/>
      <c r="AB1073" s="11">
        <v>62146</v>
      </c>
      <c r="AC1073" s="11"/>
      <c r="AD1073" s="11">
        <f t="shared" si="1453"/>
        <v>220579.3541</v>
      </c>
      <c r="AE1073" s="11"/>
      <c r="AF1073" s="57">
        <f t="shared" si="1447"/>
        <v>220579.3541</v>
      </c>
      <c r="AG1073" s="58">
        <f t="shared" si="1454"/>
        <v>178936.4</v>
      </c>
      <c r="AH1073" s="58">
        <f t="shared" si="1455"/>
        <v>232061.6</v>
      </c>
      <c r="AI1073" s="11"/>
      <c r="AJ1073" s="21"/>
      <c r="AK1073" s="21">
        <v>34</v>
      </c>
    </row>
    <row r="1074" spans="1:37" ht="31.2" x14ac:dyDescent="0.3">
      <c r="A1074" s="47" t="s">
        <v>706</v>
      </c>
      <c r="B1074" s="48"/>
      <c r="C1074" s="47"/>
      <c r="D1074" s="47"/>
      <c r="E1074" s="49" t="s">
        <v>707</v>
      </c>
      <c r="F1074" s="11">
        <f t="shared" si="1449"/>
        <v>93529.3</v>
      </c>
      <c r="G1074" s="11">
        <f t="shared" si="1450"/>
        <v>101272.7</v>
      </c>
      <c r="H1074" s="11">
        <f t="shared" si="1451"/>
        <v>101272.7</v>
      </c>
      <c r="I1074" s="11">
        <f t="shared" si="1434"/>
        <v>-1310.8</v>
      </c>
      <c r="J1074" s="11">
        <f t="shared" si="1435"/>
        <v>0</v>
      </c>
      <c r="K1074" s="11">
        <f t="shared" si="1436"/>
        <v>0</v>
      </c>
      <c r="L1074" s="11">
        <f t="shared" si="1409"/>
        <v>92218.5</v>
      </c>
      <c r="M1074" s="11">
        <f t="shared" si="1410"/>
        <v>101272.7</v>
      </c>
      <c r="N1074" s="11">
        <f t="shared" si="1411"/>
        <v>101272.7</v>
      </c>
      <c r="O1074" s="11">
        <f t="shared" si="1437"/>
        <v>0</v>
      </c>
      <c r="P1074" s="11">
        <f t="shared" si="1438"/>
        <v>0</v>
      </c>
      <c r="Q1074" s="11">
        <f t="shared" si="1439"/>
        <v>0</v>
      </c>
      <c r="R1074" s="11">
        <f t="shared" si="1385"/>
        <v>92218.5</v>
      </c>
      <c r="S1074" s="11">
        <f t="shared" si="1386"/>
        <v>101272.7</v>
      </c>
      <c r="T1074" s="11">
        <f t="shared" si="1387"/>
        <v>101272.7</v>
      </c>
      <c r="U1074" s="11">
        <f t="shared" ref="U1074:U1075" si="1456">U1075</f>
        <v>0</v>
      </c>
      <c r="V1074" s="11">
        <f t="shared" ref="V1074:V1075" si="1457">V1075</f>
        <v>0</v>
      </c>
      <c r="W1074" s="11">
        <f t="shared" ref="W1074:W1075" si="1458">W1075</f>
        <v>0</v>
      </c>
      <c r="X1074" s="11">
        <f t="shared" si="1377"/>
        <v>92218.5</v>
      </c>
      <c r="Y1074" s="11">
        <f t="shared" si="1378"/>
        <v>101272.7</v>
      </c>
      <c r="Z1074" s="11">
        <f t="shared" si="1379"/>
        <v>101272.7</v>
      </c>
      <c r="AA1074" s="11">
        <f t="shared" ref="AA1074:AA1078" si="1459">AA1075</f>
        <v>80</v>
      </c>
      <c r="AB1074" s="11">
        <f t="shared" ref="AB1074:AB1078" si="1460">AB1075</f>
        <v>0</v>
      </c>
      <c r="AC1074" s="11">
        <f t="shared" ref="AC1074:AC1078" si="1461">AC1075</f>
        <v>0</v>
      </c>
      <c r="AD1074" s="11">
        <f t="shared" si="1453"/>
        <v>92298.5</v>
      </c>
      <c r="AE1074" s="11">
        <f t="shared" ref="AE1074:AE1075" si="1462">AE1075</f>
        <v>0</v>
      </c>
      <c r="AF1074" s="57">
        <f t="shared" si="1447"/>
        <v>92298.5</v>
      </c>
      <c r="AG1074" s="58">
        <f t="shared" si="1454"/>
        <v>101272.7</v>
      </c>
      <c r="AH1074" s="58">
        <f t="shared" si="1455"/>
        <v>101272.7</v>
      </c>
      <c r="AI1074" s="11">
        <f t="shared" ref="AI1074:AI1075" si="1463">AI1075</f>
        <v>0</v>
      </c>
      <c r="AJ1074" s="21"/>
      <c r="AK1074" s="21"/>
    </row>
    <row r="1075" spans="1:37" ht="31.2" x14ac:dyDescent="0.3">
      <c r="A1075" s="47" t="s">
        <v>706</v>
      </c>
      <c r="B1075" s="48" t="s">
        <v>59</v>
      </c>
      <c r="C1075" s="47"/>
      <c r="D1075" s="47"/>
      <c r="E1075" s="49" t="s">
        <v>60</v>
      </c>
      <c r="F1075" s="11">
        <f t="shared" si="1449"/>
        <v>93529.3</v>
      </c>
      <c r="G1075" s="11">
        <f t="shared" si="1450"/>
        <v>101272.7</v>
      </c>
      <c r="H1075" s="11">
        <f t="shared" si="1451"/>
        <v>101272.7</v>
      </c>
      <c r="I1075" s="11">
        <f t="shared" si="1434"/>
        <v>-1310.8</v>
      </c>
      <c r="J1075" s="11">
        <f t="shared" si="1435"/>
        <v>0</v>
      </c>
      <c r="K1075" s="11">
        <f t="shared" si="1436"/>
        <v>0</v>
      </c>
      <c r="L1075" s="11">
        <f t="shared" si="1409"/>
        <v>92218.5</v>
      </c>
      <c r="M1075" s="11">
        <f t="shared" si="1410"/>
        <v>101272.7</v>
      </c>
      <c r="N1075" s="11">
        <f t="shared" si="1411"/>
        <v>101272.7</v>
      </c>
      <c r="O1075" s="11">
        <f t="shared" si="1437"/>
        <v>0</v>
      </c>
      <c r="P1075" s="11">
        <f t="shared" si="1438"/>
        <v>0</v>
      </c>
      <c r="Q1075" s="11">
        <f t="shared" si="1439"/>
        <v>0</v>
      </c>
      <c r="R1075" s="11">
        <f t="shared" si="1385"/>
        <v>92218.5</v>
      </c>
      <c r="S1075" s="11">
        <f t="shared" si="1386"/>
        <v>101272.7</v>
      </c>
      <c r="T1075" s="11">
        <f t="shared" si="1387"/>
        <v>101272.7</v>
      </c>
      <c r="U1075" s="11">
        <f t="shared" si="1456"/>
        <v>0</v>
      </c>
      <c r="V1075" s="11">
        <f t="shared" si="1457"/>
        <v>0</v>
      </c>
      <c r="W1075" s="11">
        <f t="shared" si="1458"/>
        <v>0</v>
      </c>
      <c r="X1075" s="11">
        <f t="shared" si="1377"/>
        <v>92218.5</v>
      </c>
      <c r="Y1075" s="11">
        <f t="shared" si="1378"/>
        <v>101272.7</v>
      </c>
      <c r="Z1075" s="11">
        <f t="shared" si="1379"/>
        <v>101272.7</v>
      </c>
      <c r="AA1075" s="11">
        <f t="shared" si="1459"/>
        <v>80</v>
      </c>
      <c r="AB1075" s="11">
        <f t="shared" si="1460"/>
        <v>0</v>
      </c>
      <c r="AC1075" s="11">
        <f t="shared" si="1461"/>
        <v>0</v>
      </c>
      <c r="AD1075" s="11">
        <f t="shared" si="1453"/>
        <v>92298.5</v>
      </c>
      <c r="AE1075" s="11">
        <f t="shared" si="1462"/>
        <v>0</v>
      </c>
      <c r="AF1075" s="57">
        <f t="shared" si="1447"/>
        <v>92298.5</v>
      </c>
      <c r="AG1075" s="58">
        <f t="shared" si="1454"/>
        <v>101272.7</v>
      </c>
      <c r="AH1075" s="58">
        <f t="shared" si="1455"/>
        <v>101272.7</v>
      </c>
      <c r="AI1075" s="11">
        <f t="shared" si="1463"/>
        <v>0</v>
      </c>
      <c r="AJ1075" s="21"/>
      <c r="AK1075" s="21"/>
    </row>
    <row r="1076" spans="1:37" x14ac:dyDescent="0.3">
      <c r="A1076" s="47" t="s">
        <v>706</v>
      </c>
      <c r="B1076" s="48">
        <v>200</v>
      </c>
      <c r="C1076" s="47" t="s">
        <v>235</v>
      </c>
      <c r="D1076" s="47" t="s">
        <v>67</v>
      </c>
      <c r="E1076" s="49" t="s">
        <v>528</v>
      </c>
      <c r="F1076" s="11">
        <v>93529.3</v>
      </c>
      <c r="G1076" s="11">
        <v>101272.7</v>
      </c>
      <c r="H1076" s="11">
        <v>101272.7</v>
      </c>
      <c r="I1076" s="11">
        <v>-1310.8</v>
      </c>
      <c r="J1076" s="11"/>
      <c r="K1076" s="11"/>
      <c r="L1076" s="11">
        <f t="shared" si="1409"/>
        <v>92218.5</v>
      </c>
      <c r="M1076" s="11">
        <f t="shared" si="1410"/>
        <v>101272.7</v>
      </c>
      <c r="N1076" s="11">
        <f t="shared" si="1411"/>
        <v>101272.7</v>
      </c>
      <c r="O1076" s="11"/>
      <c r="P1076" s="11"/>
      <c r="Q1076" s="11"/>
      <c r="R1076" s="11">
        <f t="shared" si="1385"/>
        <v>92218.5</v>
      </c>
      <c r="S1076" s="11">
        <f t="shared" si="1386"/>
        <v>101272.7</v>
      </c>
      <c r="T1076" s="11">
        <f t="shared" si="1387"/>
        <v>101272.7</v>
      </c>
      <c r="U1076" s="11"/>
      <c r="V1076" s="11"/>
      <c r="W1076" s="11"/>
      <c r="X1076" s="11">
        <f t="shared" si="1377"/>
        <v>92218.5</v>
      </c>
      <c r="Y1076" s="11">
        <f t="shared" si="1378"/>
        <v>101272.7</v>
      </c>
      <c r="Z1076" s="11">
        <f t="shared" si="1379"/>
        <v>101272.7</v>
      </c>
      <c r="AA1076" s="11">
        <v>80</v>
      </c>
      <c r="AB1076" s="11"/>
      <c r="AC1076" s="11"/>
      <c r="AD1076" s="11">
        <f t="shared" si="1453"/>
        <v>92298.5</v>
      </c>
      <c r="AE1076" s="11"/>
      <c r="AF1076" s="57">
        <f t="shared" si="1447"/>
        <v>92298.5</v>
      </c>
      <c r="AG1076" s="58">
        <f t="shared" si="1454"/>
        <v>101272.7</v>
      </c>
      <c r="AH1076" s="58">
        <f t="shared" si="1455"/>
        <v>101272.7</v>
      </c>
      <c r="AI1076" s="11"/>
      <c r="AJ1076" s="21"/>
      <c r="AK1076" s="21">
        <v>35</v>
      </c>
    </row>
    <row r="1077" spans="1:37" ht="62.4" x14ac:dyDescent="0.3">
      <c r="A1077" s="47" t="s">
        <v>708</v>
      </c>
      <c r="B1077" s="48"/>
      <c r="C1077" s="47"/>
      <c r="D1077" s="47"/>
      <c r="E1077" s="50" t="s">
        <v>709</v>
      </c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  <c r="V1077" s="11"/>
      <c r="W1077" s="11"/>
      <c r="X1077" s="11"/>
      <c r="Y1077" s="11"/>
      <c r="Z1077" s="11"/>
      <c r="AA1077" s="11">
        <f t="shared" si="1459"/>
        <v>106000</v>
      </c>
      <c r="AB1077" s="11">
        <f t="shared" si="1460"/>
        <v>0</v>
      </c>
      <c r="AC1077" s="11">
        <f t="shared" si="1461"/>
        <v>0</v>
      </c>
      <c r="AD1077" s="11">
        <f t="shared" si="1453"/>
        <v>106000</v>
      </c>
      <c r="AE1077" s="11"/>
      <c r="AF1077" s="57">
        <f t="shared" si="1447"/>
        <v>106000</v>
      </c>
      <c r="AG1077" s="58">
        <f t="shared" si="1454"/>
        <v>0</v>
      </c>
      <c r="AH1077" s="58">
        <f t="shared" si="1455"/>
        <v>0</v>
      </c>
      <c r="AI1077" s="11"/>
      <c r="AJ1077" s="21"/>
      <c r="AK1077" s="21"/>
    </row>
    <row r="1078" spans="1:37" x14ac:dyDescent="0.3">
      <c r="A1078" s="47" t="s">
        <v>708</v>
      </c>
      <c r="B1078" s="48" t="s">
        <v>45</v>
      </c>
      <c r="C1078" s="47"/>
      <c r="D1078" s="47"/>
      <c r="E1078" s="49" t="s">
        <v>46</v>
      </c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  <c r="V1078" s="11"/>
      <c r="W1078" s="11"/>
      <c r="X1078" s="11"/>
      <c r="Y1078" s="11"/>
      <c r="Z1078" s="11"/>
      <c r="AA1078" s="11">
        <f t="shared" si="1459"/>
        <v>106000</v>
      </c>
      <c r="AB1078" s="11">
        <f t="shared" si="1460"/>
        <v>0</v>
      </c>
      <c r="AC1078" s="11">
        <f t="shared" si="1461"/>
        <v>0</v>
      </c>
      <c r="AD1078" s="11">
        <f t="shared" si="1453"/>
        <v>106000</v>
      </c>
      <c r="AE1078" s="11"/>
      <c r="AF1078" s="57">
        <f t="shared" si="1447"/>
        <v>106000</v>
      </c>
      <c r="AG1078" s="58">
        <f t="shared" si="1454"/>
        <v>0</v>
      </c>
      <c r="AH1078" s="58">
        <f t="shared" si="1455"/>
        <v>0</v>
      </c>
      <c r="AI1078" s="11"/>
      <c r="AJ1078" s="21"/>
      <c r="AK1078" s="21"/>
    </row>
    <row r="1079" spans="1:37" x14ac:dyDescent="0.3">
      <c r="A1079" s="47" t="s">
        <v>708</v>
      </c>
      <c r="B1079" s="48">
        <v>800</v>
      </c>
      <c r="C1079" s="47" t="s">
        <v>235</v>
      </c>
      <c r="D1079" s="47" t="s">
        <v>63</v>
      </c>
      <c r="E1079" s="49" t="s">
        <v>684</v>
      </c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  <c r="V1079" s="11"/>
      <c r="W1079" s="11"/>
      <c r="X1079" s="11"/>
      <c r="Y1079" s="11"/>
      <c r="Z1079" s="11"/>
      <c r="AA1079" s="11">
        <v>106000</v>
      </c>
      <c r="AB1079" s="11"/>
      <c r="AC1079" s="11"/>
      <c r="AD1079" s="11">
        <f t="shared" si="1453"/>
        <v>106000</v>
      </c>
      <c r="AE1079" s="11"/>
      <c r="AF1079" s="57">
        <f t="shared" si="1447"/>
        <v>106000</v>
      </c>
      <c r="AG1079" s="58">
        <f t="shared" si="1454"/>
        <v>0</v>
      </c>
      <c r="AH1079" s="58">
        <f t="shared" si="1455"/>
        <v>0</v>
      </c>
      <c r="AI1079" s="11"/>
      <c r="AJ1079" s="21"/>
      <c r="AK1079" s="21"/>
    </row>
    <row r="1080" spans="1:37" ht="62.4" x14ac:dyDescent="0.3">
      <c r="A1080" s="47" t="s">
        <v>710</v>
      </c>
      <c r="B1080" s="48"/>
      <c r="C1080" s="47"/>
      <c r="D1080" s="47"/>
      <c r="E1080" s="49" t="s">
        <v>711</v>
      </c>
      <c r="F1080" s="11">
        <f t="shared" ref="F1080:K1080" si="1464">F1081+F1086</f>
        <v>177490.19999999998</v>
      </c>
      <c r="G1080" s="11">
        <f t="shared" si="1464"/>
        <v>182645</v>
      </c>
      <c r="H1080" s="11">
        <f t="shared" si="1464"/>
        <v>182645</v>
      </c>
      <c r="I1080" s="11">
        <f t="shared" si="1464"/>
        <v>0</v>
      </c>
      <c r="J1080" s="11">
        <f t="shared" si="1464"/>
        <v>0</v>
      </c>
      <c r="K1080" s="11">
        <f t="shared" si="1464"/>
        <v>0</v>
      </c>
      <c r="L1080" s="11">
        <f t="shared" si="1409"/>
        <v>177490.19999999998</v>
      </c>
      <c r="M1080" s="11">
        <f t="shared" si="1410"/>
        <v>182645</v>
      </c>
      <c r="N1080" s="11">
        <f t="shared" si="1411"/>
        <v>182645</v>
      </c>
      <c r="O1080" s="11">
        <f>O1081+O1086</f>
        <v>16478.7</v>
      </c>
      <c r="P1080" s="11">
        <f>P1081+P1086</f>
        <v>19127.7</v>
      </c>
      <c r="Q1080" s="11">
        <f>Q1081+Q1086</f>
        <v>19127.7</v>
      </c>
      <c r="R1080" s="11">
        <f t="shared" si="1385"/>
        <v>193968.9</v>
      </c>
      <c r="S1080" s="11">
        <f t="shared" si="1386"/>
        <v>201772.7</v>
      </c>
      <c r="T1080" s="11">
        <f t="shared" si="1387"/>
        <v>201772.7</v>
      </c>
      <c r="U1080" s="11">
        <f>U1081+U1086</f>
        <v>0</v>
      </c>
      <c r="V1080" s="11">
        <f>V1081+V1086</f>
        <v>0</v>
      </c>
      <c r="W1080" s="11">
        <f>W1081+W1086</f>
        <v>0</v>
      </c>
      <c r="X1080" s="11">
        <f t="shared" si="1377"/>
        <v>193968.9</v>
      </c>
      <c r="Y1080" s="11">
        <f t="shared" si="1378"/>
        <v>201772.7</v>
      </c>
      <c r="Z1080" s="11">
        <f t="shared" si="1379"/>
        <v>201772.7</v>
      </c>
      <c r="AA1080" s="11">
        <f>AA1081+AA1086</f>
        <v>0</v>
      </c>
      <c r="AB1080" s="11">
        <f>AB1081+AB1086</f>
        <v>0</v>
      </c>
      <c r="AC1080" s="11">
        <f>AC1081+AC1086</f>
        <v>0</v>
      </c>
      <c r="AD1080" s="11">
        <f t="shared" si="1453"/>
        <v>193968.9</v>
      </c>
      <c r="AE1080" s="11">
        <f>AE1081+AE1086</f>
        <v>0</v>
      </c>
      <c r="AF1080" s="57">
        <f t="shared" si="1447"/>
        <v>193968.9</v>
      </c>
      <c r="AG1080" s="58">
        <f t="shared" si="1454"/>
        <v>201772.7</v>
      </c>
      <c r="AH1080" s="58">
        <f t="shared" si="1455"/>
        <v>201772.7</v>
      </c>
      <c r="AI1080" s="11">
        <f>AI1081+AI1086</f>
        <v>0</v>
      </c>
      <c r="AJ1080" s="21"/>
      <c r="AK1080" s="21"/>
    </row>
    <row r="1081" spans="1:37" ht="31.2" x14ac:dyDescent="0.3">
      <c r="A1081" s="47" t="s">
        <v>712</v>
      </c>
      <c r="B1081" s="48"/>
      <c r="C1081" s="47"/>
      <c r="D1081" s="47"/>
      <c r="E1081" s="49" t="s">
        <v>169</v>
      </c>
      <c r="F1081" s="11">
        <f t="shared" ref="F1081:K1081" si="1465">F1082+F1084</f>
        <v>32296.899999999998</v>
      </c>
      <c r="G1081" s="11">
        <f t="shared" si="1465"/>
        <v>33207</v>
      </c>
      <c r="H1081" s="11">
        <f t="shared" si="1465"/>
        <v>33207</v>
      </c>
      <c r="I1081" s="11">
        <f t="shared" si="1465"/>
        <v>0</v>
      </c>
      <c r="J1081" s="11">
        <f t="shared" si="1465"/>
        <v>0</v>
      </c>
      <c r="K1081" s="11">
        <f t="shared" si="1465"/>
        <v>0</v>
      </c>
      <c r="L1081" s="11">
        <f t="shared" si="1409"/>
        <v>32296.899999999998</v>
      </c>
      <c r="M1081" s="11">
        <f t="shared" si="1410"/>
        <v>33207</v>
      </c>
      <c r="N1081" s="11">
        <f t="shared" si="1411"/>
        <v>33207</v>
      </c>
      <c r="O1081" s="11">
        <f>O1082+O1084</f>
        <v>4467.6000000000004</v>
      </c>
      <c r="P1081" s="11">
        <f>P1082+P1084</f>
        <v>5454.1</v>
      </c>
      <c r="Q1081" s="11">
        <f>Q1082+Q1084</f>
        <v>5454.1</v>
      </c>
      <c r="R1081" s="11">
        <f t="shared" si="1385"/>
        <v>36764.5</v>
      </c>
      <c r="S1081" s="11">
        <f t="shared" si="1386"/>
        <v>38661.1</v>
      </c>
      <c r="T1081" s="11">
        <f t="shared" si="1387"/>
        <v>38661.1</v>
      </c>
      <c r="U1081" s="11">
        <f>U1082+U1084</f>
        <v>0</v>
      </c>
      <c r="V1081" s="11">
        <f>V1082+V1084</f>
        <v>0</v>
      </c>
      <c r="W1081" s="11">
        <f>W1082+W1084</f>
        <v>0</v>
      </c>
      <c r="X1081" s="11">
        <f t="shared" si="1377"/>
        <v>36764.5</v>
      </c>
      <c r="Y1081" s="11">
        <f t="shared" si="1378"/>
        <v>38661.1</v>
      </c>
      <c r="Z1081" s="11">
        <f t="shared" si="1379"/>
        <v>38661.1</v>
      </c>
      <c r="AA1081" s="11">
        <f>AA1082+AA1084</f>
        <v>0</v>
      </c>
      <c r="AB1081" s="11">
        <f>AB1082+AB1084</f>
        <v>0</v>
      </c>
      <c r="AC1081" s="11">
        <f>AC1082+AC1084</f>
        <v>0</v>
      </c>
      <c r="AD1081" s="11">
        <f t="shared" si="1453"/>
        <v>36764.5</v>
      </c>
      <c r="AE1081" s="11">
        <f>AE1082+AE1084</f>
        <v>0</v>
      </c>
      <c r="AF1081" s="57">
        <f t="shared" si="1447"/>
        <v>36764.5</v>
      </c>
      <c r="AG1081" s="58">
        <f t="shared" si="1454"/>
        <v>38661.1</v>
      </c>
      <c r="AH1081" s="58">
        <f t="shared" si="1455"/>
        <v>38661.1</v>
      </c>
      <c r="AI1081" s="11">
        <f>AI1082+AI1084</f>
        <v>0</v>
      </c>
      <c r="AJ1081" s="21"/>
      <c r="AK1081" s="21"/>
    </row>
    <row r="1082" spans="1:37" ht="78" x14ac:dyDescent="0.3">
      <c r="A1082" s="47" t="s">
        <v>712</v>
      </c>
      <c r="B1082" s="48" t="s">
        <v>141</v>
      </c>
      <c r="C1082" s="47"/>
      <c r="D1082" s="47"/>
      <c r="E1082" s="49" t="s">
        <v>142</v>
      </c>
      <c r="F1082" s="11">
        <f t="shared" ref="F1082:K1082" si="1466">F1083</f>
        <v>29753.599999999999</v>
      </c>
      <c r="G1082" s="11">
        <f t="shared" si="1466"/>
        <v>30663.699999999997</v>
      </c>
      <c r="H1082" s="11">
        <f t="shared" si="1466"/>
        <v>30663.699999999997</v>
      </c>
      <c r="I1082" s="11">
        <f t="shared" si="1466"/>
        <v>0</v>
      </c>
      <c r="J1082" s="11">
        <f t="shared" si="1466"/>
        <v>0</v>
      </c>
      <c r="K1082" s="11">
        <f t="shared" si="1466"/>
        <v>0</v>
      </c>
      <c r="L1082" s="11">
        <f t="shared" si="1409"/>
        <v>29753.599999999999</v>
      </c>
      <c r="M1082" s="11">
        <f t="shared" si="1410"/>
        <v>30663.699999999997</v>
      </c>
      <c r="N1082" s="11">
        <f t="shared" si="1411"/>
        <v>30663.699999999997</v>
      </c>
      <c r="O1082" s="11">
        <f>O1083</f>
        <v>4467.6000000000004</v>
      </c>
      <c r="P1082" s="11">
        <f>P1083</f>
        <v>5454.1</v>
      </c>
      <c r="Q1082" s="11">
        <f>Q1083</f>
        <v>5454.1</v>
      </c>
      <c r="R1082" s="11">
        <f t="shared" si="1385"/>
        <v>34221.199999999997</v>
      </c>
      <c r="S1082" s="11">
        <f t="shared" si="1386"/>
        <v>36117.799999999996</v>
      </c>
      <c r="T1082" s="11">
        <f t="shared" si="1387"/>
        <v>36117.799999999996</v>
      </c>
      <c r="U1082" s="11">
        <f>U1083</f>
        <v>0</v>
      </c>
      <c r="V1082" s="11">
        <f>V1083</f>
        <v>0</v>
      </c>
      <c r="W1082" s="11">
        <f>W1083</f>
        <v>0</v>
      </c>
      <c r="X1082" s="11">
        <f t="shared" si="1377"/>
        <v>34221.199999999997</v>
      </c>
      <c r="Y1082" s="11">
        <f t="shared" si="1378"/>
        <v>36117.799999999996</v>
      </c>
      <c r="Z1082" s="11">
        <f t="shared" si="1379"/>
        <v>36117.799999999996</v>
      </c>
      <c r="AA1082" s="11">
        <f>AA1083</f>
        <v>0</v>
      </c>
      <c r="AB1082" s="11">
        <f>AB1083</f>
        <v>0</v>
      </c>
      <c r="AC1082" s="11">
        <f>AC1083</f>
        <v>0</v>
      </c>
      <c r="AD1082" s="11">
        <f t="shared" si="1453"/>
        <v>34221.199999999997</v>
      </c>
      <c r="AE1082" s="11">
        <f>AE1083</f>
        <v>0</v>
      </c>
      <c r="AF1082" s="57">
        <f t="shared" si="1447"/>
        <v>34221.199999999997</v>
      </c>
      <c r="AG1082" s="58">
        <f t="shared" si="1454"/>
        <v>36117.799999999996</v>
      </c>
      <c r="AH1082" s="58">
        <f t="shared" si="1455"/>
        <v>36117.799999999996</v>
      </c>
      <c r="AI1082" s="11">
        <f>AI1083</f>
        <v>0</v>
      </c>
      <c r="AJ1082" s="21"/>
      <c r="AK1082" s="21"/>
    </row>
    <row r="1083" spans="1:37" x14ac:dyDescent="0.3">
      <c r="A1083" s="47" t="s">
        <v>712</v>
      </c>
      <c r="B1083" s="48">
        <v>100</v>
      </c>
      <c r="C1083" s="47" t="s">
        <v>235</v>
      </c>
      <c r="D1083" s="47" t="s">
        <v>63</v>
      </c>
      <c r="E1083" s="49" t="s">
        <v>684</v>
      </c>
      <c r="F1083" s="11">
        <v>29753.599999999999</v>
      </c>
      <c r="G1083" s="11">
        <v>30663.699999999997</v>
      </c>
      <c r="H1083" s="11">
        <v>30663.699999999997</v>
      </c>
      <c r="I1083" s="11"/>
      <c r="J1083" s="11"/>
      <c r="K1083" s="11"/>
      <c r="L1083" s="11">
        <f t="shared" si="1409"/>
        <v>29753.599999999999</v>
      </c>
      <c r="M1083" s="11">
        <f t="shared" si="1410"/>
        <v>30663.699999999997</v>
      </c>
      <c r="N1083" s="11">
        <f t="shared" si="1411"/>
        <v>30663.699999999997</v>
      </c>
      <c r="O1083" s="11">
        <v>4467.6000000000004</v>
      </c>
      <c r="P1083" s="11">
        <v>5454.1</v>
      </c>
      <c r="Q1083" s="11">
        <v>5454.1</v>
      </c>
      <c r="R1083" s="11">
        <f t="shared" si="1385"/>
        <v>34221.199999999997</v>
      </c>
      <c r="S1083" s="11">
        <f t="shared" si="1386"/>
        <v>36117.799999999996</v>
      </c>
      <c r="T1083" s="11">
        <f t="shared" si="1387"/>
        <v>36117.799999999996</v>
      </c>
      <c r="U1083" s="11"/>
      <c r="V1083" s="11"/>
      <c r="W1083" s="11"/>
      <c r="X1083" s="11">
        <f t="shared" si="1377"/>
        <v>34221.199999999997</v>
      </c>
      <c r="Y1083" s="11">
        <f t="shared" si="1378"/>
        <v>36117.799999999996</v>
      </c>
      <c r="Z1083" s="11">
        <f t="shared" si="1379"/>
        <v>36117.799999999996</v>
      </c>
      <c r="AA1083" s="11"/>
      <c r="AB1083" s="11"/>
      <c r="AC1083" s="11"/>
      <c r="AD1083" s="11">
        <f t="shared" si="1453"/>
        <v>34221.199999999997</v>
      </c>
      <c r="AE1083" s="11"/>
      <c r="AF1083" s="57">
        <f t="shared" si="1447"/>
        <v>34221.199999999997</v>
      </c>
      <c r="AG1083" s="58">
        <f t="shared" si="1454"/>
        <v>36117.799999999996</v>
      </c>
      <c r="AH1083" s="58">
        <f t="shared" si="1455"/>
        <v>36117.799999999996</v>
      </c>
      <c r="AI1083" s="11"/>
      <c r="AJ1083" s="21"/>
      <c r="AK1083" s="21"/>
    </row>
    <row r="1084" spans="1:37" ht="31.2" x14ac:dyDescent="0.3">
      <c r="A1084" s="47" t="s">
        <v>712</v>
      </c>
      <c r="B1084" s="48" t="s">
        <v>59</v>
      </c>
      <c r="C1084" s="47"/>
      <c r="D1084" s="47"/>
      <c r="E1084" s="49" t="s">
        <v>60</v>
      </c>
      <c r="F1084" s="11">
        <f t="shared" ref="F1084:K1084" si="1467">F1085</f>
        <v>2543.3000000000002</v>
      </c>
      <c r="G1084" s="11">
        <f t="shared" si="1467"/>
        <v>2543.3000000000002</v>
      </c>
      <c r="H1084" s="11">
        <f t="shared" si="1467"/>
        <v>2543.3000000000002</v>
      </c>
      <c r="I1084" s="11">
        <f t="shared" si="1467"/>
        <v>0</v>
      </c>
      <c r="J1084" s="11">
        <f t="shared" si="1467"/>
        <v>0</v>
      </c>
      <c r="K1084" s="11">
        <f t="shared" si="1467"/>
        <v>0</v>
      </c>
      <c r="L1084" s="11">
        <f t="shared" si="1409"/>
        <v>2543.3000000000002</v>
      </c>
      <c r="M1084" s="11">
        <f t="shared" si="1410"/>
        <v>2543.3000000000002</v>
      </c>
      <c r="N1084" s="11">
        <f t="shared" si="1411"/>
        <v>2543.3000000000002</v>
      </c>
      <c r="O1084" s="11">
        <f>O1085</f>
        <v>0</v>
      </c>
      <c r="P1084" s="11">
        <f>P1085</f>
        <v>0</v>
      </c>
      <c r="Q1084" s="11">
        <f>Q1085</f>
        <v>0</v>
      </c>
      <c r="R1084" s="11">
        <f t="shared" si="1385"/>
        <v>2543.3000000000002</v>
      </c>
      <c r="S1084" s="11">
        <f t="shared" si="1386"/>
        <v>2543.3000000000002</v>
      </c>
      <c r="T1084" s="11">
        <f t="shared" si="1387"/>
        <v>2543.3000000000002</v>
      </c>
      <c r="U1084" s="11">
        <f>U1085</f>
        <v>0</v>
      </c>
      <c r="V1084" s="11">
        <f>V1085</f>
        <v>0</v>
      </c>
      <c r="W1084" s="11">
        <f>W1085</f>
        <v>0</v>
      </c>
      <c r="X1084" s="11">
        <f t="shared" si="1377"/>
        <v>2543.3000000000002</v>
      </c>
      <c r="Y1084" s="11">
        <f t="shared" si="1378"/>
        <v>2543.3000000000002</v>
      </c>
      <c r="Z1084" s="11">
        <f t="shared" si="1379"/>
        <v>2543.3000000000002</v>
      </c>
      <c r="AA1084" s="11">
        <f>AA1085</f>
        <v>0</v>
      </c>
      <c r="AB1084" s="11">
        <f>AB1085</f>
        <v>0</v>
      </c>
      <c r="AC1084" s="11">
        <f>AC1085</f>
        <v>0</v>
      </c>
      <c r="AD1084" s="11">
        <f t="shared" si="1453"/>
        <v>2543.3000000000002</v>
      </c>
      <c r="AE1084" s="11">
        <f>AE1085</f>
        <v>0</v>
      </c>
      <c r="AF1084" s="57">
        <f t="shared" si="1447"/>
        <v>2543.3000000000002</v>
      </c>
      <c r="AG1084" s="58">
        <f t="shared" si="1454"/>
        <v>2543.3000000000002</v>
      </c>
      <c r="AH1084" s="58">
        <f t="shared" si="1455"/>
        <v>2543.3000000000002</v>
      </c>
      <c r="AI1084" s="11">
        <f>AI1085</f>
        <v>0</v>
      </c>
      <c r="AJ1084" s="21"/>
      <c r="AK1084" s="21"/>
    </row>
    <row r="1085" spans="1:37" x14ac:dyDescent="0.3">
      <c r="A1085" s="47" t="s">
        <v>712</v>
      </c>
      <c r="B1085" s="48">
        <v>200</v>
      </c>
      <c r="C1085" s="47" t="s">
        <v>235</v>
      </c>
      <c r="D1085" s="47" t="s">
        <v>63</v>
      </c>
      <c r="E1085" s="49" t="s">
        <v>684</v>
      </c>
      <c r="F1085" s="11">
        <v>2543.3000000000002</v>
      </c>
      <c r="G1085" s="11">
        <v>2543.3000000000002</v>
      </c>
      <c r="H1085" s="11">
        <v>2543.3000000000002</v>
      </c>
      <c r="I1085" s="11"/>
      <c r="J1085" s="11"/>
      <c r="K1085" s="11"/>
      <c r="L1085" s="11">
        <f t="shared" si="1409"/>
        <v>2543.3000000000002</v>
      </c>
      <c r="M1085" s="11">
        <f t="shared" si="1410"/>
        <v>2543.3000000000002</v>
      </c>
      <c r="N1085" s="11">
        <f t="shared" si="1411"/>
        <v>2543.3000000000002</v>
      </c>
      <c r="O1085" s="11"/>
      <c r="P1085" s="11"/>
      <c r="Q1085" s="11"/>
      <c r="R1085" s="11">
        <f t="shared" si="1385"/>
        <v>2543.3000000000002</v>
      </c>
      <c r="S1085" s="11">
        <f t="shared" si="1386"/>
        <v>2543.3000000000002</v>
      </c>
      <c r="T1085" s="11">
        <f t="shared" si="1387"/>
        <v>2543.3000000000002</v>
      </c>
      <c r="U1085" s="11"/>
      <c r="V1085" s="11"/>
      <c r="W1085" s="11"/>
      <c r="X1085" s="11">
        <f t="shared" si="1377"/>
        <v>2543.3000000000002</v>
      </c>
      <c r="Y1085" s="11">
        <f t="shared" si="1378"/>
        <v>2543.3000000000002</v>
      </c>
      <c r="Z1085" s="11">
        <f t="shared" si="1379"/>
        <v>2543.3000000000002</v>
      </c>
      <c r="AA1085" s="11"/>
      <c r="AB1085" s="11"/>
      <c r="AC1085" s="11"/>
      <c r="AD1085" s="11">
        <f t="shared" si="1453"/>
        <v>2543.3000000000002</v>
      </c>
      <c r="AE1085" s="11"/>
      <c r="AF1085" s="57">
        <f t="shared" si="1447"/>
        <v>2543.3000000000002</v>
      </c>
      <c r="AG1085" s="58">
        <f t="shared" si="1454"/>
        <v>2543.3000000000002</v>
      </c>
      <c r="AH1085" s="58">
        <f t="shared" si="1455"/>
        <v>2543.3000000000002</v>
      </c>
      <c r="AI1085" s="11"/>
      <c r="AJ1085" s="21"/>
      <c r="AK1085" s="21"/>
    </row>
    <row r="1086" spans="1:37" ht="46.8" x14ac:dyDescent="0.3">
      <c r="A1086" s="47" t="s">
        <v>713</v>
      </c>
      <c r="B1086" s="48"/>
      <c r="C1086" s="47"/>
      <c r="D1086" s="47"/>
      <c r="E1086" s="49" t="s">
        <v>140</v>
      </c>
      <c r="F1086" s="11">
        <f t="shared" ref="F1086:K1086" si="1468">F1087+F1089+F1091</f>
        <v>145193.29999999999</v>
      </c>
      <c r="G1086" s="11">
        <f t="shared" si="1468"/>
        <v>149438</v>
      </c>
      <c r="H1086" s="11">
        <f t="shared" si="1468"/>
        <v>149438</v>
      </c>
      <c r="I1086" s="11">
        <f t="shared" si="1468"/>
        <v>0</v>
      </c>
      <c r="J1086" s="11">
        <f t="shared" si="1468"/>
        <v>0</v>
      </c>
      <c r="K1086" s="11">
        <f t="shared" si="1468"/>
        <v>0</v>
      </c>
      <c r="L1086" s="11">
        <f t="shared" si="1409"/>
        <v>145193.29999999999</v>
      </c>
      <c r="M1086" s="11">
        <f t="shared" si="1410"/>
        <v>149438</v>
      </c>
      <c r="N1086" s="11">
        <f t="shared" si="1411"/>
        <v>149438</v>
      </c>
      <c r="O1086" s="11">
        <f>O1087+O1089+O1091</f>
        <v>12011.1</v>
      </c>
      <c r="P1086" s="11">
        <f>P1087+P1089+P1091</f>
        <v>13673.6</v>
      </c>
      <c r="Q1086" s="11">
        <f>Q1087+Q1089+Q1091</f>
        <v>13673.6</v>
      </c>
      <c r="R1086" s="11">
        <f t="shared" si="1385"/>
        <v>157204.4</v>
      </c>
      <c r="S1086" s="11">
        <f t="shared" si="1386"/>
        <v>163111.6</v>
      </c>
      <c r="T1086" s="11">
        <f t="shared" si="1387"/>
        <v>163111.6</v>
      </c>
      <c r="U1086" s="11">
        <f>U1087+U1089+U1091</f>
        <v>0</v>
      </c>
      <c r="V1086" s="11">
        <f>V1087+V1089+V1091</f>
        <v>0</v>
      </c>
      <c r="W1086" s="11">
        <f>W1087+W1089+W1091</f>
        <v>0</v>
      </c>
      <c r="X1086" s="11">
        <f t="shared" si="1377"/>
        <v>157204.4</v>
      </c>
      <c r="Y1086" s="11">
        <f t="shared" si="1378"/>
        <v>163111.6</v>
      </c>
      <c r="Z1086" s="11">
        <f t="shared" si="1379"/>
        <v>163111.6</v>
      </c>
      <c r="AA1086" s="11">
        <f>AA1087+AA1089+AA1091</f>
        <v>0</v>
      </c>
      <c r="AB1086" s="11">
        <f>AB1087+AB1089+AB1091</f>
        <v>0</v>
      </c>
      <c r="AC1086" s="11">
        <f>AC1087+AC1089+AC1091</f>
        <v>0</v>
      </c>
      <c r="AD1086" s="11">
        <f t="shared" si="1453"/>
        <v>157204.4</v>
      </c>
      <c r="AE1086" s="11">
        <f>AE1087+AE1089+AE1091</f>
        <v>0</v>
      </c>
      <c r="AF1086" s="57">
        <f t="shared" si="1447"/>
        <v>157204.4</v>
      </c>
      <c r="AG1086" s="58">
        <f t="shared" si="1454"/>
        <v>163111.6</v>
      </c>
      <c r="AH1086" s="58">
        <f t="shared" si="1455"/>
        <v>163111.6</v>
      </c>
      <c r="AI1086" s="11">
        <f>AI1087+AI1089+AI1091</f>
        <v>0</v>
      </c>
      <c r="AJ1086" s="21"/>
      <c r="AK1086" s="21"/>
    </row>
    <row r="1087" spans="1:37" ht="78" x14ac:dyDescent="0.3">
      <c r="A1087" s="47" t="s">
        <v>713</v>
      </c>
      <c r="B1087" s="48" t="s">
        <v>141</v>
      </c>
      <c r="C1087" s="47"/>
      <c r="D1087" s="47"/>
      <c r="E1087" s="49" t="s">
        <v>142</v>
      </c>
      <c r="F1087" s="11">
        <f t="shared" ref="F1087:K1087" si="1469">F1088</f>
        <v>138052.29999999999</v>
      </c>
      <c r="G1087" s="11">
        <f t="shared" si="1469"/>
        <v>142297</v>
      </c>
      <c r="H1087" s="11">
        <f t="shared" si="1469"/>
        <v>142297</v>
      </c>
      <c r="I1087" s="11">
        <f t="shared" si="1469"/>
        <v>0</v>
      </c>
      <c r="J1087" s="11">
        <f t="shared" si="1469"/>
        <v>0</v>
      </c>
      <c r="K1087" s="11">
        <f t="shared" si="1469"/>
        <v>0</v>
      </c>
      <c r="L1087" s="11">
        <f t="shared" si="1409"/>
        <v>138052.29999999999</v>
      </c>
      <c r="M1087" s="11">
        <f t="shared" si="1410"/>
        <v>142297</v>
      </c>
      <c r="N1087" s="11">
        <f t="shared" si="1411"/>
        <v>142297</v>
      </c>
      <c r="O1087" s="11">
        <f>O1088</f>
        <v>12011.1</v>
      </c>
      <c r="P1087" s="11">
        <f>P1088</f>
        <v>13673.6</v>
      </c>
      <c r="Q1087" s="11">
        <f>Q1088</f>
        <v>13673.6</v>
      </c>
      <c r="R1087" s="11">
        <f t="shared" si="1385"/>
        <v>150063.4</v>
      </c>
      <c r="S1087" s="11">
        <f t="shared" si="1386"/>
        <v>155970.6</v>
      </c>
      <c r="T1087" s="11">
        <f t="shared" si="1387"/>
        <v>155970.6</v>
      </c>
      <c r="U1087" s="11">
        <f>U1088</f>
        <v>0</v>
      </c>
      <c r="V1087" s="11">
        <f>V1088</f>
        <v>0</v>
      </c>
      <c r="W1087" s="11">
        <f>W1088</f>
        <v>0</v>
      </c>
      <c r="X1087" s="11">
        <f t="shared" ref="X1087:X1147" si="1470">R1087+U1087</f>
        <v>150063.4</v>
      </c>
      <c r="Y1087" s="11">
        <f t="shared" ref="Y1087:Y1147" si="1471">S1087+V1087</f>
        <v>155970.6</v>
      </c>
      <c r="Z1087" s="11">
        <f t="shared" ref="Z1087:Z1147" si="1472">T1087+W1087</f>
        <v>155970.6</v>
      </c>
      <c r="AA1087" s="11">
        <f>AA1088</f>
        <v>0</v>
      </c>
      <c r="AB1087" s="11">
        <f>AB1088</f>
        <v>0</v>
      </c>
      <c r="AC1087" s="11">
        <f>AC1088</f>
        <v>0</v>
      </c>
      <c r="AD1087" s="11">
        <f t="shared" si="1453"/>
        <v>150063.4</v>
      </c>
      <c r="AE1087" s="11">
        <f>AE1088</f>
        <v>0</v>
      </c>
      <c r="AF1087" s="57">
        <f t="shared" si="1447"/>
        <v>150063.4</v>
      </c>
      <c r="AG1087" s="58">
        <f t="shared" si="1454"/>
        <v>155970.6</v>
      </c>
      <c r="AH1087" s="58">
        <f t="shared" si="1455"/>
        <v>155970.6</v>
      </c>
      <c r="AI1087" s="11">
        <f>AI1088</f>
        <v>0</v>
      </c>
      <c r="AJ1087" s="21"/>
      <c r="AK1087" s="21"/>
    </row>
    <row r="1088" spans="1:37" x14ac:dyDescent="0.3">
      <c r="A1088" s="47" t="s">
        <v>713</v>
      </c>
      <c r="B1088" s="48">
        <v>100</v>
      </c>
      <c r="C1088" s="47" t="s">
        <v>235</v>
      </c>
      <c r="D1088" s="47" t="s">
        <v>63</v>
      </c>
      <c r="E1088" s="49" t="s">
        <v>684</v>
      </c>
      <c r="F1088" s="11">
        <v>138052.29999999999</v>
      </c>
      <c r="G1088" s="11">
        <v>142297</v>
      </c>
      <c r="H1088" s="11">
        <v>142297</v>
      </c>
      <c r="I1088" s="11"/>
      <c r="J1088" s="11"/>
      <c r="K1088" s="11"/>
      <c r="L1088" s="11">
        <f t="shared" si="1409"/>
        <v>138052.29999999999</v>
      </c>
      <c r="M1088" s="11">
        <f t="shared" si="1410"/>
        <v>142297</v>
      </c>
      <c r="N1088" s="11">
        <f t="shared" si="1411"/>
        <v>142297</v>
      </c>
      <c r="O1088" s="11">
        <v>12011.1</v>
      </c>
      <c r="P1088" s="11">
        <v>13673.6</v>
      </c>
      <c r="Q1088" s="11">
        <v>13673.6</v>
      </c>
      <c r="R1088" s="11">
        <f t="shared" si="1385"/>
        <v>150063.4</v>
      </c>
      <c r="S1088" s="11">
        <f t="shared" si="1386"/>
        <v>155970.6</v>
      </c>
      <c r="T1088" s="11">
        <f t="shared" si="1387"/>
        <v>155970.6</v>
      </c>
      <c r="U1088" s="11"/>
      <c r="V1088" s="11"/>
      <c r="W1088" s="11"/>
      <c r="X1088" s="11">
        <f t="shared" si="1470"/>
        <v>150063.4</v>
      </c>
      <c r="Y1088" s="11">
        <f t="shared" si="1471"/>
        <v>155970.6</v>
      </c>
      <c r="Z1088" s="11">
        <f t="shared" si="1472"/>
        <v>155970.6</v>
      </c>
      <c r="AA1088" s="11"/>
      <c r="AB1088" s="11"/>
      <c r="AC1088" s="11"/>
      <c r="AD1088" s="11">
        <f t="shared" si="1453"/>
        <v>150063.4</v>
      </c>
      <c r="AE1088" s="11"/>
      <c r="AF1088" s="57">
        <f t="shared" si="1447"/>
        <v>150063.4</v>
      </c>
      <c r="AG1088" s="58">
        <f t="shared" si="1454"/>
        <v>155970.6</v>
      </c>
      <c r="AH1088" s="58">
        <f t="shared" si="1455"/>
        <v>155970.6</v>
      </c>
      <c r="AI1088" s="11"/>
      <c r="AJ1088" s="21"/>
      <c r="AK1088" s="21"/>
    </row>
    <row r="1089" spans="1:42" ht="31.2" x14ac:dyDescent="0.3">
      <c r="A1089" s="47" t="s">
        <v>713</v>
      </c>
      <c r="B1089" s="48" t="s">
        <v>59</v>
      </c>
      <c r="C1089" s="47"/>
      <c r="D1089" s="47"/>
      <c r="E1089" s="49" t="s">
        <v>60</v>
      </c>
      <c r="F1089" s="11">
        <f t="shared" ref="F1089:K1089" si="1473">F1090</f>
        <v>7130.3</v>
      </c>
      <c r="G1089" s="11">
        <f t="shared" si="1473"/>
        <v>7130.3</v>
      </c>
      <c r="H1089" s="11">
        <f t="shared" si="1473"/>
        <v>7130.3</v>
      </c>
      <c r="I1089" s="11">
        <f t="shared" si="1473"/>
        <v>0</v>
      </c>
      <c r="J1089" s="11">
        <f t="shared" si="1473"/>
        <v>0</v>
      </c>
      <c r="K1089" s="11">
        <f t="shared" si="1473"/>
        <v>0</v>
      </c>
      <c r="L1089" s="11">
        <f t="shared" si="1409"/>
        <v>7130.3</v>
      </c>
      <c r="M1089" s="11">
        <f t="shared" si="1410"/>
        <v>7130.3</v>
      </c>
      <c r="N1089" s="11">
        <f t="shared" si="1411"/>
        <v>7130.3</v>
      </c>
      <c r="O1089" s="11">
        <f>O1090</f>
        <v>0</v>
      </c>
      <c r="P1089" s="11">
        <f>P1090</f>
        <v>0</v>
      </c>
      <c r="Q1089" s="11">
        <f>Q1090</f>
        <v>0</v>
      </c>
      <c r="R1089" s="11">
        <f t="shared" si="1385"/>
        <v>7130.3</v>
      </c>
      <c r="S1089" s="11">
        <f t="shared" si="1386"/>
        <v>7130.3</v>
      </c>
      <c r="T1089" s="11">
        <f t="shared" si="1387"/>
        <v>7130.3</v>
      </c>
      <c r="U1089" s="11">
        <f>U1090</f>
        <v>0</v>
      </c>
      <c r="V1089" s="11">
        <f>V1090</f>
        <v>0</v>
      </c>
      <c r="W1089" s="11">
        <f>W1090</f>
        <v>0</v>
      </c>
      <c r="X1089" s="11">
        <f t="shared" si="1470"/>
        <v>7130.3</v>
      </c>
      <c r="Y1089" s="11">
        <f t="shared" si="1471"/>
        <v>7130.3</v>
      </c>
      <c r="Z1089" s="11">
        <f t="shared" si="1472"/>
        <v>7130.3</v>
      </c>
      <c r="AA1089" s="11">
        <f>AA1090</f>
        <v>0</v>
      </c>
      <c r="AB1089" s="11">
        <f>AB1090</f>
        <v>0</v>
      </c>
      <c r="AC1089" s="11">
        <f>AC1090</f>
        <v>0</v>
      </c>
      <c r="AD1089" s="11">
        <f t="shared" si="1453"/>
        <v>7130.3</v>
      </c>
      <c r="AE1089" s="11">
        <f>AE1090</f>
        <v>0</v>
      </c>
      <c r="AF1089" s="57">
        <f t="shared" si="1447"/>
        <v>7130.3</v>
      </c>
      <c r="AG1089" s="58">
        <f t="shared" si="1454"/>
        <v>7130.3</v>
      </c>
      <c r="AH1089" s="58">
        <f t="shared" si="1455"/>
        <v>7130.3</v>
      </c>
      <c r="AI1089" s="11">
        <f>AI1090</f>
        <v>0</v>
      </c>
      <c r="AJ1089" s="21"/>
      <c r="AK1089" s="21"/>
    </row>
    <row r="1090" spans="1:42" x14ac:dyDescent="0.3">
      <c r="A1090" s="47" t="s">
        <v>713</v>
      </c>
      <c r="B1090" s="48">
        <v>200</v>
      </c>
      <c r="C1090" s="47" t="s">
        <v>235</v>
      </c>
      <c r="D1090" s="47" t="s">
        <v>63</v>
      </c>
      <c r="E1090" s="49" t="s">
        <v>684</v>
      </c>
      <c r="F1090" s="11">
        <v>7130.3</v>
      </c>
      <c r="G1090" s="11">
        <v>7130.3</v>
      </c>
      <c r="H1090" s="11">
        <v>7130.3</v>
      </c>
      <c r="I1090" s="11"/>
      <c r="J1090" s="11"/>
      <c r="K1090" s="11"/>
      <c r="L1090" s="11">
        <f t="shared" si="1409"/>
        <v>7130.3</v>
      </c>
      <c r="M1090" s="11">
        <f t="shared" si="1410"/>
        <v>7130.3</v>
      </c>
      <c r="N1090" s="11">
        <f t="shared" si="1411"/>
        <v>7130.3</v>
      </c>
      <c r="O1090" s="11"/>
      <c r="P1090" s="11"/>
      <c r="Q1090" s="11"/>
      <c r="R1090" s="11">
        <f t="shared" si="1385"/>
        <v>7130.3</v>
      </c>
      <c r="S1090" s="11">
        <f t="shared" si="1386"/>
        <v>7130.3</v>
      </c>
      <c r="T1090" s="11">
        <f t="shared" si="1387"/>
        <v>7130.3</v>
      </c>
      <c r="U1090" s="11"/>
      <c r="V1090" s="11"/>
      <c r="W1090" s="11"/>
      <c r="X1090" s="11">
        <f t="shared" si="1470"/>
        <v>7130.3</v>
      </c>
      <c r="Y1090" s="11">
        <f t="shared" si="1471"/>
        <v>7130.3</v>
      </c>
      <c r="Z1090" s="11">
        <f t="shared" si="1472"/>
        <v>7130.3</v>
      </c>
      <c r="AA1090" s="11"/>
      <c r="AB1090" s="11"/>
      <c r="AC1090" s="11"/>
      <c r="AD1090" s="11">
        <f t="shared" si="1453"/>
        <v>7130.3</v>
      </c>
      <c r="AE1090" s="11"/>
      <c r="AF1090" s="57">
        <f t="shared" si="1447"/>
        <v>7130.3</v>
      </c>
      <c r="AG1090" s="58">
        <f t="shared" si="1454"/>
        <v>7130.3</v>
      </c>
      <c r="AH1090" s="58">
        <f t="shared" si="1455"/>
        <v>7130.3</v>
      </c>
      <c r="AI1090" s="11"/>
      <c r="AJ1090" s="21"/>
      <c r="AK1090" s="21"/>
    </row>
    <row r="1091" spans="1:42" x14ac:dyDescent="0.3">
      <c r="A1091" s="47" t="s">
        <v>713</v>
      </c>
      <c r="B1091" s="48" t="s">
        <v>45</v>
      </c>
      <c r="C1091" s="47"/>
      <c r="D1091" s="47"/>
      <c r="E1091" s="49" t="s">
        <v>46</v>
      </c>
      <c r="F1091" s="11">
        <f t="shared" ref="F1091:K1091" si="1474">F1092</f>
        <v>10.7</v>
      </c>
      <c r="G1091" s="11">
        <f t="shared" si="1474"/>
        <v>10.7</v>
      </c>
      <c r="H1091" s="11">
        <f t="shared" si="1474"/>
        <v>10.7</v>
      </c>
      <c r="I1091" s="11">
        <f t="shared" si="1474"/>
        <v>0</v>
      </c>
      <c r="J1091" s="11">
        <f t="shared" si="1474"/>
        <v>0</v>
      </c>
      <c r="K1091" s="11">
        <f t="shared" si="1474"/>
        <v>0</v>
      </c>
      <c r="L1091" s="11">
        <f t="shared" si="1409"/>
        <v>10.7</v>
      </c>
      <c r="M1091" s="11">
        <f t="shared" si="1410"/>
        <v>10.7</v>
      </c>
      <c r="N1091" s="11">
        <f t="shared" si="1411"/>
        <v>10.7</v>
      </c>
      <c r="O1091" s="11">
        <f>O1092</f>
        <v>0</v>
      </c>
      <c r="P1091" s="11">
        <f>P1092</f>
        <v>0</v>
      </c>
      <c r="Q1091" s="11">
        <f>Q1092</f>
        <v>0</v>
      </c>
      <c r="R1091" s="11">
        <f t="shared" si="1385"/>
        <v>10.7</v>
      </c>
      <c r="S1091" s="11">
        <f t="shared" si="1386"/>
        <v>10.7</v>
      </c>
      <c r="T1091" s="11">
        <f t="shared" si="1387"/>
        <v>10.7</v>
      </c>
      <c r="U1091" s="11">
        <f>U1092</f>
        <v>0</v>
      </c>
      <c r="V1091" s="11">
        <f>V1092</f>
        <v>0</v>
      </c>
      <c r="W1091" s="11">
        <f>W1092</f>
        <v>0</v>
      </c>
      <c r="X1091" s="11">
        <f t="shared" si="1470"/>
        <v>10.7</v>
      </c>
      <c r="Y1091" s="11">
        <f t="shared" si="1471"/>
        <v>10.7</v>
      </c>
      <c r="Z1091" s="11">
        <f t="shared" si="1472"/>
        <v>10.7</v>
      </c>
      <c r="AA1091" s="11">
        <f>AA1092</f>
        <v>0</v>
      </c>
      <c r="AB1091" s="11">
        <f>AB1092</f>
        <v>0</v>
      </c>
      <c r="AC1091" s="11">
        <f>AC1092</f>
        <v>0</v>
      </c>
      <c r="AD1091" s="11">
        <f t="shared" si="1453"/>
        <v>10.7</v>
      </c>
      <c r="AE1091" s="11">
        <f>AE1092</f>
        <v>0</v>
      </c>
      <c r="AF1091" s="57">
        <f t="shared" si="1447"/>
        <v>10.7</v>
      </c>
      <c r="AG1091" s="58">
        <f t="shared" si="1454"/>
        <v>10.7</v>
      </c>
      <c r="AH1091" s="58">
        <f t="shared" si="1455"/>
        <v>10.7</v>
      </c>
      <c r="AI1091" s="11">
        <f>AI1092</f>
        <v>0</v>
      </c>
      <c r="AJ1091" s="21"/>
      <c r="AK1091" s="21"/>
    </row>
    <row r="1092" spans="1:42" x14ac:dyDescent="0.3">
      <c r="A1092" s="47" t="s">
        <v>713</v>
      </c>
      <c r="B1092" s="48">
        <v>800</v>
      </c>
      <c r="C1092" s="47" t="s">
        <v>235</v>
      </c>
      <c r="D1092" s="47" t="s">
        <v>63</v>
      </c>
      <c r="E1092" s="49" t="s">
        <v>684</v>
      </c>
      <c r="F1092" s="11">
        <v>10.7</v>
      </c>
      <c r="G1092" s="11">
        <v>10.7</v>
      </c>
      <c r="H1092" s="11">
        <v>10.7</v>
      </c>
      <c r="I1092" s="11"/>
      <c r="J1092" s="11"/>
      <c r="K1092" s="11"/>
      <c r="L1092" s="11">
        <f t="shared" si="1409"/>
        <v>10.7</v>
      </c>
      <c r="M1092" s="11">
        <f t="shared" si="1410"/>
        <v>10.7</v>
      </c>
      <c r="N1092" s="11">
        <f t="shared" si="1411"/>
        <v>10.7</v>
      </c>
      <c r="O1092" s="11"/>
      <c r="P1092" s="11"/>
      <c r="Q1092" s="11"/>
      <c r="R1092" s="11">
        <f t="shared" si="1385"/>
        <v>10.7</v>
      </c>
      <c r="S1092" s="11">
        <f t="shared" si="1386"/>
        <v>10.7</v>
      </c>
      <c r="T1092" s="11">
        <f t="shared" si="1387"/>
        <v>10.7</v>
      </c>
      <c r="U1092" s="11"/>
      <c r="V1092" s="11"/>
      <c r="W1092" s="11"/>
      <c r="X1092" s="11">
        <f t="shared" si="1470"/>
        <v>10.7</v>
      </c>
      <c r="Y1092" s="11">
        <f t="shared" si="1471"/>
        <v>10.7</v>
      </c>
      <c r="Z1092" s="11">
        <f t="shared" si="1472"/>
        <v>10.7</v>
      </c>
      <c r="AA1092" s="11"/>
      <c r="AB1092" s="11"/>
      <c r="AC1092" s="11"/>
      <c r="AD1092" s="11">
        <f t="shared" si="1453"/>
        <v>10.7</v>
      </c>
      <c r="AE1092" s="11"/>
      <c r="AF1092" s="57">
        <f t="shared" si="1447"/>
        <v>10.7</v>
      </c>
      <c r="AG1092" s="58">
        <f t="shared" si="1454"/>
        <v>10.7</v>
      </c>
      <c r="AH1092" s="58">
        <f t="shared" si="1455"/>
        <v>10.7</v>
      </c>
      <c r="AI1092" s="11"/>
      <c r="AJ1092" s="21"/>
      <c r="AK1092" s="21"/>
    </row>
    <row r="1093" spans="1:42" s="59" customFormat="1" ht="46.8" x14ac:dyDescent="0.3">
      <c r="A1093" s="41" t="s">
        <v>714</v>
      </c>
      <c r="B1093" s="42"/>
      <c r="C1093" s="41"/>
      <c r="D1093" s="41"/>
      <c r="E1093" s="43" t="s">
        <v>715</v>
      </c>
      <c r="F1093" s="15">
        <f t="shared" ref="F1093:K1093" si="1475">F1094+F1116+F1166</f>
        <v>2080011</v>
      </c>
      <c r="G1093" s="15">
        <f t="shared" si="1475"/>
        <v>2162027.2000000002</v>
      </c>
      <c r="H1093" s="15">
        <f t="shared" si="1475"/>
        <v>1550079</v>
      </c>
      <c r="I1093" s="15">
        <f t="shared" si="1475"/>
        <v>136272.1</v>
      </c>
      <c r="J1093" s="15">
        <f t="shared" si="1475"/>
        <v>145697.79999999999</v>
      </c>
      <c r="K1093" s="15">
        <f t="shared" si="1475"/>
        <v>148416.5</v>
      </c>
      <c r="L1093" s="15">
        <f t="shared" si="1409"/>
        <v>2216283.1</v>
      </c>
      <c r="M1093" s="15">
        <f t="shared" si="1410"/>
        <v>2307725</v>
      </c>
      <c r="N1093" s="15">
        <f t="shared" si="1411"/>
        <v>1698495.5</v>
      </c>
      <c r="O1093" s="15">
        <f>O1094+O1116+O1166</f>
        <v>464220.62033000001</v>
      </c>
      <c r="P1093" s="15">
        <f>P1094+P1116+P1166</f>
        <v>17371.899999999998</v>
      </c>
      <c r="Q1093" s="15">
        <f>Q1094+Q1116+Q1166</f>
        <v>17371.899999999998</v>
      </c>
      <c r="R1093" s="15">
        <f t="shared" si="1385"/>
        <v>2680503.7203299999</v>
      </c>
      <c r="S1093" s="15">
        <f t="shared" si="1386"/>
        <v>2325096.9</v>
      </c>
      <c r="T1093" s="15">
        <f t="shared" si="1387"/>
        <v>1715867.4</v>
      </c>
      <c r="U1093" s="15">
        <f>U1094+U1116+U1166</f>
        <v>-36702.372000000003</v>
      </c>
      <c r="V1093" s="15">
        <f>V1094+V1116+V1166</f>
        <v>0</v>
      </c>
      <c r="W1093" s="15">
        <f>W1094+W1116+W1166</f>
        <v>0</v>
      </c>
      <c r="X1093" s="15">
        <f t="shared" si="1470"/>
        <v>2643801.3483299999</v>
      </c>
      <c r="Y1093" s="15">
        <f t="shared" si="1471"/>
        <v>2325096.9</v>
      </c>
      <c r="Z1093" s="15">
        <f t="shared" si="1472"/>
        <v>1715867.4</v>
      </c>
      <c r="AA1093" s="15">
        <f>AA1094+AA1116+AA1166</f>
        <v>-42719.959280000003</v>
      </c>
      <c r="AB1093" s="15">
        <f>AB1094+AB1116+AB1166</f>
        <v>104188.8</v>
      </c>
      <c r="AC1093" s="15">
        <f>AC1094+AC1116+AC1166</f>
        <v>65320.65928</v>
      </c>
      <c r="AD1093" s="15">
        <f t="shared" si="1453"/>
        <v>2601081.3890499999</v>
      </c>
      <c r="AE1093" s="15">
        <f>AE1094+AE1116+AE1166</f>
        <v>0</v>
      </c>
      <c r="AF1093" s="53">
        <f t="shared" si="1447"/>
        <v>2601081.3890499999</v>
      </c>
      <c r="AG1093" s="54">
        <f t="shared" si="1454"/>
        <v>2429285.6999999997</v>
      </c>
      <c r="AH1093" s="54">
        <f t="shared" si="1455"/>
        <v>1781188.0592799999</v>
      </c>
      <c r="AI1093" s="15">
        <f>AI1094+AI1116+AI1166</f>
        <v>0</v>
      </c>
      <c r="AJ1093" s="16"/>
      <c r="AK1093" s="16"/>
      <c r="AL1093" s="12"/>
      <c r="AM1093" s="12"/>
      <c r="AN1093" s="12"/>
      <c r="AO1093" s="12"/>
      <c r="AP1093" s="12"/>
    </row>
    <row r="1094" spans="1:42" s="60" customFormat="1" ht="31.2" x14ac:dyDescent="0.3">
      <c r="A1094" s="44" t="s">
        <v>716</v>
      </c>
      <c r="B1094" s="45"/>
      <c r="C1094" s="44"/>
      <c r="D1094" s="44"/>
      <c r="E1094" s="46" t="s">
        <v>256</v>
      </c>
      <c r="F1094" s="18">
        <f t="shared" ref="F1094:K1094" si="1476">F1095</f>
        <v>750000</v>
      </c>
      <c r="G1094" s="18">
        <f t="shared" si="1476"/>
        <v>400000</v>
      </c>
      <c r="H1094" s="18">
        <f t="shared" si="1476"/>
        <v>200000</v>
      </c>
      <c r="I1094" s="18">
        <f t="shared" si="1476"/>
        <v>0</v>
      </c>
      <c r="J1094" s="18">
        <f t="shared" si="1476"/>
        <v>0</v>
      </c>
      <c r="K1094" s="18">
        <f t="shared" si="1476"/>
        <v>0</v>
      </c>
      <c r="L1094" s="18">
        <f t="shared" si="1409"/>
        <v>750000</v>
      </c>
      <c r="M1094" s="18">
        <f t="shared" si="1410"/>
        <v>400000</v>
      </c>
      <c r="N1094" s="18">
        <f t="shared" si="1411"/>
        <v>200000</v>
      </c>
      <c r="O1094" s="18">
        <f>O1095</f>
        <v>224929.18236000001</v>
      </c>
      <c r="P1094" s="18">
        <f>P1095</f>
        <v>0</v>
      </c>
      <c r="Q1094" s="18">
        <f>Q1095</f>
        <v>0</v>
      </c>
      <c r="R1094" s="18">
        <f t="shared" si="1385"/>
        <v>974929.18235999998</v>
      </c>
      <c r="S1094" s="18">
        <f t="shared" si="1386"/>
        <v>400000</v>
      </c>
      <c r="T1094" s="18">
        <f t="shared" si="1387"/>
        <v>200000</v>
      </c>
      <c r="U1094" s="18">
        <f>U1095</f>
        <v>-19826.932000000001</v>
      </c>
      <c r="V1094" s="18">
        <f>V1095</f>
        <v>0</v>
      </c>
      <c r="W1094" s="18">
        <f>W1095</f>
        <v>0</v>
      </c>
      <c r="X1094" s="18">
        <f t="shared" si="1470"/>
        <v>955102.25035999995</v>
      </c>
      <c r="Y1094" s="18">
        <f t="shared" si="1471"/>
        <v>400000</v>
      </c>
      <c r="Z1094" s="18">
        <f t="shared" si="1472"/>
        <v>200000</v>
      </c>
      <c r="AA1094" s="18">
        <f>AA1095+AA1112</f>
        <v>100000</v>
      </c>
      <c r="AB1094" s="18">
        <f>AB1095+AB1112</f>
        <v>0</v>
      </c>
      <c r="AC1094" s="18">
        <f>AC1095+AC1112</f>
        <v>0</v>
      </c>
      <c r="AD1094" s="18">
        <f t="shared" si="1453"/>
        <v>1055102.2503599999</v>
      </c>
      <c r="AE1094" s="18">
        <f>AE1095+AE1112</f>
        <v>0</v>
      </c>
      <c r="AF1094" s="55">
        <f t="shared" si="1447"/>
        <v>1055102.2503599999</v>
      </c>
      <c r="AG1094" s="56">
        <f t="shared" si="1454"/>
        <v>400000</v>
      </c>
      <c r="AH1094" s="56">
        <f t="shared" si="1455"/>
        <v>200000</v>
      </c>
      <c r="AI1094" s="18">
        <f>AI1095+AI1112</f>
        <v>0</v>
      </c>
      <c r="AJ1094" s="19"/>
      <c r="AK1094" s="19"/>
      <c r="AL1094" s="17"/>
      <c r="AM1094" s="17"/>
      <c r="AN1094" s="17"/>
      <c r="AO1094" s="17"/>
      <c r="AP1094" s="17"/>
    </row>
    <row r="1095" spans="1:42" ht="31.2" x14ac:dyDescent="0.3">
      <c r="A1095" s="47" t="s">
        <v>717</v>
      </c>
      <c r="B1095" s="48"/>
      <c r="C1095" s="47"/>
      <c r="D1095" s="47"/>
      <c r="E1095" s="49" t="s">
        <v>537</v>
      </c>
      <c r="F1095" s="11">
        <f t="shared" ref="F1095:K1095" si="1477">F1096+F1101</f>
        <v>750000</v>
      </c>
      <c r="G1095" s="11">
        <f t="shared" si="1477"/>
        <v>400000</v>
      </c>
      <c r="H1095" s="11">
        <f t="shared" si="1477"/>
        <v>200000</v>
      </c>
      <c r="I1095" s="11">
        <f t="shared" si="1477"/>
        <v>0</v>
      </c>
      <c r="J1095" s="11">
        <f t="shared" si="1477"/>
        <v>0</v>
      </c>
      <c r="K1095" s="11">
        <f t="shared" si="1477"/>
        <v>0</v>
      </c>
      <c r="L1095" s="11">
        <f t="shared" si="1409"/>
        <v>750000</v>
      </c>
      <c r="M1095" s="11">
        <f t="shared" si="1410"/>
        <v>400000</v>
      </c>
      <c r="N1095" s="11">
        <f t="shared" si="1411"/>
        <v>200000</v>
      </c>
      <c r="O1095" s="11">
        <f>O1096+O1101+O1104+O1109</f>
        <v>224929.18236000001</v>
      </c>
      <c r="P1095" s="11">
        <f>P1096+P1101+P1104+P1109</f>
        <v>0</v>
      </c>
      <c r="Q1095" s="11">
        <f>Q1096+Q1101+Q1104+Q1109</f>
        <v>0</v>
      </c>
      <c r="R1095" s="11">
        <f t="shared" si="1385"/>
        <v>974929.18235999998</v>
      </c>
      <c r="S1095" s="11">
        <f t="shared" si="1386"/>
        <v>400000</v>
      </c>
      <c r="T1095" s="11">
        <f t="shared" si="1387"/>
        <v>200000</v>
      </c>
      <c r="U1095" s="11">
        <f>U1096+U1101+U1104+U1109</f>
        <v>-19826.932000000001</v>
      </c>
      <c r="V1095" s="11">
        <f>V1096+V1101+V1104+V1109</f>
        <v>0</v>
      </c>
      <c r="W1095" s="11">
        <f>W1096+W1101+W1104+W1109</f>
        <v>0</v>
      </c>
      <c r="X1095" s="11">
        <f t="shared" si="1470"/>
        <v>955102.25035999995</v>
      </c>
      <c r="Y1095" s="11">
        <f t="shared" si="1471"/>
        <v>400000</v>
      </c>
      <c r="Z1095" s="11">
        <f t="shared" si="1472"/>
        <v>200000</v>
      </c>
      <c r="AA1095" s="11">
        <f>AA1096+AA1101+AA1104+AA1109</f>
        <v>0</v>
      </c>
      <c r="AB1095" s="11">
        <f>AB1096+AB1101+AB1104+AB1109</f>
        <v>0</v>
      </c>
      <c r="AC1095" s="11">
        <f>AC1096+AC1101+AC1104+AC1109</f>
        <v>0</v>
      </c>
      <c r="AD1095" s="11">
        <f t="shared" si="1453"/>
        <v>955102.25035999995</v>
      </c>
      <c r="AE1095" s="11">
        <f>AE1096+AE1101+AE1104+AE1109</f>
        <v>0</v>
      </c>
      <c r="AF1095" s="57">
        <f t="shared" si="1447"/>
        <v>955102.25035999995</v>
      </c>
      <c r="AG1095" s="58">
        <f t="shared" si="1454"/>
        <v>400000</v>
      </c>
      <c r="AH1095" s="58">
        <f t="shared" si="1455"/>
        <v>200000</v>
      </c>
      <c r="AI1095" s="11">
        <f>AI1096+AI1101+AI1104+AI1109</f>
        <v>0</v>
      </c>
      <c r="AJ1095" s="21"/>
      <c r="AK1095" s="21"/>
    </row>
    <row r="1096" spans="1:42" ht="46.8" x14ac:dyDescent="0.3">
      <c r="A1096" s="47" t="s">
        <v>718</v>
      </c>
      <c r="B1096" s="48"/>
      <c r="C1096" s="47"/>
      <c r="D1096" s="47"/>
      <c r="E1096" s="49" t="s">
        <v>719</v>
      </c>
      <c r="F1096" s="11">
        <f t="shared" ref="F1096:F1102" si="1478">F1097</f>
        <v>50000</v>
      </c>
      <c r="G1096" s="11">
        <f t="shared" ref="G1096:G1102" si="1479">G1097</f>
        <v>0</v>
      </c>
      <c r="H1096" s="11">
        <f t="shared" ref="H1096:H1102" si="1480">H1097</f>
        <v>200000</v>
      </c>
      <c r="I1096" s="11">
        <f t="shared" ref="I1096:I1102" si="1481">I1097</f>
        <v>0</v>
      </c>
      <c r="J1096" s="11">
        <f t="shared" ref="J1096:J1102" si="1482">J1097</f>
        <v>0</v>
      </c>
      <c r="K1096" s="11">
        <f t="shared" ref="K1096:K1102" si="1483">K1097</f>
        <v>0</v>
      </c>
      <c r="L1096" s="11">
        <f t="shared" si="1409"/>
        <v>50000</v>
      </c>
      <c r="M1096" s="11">
        <f t="shared" si="1410"/>
        <v>0</v>
      </c>
      <c r="N1096" s="11">
        <f t="shared" si="1411"/>
        <v>200000</v>
      </c>
      <c r="O1096" s="11">
        <f>O1097+O1099</f>
        <v>57984.566939999997</v>
      </c>
      <c r="P1096" s="11">
        <f>P1097+P1099</f>
        <v>0</v>
      </c>
      <c r="Q1096" s="11">
        <f>Q1097+Q1099</f>
        <v>0</v>
      </c>
      <c r="R1096" s="11">
        <f t="shared" ref="R1096:R1159" si="1484">L1096+O1096</f>
        <v>107984.56693999999</v>
      </c>
      <c r="S1096" s="11">
        <f t="shared" ref="S1096:S1159" si="1485">M1096+P1096</f>
        <v>0</v>
      </c>
      <c r="T1096" s="11">
        <f t="shared" ref="T1096:T1159" si="1486">N1096+Q1096</f>
        <v>200000</v>
      </c>
      <c r="U1096" s="11">
        <f t="shared" ref="U1096:U1110" si="1487">U1097</f>
        <v>0</v>
      </c>
      <c r="V1096" s="11">
        <f t="shared" ref="V1096:V1110" si="1488">V1097</f>
        <v>0</v>
      </c>
      <c r="W1096" s="11">
        <f t="shared" ref="W1096:W1110" si="1489">W1097</f>
        <v>0</v>
      </c>
      <c r="X1096" s="11">
        <f t="shared" si="1470"/>
        <v>107984.56693999999</v>
      </c>
      <c r="Y1096" s="11">
        <f t="shared" si="1471"/>
        <v>0</v>
      </c>
      <c r="Z1096" s="11">
        <f t="shared" si="1472"/>
        <v>200000</v>
      </c>
      <c r="AA1096" s="11">
        <f t="shared" ref="AA1096:AA1114" si="1490">AA1097</f>
        <v>0</v>
      </c>
      <c r="AB1096" s="11">
        <f t="shared" ref="AB1096:AB1114" si="1491">AB1097</f>
        <v>0</v>
      </c>
      <c r="AC1096" s="11">
        <f t="shared" ref="AC1096:AC1114" si="1492">AC1097</f>
        <v>0</v>
      </c>
      <c r="AD1096" s="11">
        <f t="shared" si="1453"/>
        <v>107984.56693999999</v>
      </c>
      <c r="AE1096" s="11">
        <f t="shared" ref="AE1096:AE1114" si="1493">AE1097</f>
        <v>0</v>
      </c>
      <c r="AF1096" s="57">
        <f t="shared" si="1447"/>
        <v>107984.56693999999</v>
      </c>
      <c r="AG1096" s="58">
        <f t="shared" si="1454"/>
        <v>0</v>
      </c>
      <c r="AH1096" s="58">
        <f t="shared" si="1455"/>
        <v>200000</v>
      </c>
      <c r="AI1096" s="11">
        <f t="shared" ref="AI1096:AI1114" si="1494">AI1097</f>
        <v>0</v>
      </c>
      <c r="AJ1096" s="21"/>
      <c r="AK1096" s="21"/>
    </row>
    <row r="1097" spans="1:42" ht="46.8" x14ac:dyDescent="0.3">
      <c r="A1097" s="47" t="s">
        <v>718</v>
      </c>
      <c r="B1097" s="48" t="s">
        <v>51</v>
      </c>
      <c r="C1097" s="47"/>
      <c r="D1097" s="47"/>
      <c r="E1097" s="49" t="s">
        <v>52</v>
      </c>
      <c r="F1097" s="11">
        <f t="shared" si="1478"/>
        <v>50000</v>
      </c>
      <c r="G1097" s="11">
        <f t="shared" si="1479"/>
        <v>0</v>
      </c>
      <c r="H1097" s="11">
        <f t="shared" si="1480"/>
        <v>200000</v>
      </c>
      <c r="I1097" s="11">
        <f t="shared" si="1481"/>
        <v>0</v>
      </c>
      <c r="J1097" s="11">
        <f t="shared" si="1482"/>
        <v>0</v>
      </c>
      <c r="K1097" s="11">
        <f t="shared" si="1483"/>
        <v>0</v>
      </c>
      <c r="L1097" s="11">
        <f t="shared" si="1409"/>
        <v>50000</v>
      </c>
      <c r="M1097" s="11">
        <f t="shared" si="1410"/>
        <v>0</v>
      </c>
      <c r="N1097" s="11">
        <f t="shared" si="1411"/>
        <v>200000</v>
      </c>
      <c r="O1097" s="11">
        <f t="shared" ref="O1097:O1110" si="1495">O1098</f>
        <v>44829.436099999999</v>
      </c>
      <c r="P1097" s="11">
        <f t="shared" ref="P1097:P1110" si="1496">P1098</f>
        <v>0</v>
      </c>
      <c r="Q1097" s="11">
        <f t="shared" ref="Q1097:Q1110" si="1497">Q1098</f>
        <v>0</v>
      </c>
      <c r="R1097" s="11">
        <f t="shared" si="1484"/>
        <v>94829.436099999992</v>
      </c>
      <c r="S1097" s="11">
        <f t="shared" si="1485"/>
        <v>0</v>
      </c>
      <c r="T1097" s="11">
        <f t="shared" si="1486"/>
        <v>200000</v>
      </c>
      <c r="U1097" s="11">
        <f t="shared" si="1487"/>
        <v>0</v>
      </c>
      <c r="V1097" s="11">
        <f t="shared" si="1488"/>
        <v>0</v>
      </c>
      <c r="W1097" s="11">
        <f t="shared" si="1489"/>
        <v>0</v>
      </c>
      <c r="X1097" s="11">
        <f t="shared" si="1470"/>
        <v>94829.436099999992</v>
      </c>
      <c r="Y1097" s="11">
        <f t="shared" si="1471"/>
        <v>0</v>
      </c>
      <c r="Z1097" s="11">
        <f t="shared" si="1472"/>
        <v>200000</v>
      </c>
      <c r="AA1097" s="11">
        <f t="shared" si="1490"/>
        <v>0</v>
      </c>
      <c r="AB1097" s="11">
        <f t="shared" si="1491"/>
        <v>0</v>
      </c>
      <c r="AC1097" s="11">
        <f t="shared" si="1492"/>
        <v>0</v>
      </c>
      <c r="AD1097" s="11">
        <f t="shared" si="1453"/>
        <v>94829.436099999992</v>
      </c>
      <c r="AE1097" s="11">
        <f t="shared" si="1493"/>
        <v>0</v>
      </c>
      <c r="AF1097" s="57">
        <f t="shared" si="1447"/>
        <v>94829.436099999992</v>
      </c>
      <c r="AG1097" s="58">
        <f t="shared" si="1454"/>
        <v>0</v>
      </c>
      <c r="AH1097" s="58">
        <f t="shared" si="1455"/>
        <v>200000</v>
      </c>
      <c r="AI1097" s="11">
        <f t="shared" si="1494"/>
        <v>0</v>
      </c>
      <c r="AJ1097" s="21"/>
      <c r="AK1097" s="21"/>
    </row>
    <row r="1098" spans="1:42" x14ac:dyDescent="0.3">
      <c r="A1098" s="47" t="s">
        <v>718</v>
      </c>
      <c r="B1098" s="48">
        <v>600</v>
      </c>
      <c r="C1098" s="47" t="s">
        <v>318</v>
      </c>
      <c r="D1098" s="47" t="s">
        <v>30</v>
      </c>
      <c r="E1098" s="49" t="s">
        <v>720</v>
      </c>
      <c r="F1098" s="11">
        <v>50000</v>
      </c>
      <c r="G1098" s="11">
        <v>0</v>
      </c>
      <c r="H1098" s="11">
        <v>200000</v>
      </c>
      <c r="I1098" s="11"/>
      <c r="J1098" s="11"/>
      <c r="K1098" s="11"/>
      <c r="L1098" s="11">
        <f t="shared" si="1409"/>
        <v>50000</v>
      </c>
      <c r="M1098" s="11">
        <f t="shared" si="1410"/>
        <v>0</v>
      </c>
      <c r="N1098" s="11">
        <f t="shared" si="1411"/>
        <v>200000</v>
      </c>
      <c r="O1098" s="11">
        <v>44829.436099999999</v>
      </c>
      <c r="P1098" s="11"/>
      <c r="Q1098" s="11"/>
      <c r="R1098" s="11">
        <f t="shared" si="1484"/>
        <v>94829.436099999992</v>
      </c>
      <c r="S1098" s="11">
        <f t="shared" si="1485"/>
        <v>0</v>
      </c>
      <c r="T1098" s="11">
        <f t="shared" si="1486"/>
        <v>200000</v>
      </c>
      <c r="U1098" s="11"/>
      <c r="V1098" s="11"/>
      <c r="W1098" s="11"/>
      <c r="X1098" s="11">
        <f t="shared" si="1470"/>
        <v>94829.436099999992</v>
      </c>
      <c r="Y1098" s="11">
        <f t="shared" si="1471"/>
        <v>0</v>
      </c>
      <c r="Z1098" s="11">
        <f t="shared" si="1472"/>
        <v>200000</v>
      </c>
      <c r="AA1098" s="11"/>
      <c r="AB1098" s="11"/>
      <c r="AC1098" s="11"/>
      <c r="AD1098" s="11">
        <f t="shared" si="1453"/>
        <v>94829.436099999992</v>
      </c>
      <c r="AE1098" s="11"/>
      <c r="AF1098" s="57">
        <f t="shared" si="1447"/>
        <v>94829.436099999992</v>
      </c>
      <c r="AG1098" s="58">
        <f t="shared" si="1454"/>
        <v>0</v>
      </c>
      <c r="AH1098" s="58">
        <f t="shared" si="1455"/>
        <v>200000</v>
      </c>
      <c r="AI1098" s="11"/>
      <c r="AJ1098" s="21"/>
      <c r="AK1098" s="21"/>
    </row>
    <row r="1099" spans="1:42" x14ac:dyDescent="0.3">
      <c r="A1099" s="47" t="s">
        <v>718</v>
      </c>
      <c r="B1099" s="48" t="s">
        <v>45</v>
      </c>
      <c r="C1099" s="47"/>
      <c r="D1099" s="47"/>
      <c r="E1099" s="49" t="s">
        <v>46</v>
      </c>
      <c r="F1099" s="11"/>
      <c r="G1099" s="11"/>
      <c r="H1099" s="11"/>
      <c r="I1099" s="11"/>
      <c r="J1099" s="11"/>
      <c r="K1099" s="11"/>
      <c r="L1099" s="11"/>
      <c r="M1099" s="11"/>
      <c r="N1099" s="11"/>
      <c r="O1099" s="11">
        <f t="shared" si="1495"/>
        <v>13155.13084</v>
      </c>
      <c r="P1099" s="11">
        <f t="shared" si="1496"/>
        <v>0</v>
      </c>
      <c r="Q1099" s="11">
        <f t="shared" si="1497"/>
        <v>0</v>
      </c>
      <c r="R1099" s="11">
        <f t="shared" si="1484"/>
        <v>13155.13084</v>
      </c>
      <c r="S1099" s="11">
        <f t="shared" si="1485"/>
        <v>0</v>
      </c>
      <c r="T1099" s="11">
        <f t="shared" si="1486"/>
        <v>0</v>
      </c>
      <c r="U1099" s="11">
        <f t="shared" si="1487"/>
        <v>0</v>
      </c>
      <c r="V1099" s="11">
        <f t="shared" si="1488"/>
        <v>0</v>
      </c>
      <c r="W1099" s="11">
        <f t="shared" si="1489"/>
        <v>0</v>
      </c>
      <c r="X1099" s="11">
        <f t="shared" si="1470"/>
        <v>13155.13084</v>
      </c>
      <c r="Y1099" s="11">
        <f t="shared" si="1471"/>
        <v>0</v>
      </c>
      <c r="Z1099" s="11">
        <f t="shared" si="1472"/>
        <v>0</v>
      </c>
      <c r="AA1099" s="11">
        <f t="shared" si="1490"/>
        <v>0</v>
      </c>
      <c r="AB1099" s="11">
        <f t="shared" si="1491"/>
        <v>0</v>
      </c>
      <c r="AC1099" s="11">
        <f t="shared" si="1492"/>
        <v>0</v>
      </c>
      <c r="AD1099" s="11">
        <f t="shared" si="1453"/>
        <v>13155.13084</v>
      </c>
      <c r="AE1099" s="11">
        <f t="shared" si="1493"/>
        <v>0</v>
      </c>
      <c r="AF1099" s="57">
        <f t="shared" si="1447"/>
        <v>13155.13084</v>
      </c>
      <c r="AG1099" s="58">
        <f t="shared" si="1454"/>
        <v>0</v>
      </c>
      <c r="AH1099" s="58">
        <f t="shared" si="1455"/>
        <v>0</v>
      </c>
      <c r="AI1099" s="11">
        <f t="shared" si="1494"/>
        <v>0</v>
      </c>
      <c r="AJ1099" s="21"/>
      <c r="AK1099" s="21"/>
    </row>
    <row r="1100" spans="1:42" x14ac:dyDescent="0.3">
      <c r="A1100" s="47" t="s">
        <v>718</v>
      </c>
      <c r="B1100" s="48">
        <v>800</v>
      </c>
      <c r="C1100" s="47" t="s">
        <v>318</v>
      </c>
      <c r="D1100" s="47" t="s">
        <v>30</v>
      </c>
      <c r="E1100" s="49" t="s">
        <v>720</v>
      </c>
      <c r="F1100" s="11"/>
      <c r="G1100" s="11"/>
      <c r="H1100" s="11"/>
      <c r="I1100" s="11"/>
      <c r="J1100" s="11"/>
      <c r="K1100" s="11"/>
      <c r="L1100" s="11"/>
      <c r="M1100" s="11"/>
      <c r="N1100" s="11"/>
      <c r="O1100" s="11">
        <v>13155.13084</v>
      </c>
      <c r="P1100" s="11"/>
      <c r="Q1100" s="11"/>
      <c r="R1100" s="11">
        <f t="shared" si="1484"/>
        <v>13155.13084</v>
      </c>
      <c r="S1100" s="11">
        <f t="shared" si="1485"/>
        <v>0</v>
      </c>
      <c r="T1100" s="11">
        <f t="shared" si="1486"/>
        <v>0</v>
      </c>
      <c r="U1100" s="11"/>
      <c r="V1100" s="11"/>
      <c r="W1100" s="11"/>
      <c r="X1100" s="11">
        <f t="shared" si="1470"/>
        <v>13155.13084</v>
      </c>
      <c r="Y1100" s="11">
        <f t="shared" si="1471"/>
        <v>0</v>
      </c>
      <c r="Z1100" s="11">
        <f t="shared" si="1472"/>
        <v>0</v>
      </c>
      <c r="AA1100" s="11"/>
      <c r="AB1100" s="11"/>
      <c r="AC1100" s="11"/>
      <c r="AD1100" s="11">
        <f t="shared" si="1453"/>
        <v>13155.13084</v>
      </c>
      <c r="AE1100" s="11"/>
      <c r="AF1100" s="57">
        <f t="shared" si="1447"/>
        <v>13155.13084</v>
      </c>
      <c r="AG1100" s="58">
        <f t="shared" si="1454"/>
        <v>0</v>
      </c>
      <c r="AH1100" s="58">
        <f t="shared" si="1455"/>
        <v>0</v>
      </c>
      <c r="AI1100" s="11"/>
      <c r="AJ1100" s="21"/>
      <c r="AK1100" s="21"/>
    </row>
    <row r="1101" spans="1:42" ht="31.2" x14ac:dyDescent="0.3">
      <c r="A1101" s="47" t="s">
        <v>721</v>
      </c>
      <c r="B1101" s="48"/>
      <c r="C1101" s="47"/>
      <c r="D1101" s="47"/>
      <c r="E1101" s="49" t="s">
        <v>722</v>
      </c>
      <c r="F1101" s="11">
        <f t="shared" si="1478"/>
        <v>700000</v>
      </c>
      <c r="G1101" s="11">
        <f t="shared" si="1479"/>
        <v>400000</v>
      </c>
      <c r="H1101" s="11">
        <f t="shared" si="1480"/>
        <v>0</v>
      </c>
      <c r="I1101" s="11">
        <f t="shared" si="1481"/>
        <v>0</v>
      </c>
      <c r="J1101" s="11">
        <f t="shared" si="1482"/>
        <v>0</v>
      </c>
      <c r="K1101" s="11">
        <f t="shared" si="1483"/>
        <v>0</v>
      </c>
      <c r="L1101" s="11">
        <f t="shared" si="1409"/>
        <v>700000</v>
      </c>
      <c r="M1101" s="11">
        <f t="shared" si="1410"/>
        <v>400000</v>
      </c>
      <c r="N1101" s="11">
        <f t="shared" si="1411"/>
        <v>0</v>
      </c>
      <c r="O1101" s="11">
        <f t="shared" si="1495"/>
        <v>0</v>
      </c>
      <c r="P1101" s="11">
        <f t="shared" si="1496"/>
        <v>0</v>
      </c>
      <c r="Q1101" s="11">
        <f t="shared" si="1497"/>
        <v>0</v>
      </c>
      <c r="R1101" s="11">
        <f t="shared" si="1484"/>
        <v>700000</v>
      </c>
      <c r="S1101" s="11">
        <f t="shared" si="1485"/>
        <v>400000</v>
      </c>
      <c r="T1101" s="11">
        <f t="shared" si="1486"/>
        <v>0</v>
      </c>
      <c r="U1101" s="11">
        <f t="shared" si="1487"/>
        <v>0</v>
      </c>
      <c r="V1101" s="11">
        <f t="shared" si="1488"/>
        <v>0</v>
      </c>
      <c r="W1101" s="11">
        <f t="shared" si="1489"/>
        <v>0</v>
      </c>
      <c r="X1101" s="11">
        <f t="shared" si="1470"/>
        <v>700000</v>
      </c>
      <c r="Y1101" s="11">
        <f t="shared" si="1471"/>
        <v>400000</v>
      </c>
      <c r="Z1101" s="11">
        <f t="shared" si="1472"/>
        <v>0</v>
      </c>
      <c r="AA1101" s="11">
        <f t="shared" si="1490"/>
        <v>0</v>
      </c>
      <c r="AB1101" s="11">
        <f t="shared" si="1491"/>
        <v>0</v>
      </c>
      <c r="AC1101" s="11">
        <f t="shared" si="1492"/>
        <v>0</v>
      </c>
      <c r="AD1101" s="11">
        <f t="shared" si="1453"/>
        <v>700000</v>
      </c>
      <c r="AE1101" s="11">
        <f t="shared" si="1493"/>
        <v>0</v>
      </c>
      <c r="AF1101" s="57">
        <f t="shared" si="1447"/>
        <v>700000</v>
      </c>
      <c r="AG1101" s="58">
        <f t="shared" si="1454"/>
        <v>400000</v>
      </c>
      <c r="AH1101" s="58">
        <f t="shared" si="1455"/>
        <v>0</v>
      </c>
      <c r="AI1101" s="11">
        <f t="shared" si="1494"/>
        <v>0</v>
      </c>
      <c r="AJ1101" s="21"/>
      <c r="AK1101" s="21"/>
    </row>
    <row r="1102" spans="1:42" ht="46.8" x14ac:dyDescent="0.3">
      <c r="A1102" s="47" t="s">
        <v>721</v>
      </c>
      <c r="B1102" s="48" t="s">
        <v>51</v>
      </c>
      <c r="C1102" s="47"/>
      <c r="D1102" s="47"/>
      <c r="E1102" s="49" t="s">
        <v>52</v>
      </c>
      <c r="F1102" s="11">
        <f t="shared" si="1478"/>
        <v>700000</v>
      </c>
      <c r="G1102" s="11">
        <f t="shared" si="1479"/>
        <v>400000</v>
      </c>
      <c r="H1102" s="11">
        <f t="shared" si="1480"/>
        <v>0</v>
      </c>
      <c r="I1102" s="11">
        <f t="shared" si="1481"/>
        <v>0</v>
      </c>
      <c r="J1102" s="11">
        <f t="shared" si="1482"/>
        <v>0</v>
      </c>
      <c r="K1102" s="11">
        <f t="shared" si="1483"/>
        <v>0</v>
      </c>
      <c r="L1102" s="11">
        <f t="shared" si="1409"/>
        <v>700000</v>
      </c>
      <c r="M1102" s="11">
        <f t="shared" si="1410"/>
        <v>400000</v>
      </c>
      <c r="N1102" s="11">
        <f t="shared" si="1411"/>
        <v>0</v>
      </c>
      <c r="O1102" s="11">
        <f t="shared" si="1495"/>
        <v>0</v>
      </c>
      <c r="P1102" s="11">
        <f t="shared" si="1496"/>
        <v>0</v>
      </c>
      <c r="Q1102" s="11">
        <f t="shared" si="1497"/>
        <v>0</v>
      </c>
      <c r="R1102" s="11">
        <f t="shared" si="1484"/>
        <v>700000</v>
      </c>
      <c r="S1102" s="11">
        <f t="shared" si="1485"/>
        <v>400000</v>
      </c>
      <c r="T1102" s="11">
        <f t="shared" si="1486"/>
        <v>0</v>
      </c>
      <c r="U1102" s="11">
        <f t="shared" si="1487"/>
        <v>0</v>
      </c>
      <c r="V1102" s="11">
        <f t="shared" si="1488"/>
        <v>0</v>
      </c>
      <c r="W1102" s="11">
        <f t="shared" si="1489"/>
        <v>0</v>
      </c>
      <c r="X1102" s="11">
        <f t="shared" si="1470"/>
        <v>700000</v>
      </c>
      <c r="Y1102" s="11">
        <f t="shared" si="1471"/>
        <v>400000</v>
      </c>
      <c r="Z1102" s="11">
        <f t="shared" si="1472"/>
        <v>0</v>
      </c>
      <c r="AA1102" s="11">
        <f t="shared" si="1490"/>
        <v>0</v>
      </c>
      <c r="AB1102" s="11">
        <f t="shared" si="1491"/>
        <v>0</v>
      </c>
      <c r="AC1102" s="11">
        <f t="shared" si="1492"/>
        <v>0</v>
      </c>
      <c r="AD1102" s="11">
        <f t="shared" si="1453"/>
        <v>700000</v>
      </c>
      <c r="AE1102" s="11">
        <f t="shared" si="1493"/>
        <v>0</v>
      </c>
      <c r="AF1102" s="57">
        <f t="shared" si="1447"/>
        <v>700000</v>
      </c>
      <c r="AG1102" s="58">
        <f t="shared" si="1454"/>
        <v>400000</v>
      </c>
      <c r="AH1102" s="58">
        <f t="shared" si="1455"/>
        <v>0</v>
      </c>
      <c r="AI1102" s="11">
        <f t="shared" si="1494"/>
        <v>0</v>
      </c>
      <c r="AJ1102" s="21"/>
      <c r="AK1102" s="21"/>
    </row>
    <row r="1103" spans="1:42" x14ac:dyDescent="0.3">
      <c r="A1103" s="47" t="s">
        <v>721</v>
      </c>
      <c r="B1103" s="48">
        <v>600</v>
      </c>
      <c r="C1103" s="47" t="s">
        <v>318</v>
      </c>
      <c r="D1103" s="47" t="s">
        <v>30</v>
      </c>
      <c r="E1103" s="49" t="s">
        <v>720</v>
      </c>
      <c r="F1103" s="11">
        <v>700000</v>
      </c>
      <c r="G1103" s="11">
        <v>400000</v>
      </c>
      <c r="H1103" s="11">
        <v>0</v>
      </c>
      <c r="I1103" s="11"/>
      <c r="J1103" s="11"/>
      <c r="K1103" s="11"/>
      <c r="L1103" s="11">
        <f t="shared" si="1409"/>
        <v>700000</v>
      </c>
      <c r="M1103" s="11">
        <f t="shared" si="1410"/>
        <v>400000</v>
      </c>
      <c r="N1103" s="11">
        <f t="shared" si="1411"/>
        <v>0</v>
      </c>
      <c r="O1103" s="11"/>
      <c r="P1103" s="11"/>
      <c r="Q1103" s="11"/>
      <c r="R1103" s="11">
        <f t="shared" si="1484"/>
        <v>700000</v>
      </c>
      <c r="S1103" s="11">
        <f t="shared" si="1485"/>
        <v>400000</v>
      </c>
      <c r="T1103" s="11">
        <f t="shared" si="1486"/>
        <v>0</v>
      </c>
      <c r="U1103" s="11"/>
      <c r="V1103" s="11"/>
      <c r="W1103" s="11"/>
      <c r="X1103" s="11">
        <f t="shared" si="1470"/>
        <v>700000</v>
      </c>
      <c r="Y1103" s="11">
        <f t="shared" si="1471"/>
        <v>400000</v>
      </c>
      <c r="Z1103" s="11">
        <f t="shared" si="1472"/>
        <v>0</v>
      </c>
      <c r="AA1103" s="11"/>
      <c r="AB1103" s="11"/>
      <c r="AC1103" s="11"/>
      <c r="AD1103" s="11">
        <f t="shared" si="1453"/>
        <v>700000</v>
      </c>
      <c r="AE1103" s="11"/>
      <c r="AF1103" s="57">
        <f t="shared" si="1447"/>
        <v>700000</v>
      </c>
      <c r="AG1103" s="58">
        <f t="shared" si="1454"/>
        <v>400000</v>
      </c>
      <c r="AH1103" s="58">
        <f t="shared" si="1455"/>
        <v>0</v>
      </c>
      <c r="AI1103" s="11"/>
      <c r="AJ1103" s="21"/>
      <c r="AK1103" s="21"/>
    </row>
    <row r="1104" spans="1:42" x14ac:dyDescent="0.3">
      <c r="A1104" s="47" t="s">
        <v>723</v>
      </c>
      <c r="B1104" s="48"/>
      <c r="C1104" s="47"/>
      <c r="D1104" s="47"/>
      <c r="E1104" s="50" t="s">
        <v>545</v>
      </c>
      <c r="F1104" s="11"/>
      <c r="G1104" s="11"/>
      <c r="H1104" s="11"/>
      <c r="I1104" s="11"/>
      <c r="J1104" s="11"/>
      <c r="K1104" s="11"/>
      <c r="L1104" s="11"/>
      <c r="M1104" s="11"/>
      <c r="N1104" s="11"/>
      <c r="O1104" s="11">
        <f>O1105+O1107</f>
        <v>147117.68342000002</v>
      </c>
      <c r="P1104" s="11">
        <f>P1105+P1107</f>
        <v>0</v>
      </c>
      <c r="Q1104" s="11">
        <f>Q1105+Q1107</f>
        <v>0</v>
      </c>
      <c r="R1104" s="11">
        <f t="shared" si="1484"/>
        <v>147117.68342000002</v>
      </c>
      <c r="S1104" s="11">
        <f t="shared" si="1485"/>
        <v>0</v>
      </c>
      <c r="T1104" s="11">
        <f t="shared" si="1486"/>
        <v>0</v>
      </c>
      <c r="U1104" s="11"/>
      <c r="V1104" s="11"/>
      <c r="W1104" s="11"/>
      <c r="X1104" s="11">
        <f t="shared" si="1470"/>
        <v>147117.68342000002</v>
      </c>
      <c r="Y1104" s="11">
        <f t="shared" si="1471"/>
        <v>0</v>
      </c>
      <c r="Z1104" s="11">
        <f t="shared" si="1472"/>
        <v>0</v>
      </c>
      <c r="AA1104" s="11"/>
      <c r="AB1104" s="11"/>
      <c r="AC1104" s="11"/>
      <c r="AD1104" s="11">
        <f t="shared" si="1453"/>
        <v>147117.68342000002</v>
      </c>
      <c r="AE1104" s="11"/>
      <c r="AF1104" s="57">
        <f t="shared" si="1447"/>
        <v>147117.68342000002</v>
      </c>
      <c r="AG1104" s="58">
        <f t="shared" si="1454"/>
        <v>0</v>
      </c>
      <c r="AH1104" s="58">
        <f t="shared" si="1455"/>
        <v>0</v>
      </c>
      <c r="AI1104" s="11"/>
      <c r="AJ1104" s="21"/>
      <c r="AK1104" s="21"/>
    </row>
    <row r="1105" spans="1:42" ht="46.8" x14ac:dyDescent="0.3">
      <c r="A1105" s="47" t="s">
        <v>723</v>
      </c>
      <c r="B1105" s="48" t="s">
        <v>51</v>
      </c>
      <c r="C1105" s="47"/>
      <c r="D1105" s="47"/>
      <c r="E1105" s="49" t="s">
        <v>52</v>
      </c>
      <c r="F1105" s="11"/>
      <c r="G1105" s="11"/>
      <c r="H1105" s="11"/>
      <c r="I1105" s="11"/>
      <c r="J1105" s="11"/>
      <c r="K1105" s="11"/>
      <c r="L1105" s="11"/>
      <c r="M1105" s="11"/>
      <c r="N1105" s="11"/>
      <c r="O1105" s="11">
        <f t="shared" si="1495"/>
        <v>143456.22542</v>
      </c>
      <c r="P1105" s="11">
        <f t="shared" si="1496"/>
        <v>0</v>
      </c>
      <c r="Q1105" s="11">
        <f t="shared" si="1497"/>
        <v>0</v>
      </c>
      <c r="R1105" s="11">
        <f t="shared" si="1484"/>
        <v>143456.22542</v>
      </c>
      <c r="S1105" s="11">
        <f t="shared" si="1485"/>
        <v>0</v>
      </c>
      <c r="T1105" s="11">
        <f t="shared" si="1486"/>
        <v>0</v>
      </c>
      <c r="U1105" s="11"/>
      <c r="V1105" s="11"/>
      <c r="W1105" s="11"/>
      <c r="X1105" s="11">
        <f t="shared" si="1470"/>
        <v>143456.22542</v>
      </c>
      <c r="Y1105" s="11">
        <f t="shared" si="1471"/>
        <v>0</v>
      </c>
      <c r="Z1105" s="11">
        <f t="shared" si="1472"/>
        <v>0</v>
      </c>
      <c r="AA1105" s="11"/>
      <c r="AB1105" s="11"/>
      <c r="AC1105" s="11"/>
      <c r="AD1105" s="11">
        <f t="shared" si="1453"/>
        <v>143456.22542</v>
      </c>
      <c r="AE1105" s="11"/>
      <c r="AF1105" s="57">
        <f t="shared" si="1447"/>
        <v>143456.22542</v>
      </c>
      <c r="AG1105" s="58">
        <f t="shared" si="1454"/>
        <v>0</v>
      </c>
      <c r="AH1105" s="58">
        <f t="shared" si="1455"/>
        <v>0</v>
      </c>
      <c r="AI1105" s="11"/>
      <c r="AJ1105" s="21"/>
      <c r="AK1105" s="21"/>
    </row>
    <row r="1106" spans="1:42" x14ac:dyDescent="0.3">
      <c r="A1106" s="47" t="s">
        <v>723</v>
      </c>
      <c r="B1106" s="48">
        <v>600</v>
      </c>
      <c r="C1106" s="47" t="s">
        <v>318</v>
      </c>
      <c r="D1106" s="47" t="s">
        <v>30</v>
      </c>
      <c r="E1106" s="49" t="s">
        <v>720</v>
      </c>
      <c r="F1106" s="11"/>
      <c r="G1106" s="11"/>
      <c r="H1106" s="11"/>
      <c r="I1106" s="11"/>
      <c r="J1106" s="11"/>
      <c r="K1106" s="11"/>
      <c r="L1106" s="11"/>
      <c r="M1106" s="11"/>
      <c r="N1106" s="11"/>
      <c r="O1106" s="11">
        <f>73985.75593+69470.46949</f>
        <v>143456.22542</v>
      </c>
      <c r="P1106" s="11"/>
      <c r="Q1106" s="11"/>
      <c r="R1106" s="11">
        <f t="shared" si="1484"/>
        <v>143456.22542</v>
      </c>
      <c r="S1106" s="11">
        <f t="shared" si="1485"/>
        <v>0</v>
      </c>
      <c r="T1106" s="11">
        <f t="shared" si="1486"/>
        <v>0</v>
      </c>
      <c r="U1106" s="11"/>
      <c r="V1106" s="11"/>
      <c r="W1106" s="11"/>
      <c r="X1106" s="11">
        <f t="shared" si="1470"/>
        <v>143456.22542</v>
      </c>
      <c r="Y1106" s="11">
        <f t="shared" si="1471"/>
        <v>0</v>
      </c>
      <c r="Z1106" s="11">
        <f t="shared" si="1472"/>
        <v>0</v>
      </c>
      <c r="AA1106" s="11"/>
      <c r="AB1106" s="11"/>
      <c r="AC1106" s="11"/>
      <c r="AD1106" s="11">
        <f t="shared" si="1453"/>
        <v>143456.22542</v>
      </c>
      <c r="AE1106" s="11"/>
      <c r="AF1106" s="57">
        <f t="shared" si="1447"/>
        <v>143456.22542</v>
      </c>
      <c r="AG1106" s="58">
        <f t="shared" si="1454"/>
        <v>0</v>
      </c>
      <c r="AH1106" s="58">
        <f t="shared" si="1455"/>
        <v>0</v>
      </c>
      <c r="AI1106" s="11"/>
      <c r="AJ1106" s="21"/>
      <c r="AK1106" s="21"/>
    </row>
    <row r="1107" spans="1:42" x14ac:dyDescent="0.3">
      <c r="A1107" s="47" t="s">
        <v>723</v>
      </c>
      <c r="B1107" s="48" t="s">
        <v>45</v>
      </c>
      <c r="C1107" s="47"/>
      <c r="D1107" s="47"/>
      <c r="E1107" s="49" t="s">
        <v>46</v>
      </c>
      <c r="F1107" s="11"/>
      <c r="G1107" s="11"/>
      <c r="H1107" s="11"/>
      <c r="I1107" s="11"/>
      <c r="J1107" s="11"/>
      <c r="K1107" s="11"/>
      <c r="L1107" s="11"/>
      <c r="M1107" s="11"/>
      <c r="N1107" s="11"/>
      <c r="O1107" s="11">
        <f>O1108</f>
        <v>3661.4580000000001</v>
      </c>
      <c r="P1107" s="11">
        <f t="shared" si="1496"/>
        <v>0</v>
      </c>
      <c r="Q1107" s="11">
        <f t="shared" si="1497"/>
        <v>0</v>
      </c>
      <c r="R1107" s="11">
        <f t="shared" si="1484"/>
        <v>3661.4580000000001</v>
      </c>
      <c r="S1107" s="11">
        <f t="shared" si="1485"/>
        <v>0</v>
      </c>
      <c r="T1107" s="11">
        <f t="shared" si="1486"/>
        <v>0</v>
      </c>
      <c r="U1107" s="11">
        <f t="shared" si="1487"/>
        <v>0</v>
      </c>
      <c r="V1107" s="11">
        <f t="shared" si="1488"/>
        <v>0</v>
      </c>
      <c r="W1107" s="11">
        <f t="shared" si="1489"/>
        <v>0</v>
      </c>
      <c r="X1107" s="11">
        <f t="shared" si="1470"/>
        <v>3661.4580000000001</v>
      </c>
      <c r="Y1107" s="11">
        <f t="shared" si="1471"/>
        <v>0</v>
      </c>
      <c r="Z1107" s="11">
        <f t="shared" si="1472"/>
        <v>0</v>
      </c>
      <c r="AA1107" s="11">
        <f t="shared" si="1490"/>
        <v>0</v>
      </c>
      <c r="AB1107" s="11">
        <f t="shared" si="1491"/>
        <v>0</v>
      </c>
      <c r="AC1107" s="11">
        <f t="shared" si="1492"/>
        <v>0</v>
      </c>
      <c r="AD1107" s="11">
        <f t="shared" si="1453"/>
        <v>3661.4580000000001</v>
      </c>
      <c r="AE1107" s="11">
        <f t="shared" si="1493"/>
        <v>0</v>
      </c>
      <c r="AF1107" s="57">
        <f t="shared" si="1447"/>
        <v>3661.4580000000001</v>
      </c>
      <c r="AG1107" s="58">
        <f t="shared" si="1454"/>
        <v>0</v>
      </c>
      <c r="AH1107" s="58">
        <f t="shared" si="1455"/>
        <v>0</v>
      </c>
      <c r="AI1107" s="11">
        <f t="shared" si="1494"/>
        <v>0</v>
      </c>
      <c r="AJ1107" s="21"/>
      <c r="AK1107" s="21"/>
    </row>
    <row r="1108" spans="1:42" x14ac:dyDescent="0.3">
      <c r="A1108" s="47" t="s">
        <v>723</v>
      </c>
      <c r="B1108" s="48">
        <v>800</v>
      </c>
      <c r="C1108" s="47" t="s">
        <v>318</v>
      </c>
      <c r="D1108" s="47" t="s">
        <v>30</v>
      </c>
      <c r="E1108" s="49" t="s">
        <v>720</v>
      </c>
      <c r="F1108" s="11"/>
      <c r="G1108" s="11"/>
      <c r="H1108" s="11"/>
      <c r="I1108" s="11"/>
      <c r="J1108" s="11"/>
      <c r="K1108" s="11"/>
      <c r="L1108" s="11"/>
      <c r="M1108" s="11"/>
      <c r="N1108" s="11"/>
      <c r="O1108" s="11">
        <v>3661.4580000000001</v>
      </c>
      <c r="P1108" s="11"/>
      <c r="Q1108" s="11"/>
      <c r="R1108" s="11">
        <f t="shared" si="1484"/>
        <v>3661.4580000000001</v>
      </c>
      <c r="S1108" s="11">
        <f t="shared" si="1485"/>
        <v>0</v>
      </c>
      <c r="T1108" s="11">
        <f t="shared" si="1486"/>
        <v>0</v>
      </c>
      <c r="U1108" s="11"/>
      <c r="V1108" s="11"/>
      <c r="W1108" s="11"/>
      <c r="X1108" s="11">
        <f t="shared" si="1470"/>
        <v>3661.4580000000001</v>
      </c>
      <c r="Y1108" s="11">
        <f t="shared" si="1471"/>
        <v>0</v>
      </c>
      <c r="Z1108" s="11">
        <f t="shared" si="1472"/>
        <v>0</v>
      </c>
      <c r="AA1108" s="11"/>
      <c r="AB1108" s="11"/>
      <c r="AC1108" s="11"/>
      <c r="AD1108" s="11">
        <f t="shared" si="1453"/>
        <v>3661.4580000000001</v>
      </c>
      <c r="AE1108" s="11"/>
      <c r="AF1108" s="57">
        <f t="shared" si="1447"/>
        <v>3661.4580000000001</v>
      </c>
      <c r="AG1108" s="58">
        <f t="shared" si="1454"/>
        <v>0</v>
      </c>
      <c r="AH1108" s="58">
        <f t="shared" si="1455"/>
        <v>0</v>
      </c>
      <c r="AI1108" s="11"/>
      <c r="AJ1108" s="21"/>
      <c r="AK1108" s="21"/>
    </row>
    <row r="1109" spans="1:42" s="1" customFormat="1" ht="46.8" hidden="1" x14ac:dyDescent="0.3">
      <c r="A1109" s="8" t="s">
        <v>724</v>
      </c>
      <c r="B1109" s="9"/>
      <c r="C1109" s="8"/>
      <c r="D1109" s="8"/>
      <c r="E1109" s="22" t="s">
        <v>725</v>
      </c>
      <c r="F1109" s="11"/>
      <c r="G1109" s="11"/>
      <c r="H1109" s="11"/>
      <c r="I1109" s="11"/>
      <c r="J1109" s="11"/>
      <c r="K1109" s="11"/>
      <c r="L1109" s="11"/>
      <c r="M1109" s="11"/>
      <c r="N1109" s="11"/>
      <c r="O1109" s="11">
        <f t="shared" si="1495"/>
        <v>19826.932000000001</v>
      </c>
      <c r="P1109" s="11">
        <f t="shared" si="1496"/>
        <v>0</v>
      </c>
      <c r="Q1109" s="11">
        <f t="shared" si="1497"/>
        <v>0</v>
      </c>
      <c r="R1109" s="11">
        <f t="shared" si="1484"/>
        <v>19826.932000000001</v>
      </c>
      <c r="S1109" s="11">
        <f t="shared" si="1485"/>
        <v>0</v>
      </c>
      <c r="T1109" s="11">
        <f t="shared" si="1486"/>
        <v>0</v>
      </c>
      <c r="U1109" s="11">
        <f t="shared" si="1487"/>
        <v>-19826.932000000001</v>
      </c>
      <c r="V1109" s="11">
        <f t="shared" si="1488"/>
        <v>0</v>
      </c>
      <c r="W1109" s="11">
        <f t="shared" si="1489"/>
        <v>0</v>
      </c>
      <c r="X1109" s="11">
        <f t="shared" si="1470"/>
        <v>0</v>
      </c>
      <c r="Y1109" s="11">
        <f t="shared" si="1471"/>
        <v>0</v>
      </c>
      <c r="Z1109" s="11">
        <f t="shared" si="1472"/>
        <v>0</v>
      </c>
      <c r="AA1109" s="11">
        <f t="shared" si="1490"/>
        <v>0</v>
      </c>
      <c r="AB1109" s="11">
        <f t="shared" si="1491"/>
        <v>0</v>
      </c>
      <c r="AC1109" s="11">
        <f t="shared" si="1492"/>
        <v>0</v>
      </c>
      <c r="AD1109" s="11">
        <f t="shared" si="1453"/>
        <v>0</v>
      </c>
      <c r="AE1109" s="11">
        <f t="shared" si="1493"/>
        <v>0</v>
      </c>
      <c r="AF1109" s="11"/>
      <c r="AG1109" s="11">
        <f t="shared" si="1454"/>
        <v>0</v>
      </c>
      <c r="AH1109" s="11">
        <f t="shared" si="1455"/>
        <v>0</v>
      </c>
      <c r="AI1109" s="11">
        <f t="shared" si="1494"/>
        <v>0</v>
      </c>
      <c r="AJ1109" s="21">
        <v>0</v>
      </c>
      <c r="AK1109" s="21"/>
    </row>
    <row r="1110" spans="1:42" s="1" customFormat="1" hidden="1" x14ac:dyDescent="0.3">
      <c r="A1110" s="8" t="s">
        <v>724</v>
      </c>
      <c r="B1110" s="9" t="s">
        <v>45</v>
      </c>
      <c r="C1110" s="8"/>
      <c r="D1110" s="8"/>
      <c r="E1110" s="20" t="s">
        <v>46</v>
      </c>
      <c r="F1110" s="11"/>
      <c r="G1110" s="11"/>
      <c r="H1110" s="11"/>
      <c r="I1110" s="11"/>
      <c r="J1110" s="11"/>
      <c r="K1110" s="11"/>
      <c r="L1110" s="11"/>
      <c r="M1110" s="11"/>
      <c r="N1110" s="11"/>
      <c r="O1110" s="11">
        <f t="shared" si="1495"/>
        <v>19826.932000000001</v>
      </c>
      <c r="P1110" s="11">
        <f t="shared" si="1496"/>
        <v>0</v>
      </c>
      <c r="Q1110" s="11">
        <f t="shared" si="1497"/>
        <v>0</v>
      </c>
      <c r="R1110" s="11">
        <f t="shared" si="1484"/>
        <v>19826.932000000001</v>
      </c>
      <c r="S1110" s="11">
        <f t="shared" si="1485"/>
        <v>0</v>
      </c>
      <c r="T1110" s="11">
        <f t="shared" si="1486"/>
        <v>0</v>
      </c>
      <c r="U1110" s="11">
        <f t="shared" si="1487"/>
        <v>-19826.932000000001</v>
      </c>
      <c r="V1110" s="11">
        <f t="shared" si="1488"/>
        <v>0</v>
      </c>
      <c r="W1110" s="11">
        <f t="shared" si="1489"/>
        <v>0</v>
      </c>
      <c r="X1110" s="11">
        <f t="shared" si="1470"/>
        <v>0</v>
      </c>
      <c r="Y1110" s="11">
        <f t="shared" si="1471"/>
        <v>0</v>
      </c>
      <c r="Z1110" s="11">
        <f t="shared" si="1472"/>
        <v>0</v>
      </c>
      <c r="AA1110" s="11">
        <f t="shared" si="1490"/>
        <v>0</v>
      </c>
      <c r="AB1110" s="11">
        <f t="shared" si="1491"/>
        <v>0</v>
      </c>
      <c r="AC1110" s="11">
        <f t="shared" si="1492"/>
        <v>0</v>
      </c>
      <c r="AD1110" s="11">
        <f t="shared" si="1453"/>
        <v>0</v>
      </c>
      <c r="AE1110" s="11">
        <f t="shared" si="1493"/>
        <v>0</v>
      </c>
      <c r="AF1110" s="11"/>
      <c r="AG1110" s="11">
        <f t="shared" si="1454"/>
        <v>0</v>
      </c>
      <c r="AH1110" s="11">
        <f t="shared" si="1455"/>
        <v>0</v>
      </c>
      <c r="AI1110" s="11">
        <f t="shared" si="1494"/>
        <v>0</v>
      </c>
      <c r="AJ1110" s="21">
        <v>0</v>
      </c>
      <c r="AK1110" s="21"/>
    </row>
    <row r="1111" spans="1:42" s="1" customFormat="1" hidden="1" x14ac:dyDescent="0.3">
      <c r="A1111" s="8" t="s">
        <v>724</v>
      </c>
      <c r="B1111" s="9">
        <v>800</v>
      </c>
      <c r="C1111" s="8" t="s">
        <v>318</v>
      </c>
      <c r="D1111" s="8" t="s">
        <v>30</v>
      </c>
      <c r="E1111" s="20" t="s">
        <v>720</v>
      </c>
      <c r="F1111" s="11"/>
      <c r="G1111" s="11"/>
      <c r="H1111" s="11"/>
      <c r="I1111" s="11"/>
      <c r="J1111" s="11"/>
      <c r="K1111" s="11"/>
      <c r="L1111" s="11"/>
      <c r="M1111" s="11"/>
      <c r="N1111" s="11"/>
      <c r="O1111" s="11">
        <f>26.615+19800.317</f>
        <v>19826.932000000001</v>
      </c>
      <c r="P1111" s="11"/>
      <c r="Q1111" s="11"/>
      <c r="R1111" s="11">
        <f t="shared" si="1484"/>
        <v>19826.932000000001</v>
      </c>
      <c r="S1111" s="11">
        <f t="shared" si="1485"/>
        <v>0</v>
      </c>
      <c r="T1111" s="11">
        <f t="shared" si="1486"/>
        <v>0</v>
      </c>
      <c r="U1111" s="11">
        <v>-19826.932000000001</v>
      </c>
      <c r="V1111" s="11"/>
      <c r="W1111" s="11"/>
      <c r="X1111" s="11">
        <f t="shared" si="1470"/>
        <v>0</v>
      </c>
      <c r="Y1111" s="11">
        <f t="shared" si="1471"/>
        <v>0</v>
      </c>
      <c r="Z1111" s="11">
        <f t="shared" si="1472"/>
        <v>0</v>
      </c>
      <c r="AA1111" s="11"/>
      <c r="AB1111" s="11"/>
      <c r="AC1111" s="11"/>
      <c r="AD1111" s="11">
        <f t="shared" si="1453"/>
        <v>0</v>
      </c>
      <c r="AE1111" s="11"/>
      <c r="AF1111" s="11"/>
      <c r="AG1111" s="11">
        <f t="shared" si="1454"/>
        <v>0</v>
      </c>
      <c r="AH1111" s="11">
        <f t="shared" si="1455"/>
        <v>0</v>
      </c>
      <c r="AI1111" s="11"/>
      <c r="AJ1111" s="21">
        <v>0</v>
      </c>
      <c r="AK1111" s="21"/>
    </row>
    <row r="1112" spans="1:42" x14ac:dyDescent="0.3">
      <c r="A1112" s="47" t="s">
        <v>726</v>
      </c>
      <c r="B1112" s="48"/>
      <c r="C1112" s="47"/>
      <c r="D1112" s="47"/>
      <c r="E1112" s="50" t="s">
        <v>533</v>
      </c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  <c r="V1112" s="11"/>
      <c r="W1112" s="11"/>
      <c r="X1112" s="11"/>
      <c r="Y1112" s="11"/>
      <c r="Z1112" s="11"/>
      <c r="AA1112" s="11">
        <f t="shared" si="1490"/>
        <v>100000</v>
      </c>
      <c r="AB1112" s="11">
        <f t="shared" si="1491"/>
        <v>0</v>
      </c>
      <c r="AC1112" s="11">
        <f t="shared" si="1492"/>
        <v>0</v>
      </c>
      <c r="AD1112" s="11">
        <f t="shared" si="1453"/>
        <v>100000</v>
      </c>
      <c r="AE1112" s="11">
        <f t="shared" si="1493"/>
        <v>0</v>
      </c>
      <c r="AF1112" s="57">
        <f t="shared" ref="AF1112:AF1175" si="1498">AD1112+AE1112</f>
        <v>100000</v>
      </c>
      <c r="AG1112" s="58">
        <f t="shared" si="1454"/>
        <v>0</v>
      </c>
      <c r="AH1112" s="58">
        <f t="shared" si="1455"/>
        <v>0</v>
      </c>
      <c r="AI1112" s="11">
        <f t="shared" si="1494"/>
        <v>0</v>
      </c>
      <c r="AJ1112" s="21"/>
      <c r="AK1112" s="21"/>
    </row>
    <row r="1113" spans="1:42" ht="78" x14ac:dyDescent="0.3">
      <c r="A1113" s="47" t="s">
        <v>727</v>
      </c>
      <c r="B1113" s="48"/>
      <c r="C1113" s="47"/>
      <c r="D1113" s="47"/>
      <c r="E1113" s="50" t="s">
        <v>535</v>
      </c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  <c r="V1113" s="11"/>
      <c r="W1113" s="11"/>
      <c r="X1113" s="11"/>
      <c r="Y1113" s="11"/>
      <c r="Z1113" s="11"/>
      <c r="AA1113" s="11">
        <f t="shared" si="1490"/>
        <v>100000</v>
      </c>
      <c r="AB1113" s="11">
        <f t="shared" si="1491"/>
        <v>0</v>
      </c>
      <c r="AC1113" s="11">
        <f t="shared" si="1492"/>
        <v>0</v>
      </c>
      <c r="AD1113" s="11">
        <f t="shared" si="1453"/>
        <v>100000</v>
      </c>
      <c r="AE1113" s="11">
        <f t="shared" si="1493"/>
        <v>0</v>
      </c>
      <c r="AF1113" s="57">
        <f t="shared" si="1498"/>
        <v>100000</v>
      </c>
      <c r="AG1113" s="58">
        <f t="shared" si="1454"/>
        <v>0</v>
      </c>
      <c r="AH1113" s="58">
        <f t="shared" si="1455"/>
        <v>0</v>
      </c>
      <c r="AI1113" s="11">
        <f t="shared" si="1494"/>
        <v>0</v>
      </c>
      <c r="AJ1113" s="21"/>
      <c r="AK1113" s="21"/>
    </row>
    <row r="1114" spans="1:42" ht="46.8" x14ac:dyDescent="0.3">
      <c r="A1114" s="47" t="s">
        <v>727</v>
      </c>
      <c r="B1114" s="48" t="s">
        <v>28</v>
      </c>
      <c r="C1114" s="47"/>
      <c r="D1114" s="47"/>
      <c r="E1114" s="49" t="s">
        <v>29</v>
      </c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  <c r="P1114" s="11"/>
      <c r="Q1114" s="11"/>
      <c r="R1114" s="11"/>
      <c r="S1114" s="11"/>
      <c r="T1114" s="11"/>
      <c r="U1114" s="11"/>
      <c r="V1114" s="11"/>
      <c r="W1114" s="11"/>
      <c r="X1114" s="11"/>
      <c r="Y1114" s="11"/>
      <c r="Z1114" s="11"/>
      <c r="AA1114" s="11">
        <f t="shared" si="1490"/>
        <v>100000</v>
      </c>
      <c r="AB1114" s="11">
        <f t="shared" si="1491"/>
        <v>0</v>
      </c>
      <c r="AC1114" s="11">
        <f t="shared" si="1492"/>
        <v>0</v>
      </c>
      <c r="AD1114" s="11">
        <f t="shared" si="1453"/>
        <v>100000</v>
      </c>
      <c r="AE1114" s="11">
        <f t="shared" si="1493"/>
        <v>0</v>
      </c>
      <c r="AF1114" s="57">
        <f t="shared" si="1498"/>
        <v>100000</v>
      </c>
      <c r="AG1114" s="58">
        <f t="shared" si="1454"/>
        <v>0</v>
      </c>
      <c r="AH1114" s="58">
        <f t="shared" si="1455"/>
        <v>0</v>
      </c>
      <c r="AI1114" s="11">
        <f t="shared" si="1494"/>
        <v>0</v>
      </c>
      <c r="AJ1114" s="21"/>
      <c r="AK1114" s="21"/>
    </row>
    <row r="1115" spans="1:42" x14ac:dyDescent="0.3">
      <c r="A1115" s="47" t="s">
        <v>727</v>
      </c>
      <c r="B1115" s="48">
        <v>400</v>
      </c>
      <c r="C1115" s="47" t="s">
        <v>235</v>
      </c>
      <c r="D1115" s="47" t="s">
        <v>67</v>
      </c>
      <c r="E1115" s="49" t="s">
        <v>528</v>
      </c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  <c r="P1115" s="11"/>
      <c r="Q1115" s="11"/>
      <c r="R1115" s="11"/>
      <c r="S1115" s="11"/>
      <c r="T1115" s="11"/>
      <c r="U1115" s="11"/>
      <c r="V1115" s="11"/>
      <c r="W1115" s="11"/>
      <c r="X1115" s="11"/>
      <c r="Y1115" s="11"/>
      <c r="Z1115" s="11"/>
      <c r="AA1115" s="11">
        <v>100000</v>
      </c>
      <c r="AB1115" s="11"/>
      <c r="AC1115" s="11"/>
      <c r="AD1115" s="11">
        <f t="shared" si="1453"/>
        <v>100000</v>
      </c>
      <c r="AE1115" s="11"/>
      <c r="AF1115" s="57">
        <f t="shared" si="1498"/>
        <v>100000</v>
      </c>
      <c r="AG1115" s="58">
        <f t="shared" si="1454"/>
        <v>0</v>
      </c>
      <c r="AH1115" s="58">
        <f t="shared" si="1455"/>
        <v>0</v>
      </c>
      <c r="AI1115" s="11"/>
      <c r="AJ1115" s="21"/>
      <c r="AK1115" s="21"/>
    </row>
    <row r="1116" spans="1:42" s="60" customFormat="1" x14ac:dyDescent="0.3">
      <c r="A1116" s="44" t="s">
        <v>728</v>
      </c>
      <c r="B1116" s="45"/>
      <c r="C1116" s="44"/>
      <c r="D1116" s="44"/>
      <c r="E1116" s="46" t="s">
        <v>23</v>
      </c>
      <c r="F1116" s="18">
        <f t="shared" ref="F1116:K1116" si="1499">F1117+F1157</f>
        <v>461283.5</v>
      </c>
      <c r="G1116" s="18">
        <f t="shared" si="1499"/>
        <v>680402.8</v>
      </c>
      <c r="H1116" s="18">
        <f t="shared" si="1499"/>
        <v>275578.5</v>
      </c>
      <c r="I1116" s="18">
        <f t="shared" si="1499"/>
        <v>90000</v>
      </c>
      <c r="J1116" s="18">
        <f t="shared" si="1499"/>
        <v>90000</v>
      </c>
      <c r="K1116" s="18">
        <f t="shared" si="1499"/>
        <v>90000</v>
      </c>
      <c r="L1116" s="18">
        <f t="shared" ref="L1116:L1167" si="1500">F1116+I1116</f>
        <v>551283.5</v>
      </c>
      <c r="M1116" s="18">
        <f t="shared" ref="M1116:M1167" si="1501">G1116+J1116</f>
        <v>770402.8</v>
      </c>
      <c r="N1116" s="18">
        <f t="shared" ref="N1116:N1167" si="1502">H1116+K1116</f>
        <v>365578.5</v>
      </c>
      <c r="O1116" s="18">
        <f>O1117+O1157</f>
        <v>15082.12472</v>
      </c>
      <c r="P1116" s="18">
        <f>P1117+P1157</f>
        <v>0</v>
      </c>
      <c r="Q1116" s="18">
        <f>Q1117+Q1157</f>
        <v>0</v>
      </c>
      <c r="R1116" s="18">
        <f t="shared" si="1484"/>
        <v>566365.62471999996</v>
      </c>
      <c r="S1116" s="18">
        <f t="shared" si="1485"/>
        <v>770402.8</v>
      </c>
      <c r="T1116" s="18">
        <f t="shared" si="1486"/>
        <v>365578.5</v>
      </c>
      <c r="U1116" s="18">
        <f>U1117+U1157</f>
        <v>0</v>
      </c>
      <c r="V1116" s="18">
        <f>V1117+V1157</f>
        <v>0</v>
      </c>
      <c r="W1116" s="18">
        <f>W1117+W1157</f>
        <v>0</v>
      </c>
      <c r="X1116" s="18">
        <f t="shared" si="1470"/>
        <v>566365.62471999996</v>
      </c>
      <c r="Y1116" s="18">
        <f t="shared" si="1471"/>
        <v>770402.8</v>
      </c>
      <c r="Z1116" s="18">
        <f t="shared" si="1472"/>
        <v>365578.5</v>
      </c>
      <c r="AA1116" s="18">
        <f>AA1117+AA1157</f>
        <v>-77399.3</v>
      </c>
      <c r="AB1116" s="18">
        <f>AB1117+AB1157</f>
        <v>104188.8</v>
      </c>
      <c r="AC1116" s="18">
        <f>AC1117+AC1157</f>
        <v>0</v>
      </c>
      <c r="AD1116" s="18">
        <f t="shared" si="1453"/>
        <v>488966.32471999998</v>
      </c>
      <c r="AE1116" s="18">
        <f>AE1117+AE1157</f>
        <v>0</v>
      </c>
      <c r="AF1116" s="55">
        <f t="shared" si="1498"/>
        <v>488966.32471999998</v>
      </c>
      <c r="AG1116" s="56">
        <f t="shared" si="1454"/>
        <v>874591.60000000009</v>
      </c>
      <c r="AH1116" s="56">
        <f t="shared" si="1455"/>
        <v>365578.5</v>
      </c>
      <c r="AI1116" s="18">
        <f>AI1117+AI1157</f>
        <v>0</v>
      </c>
      <c r="AJ1116" s="19"/>
      <c r="AK1116" s="19"/>
      <c r="AL1116" s="17"/>
      <c r="AM1116" s="17"/>
      <c r="AN1116" s="17"/>
      <c r="AO1116" s="17"/>
      <c r="AP1116" s="17"/>
    </row>
    <row r="1117" spans="1:42" ht="62.4" x14ac:dyDescent="0.3">
      <c r="A1117" s="47" t="s">
        <v>729</v>
      </c>
      <c r="B1117" s="48"/>
      <c r="C1117" s="47"/>
      <c r="D1117" s="47"/>
      <c r="E1117" s="49" t="s">
        <v>730</v>
      </c>
      <c r="F1117" s="11">
        <f t="shared" ref="F1117:K1117" si="1503">F1118+F1121+F1124+F1127+F1130+F1133+F1136+F1139+F1151+F1154</f>
        <v>304283.5</v>
      </c>
      <c r="G1117" s="11">
        <f t="shared" si="1503"/>
        <v>523402.80000000005</v>
      </c>
      <c r="H1117" s="11">
        <f t="shared" si="1503"/>
        <v>118578.5</v>
      </c>
      <c r="I1117" s="11">
        <f t="shared" si="1503"/>
        <v>0</v>
      </c>
      <c r="J1117" s="11">
        <f t="shared" si="1503"/>
        <v>0</v>
      </c>
      <c r="K1117" s="11">
        <f t="shared" si="1503"/>
        <v>0</v>
      </c>
      <c r="L1117" s="11">
        <f t="shared" si="1500"/>
        <v>304283.5</v>
      </c>
      <c r="M1117" s="11">
        <f t="shared" si="1501"/>
        <v>523402.80000000005</v>
      </c>
      <c r="N1117" s="11">
        <f t="shared" si="1502"/>
        <v>118578.5</v>
      </c>
      <c r="O1117" s="11">
        <f>O1118+O1121+O1124+O1127+O1130+O1133+O1136+O1139+O1151+O1154+O1145+O1142</f>
        <v>13712.44867</v>
      </c>
      <c r="P1117" s="11">
        <f>P1118+P1121+P1124+P1127+P1130+P1133+P1136+P1139+P1151+P1154+P1145+P1142</f>
        <v>0</v>
      </c>
      <c r="Q1117" s="11">
        <f>Q1118+Q1121+Q1124+Q1127+Q1130+Q1133+Q1136+Q1139+Q1151+Q1154+Q1145+Q1142</f>
        <v>0</v>
      </c>
      <c r="R1117" s="11">
        <f t="shared" si="1484"/>
        <v>317995.94867000001</v>
      </c>
      <c r="S1117" s="11">
        <f t="shared" si="1485"/>
        <v>523402.80000000005</v>
      </c>
      <c r="T1117" s="11">
        <f t="shared" si="1486"/>
        <v>118578.5</v>
      </c>
      <c r="U1117" s="11">
        <f>U1118+U1121+U1124+U1127+U1130+U1133+U1136+U1139+U1151+U1154+U1145+U1142</f>
        <v>0</v>
      </c>
      <c r="V1117" s="11">
        <f>V1118+V1121+V1124+V1127+V1130+V1133+V1136+V1139+V1151+V1154+V1145+V1142</f>
        <v>0</v>
      </c>
      <c r="W1117" s="11">
        <f>W1118+W1121+W1124+W1127+W1130+W1133+W1136+W1139+W1151+W1154+W1145+W1142</f>
        <v>0</v>
      </c>
      <c r="X1117" s="11">
        <f t="shared" si="1470"/>
        <v>317995.94867000001</v>
      </c>
      <c r="Y1117" s="11">
        <f t="shared" si="1471"/>
        <v>523402.80000000005</v>
      </c>
      <c r="Z1117" s="11">
        <f t="shared" si="1472"/>
        <v>118578.5</v>
      </c>
      <c r="AA1117" s="11">
        <f>AA1118+AA1121+AA1124+AA1127+AA1130+AA1133+AA1136+AA1139+AA1151+AA1154+AA1145+AA1142+AA1148</f>
        <v>-77399.3</v>
      </c>
      <c r="AB1117" s="11">
        <f>AB1118+AB1121+AB1124+AB1127+AB1130+AB1133+AB1136+AB1139+AB1151+AB1154+AB1145+AB1142+AB1148</f>
        <v>104188.8</v>
      </c>
      <c r="AC1117" s="11">
        <f>AC1118+AC1121+AC1124+AC1127+AC1130+AC1133+AC1136+AC1139+AC1151+AC1154+AC1145+AC1142+AC1148</f>
        <v>0</v>
      </c>
      <c r="AD1117" s="11">
        <f t="shared" si="1453"/>
        <v>240596.64867000002</v>
      </c>
      <c r="AE1117" s="11">
        <f>AE1118+AE1121+AE1124+AE1127+AE1130+AE1133+AE1136+AE1139+AE1151+AE1154+AE1145+AE1142+AE1148</f>
        <v>0</v>
      </c>
      <c r="AF1117" s="57">
        <f t="shared" si="1498"/>
        <v>240596.64867000002</v>
      </c>
      <c r="AG1117" s="58">
        <f t="shared" si="1454"/>
        <v>627591.60000000009</v>
      </c>
      <c r="AH1117" s="58">
        <f t="shared" si="1455"/>
        <v>118578.5</v>
      </c>
      <c r="AI1117" s="11">
        <f>AI1118+AI1121+AI1124+AI1127+AI1130+AI1133+AI1136+AI1139+AI1151+AI1154+AI1145+AI1142+AI1148</f>
        <v>0</v>
      </c>
      <c r="AJ1117" s="21"/>
      <c r="AK1117" s="21"/>
    </row>
    <row r="1118" spans="1:42" ht="46.8" x14ac:dyDescent="0.3">
      <c r="A1118" s="47" t="s">
        <v>731</v>
      </c>
      <c r="B1118" s="48"/>
      <c r="C1118" s="47"/>
      <c r="D1118" s="47"/>
      <c r="E1118" s="49" t="s">
        <v>732</v>
      </c>
      <c r="F1118" s="11">
        <f t="shared" ref="F1118:F1155" si="1504">F1119</f>
        <v>96899.3</v>
      </c>
      <c r="G1118" s="11">
        <f t="shared" ref="G1118:G1155" si="1505">G1119</f>
        <v>301615.5</v>
      </c>
      <c r="H1118" s="11">
        <f t="shared" ref="H1118:H1155" si="1506">H1119</f>
        <v>0</v>
      </c>
      <c r="I1118" s="11">
        <f t="shared" ref="I1118:I1155" si="1507">I1119</f>
        <v>0</v>
      </c>
      <c r="J1118" s="11">
        <f t="shared" ref="J1118:J1155" si="1508">J1119</f>
        <v>0</v>
      </c>
      <c r="K1118" s="11">
        <f t="shared" ref="K1118:K1155" si="1509">K1119</f>
        <v>0</v>
      </c>
      <c r="L1118" s="11">
        <f t="shared" si="1500"/>
        <v>96899.3</v>
      </c>
      <c r="M1118" s="11">
        <f t="shared" si="1501"/>
        <v>301615.5</v>
      </c>
      <c r="N1118" s="11">
        <f t="shared" si="1502"/>
        <v>0</v>
      </c>
      <c r="O1118" s="11">
        <f t="shared" ref="O1118:O1155" si="1510">O1119</f>
        <v>0</v>
      </c>
      <c r="P1118" s="11">
        <f t="shared" ref="P1118:P1155" si="1511">P1119</f>
        <v>0</v>
      </c>
      <c r="Q1118" s="11">
        <f t="shared" ref="Q1118:Q1155" si="1512">Q1119</f>
        <v>0</v>
      </c>
      <c r="R1118" s="11">
        <f t="shared" si="1484"/>
        <v>96899.3</v>
      </c>
      <c r="S1118" s="11">
        <f t="shared" si="1485"/>
        <v>301615.5</v>
      </c>
      <c r="T1118" s="11">
        <f t="shared" si="1486"/>
        <v>0</v>
      </c>
      <c r="U1118" s="11">
        <f t="shared" ref="U1118:U1155" si="1513">U1119</f>
        <v>0</v>
      </c>
      <c r="V1118" s="11">
        <f t="shared" ref="V1118:V1155" si="1514">V1119</f>
        <v>0</v>
      </c>
      <c r="W1118" s="11">
        <f t="shared" ref="W1118:W1155" si="1515">W1119</f>
        <v>0</v>
      </c>
      <c r="X1118" s="11">
        <f t="shared" si="1470"/>
        <v>96899.3</v>
      </c>
      <c r="Y1118" s="11">
        <f t="shared" si="1471"/>
        <v>301615.5</v>
      </c>
      <c r="Z1118" s="11">
        <f t="shared" si="1472"/>
        <v>0</v>
      </c>
      <c r="AA1118" s="11">
        <f t="shared" ref="AA1118:AA1155" si="1516">AA1119</f>
        <v>-77399.3</v>
      </c>
      <c r="AB1118" s="11">
        <f t="shared" ref="AB1118:AB1155" si="1517">AB1119</f>
        <v>77399.3</v>
      </c>
      <c r="AC1118" s="11">
        <f t="shared" ref="AC1118:AC1155" si="1518">AC1119</f>
        <v>0</v>
      </c>
      <c r="AD1118" s="11">
        <f t="shared" si="1453"/>
        <v>19500</v>
      </c>
      <c r="AE1118" s="11">
        <f t="shared" ref="AE1118:AE1155" si="1519">AE1119</f>
        <v>0</v>
      </c>
      <c r="AF1118" s="57">
        <f t="shared" si="1498"/>
        <v>19500</v>
      </c>
      <c r="AG1118" s="58">
        <f t="shared" si="1454"/>
        <v>379014.8</v>
      </c>
      <c r="AH1118" s="58">
        <f t="shared" si="1455"/>
        <v>0</v>
      </c>
      <c r="AI1118" s="11">
        <f t="shared" ref="AI1118:AI1155" si="1520">AI1119</f>
        <v>0</v>
      </c>
      <c r="AJ1118" s="21"/>
      <c r="AK1118" s="21"/>
    </row>
    <row r="1119" spans="1:42" ht="46.8" x14ac:dyDescent="0.3">
      <c r="A1119" s="47" t="s">
        <v>731</v>
      </c>
      <c r="B1119" s="48" t="s">
        <v>28</v>
      </c>
      <c r="C1119" s="47"/>
      <c r="D1119" s="47"/>
      <c r="E1119" s="49" t="s">
        <v>29</v>
      </c>
      <c r="F1119" s="11">
        <f t="shared" si="1504"/>
        <v>96899.3</v>
      </c>
      <c r="G1119" s="11">
        <f t="shared" si="1505"/>
        <v>301615.5</v>
      </c>
      <c r="H1119" s="11">
        <f t="shared" si="1506"/>
        <v>0</v>
      </c>
      <c r="I1119" s="11">
        <f t="shared" si="1507"/>
        <v>0</v>
      </c>
      <c r="J1119" s="11">
        <f t="shared" si="1508"/>
        <v>0</v>
      </c>
      <c r="K1119" s="11">
        <f t="shared" si="1509"/>
        <v>0</v>
      </c>
      <c r="L1119" s="11">
        <f t="shared" si="1500"/>
        <v>96899.3</v>
      </c>
      <c r="M1119" s="11">
        <f t="shared" si="1501"/>
        <v>301615.5</v>
      </c>
      <c r="N1119" s="11">
        <f t="shared" si="1502"/>
        <v>0</v>
      </c>
      <c r="O1119" s="11">
        <f t="shared" si="1510"/>
        <v>0</v>
      </c>
      <c r="P1119" s="11">
        <f t="shared" si="1511"/>
        <v>0</v>
      </c>
      <c r="Q1119" s="11">
        <f t="shared" si="1512"/>
        <v>0</v>
      </c>
      <c r="R1119" s="11">
        <f t="shared" si="1484"/>
        <v>96899.3</v>
      </c>
      <c r="S1119" s="11">
        <f t="shared" si="1485"/>
        <v>301615.5</v>
      </c>
      <c r="T1119" s="11">
        <f t="shared" si="1486"/>
        <v>0</v>
      </c>
      <c r="U1119" s="11">
        <f t="shared" si="1513"/>
        <v>0</v>
      </c>
      <c r="V1119" s="11">
        <f t="shared" si="1514"/>
        <v>0</v>
      </c>
      <c r="W1119" s="11">
        <f t="shared" si="1515"/>
        <v>0</v>
      </c>
      <c r="X1119" s="11">
        <f t="shared" si="1470"/>
        <v>96899.3</v>
      </c>
      <c r="Y1119" s="11">
        <f t="shared" si="1471"/>
        <v>301615.5</v>
      </c>
      <c r="Z1119" s="11">
        <f t="shared" si="1472"/>
        <v>0</v>
      </c>
      <c r="AA1119" s="11">
        <f t="shared" si="1516"/>
        <v>-77399.3</v>
      </c>
      <c r="AB1119" s="11">
        <f t="shared" si="1517"/>
        <v>77399.3</v>
      </c>
      <c r="AC1119" s="11">
        <f t="shared" si="1518"/>
        <v>0</v>
      </c>
      <c r="AD1119" s="11">
        <f t="shared" si="1453"/>
        <v>19500</v>
      </c>
      <c r="AE1119" s="11">
        <f t="shared" si="1519"/>
        <v>0</v>
      </c>
      <c r="AF1119" s="57">
        <f t="shared" si="1498"/>
        <v>19500</v>
      </c>
      <c r="AG1119" s="58">
        <f t="shared" si="1454"/>
        <v>379014.8</v>
      </c>
      <c r="AH1119" s="58">
        <f t="shared" si="1455"/>
        <v>0</v>
      </c>
      <c r="AI1119" s="11">
        <f t="shared" si="1520"/>
        <v>0</v>
      </c>
      <c r="AJ1119" s="21"/>
      <c r="AK1119" s="21"/>
    </row>
    <row r="1120" spans="1:42" x14ac:dyDescent="0.3">
      <c r="A1120" s="47" t="s">
        <v>731</v>
      </c>
      <c r="B1120" s="48">
        <v>400</v>
      </c>
      <c r="C1120" s="47" t="s">
        <v>318</v>
      </c>
      <c r="D1120" s="47" t="s">
        <v>296</v>
      </c>
      <c r="E1120" s="49" t="s">
        <v>733</v>
      </c>
      <c r="F1120" s="11">
        <v>96899.3</v>
      </c>
      <c r="G1120" s="11">
        <v>301615.5</v>
      </c>
      <c r="H1120" s="11">
        <v>0</v>
      </c>
      <c r="I1120" s="11"/>
      <c r="J1120" s="11"/>
      <c r="K1120" s="11"/>
      <c r="L1120" s="11">
        <f t="shared" si="1500"/>
        <v>96899.3</v>
      </c>
      <c r="M1120" s="11">
        <f t="shared" si="1501"/>
        <v>301615.5</v>
      </c>
      <c r="N1120" s="11">
        <f t="shared" si="1502"/>
        <v>0</v>
      </c>
      <c r="O1120" s="11"/>
      <c r="P1120" s="11"/>
      <c r="Q1120" s="11"/>
      <c r="R1120" s="11">
        <f t="shared" si="1484"/>
        <v>96899.3</v>
      </c>
      <c r="S1120" s="11">
        <f t="shared" si="1485"/>
        <v>301615.5</v>
      </c>
      <c r="T1120" s="11">
        <f t="shared" si="1486"/>
        <v>0</v>
      </c>
      <c r="U1120" s="11"/>
      <c r="V1120" s="11"/>
      <c r="W1120" s="11"/>
      <c r="X1120" s="11">
        <f t="shared" si="1470"/>
        <v>96899.3</v>
      </c>
      <c r="Y1120" s="11">
        <f t="shared" si="1471"/>
        <v>301615.5</v>
      </c>
      <c r="Z1120" s="11">
        <f t="shared" si="1472"/>
        <v>0</v>
      </c>
      <c r="AA1120" s="11">
        <v>-77399.3</v>
      </c>
      <c r="AB1120" s="11">
        <v>77399.3</v>
      </c>
      <c r="AC1120" s="11"/>
      <c r="AD1120" s="11">
        <f t="shared" si="1453"/>
        <v>19500</v>
      </c>
      <c r="AE1120" s="11"/>
      <c r="AF1120" s="57">
        <f t="shared" si="1498"/>
        <v>19500</v>
      </c>
      <c r="AG1120" s="58">
        <f t="shared" si="1454"/>
        <v>379014.8</v>
      </c>
      <c r="AH1120" s="58">
        <f t="shared" si="1455"/>
        <v>0</v>
      </c>
      <c r="AI1120" s="11"/>
      <c r="AJ1120" s="21"/>
      <c r="AK1120" s="21"/>
    </row>
    <row r="1121" spans="1:37" ht="46.8" x14ac:dyDescent="0.3">
      <c r="A1121" s="47" t="s">
        <v>734</v>
      </c>
      <c r="B1121" s="48"/>
      <c r="C1121" s="47"/>
      <c r="D1121" s="47"/>
      <c r="E1121" s="49" t="s">
        <v>735</v>
      </c>
      <c r="F1121" s="11">
        <f t="shared" si="1504"/>
        <v>23507.200000000001</v>
      </c>
      <c r="G1121" s="11">
        <f t="shared" si="1505"/>
        <v>50000</v>
      </c>
      <c r="H1121" s="11">
        <f t="shared" si="1506"/>
        <v>0</v>
      </c>
      <c r="I1121" s="11">
        <f t="shared" si="1507"/>
        <v>0</v>
      </c>
      <c r="J1121" s="11">
        <f t="shared" si="1508"/>
        <v>0</v>
      </c>
      <c r="K1121" s="11">
        <f t="shared" si="1509"/>
        <v>0</v>
      </c>
      <c r="L1121" s="11">
        <f t="shared" si="1500"/>
        <v>23507.200000000001</v>
      </c>
      <c r="M1121" s="11">
        <f t="shared" si="1501"/>
        <v>50000</v>
      </c>
      <c r="N1121" s="11">
        <f t="shared" si="1502"/>
        <v>0</v>
      </c>
      <c r="O1121" s="11">
        <f t="shared" si="1510"/>
        <v>0</v>
      </c>
      <c r="P1121" s="11">
        <f t="shared" si="1511"/>
        <v>0</v>
      </c>
      <c r="Q1121" s="11">
        <f t="shared" si="1512"/>
        <v>0</v>
      </c>
      <c r="R1121" s="11">
        <f t="shared" si="1484"/>
        <v>23507.200000000001</v>
      </c>
      <c r="S1121" s="11">
        <f t="shared" si="1485"/>
        <v>50000</v>
      </c>
      <c r="T1121" s="11">
        <f t="shared" si="1486"/>
        <v>0</v>
      </c>
      <c r="U1121" s="11">
        <f t="shared" si="1513"/>
        <v>0</v>
      </c>
      <c r="V1121" s="11">
        <f t="shared" si="1514"/>
        <v>0</v>
      </c>
      <c r="W1121" s="11">
        <f t="shared" si="1515"/>
        <v>0</v>
      </c>
      <c r="X1121" s="11">
        <f t="shared" si="1470"/>
        <v>23507.200000000001</v>
      </c>
      <c r="Y1121" s="11">
        <f t="shared" si="1471"/>
        <v>50000</v>
      </c>
      <c r="Z1121" s="11">
        <f t="shared" si="1472"/>
        <v>0</v>
      </c>
      <c r="AA1121" s="11">
        <f t="shared" si="1516"/>
        <v>0</v>
      </c>
      <c r="AB1121" s="11">
        <f t="shared" si="1517"/>
        <v>0</v>
      </c>
      <c r="AC1121" s="11">
        <f t="shared" si="1518"/>
        <v>0</v>
      </c>
      <c r="AD1121" s="11">
        <f t="shared" si="1453"/>
        <v>23507.200000000001</v>
      </c>
      <c r="AE1121" s="11">
        <f t="shared" si="1519"/>
        <v>0</v>
      </c>
      <c r="AF1121" s="57">
        <f t="shared" si="1498"/>
        <v>23507.200000000001</v>
      </c>
      <c r="AG1121" s="58">
        <f t="shared" si="1454"/>
        <v>50000</v>
      </c>
      <c r="AH1121" s="58">
        <f t="shared" si="1455"/>
        <v>0</v>
      </c>
      <c r="AI1121" s="11">
        <f t="shared" si="1520"/>
        <v>0</v>
      </c>
      <c r="AJ1121" s="21"/>
      <c r="AK1121" s="21"/>
    </row>
    <row r="1122" spans="1:37" ht="46.8" x14ac:dyDescent="0.3">
      <c r="A1122" s="47" t="s">
        <v>734</v>
      </c>
      <c r="B1122" s="48" t="s">
        <v>28</v>
      </c>
      <c r="C1122" s="47"/>
      <c r="D1122" s="47"/>
      <c r="E1122" s="49" t="s">
        <v>29</v>
      </c>
      <c r="F1122" s="11">
        <f t="shared" si="1504"/>
        <v>23507.200000000001</v>
      </c>
      <c r="G1122" s="11">
        <f t="shared" si="1505"/>
        <v>50000</v>
      </c>
      <c r="H1122" s="11">
        <f t="shared" si="1506"/>
        <v>0</v>
      </c>
      <c r="I1122" s="11">
        <f t="shared" si="1507"/>
        <v>0</v>
      </c>
      <c r="J1122" s="11">
        <f t="shared" si="1508"/>
        <v>0</v>
      </c>
      <c r="K1122" s="11">
        <f t="shared" si="1509"/>
        <v>0</v>
      </c>
      <c r="L1122" s="11">
        <f t="shared" si="1500"/>
        <v>23507.200000000001</v>
      </c>
      <c r="M1122" s="11">
        <f t="shared" si="1501"/>
        <v>50000</v>
      </c>
      <c r="N1122" s="11">
        <f t="shared" si="1502"/>
        <v>0</v>
      </c>
      <c r="O1122" s="11">
        <f t="shared" si="1510"/>
        <v>0</v>
      </c>
      <c r="P1122" s="11">
        <f t="shared" si="1511"/>
        <v>0</v>
      </c>
      <c r="Q1122" s="11">
        <f t="shared" si="1512"/>
        <v>0</v>
      </c>
      <c r="R1122" s="11">
        <f t="shared" si="1484"/>
        <v>23507.200000000001</v>
      </c>
      <c r="S1122" s="11">
        <f t="shared" si="1485"/>
        <v>50000</v>
      </c>
      <c r="T1122" s="11">
        <f t="shared" si="1486"/>
        <v>0</v>
      </c>
      <c r="U1122" s="11">
        <f t="shared" si="1513"/>
        <v>0</v>
      </c>
      <c r="V1122" s="11">
        <f t="shared" si="1514"/>
        <v>0</v>
      </c>
      <c r="W1122" s="11">
        <f t="shared" si="1515"/>
        <v>0</v>
      </c>
      <c r="X1122" s="11">
        <f t="shared" si="1470"/>
        <v>23507.200000000001</v>
      </c>
      <c r="Y1122" s="11">
        <f t="shared" si="1471"/>
        <v>50000</v>
      </c>
      <c r="Z1122" s="11">
        <f t="shared" si="1472"/>
        <v>0</v>
      </c>
      <c r="AA1122" s="11">
        <f t="shared" si="1516"/>
        <v>0</v>
      </c>
      <c r="AB1122" s="11">
        <f t="shared" si="1517"/>
        <v>0</v>
      </c>
      <c r="AC1122" s="11">
        <f t="shared" si="1518"/>
        <v>0</v>
      </c>
      <c r="AD1122" s="11">
        <f t="shared" si="1453"/>
        <v>23507.200000000001</v>
      </c>
      <c r="AE1122" s="11">
        <f t="shared" si="1519"/>
        <v>0</v>
      </c>
      <c r="AF1122" s="57">
        <f t="shared" si="1498"/>
        <v>23507.200000000001</v>
      </c>
      <c r="AG1122" s="58">
        <f t="shared" si="1454"/>
        <v>50000</v>
      </c>
      <c r="AH1122" s="58">
        <f t="shared" si="1455"/>
        <v>0</v>
      </c>
      <c r="AI1122" s="11">
        <f t="shared" si="1520"/>
        <v>0</v>
      </c>
      <c r="AJ1122" s="21"/>
      <c r="AK1122" s="21"/>
    </row>
    <row r="1123" spans="1:37" x14ac:dyDescent="0.3">
      <c r="A1123" s="47" t="s">
        <v>734</v>
      </c>
      <c r="B1123" s="48">
        <v>400</v>
      </c>
      <c r="C1123" s="47" t="s">
        <v>318</v>
      </c>
      <c r="D1123" s="47" t="s">
        <v>296</v>
      </c>
      <c r="E1123" s="49" t="s">
        <v>733</v>
      </c>
      <c r="F1123" s="11">
        <v>23507.200000000001</v>
      </c>
      <c r="G1123" s="11">
        <v>50000</v>
      </c>
      <c r="H1123" s="11">
        <v>0</v>
      </c>
      <c r="I1123" s="11"/>
      <c r="J1123" s="11"/>
      <c r="K1123" s="11"/>
      <c r="L1123" s="11">
        <f t="shared" si="1500"/>
        <v>23507.200000000001</v>
      </c>
      <c r="M1123" s="11">
        <f t="shared" si="1501"/>
        <v>50000</v>
      </c>
      <c r="N1123" s="11">
        <f t="shared" si="1502"/>
        <v>0</v>
      </c>
      <c r="O1123" s="11"/>
      <c r="P1123" s="11"/>
      <c r="Q1123" s="11"/>
      <c r="R1123" s="11">
        <f t="shared" si="1484"/>
        <v>23507.200000000001</v>
      </c>
      <c r="S1123" s="11">
        <f t="shared" si="1485"/>
        <v>50000</v>
      </c>
      <c r="T1123" s="11">
        <f t="shared" si="1486"/>
        <v>0</v>
      </c>
      <c r="U1123" s="11"/>
      <c r="V1123" s="11"/>
      <c r="W1123" s="11"/>
      <c r="X1123" s="11">
        <f t="shared" si="1470"/>
        <v>23507.200000000001</v>
      </c>
      <c r="Y1123" s="11">
        <f t="shared" si="1471"/>
        <v>50000</v>
      </c>
      <c r="Z1123" s="11">
        <f t="shared" si="1472"/>
        <v>0</v>
      </c>
      <c r="AA1123" s="11"/>
      <c r="AB1123" s="11"/>
      <c r="AC1123" s="11"/>
      <c r="AD1123" s="11">
        <f t="shared" si="1453"/>
        <v>23507.200000000001</v>
      </c>
      <c r="AE1123" s="11"/>
      <c r="AF1123" s="57">
        <f t="shared" si="1498"/>
        <v>23507.200000000001</v>
      </c>
      <c r="AG1123" s="58">
        <f t="shared" si="1454"/>
        <v>50000</v>
      </c>
      <c r="AH1123" s="58">
        <f t="shared" si="1455"/>
        <v>0</v>
      </c>
      <c r="AI1123" s="11"/>
      <c r="AJ1123" s="21"/>
      <c r="AK1123" s="21"/>
    </row>
    <row r="1124" spans="1:37" ht="62.4" x14ac:dyDescent="0.3">
      <c r="A1124" s="47" t="s">
        <v>736</v>
      </c>
      <c r="B1124" s="48"/>
      <c r="C1124" s="47"/>
      <c r="D1124" s="47"/>
      <c r="E1124" s="49" t="s">
        <v>737</v>
      </c>
      <c r="F1124" s="11">
        <f t="shared" si="1504"/>
        <v>8990</v>
      </c>
      <c r="G1124" s="11">
        <f t="shared" si="1505"/>
        <v>0</v>
      </c>
      <c r="H1124" s="11">
        <f t="shared" si="1506"/>
        <v>0</v>
      </c>
      <c r="I1124" s="11">
        <f t="shared" si="1507"/>
        <v>0</v>
      </c>
      <c r="J1124" s="11">
        <f t="shared" si="1508"/>
        <v>0</v>
      </c>
      <c r="K1124" s="11">
        <f t="shared" si="1509"/>
        <v>0</v>
      </c>
      <c r="L1124" s="11">
        <f t="shared" si="1500"/>
        <v>8990</v>
      </c>
      <c r="M1124" s="11">
        <f t="shared" si="1501"/>
        <v>0</v>
      </c>
      <c r="N1124" s="11">
        <f t="shared" si="1502"/>
        <v>0</v>
      </c>
      <c r="O1124" s="11">
        <f t="shared" si="1510"/>
        <v>0</v>
      </c>
      <c r="P1124" s="11">
        <f t="shared" si="1511"/>
        <v>0</v>
      </c>
      <c r="Q1124" s="11">
        <f t="shared" si="1512"/>
        <v>0</v>
      </c>
      <c r="R1124" s="11">
        <f t="shared" si="1484"/>
        <v>8990</v>
      </c>
      <c r="S1124" s="11">
        <f t="shared" si="1485"/>
        <v>0</v>
      </c>
      <c r="T1124" s="11">
        <f t="shared" si="1486"/>
        <v>0</v>
      </c>
      <c r="U1124" s="11">
        <f t="shared" si="1513"/>
        <v>0</v>
      </c>
      <c r="V1124" s="11">
        <f t="shared" si="1514"/>
        <v>0</v>
      </c>
      <c r="W1124" s="11">
        <f t="shared" si="1515"/>
        <v>0</v>
      </c>
      <c r="X1124" s="11">
        <f t="shared" si="1470"/>
        <v>8990</v>
      </c>
      <c r="Y1124" s="11">
        <f t="shared" si="1471"/>
        <v>0</v>
      </c>
      <c r="Z1124" s="11">
        <f t="shared" si="1472"/>
        <v>0</v>
      </c>
      <c r="AA1124" s="11">
        <f t="shared" si="1516"/>
        <v>0</v>
      </c>
      <c r="AB1124" s="11">
        <f t="shared" si="1517"/>
        <v>0</v>
      </c>
      <c r="AC1124" s="11">
        <f t="shared" si="1518"/>
        <v>0</v>
      </c>
      <c r="AD1124" s="11">
        <f t="shared" si="1453"/>
        <v>8990</v>
      </c>
      <c r="AE1124" s="11">
        <f t="shared" si="1519"/>
        <v>0</v>
      </c>
      <c r="AF1124" s="57">
        <f t="shared" si="1498"/>
        <v>8990</v>
      </c>
      <c r="AG1124" s="58">
        <f t="shared" si="1454"/>
        <v>0</v>
      </c>
      <c r="AH1124" s="58">
        <f t="shared" si="1455"/>
        <v>0</v>
      </c>
      <c r="AI1124" s="11">
        <f t="shared" si="1520"/>
        <v>0</v>
      </c>
      <c r="AJ1124" s="21"/>
      <c r="AK1124" s="21"/>
    </row>
    <row r="1125" spans="1:37" ht="46.8" x14ac:dyDescent="0.3">
      <c r="A1125" s="47" t="s">
        <v>736</v>
      </c>
      <c r="B1125" s="48" t="s">
        <v>28</v>
      </c>
      <c r="C1125" s="47"/>
      <c r="D1125" s="47"/>
      <c r="E1125" s="49" t="s">
        <v>29</v>
      </c>
      <c r="F1125" s="11">
        <f t="shared" si="1504"/>
        <v>8990</v>
      </c>
      <c r="G1125" s="11">
        <f t="shared" si="1505"/>
        <v>0</v>
      </c>
      <c r="H1125" s="11">
        <f t="shared" si="1506"/>
        <v>0</v>
      </c>
      <c r="I1125" s="11">
        <f t="shared" si="1507"/>
        <v>0</v>
      </c>
      <c r="J1125" s="11">
        <f t="shared" si="1508"/>
        <v>0</v>
      </c>
      <c r="K1125" s="11">
        <f t="shared" si="1509"/>
        <v>0</v>
      </c>
      <c r="L1125" s="11">
        <f t="shared" si="1500"/>
        <v>8990</v>
      </c>
      <c r="M1125" s="11">
        <f t="shared" si="1501"/>
        <v>0</v>
      </c>
      <c r="N1125" s="11">
        <f t="shared" si="1502"/>
        <v>0</v>
      </c>
      <c r="O1125" s="11">
        <f t="shared" si="1510"/>
        <v>0</v>
      </c>
      <c r="P1125" s="11">
        <f t="shared" si="1511"/>
        <v>0</v>
      </c>
      <c r="Q1125" s="11">
        <f t="shared" si="1512"/>
        <v>0</v>
      </c>
      <c r="R1125" s="11">
        <f t="shared" si="1484"/>
        <v>8990</v>
      </c>
      <c r="S1125" s="11">
        <f t="shared" si="1485"/>
        <v>0</v>
      </c>
      <c r="T1125" s="11">
        <f t="shared" si="1486"/>
        <v>0</v>
      </c>
      <c r="U1125" s="11">
        <f t="shared" si="1513"/>
        <v>0</v>
      </c>
      <c r="V1125" s="11">
        <f t="shared" si="1514"/>
        <v>0</v>
      </c>
      <c r="W1125" s="11">
        <f t="shared" si="1515"/>
        <v>0</v>
      </c>
      <c r="X1125" s="11">
        <f t="shared" si="1470"/>
        <v>8990</v>
      </c>
      <c r="Y1125" s="11">
        <f t="shared" si="1471"/>
        <v>0</v>
      </c>
      <c r="Z1125" s="11">
        <f t="shared" si="1472"/>
        <v>0</v>
      </c>
      <c r="AA1125" s="11">
        <f t="shared" si="1516"/>
        <v>0</v>
      </c>
      <c r="AB1125" s="11">
        <f t="shared" si="1517"/>
        <v>0</v>
      </c>
      <c r="AC1125" s="11">
        <f t="shared" si="1518"/>
        <v>0</v>
      </c>
      <c r="AD1125" s="11">
        <f t="shared" si="1453"/>
        <v>8990</v>
      </c>
      <c r="AE1125" s="11">
        <f t="shared" si="1519"/>
        <v>0</v>
      </c>
      <c r="AF1125" s="57">
        <f t="shared" si="1498"/>
        <v>8990</v>
      </c>
      <c r="AG1125" s="58">
        <f t="shared" si="1454"/>
        <v>0</v>
      </c>
      <c r="AH1125" s="58">
        <f t="shared" si="1455"/>
        <v>0</v>
      </c>
      <c r="AI1125" s="11">
        <f t="shared" si="1520"/>
        <v>0</v>
      </c>
      <c r="AJ1125" s="21"/>
      <c r="AK1125" s="21"/>
    </row>
    <row r="1126" spans="1:37" x14ac:dyDescent="0.3">
      <c r="A1126" s="47" t="s">
        <v>736</v>
      </c>
      <c r="B1126" s="48">
        <v>400</v>
      </c>
      <c r="C1126" s="47" t="s">
        <v>318</v>
      </c>
      <c r="D1126" s="47" t="s">
        <v>296</v>
      </c>
      <c r="E1126" s="49" t="s">
        <v>733</v>
      </c>
      <c r="F1126" s="11">
        <v>8990</v>
      </c>
      <c r="G1126" s="11">
        <v>0</v>
      </c>
      <c r="H1126" s="11">
        <v>0</v>
      </c>
      <c r="I1126" s="11"/>
      <c r="J1126" s="11"/>
      <c r="K1126" s="11"/>
      <c r="L1126" s="11">
        <f t="shared" si="1500"/>
        <v>8990</v>
      </c>
      <c r="M1126" s="11">
        <f t="shared" si="1501"/>
        <v>0</v>
      </c>
      <c r="N1126" s="11">
        <f t="shared" si="1502"/>
        <v>0</v>
      </c>
      <c r="O1126" s="11"/>
      <c r="P1126" s="11"/>
      <c r="Q1126" s="11"/>
      <c r="R1126" s="11">
        <f t="shared" si="1484"/>
        <v>8990</v>
      </c>
      <c r="S1126" s="11">
        <f t="shared" si="1485"/>
        <v>0</v>
      </c>
      <c r="T1126" s="11">
        <f t="shared" si="1486"/>
        <v>0</v>
      </c>
      <c r="U1126" s="11"/>
      <c r="V1126" s="11"/>
      <c r="W1126" s="11"/>
      <c r="X1126" s="11">
        <f t="shared" si="1470"/>
        <v>8990</v>
      </c>
      <c r="Y1126" s="11">
        <f t="shared" si="1471"/>
        <v>0</v>
      </c>
      <c r="Z1126" s="11">
        <f t="shared" si="1472"/>
        <v>0</v>
      </c>
      <c r="AA1126" s="11"/>
      <c r="AB1126" s="11"/>
      <c r="AC1126" s="11"/>
      <c r="AD1126" s="11">
        <f t="shared" si="1453"/>
        <v>8990</v>
      </c>
      <c r="AE1126" s="11"/>
      <c r="AF1126" s="57">
        <f t="shared" si="1498"/>
        <v>8990</v>
      </c>
      <c r="AG1126" s="58">
        <f t="shared" si="1454"/>
        <v>0</v>
      </c>
      <c r="AH1126" s="58">
        <f t="shared" si="1455"/>
        <v>0</v>
      </c>
      <c r="AI1126" s="11"/>
      <c r="AJ1126" s="21"/>
      <c r="AK1126" s="21"/>
    </row>
    <row r="1127" spans="1:37" ht="31.2" x14ac:dyDescent="0.3">
      <c r="A1127" s="47" t="s">
        <v>738</v>
      </c>
      <c r="B1127" s="48"/>
      <c r="C1127" s="47"/>
      <c r="D1127" s="47"/>
      <c r="E1127" s="49" t="s">
        <v>739</v>
      </c>
      <c r="F1127" s="11">
        <f t="shared" si="1504"/>
        <v>4784.3</v>
      </c>
      <c r="G1127" s="11">
        <f t="shared" si="1505"/>
        <v>0</v>
      </c>
      <c r="H1127" s="11">
        <f t="shared" si="1506"/>
        <v>0</v>
      </c>
      <c r="I1127" s="11">
        <f t="shared" si="1507"/>
        <v>0</v>
      </c>
      <c r="J1127" s="11">
        <f t="shared" si="1508"/>
        <v>0</v>
      </c>
      <c r="K1127" s="11">
        <f t="shared" si="1509"/>
        <v>0</v>
      </c>
      <c r="L1127" s="11">
        <f t="shared" si="1500"/>
        <v>4784.3</v>
      </c>
      <c r="M1127" s="11">
        <f t="shared" si="1501"/>
        <v>0</v>
      </c>
      <c r="N1127" s="11">
        <f t="shared" si="1502"/>
        <v>0</v>
      </c>
      <c r="O1127" s="11">
        <f t="shared" si="1510"/>
        <v>0</v>
      </c>
      <c r="P1127" s="11">
        <f t="shared" si="1511"/>
        <v>0</v>
      </c>
      <c r="Q1127" s="11">
        <f t="shared" si="1512"/>
        <v>0</v>
      </c>
      <c r="R1127" s="11">
        <f t="shared" si="1484"/>
        <v>4784.3</v>
      </c>
      <c r="S1127" s="11">
        <f t="shared" si="1485"/>
        <v>0</v>
      </c>
      <c r="T1127" s="11">
        <f t="shared" si="1486"/>
        <v>0</v>
      </c>
      <c r="U1127" s="11">
        <f t="shared" si="1513"/>
        <v>0</v>
      </c>
      <c r="V1127" s="11">
        <f t="shared" si="1514"/>
        <v>0</v>
      </c>
      <c r="W1127" s="11">
        <f t="shared" si="1515"/>
        <v>0</v>
      </c>
      <c r="X1127" s="11">
        <f t="shared" si="1470"/>
        <v>4784.3</v>
      </c>
      <c r="Y1127" s="11">
        <f t="shared" si="1471"/>
        <v>0</v>
      </c>
      <c r="Z1127" s="11">
        <f t="shared" si="1472"/>
        <v>0</v>
      </c>
      <c r="AA1127" s="11">
        <f t="shared" si="1516"/>
        <v>0</v>
      </c>
      <c r="AB1127" s="11">
        <f t="shared" si="1517"/>
        <v>0</v>
      </c>
      <c r="AC1127" s="11">
        <f t="shared" si="1518"/>
        <v>0</v>
      </c>
      <c r="AD1127" s="11">
        <f t="shared" si="1453"/>
        <v>4784.3</v>
      </c>
      <c r="AE1127" s="11">
        <f t="shared" si="1519"/>
        <v>0</v>
      </c>
      <c r="AF1127" s="57">
        <f t="shared" si="1498"/>
        <v>4784.3</v>
      </c>
      <c r="AG1127" s="58">
        <f t="shared" si="1454"/>
        <v>0</v>
      </c>
      <c r="AH1127" s="58">
        <f t="shared" si="1455"/>
        <v>0</v>
      </c>
      <c r="AI1127" s="11">
        <f t="shared" si="1520"/>
        <v>0</v>
      </c>
      <c r="AJ1127" s="21"/>
      <c r="AK1127" s="21"/>
    </row>
    <row r="1128" spans="1:37" ht="46.8" x14ac:dyDescent="0.3">
      <c r="A1128" s="47" t="s">
        <v>738</v>
      </c>
      <c r="B1128" s="48" t="s">
        <v>28</v>
      </c>
      <c r="C1128" s="47"/>
      <c r="D1128" s="47"/>
      <c r="E1128" s="49" t="s">
        <v>29</v>
      </c>
      <c r="F1128" s="11">
        <f t="shared" si="1504"/>
        <v>4784.3</v>
      </c>
      <c r="G1128" s="11">
        <f t="shared" si="1505"/>
        <v>0</v>
      </c>
      <c r="H1128" s="11">
        <f t="shared" si="1506"/>
        <v>0</v>
      </c>
      <c r="I1128" s="11">
        <f t="shared" si="1507"/>
        <v>0</v>
      </c>
      <c r="J1128" s="11">
        <f t="shared" si="1508"/>
        <v>0</v>
      </c>
      <c r="K1128" s="11">
        <f t="shared" si="1509"/>
        <v>0</v>
      </c>
      <c r="L1128" s="11">
        <f t="shared" si="1500"/>
        <v>4784.3</v>
      </c>
      <c r="M1128" s="11">
        <f t="shared" si="1501"/>
        <v>0</v>
      </c>
      <c r="N1128" s="11">
        <f t="shared" si="1502"/>
        <v>0</v>
      </c>
      <c r="O1128" s="11">
        <f t="shared" si="1510"/>
        <v>0</v>
      </c>
      <c r="P1128" s="11">
        <f t="shared" si="1511"/>
        <v>0</v>
      </c>
      <c r="Q1128" s="11">
        <f t="shared" si="1512"/>
        <v>0</v>
      </c>
      <c r="R1128" s="11">
        <f t="shared" si="1484"/>
        <v>4784.3</v>
      </c>
      <c r="S1128" s="11">
        <f t="shared" si="1485"/>
        <v>0</v>
      </c>
      <c r="T1128" s="11">
        <f t="shared" si="1486"/>
        <v>0</v>
      </c>
      <c r="U1128" s="11">
        <f t="shared" si="1513"/>
        <v>0</v>
      </c>
      <c r="V1128" s="11">
        <f t="shared" si="1514"/>
        <v>0</v>
      </c>
      <c r="W1128" s="11">
        <f t="shared" si="1515"/>
        <v>0</v>
      </c>
      <c r="X1128" s="11">
        <f t="shared" si="1470"/>
        <v>4784.3</v>
      </c>
      <c r="Y1128" s="11">
        <f t="shared" si="1471"/>
        <v>0</v>
      </c>
      <c r="Z1128" s="11">
        <f t="shared" si="1472"/>
        <v>0</v>
      </c>
      <c r="AA1128" s="11">
        <f t="shared" si="1516"/>
        <v>0</v>
      </c>
      <c r="AB1128" s="11">
        <f t="shared" si="1517"/>
        <v>0</v>
      </c>
      <c r="AC1128" s="11">
        <f t="shared" si="1518"/>
        <v>0</v>
      </c>
      <c r="AD1128" s="11">
        <f t="shared" si="1453"/>
        <v>4784.3</v>
      </c>
      <c r="AE1128" s="11">
        <f t="shared" si="1519"/>
        <v>0</v>
      </c>
      <c r="AF1128" s="57">
        <f t="shared" si="1498"/>
        <v>4784.3</v>
      </c>
      <c r="AG1128" s="58">
        <f t="shared" si="1454"/>
        <v>0</v>
      </c>
      <c r="AH1128" s="58">
        <f t="shared" si="1455"/>
        <v>0</v>
      </c>
      <c r="AI1128" s="11">
        <f t="shared" si="1520"/>
        <v>0</v>
      </c>
      <c r="AJ1128" s="21"/>
      <c r="AK1128" s="21"/>
    </row>
    <row r="1129" spans="1:37" x14ac:dyDescent="0.3">
      <c r="A1129" s="47" t="s">
        <v>738</v>
      </c>
      <c r="B1129" s="48">
        <v>400</v>
      </c>
      <c r="C1129" s="47" t="s">
        <v>318</v>
      </c>
      <c r="D1129" s="47" t="s">
        <v>296</v>
      </c>
      <c r="E1129" s="49" t="s">
        <v>733</v>
      </c>
      <c r="F1129" s="11">
        <v>4784.3</v>
      </c>
      <c r="G1129" s="11">
        <v>0</v>
      </c>
      <c r="H1129" s="11">
        <v>0</v>
      </c>
      <c r="I1129" s="11"/>
      <c r="J1129" s="11"/>
      <c r="K1129" s="11"/>
      <c r="L1129" s="11">
        <f t="shared" si="1500"/>
        <v>4784.3</v>
      </c>
      <c r="M1129" s="11">
        <f t="shared" si="1501"/>
        <v>0</v>
      </c>
      <c r="N1129" s="11">
        <f t="shared" si="1502"/>
        <v>0</v>
      </c>
      <c r="O1129" s="11"/>
      <c r="P1129" s="11"/>
      <c r="Q1129" s="11"/>
      <c r="R1129" s="11">
        <f t="shared" si="1484"/>
        <v>4784.3</v>
      </c>
      <c r="S1129" s="11">
        <f t="shared" si="1485"/>
        <v>0</v>
      </c>
      <c r="T1129" s="11">
        <f t="shared" si="1486"/>
        <v>0</v>
      </c>
      <c r="U1129" s="11"/>
      <c r="V1129" s="11"/>
      <c r="W1129" s="11"/>
      <c r="X1129" s="11">
        <f t="shared" si="1470"/>
        <v>4784.3</v>
      </c>
      <c r="Y1129" s="11">
        <f t="shared" si="1471"/>
        <v>0</v>
      </c>
      <c r="Z1129" s="11">
        <f t="shared" si="1472"/>
        <v>0</v>
      </c>
      <c r="AA1129" s="11"/>
      <c r="AB1129" s="11"/>
      <c r="AC1129" s="11"/>
      <c r="AD1129" s="11">
        <f t="shared" si="1453"/>
        <v>4784.3</v>
      </c>
      <c r="AE1129" s="11"/>
      <c r="AF1129" s="57">
        <f t="shared" si="1498"/>
        <v>4784.3</v>
      </c>
      <c r="AG1129" s="58">
        <f t="shared" si="1454"/>
        <v>0</v>
      </c>
      <c r="AH1129" s="58">
        <f t="shared" si="1455"/>
        <v>0</v>
      </c>
      <c r="AI1129" s="11"/>
      <c r="AJ1129" s="21"/>
      <c r="AK1129" s="21"/>
    </row>
    <row r="1130" spans="1:37" ht="31.2" x14ac:dyDescent="0.3">
      <c r="A1130" s="47" t="s">
        <v>740</v>
      </c>
      <c r="B1130" s="48"/>
      <c r="C1130" s="47"/>
      <c r="D1130" s="47"/>
      <c r="E1130" s="49" t="s">
        <v>741</v>
      </c>
      <c r="F1130" s="11">
        <f t="shared" si="1504"/>
        <v>26891</v>
      </c>
      <c r="G1130" s="11">
        <f t="shared" si="1505"/>
        <v>0</v>
      </c>
      <c r="H1130" s="11">
        <f t="shared" si="1506"/>
        <v>0</v>
      </c>
      <c r="I1130" s="11">
        <f t="shared" si="1507"/>
        <v>0</v>
      </c>
      <c r="J1130" s="11">
        <f t="shared" si="1508"/>
        <v>0</v>
      </c>
      <c r="K1130" s="11">
        <f t="shared" si="1509"/>
        <v>0</v>
      </c>
      <c r="L1130" s="11">
        <f t="shared" si="1500"/>
        <v>26891</v>
      </c>
      <c r="M1130" s="11">
        <f t="shared" si="1501"/>
        <v>0</v>
      </c>
      <c r="N1130" s="11">
        <f t="shared" si="1502"/>
        <v>0</v>
      </c>
      <c r="O1130" s="11">
        <f t="shared" si="1510"/>
        <v>0</v>
      </c>
      <c r="P1130" s="11">
        <f t="shared" si="1511"/>
        <v>0</v>
      </c>
      <c r="Q1130" s="11">
        <f t="shared" si="1512"/>
        <v>0</v>
      </c>
      <c r="R1130" s="11">
        <f t="shared" si="1484"/>
        <v>26891</v>
      </c>
      <c r="S1130" s="11">
        <f t="shared" si="1485"/>
        <v>0</v>
      </c>
      <c r="T1130" s="11">
        <f t="shared" si="1486"/>
        <v>0</v>
      </c>
      <c r="U1130" s="11">
        <f t="shared" si="1513"/>
        <v>0</v>
      </c>
      <c r="V1130" s="11">
        <f t="shared" si="1514"/>
        <v>0</v>
      </c>
      <c r="W1130" s="11">
        <f t="shared" si="1515"/>
        <v>0</v>
      </c>
      <c r="X1130" s="11">
        <f t="shared" si="1470"/>
        <v>26891</v>
      </c>
      <c r="Y1130" s="11">
        <f t="shared" si="1471"/>
        <v>0</v>
      </c>
      <c r="Z1130" s="11">
        <f t="shared" si="1472"/>
        <v>0</v>
      </c>
      <c r="AA1130" s="11">
        <f t="shared" si="1516"/>
        <v>0</v>
      </c>
      <c r="AB1130" s="11">
        <f t="shared" si="1517"/>
        <v>0</v>
      </c>
      <c r="AC1130" s="11">
        <f t="shared" si="1518"/>
        <v>0</v>
      </c>
      <c r="AD1130" s="11">
        <f t="shared" si="1453"/>
        <v>26891</v>
      </c>
      <c r="AE1130" s="11">
        <f t="shared" si="1519"/>
        <v>0</v>
      </c>
      <c r="AF1130" s="57">
        <f t="shared" si="1498"/>
        <v>26891</v>
      </c>
      <c r="AG1130" s="58">
        <f t="shared" si="1454"/>
        <v>0</v>
      </c>
      <c r="AH1130" s="58">
        <f t="shared" si="1455"/>
        <v>0</v>
      </c>
      <c r="AI1130" s="11">
        <f t="shared" si="1520"/>
        <v>0</v>
      </c>
      <c r="AJ1130" s="21"/>
      <c r="AK1130" s="21"/>
    </row>
    <row r="1131" spans="1:37" ht="46.8" x14ac:dyDescent="0.3">
      <c r="A1131" s="47" t="s">
        <v>740</v>
      </c>
      <c r="B1131" s="48" t="s">
        <v>28</v>
      </c>
      <c r="C1131" s="47"/>
      <c r="D1131" s="47"/>
      <c r="E1131" s="49" t="s">
        <v>29</v>
      </c>
      <c r="F1131" s="11">
        <f t="shared" si="1504"/>
        <v>26891</v>
      </c>
      <c r="G1131" s="11">
        <f t="shared" si="1505"/>
        <v>0</v>
      </c>
      <c r="H1131" s="11">
        <f t="shared" si="1506"/>
        <v>0</v>
      </c>
      <c r="I1131" s="11">
        <f t="shared" si="1507"/>
        <v>0</v>
      </c>
      <c r="J1131" s="11">
        <f t="shared" si="1508"/>
        <v>0</v>
      </c>
      <c r="K1131" s="11">
        <f t="shared" si="1509"/>
        <v>0</v>
      </c>
      <c r="L1131" s="11">
        <f t="shared" si="1500"/>
        <v>26891</v>
      </c>
      <c r="M1131" s="11">
        <f t="shared" si="1501"/>
        <v>0</v>
      </c>
      <c r="N1131" s="11">
        <f t="shared" si="1502"/>
        <v>0</v>
      </c>
      <c r="O1131" s="11">
        <f t="shared" si="1510"/>
        <v>0</v>
      </c>
      <c r="P1131" s="11">
        <f t="shared" si="1511"/>
        <v>0</v>
      </c>
      <c r="Q1131" s="11">
        <f t="shared" si="1512"/>
        <v>0</v>
      </c>
      <c r="R1131" s="11">
        <f t="shared" si="1484"/>
        <v>26891</v>
      </c>
      <c r="S1131" s="11">
        <f t="shared" si="1485"/>
        <v>0</v>
      </c>
      <c r="T1131" s="11">
        <f t="shared" si="1486"/>
        <v>0</v>
      </c>
      <c r="U1131" s="11">
        <f t="shared" si="1513"/>
        <v>0</v>
      </c>
      <c r="V1131" s="11">
        <f t="shared" si="1514"/>
        <v>0</v>
      </c>
      <c r="W1131" s="11">
        <f t="shared" si="1515"/>
        <v>0</v>
      </c>
      <c r="X1131" s="11">
        <f t="shared" si="1470"/>
        <v>26891</v>
      </c>
      <c r="Y1131" s="11">
        <f t="shared" si="1471"/>
        <v>0</v>
      </c>
      <c r="Z1131" s="11">
        <f t="shared" si="1472"/>
        <v>0</v>
      </c>
      <c r="AA1131" s="11">
        <f t="shared" si="1516"/>
        <v>0</v>
      </c>
      <c r="AB1131" s="11">
        <f t="shared" si="1517"/>
        <v>0</v>
      </c>
      <c r="AC1131" s="11">
        <f t="shared" si="1518"/>
        <v>0</v>
      </c>
      <c r="AD1131" s="11">
        <f t="shared" si="1453"/>
        <v>26891</v>
      </c>
      <c r="AE1131" s="11">
        <f t="shared" si="1519"/>
        <v>0</v>
      </c>
      <c r="AF1131" s="57">
        <f t="shared" si="1498"/>
        <v>26891</v>
      </c>
      <c r="AG1131" s="58">
        <f t="shared" si="1454"/>
        <v>0</v>
      </c>
      <c r="AH1131" s="58">
        <f t="shared" si="1455"/>
        <v>0</v>
      </c>
      <c r="AI1131" s="11">
        <f t="shared" si="1520"/>
        <v>0</v>
      </c>
      <c r="AJ1131" s="21"/>
      <c r="AK1131" s="21"/>
    </row>
    <row r="1132" spans="1:37" x14ac:dyDescent="0.3">
      <c r="A1132" s="47" t="s">
        <v>740</v>
      </c>
      <c r="B1132" s="48">
        <v>400</v>
      </c>
      <c r="C1132" s="47" t="s">
        <v>318</v>
      </c>
      <c r="D1132" s="47" t="s">
        <v>296</v>
      </c>
      <c r="E1132" s="49" t="s">
        <v>733</v>
      </c>
      <c r="F1132" s="11">
        <v>26891</v>
      </c>
      <c r="G1132" s="11">
        <v>0</v>
      </c>
      <c r="H1132" s="11">
        <v>0</v>
      </c>
      <c r="I1132" s="11"/>
      <c r="J1132" s="11"/>
      <c r="K1132" s="11"/>
      <c r="L1132" s="11">
        <f t="shared" si="1500"/>
        <v>26891</v>
      </c>
      <c r="M1132" s="11">
        <f t="shared" si="1501"/>
        <v>0</v>
      </c>
      <c r="N1132" s="11">
        <f t="shared" si="1502"/>
        <v>0</v>
      </c>
      <c r="O1132" s="11"/>
      <c r="P1132" s="11"/>
      <c r="Q1132" s="11"/>
      <c r="R1132" s="11">
        <f t="shared" si="1484"/>
        <v>26891</v>
      </c>
      <c r="S1132" s="11">
        <f t="shared" si="1485"/>
        <v>0</v>
      </c>
      <c r="T1132" s="11">
        <f t="shared" si="1486"/>
        <v>0</v>
      </c>
      <c r="U1132" s="11"/>
      <c r="V1132" s="11"/>
      <c r="W1132" s="11"/>
      <c r="X1132" s="11">
        <f t="shared" si="1470"/>
        <v>26891</v>
      </c>
      <c r="Y1132" s="11">
        <f t="shared" si="1471"/>
        <v>0</v>
      </c>
      <c r="Z1132" s="11">
        <f t="shared" si="1472"/>
        <v>0</v>
      </c>
      <c r="AA1132" s="11"/>
      <c r="AB1132" s="11"/>
      <c r="AC1132" s="11"/>
      <c r="AD1132" s="11">
        <f t="shared" si="1453"/>
        <v>26891</v>
      </c>
      <c r="AE1132" s="11"/>
      <c r="AF1132" s="57">
        <f t="shared" si="1498"/>
        <v>26891</v>
      </c>
      <c r="AG1132" s="58">
        <f t="shared" si="1454"/>
        <v>0</v>
      </c>
      <c r="AH1132" s="58">
        <f t="shared" si="1455"/>
        <v>0</v>
      </c>
      <c r="AI1132" s="11"/>
      <c r="AJ1132" s="21"/>
      <c r="AK1132" s="21"/>
    </row>
    <row r="1133" spans="1:37" ht="31.2" x14ac:dyDescent="0.3">
      <c r="A1133" s="47" t="s">
        <v>742</v>
      </c>
      <c r="B1133" s="48"/>
      <c r="C1133" s="47"/>
      <c r="D1133" s="47"/>
      <c r="E1133" s="49" t="s">
        <v>743</v>
      </c>
      <c r="F1133" s="11">
        <f t="shared" si="1504"/>
        <v>4000</v>
      </c>
      <c r="G1133" s="11">
        <f t="shared" si="1505"/>
        <v>34485.800000000003</v>
      </c>
      <c r="H1133" s="11">
        <f t="shared" si="1506"/>
        <v>0</v>
      </c>
      <c r="I1133" s="11">
        <f t="shared" si="1507"/>
        <v>0</v>
      </c>
      <c r="J1133" s="11">
        <f t="shared" si="1508"/>
        <v>0</v>
      </c>
      <c r="K1133" s="11">
        <f t="shared" si="1509"/>
        <v>0</v>
      </c>
      <c r="L1133" s="11">
        <f t="shared" si="1500"/>
        <v>4000</v>
      </c>
      <c r="M1133" s="11">
        <f t="shared" si="1501"/>
        <v>34485.800000000003</v>
      </c>
      <c r="N1133" s="11">
        <f t="shared" si="1502"/>
        <v>0</v>
      </c>
      <c r="O1133" s="11">
        <f t="shared" si="1510"/>
        <v>0</v>
      </c>
      <c r="P1133" s="11">
        <f t="shared" si="1511"/>
        <v>0</v>
      </c>
      <c r="Q1133" s="11">
        <f t="shared" si="1512"/>
        <v>0</v>
      </c>
      <c r="R1133" s="11">
        <f t="shared" si="1484"/>
        <v>4000</v>
      </c>
      <c r="S1133" s="11">
        <f t="shared" si="1485"/>
        <v>34485.800000000003</v>
      </c>
      <c r="T1133" s="11">
        <f t="shared" si="1486"/>
        <v>0</v>
      </c>
      <c r="U1133" s="11">
        <f t="shared" si="1513"/>
        <v>0</v>
      </c>
      <c r="V1133" s="11">
        <f t="shared" si="1514"/>
        <v>0</v>
      </c>
      <c r="W1133" s="11">
        <f t="shared" si="1515"/>
        <v>0</v>
      </c>
      <c r="X1133" s="11">
        <f t="shared" si="1470"/>
        <v>4000</v>
      </c>
      <c r="Y1133" s="11">
        <f t="shared" si="1471"/>
        <v>34485.800000000003</v>
      </c>
      <c r="Z1133" s="11">
        <f t="shared" si="1472"/>
        <v>0</v>
      </c>
      <c r="AA1133" s="11">
        <f t="shared" si="1516"/>
        <v>0</v>
      </c>
      <c r="AB1133" s="11">
        <f t="shared" si="1517"/>
        <v>0</v>
      </c>
      <c r="AC1133" s="11">
        <f t="shared" si="1518"/>
        <v>0</v>
      </c>
      <c r="AD1133" s="11">
        <f t="shared" si="1453"/>
        <v>4000</v>
      </c>
      <c r="AE1133" s="11">
        <f t="shared" si="1519"/>
        <v>0</v>
      </c>
      <c r="AF1133" s="57">
        <f t="shared" si="1498"/>
        <v>4000</v>
      </c>
      <c r="AG1133" s="58">
        <f t="shared" si="1454"/>
        <v>34485.800000000003</v>
      </c>
      <c r="AH1133" s="58">
        <f t="shared" si="1455"/>
        <v>0</v>
      </c>
      <c r="AI1133" s="11">
        <f t="shared" si="1520"/>
        <v>0</v>
      </c>
      <c r="AJ1133" s="21"/>
      <c r="AK1133" s="21"/>
    </row>
    <row r="1134" spans="1:37" ht="46.8" x14ac:dyDescent="0.3">
      <c r="A1134" s="47" t="s">
        <v>742</v>
      </c>
      <c r="B1134" s="48" t="s">
        <v>28</v>
      </c>
      <c r="C1134" s="47"/>
      <c r="D1134" s="47"/>
      <c r="E1134" s="49" t="s">
        <v>29</v>
      </c>
      <c r="F1134" s="11">
        <f t="shared" si="1504"/>
        <v>4000</v>
      </c>
      <c r="G1134" s="11">
        <f t="shared" si="1505"/>
        <v>34485.800000000003</v>
      </c>
      <c r="H1134" s="11">
        <f t="shared" si="1506"/>
        <v>0</v>
      </c>
      <c r="I1134" s="11">
        <f t="shared" si="1507"/>
        <v>0</v>
      </c>
      <c r="J1134" s="11">
        <f t="shared" si="1508"/>
        <v>0</v>
      </c>
      <c r="K1134" s="11">
        <f t="shared" si="1509"/>
        <v>0</v>
      </c>
      <c r="L1134" s="11">
        <f t="shared" si="1500"/>
        <v>4000</v>
      </c>
      <c r="M1134" s="11">
        <f t="shared" si="1501"/>
        <v>34485.800000000003</v>
      </c>
      <c r="N1134" s="11">
        <f t="shared" si="1502"/>
        <v>0</v>
      </c>
      <c r="O1134" s="11">
        <f t="shared" si="1510"/>
        <v>0</v>
      </c>
      <c r="P1134" s="11">
        <f t="shared" si="1511"/>
        <v>0</v>
      </c>
      <c r="Q1134" s="11">
        <f t="shared" si="1512"/>
        <v>0</v>
      </c>
      <c r="R1134" s="11">
        <f t="shared" si="1484"/>
        <v>4000</v>
      </c>
      <c r="S1134" s="11">
        <f t="shared" si="1485"/>
        <v>34485.800000000003</v>
      </c>
      <c r="T1134" s="11">
        <f t="shared" si="1486"/>
        <v>0</v>
      </c>
      <c r="U1134" s="11">
        <f t="shared" si="1513"/>
        <v>0</v>
      </c>
      <c r="V1134" s="11">
        <f t="shared" si="1514"/>
        <v>0</v>
      </c>
      <c r="W1134" s="11">
        <f t="shared" si="1515"/>
        <v>0</v>
      </c>
      <c r="X1134" s="11">
        <f t="shared" si="1470"/>
        <v>4000</v>
      </c>
      <c r="Y1134" s="11">
        <f t="shared" si="1471"/>
        <v>34485.800000000003</v>
      </c>
      <c r="Z1134" s="11">
        <f t="shared" si="1472"/>
        <v>0</v>
      </c>
      <c r="AA1134" s="11">
        <f t="shared" si="1516"/>
        <v>0</v>
      </c>
      <c r="AB1134" s="11">
        <f t="shared" si="1517"/>
        <v>0</v>
      </c>
      <c r="AC1134" s="11">
        <f t="shared" si="1518"/>
        <v>0</v>
      </c>
      <c r="AD1134" s="11">
        <f t="shared" si="1453"/>
        <v>4000</v>
      </c>
      <c r="AE1134" s="11">
        <f t="shared" si="1519"/>
        <v>0</v>
      </c>
      <c r="AF1134" s="57">
        <f t="shared" si="1498"/>
        <v>4000</v>
      </c>
      <c r="AG1134" s="58">
        <f t="shared" si="1454"/>
        <v>34485.800000000003</v>
      </c>
      <c r="AH1134" s="58">
        <f t="shared" si="1455"/>
        <v>0</v>
      </c>
      <c r="AI1134" s="11">
        <f t="shared" si="1520"/>
        <v>0</v>
      </c>
      <c r="AJ1134" s="21"/>
      <c r="AK1134" s="21"/>
    </row>
    <row r="1135" spans="1:37" x14ac:dyDescent="0.3">
      <c r="A1135" s="47" t="s">
        <v>742</v>
      </c>
      <c r="B1135" s="48">
        <v>400</v>
      </c>
      <c r="C1135" s="47" t="s">
        <v>318</v>
      </c>
      <c r="D1135" s="47" t="s">
        <v>296</v>
      </c>
      <c r="E1135" s="49" t="s">
        <v>733</v>
      </c>
      <c r="F1135" s="11">
        <v>4000</v>
      </c>
      <c r="G1135" s="11">
        <v>34485.800000000003</v>
      </c>
      <c r="H1135" s="11">
        <v>0</v>
      </c>
      <c r="I1135" s="11"/>
      <c r="J1135" s="11"/>
      <c r="K1135" s="11"/>
      <c r="L1135" s="11">
        <f t="shared" si="1500"/>
        <v>4000</v>
      </c>
      <c r="M1135" s="11">
        <f t="shared" si="1501"/>
        <v>34485.800000000003</v>
      </c>
      <c r="N1135" s="11">
        <f t="shared" si="1502"/>
        <v>0</v>
      </c>
      <c r="O1135" s="11"/>
      <c r="P1135" s="11"/>
      <c r="Q1135" s="11"/>
      <c r="R1135" s="11">
        <f t="shared" si="1484"/>
        <v>4000</v>
      </c>
      <c r="S1135" s="11">
        <f t="shared" si="1485"/>
        <v>34485.800000000003</v>
      </c>
      <c r="T1135" s="11">
        <f t="shared" si="1486"/>
        <v>0</v>
      </c>
      <c r="U1135" s="11"/>
      <c r="V1135" s="11"/>
      <c r="W1135" s="11"/>
      <c r="X1135" s="11">
        <f t="shared" si="1470"/>
        <v>4000</v>
      </c>
      <c r="Y1135" s="11">
        <f t="shared" si="1471"/>
        <v>34485.800000000003</v>
      </c>
      <c r="Z1135" s="11">
        <f t="shared" si="1472"/>
        <v>0</v>
      </c>
      <c r="AA1135" s="11"/>
      <c r="AB1135" s="11"/>
      <c r="AC1135" s="11"/>
      <c r="AD1135" s="11">
        <f t="shared" ref="AD1135:AD1198" si="1521">X1135+AA1135</f>
        <v>4000</v>
      </c>
      <c r="AE1135" s="11"/>
      <c r="AF1135" s="57">
        <f t="shared" si="1498"/>
        <v>4000</v>
      </c>
      <c r="AG1135" s="58">
        <f t="shared" ref="AG1135:AG1198" si="1522">Y1135+AB1135</f>
        <v>34485.800000000003</v>
      </c>
      <c r="AH1135" s="58">
        <f t="shared" ref="AH1135:AH1198" si="1523">Z1135+AC1135</f>
        <v>0</v>
      </c>
      <c r="AI1135" s="11"/>
      <c r="AJ1135" s="21"/>
      <c r="AK1135" s="21"/>
    </row>
    <row r="1136" spans="1:37" ht="31.2" x14ac:dyDescent="0.3">
      <c r="A1136" s="47" t="s">
        <v>744</v>
      </c>
      <c r="B1136" s="48"/>
      <c r="C1136" s="47"/>
      <c r="D1136" s="47"/>
      <c r="E1136" s="49" t="s">
        <v>745</v>
      </c>
      <c r="F1136" s="11">
        <f t="shared" si="1504"/>
        <v>6246.4</v>
      </c>
      <c r="G1136" s="11">
        <f t="shared" si="1505"/>
        <v>36771.4</v>
      </c>
      <c r="H1136" s="11">
        <f t="shared" si="1506"/>
        <v>0</v>
      </c>
      <c r="I1136" s="11">
        <f t="shared" si="1507"/>
        <v>0</v>
      </c>
      <c r="J1136" s="11">
        <f t="shared" si="1508"/>
        <v>0</v>
      </c>
      <c r="K1136" s="11">
        <f t="shared" si="1509"/>
        <v>0</v>
      </c>
      <c r="L1136" s="11">
        <f t="shared" si="1500"/>
        <v>6246.4</v>
      </c>
      <c r="M1136" s="11">
        <f t="shared" si="1501"/>
        <v>36771.4</v>
      </c>
      <c r="N1136" s="11">
        <f t="shared" si="1502"/>
        <v>0</v>
      </c>
      <c r="O1136" s="11">
        <f t="shared" si="1510"/>
        <v>0</v>
      </c>
      <c r="P1136" s="11">
        <f t="shared" si="1511"/>
        <v>0</v>
      </c>
      <c r="Q1136" s="11">
        <f t="shared" si="1512"/>
        <v>0</v>
      </c>
      <c r="R1136" s="11">
        <f t="shared" si="1484"/>
        <v>6246.4</v>
      </c>
      <c r="S1136" s="11">
        <f t="shared" si="1485"/>
        <v>36771.4</v>
      </c>
      <c r="T1136" s="11">
        <f t="shared" si="1486"/>
        <v>0</v>
      </c>
      <c r="U1136" s="11">
        <f t="shared" si="1513"/>
        <v>0</v>
      </c>
      <c r="V1136" s="11">
        <f t="shared" si="1514"/>
        <v>0</v>
      </c>
      <c r="W1136" s="11">
        <f t="shared" si="1515"/>
        <v>0</v>
      </c>
      <c r="X1136" s="11">
        <f t="shared" si="1470"/>
        <v>6246.4</v>
      </c>
      <c r="Y1136" s="11">
        <f t="shared" si="1471"/>
        <v>36771.4</v>
      </c>
      <c r="Z1136" s="11">
        <f t="shared" si="1472"/>
        <v>0</v>
      </c>
      <c r="AA1136" s="11">
        <f t="shared" si="1516"/>
        <v>0</v>
      </c>
      <c r="AB1136" s="11">
        <f t="shared" si="1517"/>
        <v>0</v>
      </c>
      <c r="AC1136" s="11">
        <f t="shared" si="1518"/>
        <v>0</v>
      </c>
      <c r="AD1136" s="11">
        <f t="shared" si="1521"/>
        <v>6246.4</v>
      </c>
      <c r="AE1136" s="11">
        <f t="shared" si="1519"/>
        <v>0</v>
      </c>
      <c r="AF1136" s="57">
        <f t="shared" si="1498"/>
        <v>6246.4</v>
      </c>
      <c r="AG1136" s="58">
        <f t="shared" si="1522"/>
        <v>36771.4</v>
      </c>
      <c r="AH1136" s="58">
        <f t="shared" si="1523"/>
        <v>0</v>
      </c>
      <c r="AI1136" s="11">
        <f t="shared" si="1520"/>
        <v>0</v>
      </c>
      <c r="AJ1136" s="21"/>
      <c r="AK1136" s="21"/>
    </row>
    <row r="1137" spans="1:37" ht="46.8" x14ac:dyDescent="0.3">
      <c r="A1137" s="47" t="s">
        <v>744</v>
      </c>
      <c r="B1137" s="48" t="s">
        <v>28</v>
      </c>
      <c r="C1137" s="47"/>
      <c r="D1137" s="47"/>
      <c r="E1137" s="49" t="s">
        <v>29</v>
      </c>
      <c r="F1137" s="11">
        <f t="shared" si="1504"/>
        <v>6246.4</v>
      </c>
      <c r="G1137" s="11">
        <f t="shared" si="1505"/>
        <v>36771.4</v>
      </c>
      <c r="H1137" s="11">
        <f t="shared" si="1506"/>
        <v>0</v>
      </c>
      <c r="I1137" s="11">
        <f t="shared" si="1507"/>
        <v>0</v>
      </c>
      <c r="J1137" s="11">
        <f t="shared" si="1508"/>
        <v>0</v>
      </c>
      <c r="K1137" s="11">
        <f t="shared" si="1509"/>
        <v>0</v>
      </c>
      <c r="L1137" s="11">
        <f t="shared" si="1500"/>
        <v>6246.4</v>
      </c>
      <c r="M1137" s="11">
        <f t="shared" si="1501"/>
        <v>36771.4</v>
      </c>
      <c r="N1137" s="11">
        <f t="shared" si="1502"/>
        <v>0</v>
      </c>
      <c r="O1137" s="11">
        <f t="shared" si="1510"/>
        <v>0</v>
      </c>
      <c r="P1137" s="11">
        <f t="shared" si="1511"/>
        <v>0</v>
      </c>
      <c r="Q1137" s="11">
        <f t="shared" si="1512"/>
        <v>0</v>
      </c>
      <c r="R1137" s="11">
        <f t="shared" si="1484"/>
        <v>6246.4</v>
      </c>
      <c r="S1137" s="11">
        <f t="shared" si="1485"/>
        <v>36771.4</v>
      </c>
      <c r="T1137" s="11">
        <f t="shared" si="1486"/>
        <v>0</v>
      </c>
      <c r="U1137" s="11">
        <f t="shared" si="1513"/>
        <v>0</v>
      </c>
      <c r="V1137" s="11">
        <f t="shared" si="1514"/>
        <v>0</v>
      </c>
      <c r="W1137" s="11">
        <f t="shared" si="1515"/>
        <v>0</v>
      </c>
      <c r="X1137" s="11">
        <f t="shared" si="1470"/>
        <v>6246.4</v>
      </c>
      <c r="Y1137" s="11">
        <f t="shared" si="1471"/>
        <v>36771.4</v>
      </c>
      <c r="Z1137" s="11">
        <f t="shared" si="1472"/>
        <v>0</v>
      </c>
      <c r="AA1137" s="11">
        <f t="shared" si="1516"/>
        <v>0</v>
      </c>
      <c r="AB1137" s="11">
        <f t="shared" si="1517"/>
        <v>0</v>
      </c>
      <c r="AC1137" s="11">
        <f t="shared" si="1518"/>
        <v>0</v>
      </c>
      <c r="AD1137" s="11">
        <f t="shared" si="1521"/>
        <v>6246.4</v>
      </c>
      <c r="AE1137" s="11">
        <f t="shared" si="1519"/>
        <v>0</v>
      </c>
      <c r="AF1137" s="57">
        <f t="shared" si="1498"/>
        <v>6246.4</v>
      </c>
      <c r="AG1137" s="58">
        <f t="shared" si="1522"/>
        <v>36771.4</v>
      </c>
      <c r="AH1137" s="58">
        <f t="shared" si="1523"/>
        <v>0</v>
      </c>
      <c r="AI1137" s="11">
        <f t="shared" si="1520"/>
        <v>0</v>
      </c>
      <c r="AJ1137" s="21"/>
      <c r="AK1137" s="21"/>
    </row>
    <row r="1138" spans="1:37" x14ac:dyDescent="0.3">
      <c r="A1138" s="47" t="s">
        <v>744</v>
      </c>
      <c r="B1138" s="48">
        <v>400</v>
      </c>
      <c r="C1138" s="47" t="s">
        <v>318</v>
      </c>
      <c r="D1138" s="47" t="s">
        <v>296</v>
      </c>
      <c r="E1138" s="49" t="s">
        <v>733</v>
      </c>
      <c r="F1138" s="11">
        <f>6000+246.4</f>
        <v>6246.4</v>
      </c>
      <c r="G1138" s="11">
        <v>36771.4</v>
      </c>
      <c r="H1138" s="11">
        <v>0</v>
      </c>
      <c r="I1138" s="11"/>
      <c r="J1138" s="11"/>
      <c r="K1138" s="11"/>
      <c r="L1138" s="11">
        <f t="shared" si="1500"/>
        <v>6246.4</v>
      </c>
      <c r="M1138" s="11">
        <f t="shared" si="1501"/>
        <v>36771.4</v>
      </c>
      <c r="N1138" s="11">
        <f t="shared" si="1502"/>
        <v>0</v>
      </c>
      <c r="O1138" s="11"/>
      <c r="P1138" s="11"/>
      <c r="Q1138" s="11"/>
      <c r="R1138" s="11">
        <f t="shared" si="1484"/>
        <v>6246.4</v>
      </c>
      <c r="S1138" s="11">
        <f t="shared" si="1485"/>
        <v>36771.4</v>
      </c>
      <c r="T1138" s="11">
        <f t="shared" si="1486"/>
        <v>0</v>
      </c>
      <c r="U1138" s="11"/>
      <c r="V1138" s="11"/>
      <c r="W1138" s="11"/>
      <c r="X1138" s="11">
        <f t="shared" si="1470"/>
        <v>6246.4</v>
      </c>
      <c r="Y1138" s="11">
        <f t="shared" si="1471"/>
        <v>36771.4</v>
      </c>
      <c r="Z1138" s="11">
        <f t="shared" si="1472"/>
        <v>0</v>
      </c>
      <c r="AA1138" s="11"/>
      <c r="AB1138" s="11"/>
      <c r="AC1138" s="11"/>
      <c r="AD1138" s="11">
        <f t="shared" si="1521"/>
        <v>6246.4</v>
      </c>
      <c r="AE1138" s="11"/>
      <c r="AF1138" s="57">
        <f t="shared" si="1498"/>
        <v>6246.4</v>
      </c>
      <c r="AG1138" s="58">
        <f t="shared" si="1522"/>
        <v>36771.4</v>
      </c>
      <c r="AH1138" s="58">
        <f t="shared" si="1523"/>
        <v>0</v>
      </c>
      <c r="AI1138" s="11"/>
      <c r="AJ1138" s="21"/>
      <c r="AK1138" s="21"/>
    </row>
    <row r="1139" spans="1:37" ht="31.2" x14ac:dyDescent="0.3">
      <c r="A1139" s="47" t="s">
        <v>746</v>
      </c>
      <c r="B1139" s="48"/>
      <c r="C1139" s="47"/>
      <c r="D1139" s="47"/>
      <c r="E1139" s="49" t="s">
        <v>747</v>
      </c>
      <c r="F1139" s="11">
        <f t="shared" si="1504"/>
        <v>9201</v>
      </c>
      <c r="G1139" s="11">
        <f t="shared" si="1505"/>
        <v>0</v>
      </c>
      <c r="H1139" s="11">
        <f t="shared" si="1506"/>
        <v>0</v>
      </c>
      <c r="I1139" s="11">
        <f t="shared" si="1507"/>
        <v>0</v>
      </c>
      <c r="J1139" s="11">
        <f t="shared" si="1508"/>
        <v>0</v>
      </c>
      <c r="K1139" s="11">
        <f t="shared" si="1509"/>
        <v>0</v>
      </c>
      <c r="L1139" s="11">
        <f t="shared" si="1500"/>
        <v>9201</v>
      </c>
      <c r="M1139" s="11">
        <f t="shared" si="1501"/>
        <v>0</v>
      </c>
      <c r="N1139" s="11">
        <f t="shared" si="1502"/>
        <v>0</v>
      </c>
      <c r="O1139" s="11">
        <f t="shared" si="1510"/>
        <v>0</v>
      </c>
      <c r="P1139" s="11">
        <f t="shared" si="1511"/>
        <v>0</v>
      </c>
      <c r="Q1139" s="11">
        <f t="shared" si="1512"/>
        <v>0</v>
      </c>
      <c r="R1139" s="11">
        <f t="shared" si="1484"/>
        <v>9201</v>
      </c>
      <c r="S1139" s="11">
        <f t="shared" si="1485"/>
        <v>0</v>
      </c>
      <c r="T1139" s="11">
        <f t="shared" si="1486"/>
        <v>0</v>
      </c>
      <c r="U1139" s="11">
        <f t="shared" si="1513"/>
        <v>0</v>
      </c>
      <c r="V1139" s="11">
        <f t="shared" si="1514"/>
        <v>0</v>
      </c>
      <c r="W1139" s="11">
        <f t="shared" si="1515"/>
        <v>0</v>
      </c>
      <c r="X1139" s="11">
        <f t="shared" si="1470"/>
        <v>9201</v>
      </c>
      <c r="Y1139" s="11">
        <f t="shared" si="1471"/>
        <v>0</v>
      </c>
      <c r="Z1139" s="11">
        <f t="shared" si="1472"/>
        <v>0</v>
      </c>
      <c r="AA1139" s="11">
        <f t="shared" si="1516"/>
        <v>0</v>
      </c>
      <c r="AB1139" s="11">
        <f t="shared" si="1517"/>
        <v>0</v>
      </c>
      <c r="AC1139" s="11">
        <f t="shared" si="1518"/>
        <v>0</v>
      </c>
      <c r="AD1139" s="11">
        <f t="shared" si="1521"/>
        <v>9201</v>
      </c>
      <c r="AE1139" s="11">
        <f t="shared" si="1519"/>
        <v>0</v>
      </c>
      <c r="AF1139" s="57">
        <f t="shared" si="1498"/>
        <v>9201</v>
      </c>
      <c r="AG1139" s="58">
        <f t="shared" si="1522"/>
        <v>0</v>
      </c>
      <c r="AH1139" s="58">
        <f t="shared" si="1523"/>
        <v>0</v>
      </c>
      <c r="AI1139" s="11">
        <f t="shared" si="1520"/>
        <v>0</v>
      </c>
      <c r="AJ1139" s="21"/>
      <c r="AK1139" s="21"/>
    </row>
    <row r="1140" spans="1:37" ht="46.8" x14ac:dyDescent="0.3">
      <c r="A1140" s="47" t="s">
        <v>746</v>
      </c>
      <c r="B1140" s="48" t="s">
        <v>28</v>
      </c>
      <c r="C1140" s="47"/>
      <c r="D1140" s="47"/>
      <c r="E1140" s="49" t="s">
        <v>29</v>
      </c>
      <c r="F1140" s="11">
        <f t="shared" si="1504"/>
        <v>9201</v>
      </c>
      <c r="G1140" s="11">
        <f t="shared" si="1505"/>
        <v>0</v>
      </c>
      <c r="H1140" s="11">
        <f t="shared" si="1506"/>
        <v>0</v>
      </c>
      <c r="I1140" s="11">
        <f t="shared" si="1507"/>
        <v>0</v>
      </c>
      <c r="J1140" s="11">
        <f t="shared" si="1508"/>
        <v>0</v>
      </c>
      <c r="K1140" s="11">
        <f t="shared" si="1509"/>
        <v>0</v>
      </c>
      <c r="L1140" s="11">
        <f t="shared" si="1500"/>
        <v>9201</v>
      </c>
      <c r="M1140" s="11">
        <f t="shared" si="1501"/>
        <v>0</v>
      </c>
      <c r="N1140" s="11">
        <f t="shared" si="1502"/>
        <v>0</v>
      </c>
      <c r="O1140" s="11">
        <f t="shared" si="1510"/>
        <v>0</v>
      </c>
      <c r="P1140" s="11">
        <f t="shared" si="1511"/>
        <v>0</v>
      </c>
      <c r="Q1140" s="11">
        <f t="shared" si="1512"/>
        <v>0</v>
      </c>
      <c r="R1140" s="11">
        <f t="shared" si="1484"/>
        <v>9201</v>
      </c>
      <c r="S1140" s="11">
        <f t="shared" si="1485"/>
        <v>0</v>
      </c>
      <c r="T1140" s="11">
        <f t="shared" si="1486"/>
        <v>0</v>
      </c>
      <c r="U1140" s="11">
        <f t="shared" si="1513"/>
        <v>0</v>
      </c>
      <c r="V1140" s="11">
        <f t="shared" si="1514"/>
        <v>0</v>
      </c>
      <c r="W1140" s="11">
        <f t="shared" si="1515"/>
        <v>0</v>
      </c>
      <c r="X1140" s="11">
        <f t="shared" si="1470"/>
        <v>9201</v>
      </c>
      <c r="Y1140" s="11">
        <f t="shared" si="1471"/>
        <v>0</v>
      </c>
      <c r="Z1140" s="11">
        <f t="shared" si="1472"/>
        <v>0</v>
      </c>
      <c r="AA1140" s="11">
        <f t="shared" si="1516"/>
        <v>0</v>
      </c>
      <c r="AB1140" s="11">
        <f t="shared" si="1517"/>
        <v>0</v>
      </c>
      <c r="AC1140" s="11">
        <f t="shared" si="1518"/>
        <v>0</v>
      </c>
      <c r="AD1140" s="11">
        <f t="shared" si="1521"/>
        <v>9201</v>
      </c>
      <c r="AE1140" s="11">
        <f t="shared" si="1519"/>
        <v>0</v>
      </c>
      <c r="AF1140" s="57">
        <f t="shared" si="1498"/>
        <v>9201</v>
      </c>
      <c r="AG1140" s="58">
        <f t="shared" si="1522"/>
        <v>0</v>
      </c>
      <c r="AH1140" s="58">
        <f t="shared" si="1523"/>
        <v>0</v>
      </c>
      <c r="AI1140" s="11">
        <f t="shared" si="1520"/>
        <v>0</v>
      </c>
      <c r="AJ1140" s="21"/>
      <c r="AK1140" s="21"/>
    </row>
    <row r="1141" spans="1:37" x14ac:dyDescent="0.3">
      <c r="A1141" s="47" t="s">
        <v>746</v>
      </c>
      <c r="B1141" s="48">
        <v>400</v>
      </c>
      <c r="C1141" s="47" t="s">
        <v>318</v>
      </c>
      <c r="D1141" s="47" t="s">
        <v>296</v>
      </c>
      <c r="E1141" s="49" t="s">
        <v>733</v>
      </c>
      <c r="F1141" s="11">
        <v>9201</v>
      </c>
      <c r="G1141" s="11">
        <v>0</v>
      </c>
      <c r="H1141" s="11">
        <v>0</v>
      </c>
      <c r="I1141" s="11"/>
      <c r="J1141" s="11"/>
      <c r="K1141" s="11"/>
      <c r="L1141" s="11">
        <f t="shared" si="1500"/>
        <v>9201</v>
      </c>
      <c r="M1141" s="11">
        <f t="shared" si="1501"/>
        <v>0</v>
      </c>
      <c r="N1141" s="11">
        <f t="shared" si="1502"/>
        <v>0</v>
      </c>
      <c r="O1141" s="11"/>
      <c r="P1141" s="11"/>
      <c r="Q1141" s="11"/>
      <c r="R1141" s="11">
        <f t="shared" si="1484"/>
        <v>9201</v>
      </c>
      <c r="S1141" s="11">
        <f t="shared" si="1485"/>
        <v>0</v>
      </c>
      <c r="T1141" s="11">
        <f t="shared" si="1486"/>
        <v>0</v>
      </c>
      <c r="U1141" s="11"/>
      <c r="V1141" s="11"/>
      <c r="W1141" s="11"/>
      <c r="X1141" s="11">
        <f t="shared" si="1470"/>
        <v>9201</v>
      </c>
      <c r="Y1141" s="11">
        <f t="shared" si="1471"/>
        <v>0</v>
      </c>
      <c r="Z1141" s="11">
        <f t="shared" si="1472"/>
        <v>0</v>
      </c>
      <c r="AA1141" s="11"/>
      <c r="AB1141" s="11"/>
      <c r="AC1141" s="11"/>
      <c r="AD1141" s="11">
        <f t="shared" si="1521"/>
        <v>9201</v>
      </c>
      <c r="AE1141" s="11"/>
      <c r="AF1141" s="57">
        <f t="shared" si="1498"/>
        <v>9201</v>
      </c>
      <c r="AG1141" s="58">
        <f t="shared" si="1522"/>
        <v>0</v>
      </c>
      <c r="AH1141" s="58">
        <f t="shared" si="1523"/>
        <v>0</v>
      </c>
      <c r="AI1141" s="11"/>
      <c r="AJ1141" s="21"/>
      <c r="AK1141" s="21"/>
    </row>
    <row r="1142" spans="1:37" ht="31.2" x14ac:dyDescent="0.3">
      <c r="A1142" s="47" t="s">
        <v>748</v>
      </c>
      <c r="B1142" s="48"/>
      <c r="C1142" s="47"/>
      <c r="D1142" s="47"/>
      <c r="E1142" s="50" t="s">
        <v>749</v>
      </c>
      <c r="F1142" s="11"/>
      <c r="G1142" s="11"/>
      <c r="H1142" s="11"/>
      <c r="I1142" s="11"/>
      <c r="J1142" s="11"/>
      <c r="K1142" s="11"/>
      <c r="L1142" s="11"/>
      <c r="M1142" s="11"/>
      <c r="N1142" s="11"/>
      <c r="O1142" s="11">
        <f t="shared" si="1510"/>
        <v>13660</v>
      </c>
      <c r="P1142" s="11">
        <f t="shared" si="1511"/>
        <v>0</v>
      </c>
      <c r="Q1142" s="11">
        <f t="shared" si="1512"/>
        <v>0</v>
      </c>
      <c r="R1142" s="11">
        <f t="shared" si="1484"/>
        <v>13660</v>
      </c>
      <c r="S1142" s="11">
        <f t="shared" si="1485"/>
        <v>0</v>
      </c>
      <c r="T1142" s="11">
        <f t="shared" si="1486"/>
        <v>0</v>
      </c>
      <c r="U1142" s="11">
        <f t="shared" si="1513"/>
        <v>0</v>
      </c>
      <c r="V1142" s="11">
        <f t="shared" si="1514"/>
        <v>0</v>
      </c>
      <c r="W1142" s="11">
        <f t="shared" si="1515"/>
        <v>0</v>
      </c>
      <c r="X1142" s="11">
        <f t="shared" si="1470"/>
        <v>13660</v>
      </c>
      <c r="Y1142" s="11">
        <f t="shared" si="1471"/>
        <v>0</v>
      </c>
      <c r="Z1142" s="11">
        <f t="shared" si="1472"/>
        <v>0</v>
      </c>
      <c r="AA1142" s="11">
        <f t="shared" si="1516"/>
        <v>0</v>
      </c>
      <c r="AB1142" s="11">
        <f t="shared" si="1517"/>
        <v>0</v>
      </c>
      <c r="AC1142" s="11">
        <f t="shared" si="1518"/>
        <v>0</v>
      </c>
      <c r="AD1142" s="11">
        <f t="shared" si="1521"/>
        <v>13660</v>
      </c>
      <c r="AE1142" s="11">
        <f t="shared" si="1519"/>
        <v>0</v>
      </c>
      <c r="AF1142" s="57">
        <f t="shared" si="1498"/>
        <v>13660</v>
      </c>
      <c r="AG1142" s="58">
        <f t="shared" si="1522"/>
        <v>0</v>
      </c>
      <c r="AH1142" s="58">
        <f t="shared" si="1523"/>
        <v>0</v>
      </c>
      <c r="AI1142" s="11">
        <f t="shared" si="1520"/>
        <v>0</v>
      </c>
      <c r="AJ1142" s="21"/>
      <c r="AK1142" s="21"/>
    </row>
    <row r="1143" spans="1:37" ht="46.8" x14ac:dyDescent="0.3">
      <c r="A1143" s="47" t="s">
        <v>748</v>
      </c>
      <c r="B1143" s="48" t="s">
        <v>28</v>
      </c>
      <c r="C1143" s="47"/>
      <c r="D1143" s="47"/>
      <c r="E1143" s="49" t="s">
        <v>29</v>
      </c>
      <c r="F1143" s="11"/>
      <c r="G1143" s="11"/>
      <c r="H1143" s="11"/>
      <c r="I1143" s="11"/>
      <c r="J1143" s="11"/>
      <c r="K1143" s="11"/>
      <c r="L1143" s="11"/>
      <c r="M1143" s="11"/>
      <c r="N1143" s="11"/>
      <c r="O1143" s="11">
        <f t="shared" si="1510"/>
        <v>13660</v>
      </c>
      <c r="P1143" s="11">
        <f t="shared" si="1511"/>
        <v>0</v>
      </c>
      <c r="Q1143" s="11">
        <f t="shared" si="1512"/>
        <v>0</v>
      </c>
      <c r="R1143" s="11">
        <f t="shared" si="1484"/>
        <v>13660</v>
      </c>
      <c r="S1143" s="11">
        <f t="shared" si="1485"/>
        <v>0</v>
      </c>
      <c r="T1143" s="11">
        <f t="shared" si="1486"/>
        <v>0</v>
      </c>
      <c r="U1143" s="11">
        <f t="shared" si="1513"/>
        <v>0</v>
      </c>
      <c r="V1143" s="11">
        <f t="shared" si="1514"/>
        <v>0</v>
      </c>
      <c r="W1143" s="11">
        <f t="shared" si="1515"/>
        <v>0</v>
      </c>
      <c r="X1143" s="11">
        <f t="shared" si="1470"/>
        <v>13660</v>
      </c>
      <c r="Y1143" s="11">
        <f t="shared" si="1471"/>
        <v>0</v>
      </c>
      <c r="Z1143" s="11">
        <f t="shared" si="1472"/>
        <v>0</v>
      </c>
      <c r="AA1143" s="11">
        <f t="shared" si="1516"/>
        <v>0</v>
      </c>
      <c r="AB1143" s="11">
        <f t="shared" si="1517"/>
        <v>0</v>
      </c>
      <c r="AC1143" s="11">
        <f t="shared" si="1518"/>
        <v>0</v>
      </c>
      <c r="AD1143" s="11">
        <f t="shared" si="1521"/>
        <v>13660</v>
      </c>
      <c r="AE1143" s="11">
        <f t="shared" si="1519"/>
        <v>0</v>
      </c>
      <c r="AF1143" s="57">
        <f t="shared" si="1498"/>
        <v>13660</v>
      </c>
      <c r="AG1143" s="58">
        <f t="shared" si="1522"/>
        <v>0</v>
      </c>
      <c r="AH1143" s="58">
        <f t="shared" si="1523"/>
        <v>0</v>
      </c>
      <c r="AI1143" s="11">
        <f t="shared" si="1520"/>
        <v>0</v>
      </c>
      <c r="AJ1143" s="21"/>
      <c r="AK1143" s="21"/>
    </row>
    <row r="1144" spans="1:37" x14ac:dyDescent="0.3">
      <c r="A1144" s="47" t="s">
        <v>748</v>
      </c>
      <c r="B1144" s="48">
        <v>400</v>
      </c>
      <c r="C1144" s="47" t="s">
        <v>318</v>
      </c>
      <c r="D1144" s="47" t="s">
        <v>99</v>
      </c>
      <c r="E1144" s="49" t="s">
        <v>523</v>
      </c>
      <c r="F1144" s="11"/>
      <c r="G1144" s="11"/>
      <c r="H1144" s="11"/>
      <c r="I1144" s="11"/>
      <c r="J1144" s="11"/>
      <c r="K1144" s="11"/>
      <c r="L1144" s="11"/>
      <c r="M1144" s="11"/>
      <c r="N1144" s="11"/>
      <c r="O1144" s="11">
        <v>13660</v>
      </c>
      <c r="P1144" s="11"/>
      <c r="Q1144" s="11"/>
      <c r="R1144" s="11">
        <f t="shared" si="1484"/>
        <v>13660</v>
      </c>
      <c r="S1144" s="11">
        <f t="shared" si="1485"/>
        <v>0</v>
      </c>
      <c r="T1144" s="11">
        <f t="shared" si="1486"/>
        <v>0</v>
      </c>
      <c r="U1144" s="11"/>
      <c r="V1144" s="11"/>
      <c r="W1144" s="11"/>
      <c r="X1144" s="11">
        <f t="shared" si="1470"/>
        <v>13660</v>
      </c>
      <c r="Y1144" s="11">
        <f t="shared" si="1471"/>
        <v>0</v>
      </c>
      <c r="Z1144" s="11">
        <f t="shared" si="1472"/>
        <v>0</v>
      </c>
      <c r="AA1144" s="11"/>
      <c r="AB1144" s="11"/>
      <c r="AC1144" s="11"/>
      <c r="AD1144" s="11">
        <f t="shared" si="1521"/>
        <v>13660</v>
      </c>
      <c r="AE1144" s="11"/>
      <c r="AF1144" s="57">
        <f t="shared" si="1498"/>
        <v>13660</v>
      </c>
      <c r="AG1144" s="58">
        <f t="shared" si="1522"/>
        <v>0</v>
      </c>
      <c r="AH1144" s="58">
        <f t="shared" si="1523"/>
        <v>0</v>
      </c>
      <c r="AI1144" s="11"/>
      <c r="AJ1144" s="21"/>
      <c r="AK1144" s="21"/>
    </row>
    <row r="1145" spans="1:37" ht="31.2" x14ac:dyDescent="0.3">
      <c r="A1145" s="47" t="s">
        <v>750</v>
      </c>
      <c r="B1145" s="48"/>
      <c r="C1145" s="47"/>
      <c r="D1145" s="47"/>
      <c r="E1145" s="50" t="s">
        <v>751</v>
      </c>
      <c r="F1145" s="11"/>
      <c r="G1145" s="11"/>
      <c r="H1145" s="11"/>
      <c r="I1145" s="11"/>
      <c r="J1145" s="11"/>
      <c r="K1145" s="11"/>
      <c r="L1145" s="11"/>
      <c r="M1145" s="11"/>
      <c r="N1145" s="11"/>
      <c r="O1145" s="11">
        <f t="shared" si="1510"/>
        <v>52.44867</v>
      </c>
      <c r="P1145" s="11">
        <f t="shared" si="1511"/>
        <v>0</v>
      </c>
      <c r="Q1145" s="11">
        <f t="shared" si="1512"/>
        <v>0</v>
      </c>
      <c r="R1145" s="11">
        <f t="shared" si="1484"/>
        <v>52.44867</v>
      </c>
      <c r="S1145" s="11">
        <f t="shared" si="1485"/>
        <v>0</v>
      </c>
      <c r="T1145" s="11">
        <f t="shared" si="1486"/>
        <v>0</v>
      </c>
      <c r="U1145" s="11">
        <f t="shared" si="1513"/>
        <v>0</v>
      </c>
      <c r="V1145" s="11">
        <f t="shared" si="1514"/>
        <v>0</v>
      </c>
      <c r="W1145" s="11">
        <f t="shared" si="1515"/>
        <v>0</v>
      </c>
      <c r="X1145" s="11">
        <f t="shared" si="1470"/>
        <v>52.44867</v>
      </c>
      <c r="Y1145" s="11">
        <f t="shared" si="1471"/>
        <v>0</v>
      </c>
      <c r="Z1145" s="11">
        <f t="shared" si="1472"/>
        <v>0</v>
      </c>
      <c r="AA1145" s="11">
        <f t="shared" si="1516"/>
        <v>0</v>
      </c>
      <c r="AB1145" s="11">
        <f t="shared" si="1517"/>
        <v>0</v>
      </c>
      <c r="AC1145" s="11">
        <f t="shared" si="1518"/>
        <v>0</v>
      </c>
      <c r="AD1145" s="11">
        <f t="shared" si="1521"/>
        <v>52.44867</v>
      </c>
      <c r="AE1145" s="11">
        <f t="shared" si="1519"/>
        <v>0</v>
      </c>
      <c r="AF1145" s="57">
        <f t="shared" si="1498"/>
        <v>52.44867</v>
      </c>
      <c r="AG1145" s="58">
        <f t="shared" si="1522"/>
        <v>0</v>
      </c>
      <c r="AH1145" s="58">
        <f t="shared" si="1523"/>
        <v>0</v>
      </c>
      <c r="AI1145" s="11">
        <f t="shared" si="1520"/>
        <v>0</v>
      </c>
      <c r="AJ1145" s="21"/>
      <c r="AK1145" s="21"/>
    </row>
    <row r="1146" spans="1:37" ht="46.8" x14ac:dyDescent="0.3">
      <c r="A1146" s="47" t="s">
        <v>750</v>
      </c>
      <c r="B1146" s="48" t="s">
        <v>28</v>
      </c>
      <c r="C1146" s="47"/>
      <c r="D1146" s="47"/>
      <c r="E1146" s="49" t="s">
        <v>29</v>
      </c>
      <c r="F1146" s="11"/>
      <c r="G1146" s="11"/>
      <c r="H1146" s="11"/>
      <c r="I1146" s="11"/>
      <c r="J1146" s="11"/>
      <c r="K1146" s="11"/>
      <c r="L1146" s="11"/>
      <c r="M1146" s="11"/>
      <c r="N1146" s="11"/>
      <c r="O1146" s="11">
        <f t="shared" si="1510"/>
        <v>52.44867</v>
      </c>
      <c r="P1146" s="11">
        <f t="shared" si="1511"/>
        <v>0</v>
      </c>
      <c r="Q1146" s="11">
        <f t="shared" si="1512"/>
        <v>0</v>
      </c>
      <c r="R1146" s="11">
        <f t="shared" si="1484"/>
        <v>52.44867</v>
      </c>
      <c r="S1146" s="11">
        <f t="shared" si="1485"/>
        <v>0</v>
      </c>
      <c r="T1146" s="11">
        <f t="shared" si="1486"/>
        <v>0</v>
      </c>
      <c r="U1146" s="11">
        <f t="shared" si="1513"/>
        <v>0</v>
      </c>
      <c r="V1146" s="11">
        <f t="shared" si="1514"/>
        <v>0</v>
      </c>
      <c r="W1146" s="11">
        <f t="shared" si="1515"/>
        <v>0</v>
      </c>
      <c r="X1146" s="11">
        <f t="shared" si="1470"/>
        <v>52.44867</v>
      </c>
      <c r="Y1146" s="11">
        <f t="shared" si="1471"/>
        <v>0</v>
      </c>
      <c r="Z1146" s="11">
        <f t="shared" si="1472"/>
        <v>0</v>
      </c>
      <c r="AA1146" s="11">
        <f t="shared" si="1516"/>
        <v>0</v>
      </c>
      <c r="AB1146" s="11">
        <f t="shared" si="1517"/>
        <v>0</v>
      </c>
      <c r="AC1146" s="11">
        <f t="shared" si="1518"/>
        <v>0</v>
      </c>
      <c r="AD1146" s="11">
        <f t="shared" si="1521"/>
        <v>52.44867</v>
      </c>
      <c r="AE1146" s="11">
        <f t="shared" si="1519"/>
        <v>0</v>
      </c>
      <c r="AF1146" s="57">
        <f t="shared" si="1498"/>
        <v>52.44867</v>
      </c>
      <c r="AG1146" s="58">
        <f t="shared" si="1522"/>
        <v>0</v>
      </c>
      <c r="AH1146" s="58">
        <f t="shared" si="1523"/>
        <v>0</v>
      </c>
      <c r="AI1146" s="11">
        <f t="shared" si="1520"/>
        <v>0</v>
      </c>
      <c r="AJ1146" s="21"/>
      <c r="AK1146" s="21"/>
    </row>
    <row r="1147" spans="1:37" x14ac:dyDescent="0.3">
      <c r="A1147" s="47" t="s">
        <v>750</v>
      </c>
      <c r="B1147" s="48">
        <v>400</v>
      </c>
      <c r="C1147" s="47" t="s">
        <v>318</v>
      </c>
      <c r="D1147" s="47" t="s">
        <v>296</v>
      </c>
      <c r="E1147" s="49" t="s">
        <v>733</v>
      </c>
      <c r="F1147" s="11"/>
      <c r="G1147" s="11"/>
      <c r="H1147" s="11"/>
      <c r="I1147" s="11"/>
      <c r="J1147" s="11"/>
      <c r="K1147" s="11"/>
      <c r="L1147" s="11"/>
      <c r="M1147" s="11"/>
      <c r="N1147" s="11"/>
      <c r="O1147" s="11">
        <v>52.44867</v>
      </c>
      <c r="P1147" s="11"/>
      <c r="Q1147" s="11"/>
      <c r="R1147" s="11">
        <f t="shared" si="1484"/>
        <v>52.44867</v>
      </c>
      <c r="S1147" s="11">
        <f t="shared" si="1485"/>
        <v>0</v>
      </c>
      <c r="T1147" s="11">
        <f t="shared" si="1486"/>
        <v>0</v>
      </c>
      <c r="U1147" s="11"/>
      <c r="V1147" s="11"/>
      <c r="W1147" s="11"/>
      <c r="X1147" s="11">
        <f t="shared" si="1470"/>
        <v>52.44867</v>
      </c>
      <c r="Y1147" s="11">
        <f t="shared" si="1471"/>
        <v>0</v>
      </c>
      <c r="Z1147" s="11">
        <f t="shared" si="1472"/>
        <v>0</v>
      </c>
      <c r="AA1147" s="11"/>
      <c r="AB1147" s="11"/>
      <c r="AC1147" s="11"/>
      <c r="AD1147" s="11">
        <f t="shared" si="1521"/>
        <v>52.44867</v>
      </c>
      <c r="AE1147" s="11"/>
      <c r="AF1147" s="57">
        <f t="shared" si="1498"/>
        <v>52.44867</v>
      </c>
      <c r="AG1147" s="58">
        <f t="shared" si="1522"/>
        <v>0</v>
      </c>
      <c r="AH1147" s="58">
        <f t="shared" si="1523"/>
        <v>0</v>
      </c>
      <c r="AI1147" s="11"/>
      <c r="AJ1147" s="21"/>
      <c r="AK1147" s="21"/>
    </row>
    <row r="1148" spans="1:37" ht="31.2" x14ac:dyDescent="0.3">
      <c r="A1148" s="47" t="s">
        <v>752</v>
      </c>
      <c r="B1148" s="48"/>
      <c r="C1148" s="47"/>
      <c r="D1148" s="47"/>
      <c r="E1148" s="50" t="s">
        <v>753</v>
      </c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  <c r="V1148" s="11"/>
      <c r="W1148" s="11"/>
      <c r="X1148" s="11"/>
      <c r="Y1148" s="11"/>
      <c r="Z1148" s="11"/>
      <c r="AA1148" s="11">
        <f t="shared" si="1516"/>
        <v>0</v>
      </c>
      <c r="AB1148" s="11">
        <f t="shared" si="1517"/>
        <v>26789.5</v>
      </c>
      <c r="AC1148" s="11">
        <f t="shared" si="1518"/>
        <v>0</v>
      </c>
      <c r="AD1148" s="11">
        <f t="shared" si="1521"/>
        <v>0</v>
      </c>
      <c r="AE1148" s="11">
        <f t="shared" si="1519"/>
        <v>0</v>
      </c>
      <c r="AF1148" s="57">
        <f t="shared" si="1498"/>
        <v>0</v>
      </c>
      <c r="AG1148" s="58">
        <f t="shared" si="1522"/>
        <v>26789.5</v>
      </c>
      <c r="AH1148" s="58">
        <f t="shared" si="1523"/>
        <v>0</v>
      </c>
      <c r="AI1148" s="11">
        <f t="shared" si="1520"/>
        <v>0</v>
      </c>
      <c r="AJ1148" s="21"/>
      <c r="AK1148" s="21"/>
    </row>
    <row r="1149" spans="1:37" ht="46.8" x14ac:dyDescent="0.3">
      <c r="A1149" s="47" t="s">
        <v>752</v>
      </c>
      <c r="B1149" s="48" t="s">
        <v>28</v>
      </c>
      <c r="C1149" s="47"/>
      <c r="D1149" s="47"/>
      <c r="E1149" s="49" t="s">
        <v>29</v>
      </c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  <c r="P1149" s="11"/>
      <c r="Q1149" s="11"/>
      <c r="R1149" s="11"/>
      <c r="S1149" s="11"/>
      <c r="T1149" s="11"/>
      <c r="U1149" s="11"/>
      <c r="V1149" s="11"/>
      <c r="W1149" s="11"/>
      <c r="X1149" s="11"/>
      <c r="Y1149" s="11"/>
      <c r="Z1149" s="11"/>
      <c r="AA1149" s="11">
        <f t="shared" si="1516"/>
        <v>0</v>
      </c>
      <c r="AB1149" s="11">
        <f t="shared" si="1517"/>
        <v>26789.5</v>
      </c>
      <c r="AC1149" s="11">
        <f t="shared" si="1518"/>
        <v>0</v>
      </c>
      <c r="AD1149" s="11">
        <f t="shared" si="1521"/>
        <v>0</v>
      </c>
      <c r="AE1149" s="11">
        <f t="shared" si="1519"/>
        <v>0</v>
      </c>
      <c r="AF1149" s="57">
        <f t="shared" si="1498"/>
        <v>0</v>
      </c>
      <c r="AG1149" s="58">
        <f t="shared" si="1522"/>
        <v>26789.5</v>
      </c>
      <c r="AH1149" s="58">
        <f t="shared" si="1523"/>
        <v>0</v>
      </c>
      <c r="AI1149" s="11">
        <f t="shared" si="1520"/>
        <v>0</v>
      </c>
      <c r="AJ1149" s="21"/>
      <c r="AK1149" s="21"/>
    </row>
    <row r="1150" spans="1:37" x14ac:dyDescent="0.3">
      <c r="A1150" s="47" t="s">
        <v>752</v>
      </c>
      <c r="B1150" s="48">
        <v>400</v>
      </c>
      <c r="C1150" s="47" t="s">
        <v>318</v>
      </c>
      <c r="D1150" s="47" t="s">
        <v>296</v>
      </c>
      <c r="E1150" s="49" t="s">
        <v>733</v>
      </c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  <c r="P1150" s="11"/>
      <c r="Q1150" s="11"/>
      <c r="R1150" s="11"/>
      <c r="S1150" s="11"/>
      <c r="T1150" s="11"/>
      <c r="U1150" s="11"/>
      <c r="V1150" s="11"/>
      <c r="W1150" s="11"/>
      <c r="X1150" s="11"/>
      <c r="Y1150" s="11"/>
      <c r="Z1150" s="11"/>
      <c r="AA1150" s="11"/>
      <c r="AB1150" s="11">
        <v>26789.5</v>
      </c>
      <c r="AC1150" s="11"/>
      <c r="AD1150" s="11">
        <f t="shared" si="1521"/>
        <v>0</v>
      </c>
      <c r="AE1150" s="11"/>
      <c r="AF1150" s="57">
        <f t="shared" si="1498"/>
        <v>0</v>
      </c>
      <c r="AG1150" s="58">
        <f t="shared" si="1522"/>
        <v>26789.5</v>
      </c>
      <c r="AH1150" s="58">
        <f t="shared" si="1523"/>
        <v>0</v>
      </c>
      <c r="AI1150" s="11"/>
      <c r="AJ1150" s="21"/>
      <c r="AK1150" s="21"/>
    </row>
    <row r="1151" spans="1:37" ht="46.8" x14ac:dyDescent="0.3">
      <c r="A1151" s="47" t="s">
        <v>754</v>
      </c>
      <c r="B1151" s="48"/>
      <c r="C1151" s="47"/>
      <c r="D1151" s="47"/>
      <c r="E1151" s="49" t="s">
        <v>755</v>
      </c>
      <c r="F1151" s="11">
        <f t="shared" si="1504"/>
        <v>43764.3</v>
      </c>
      <c r="G1151" s="11">
        <f t="shared" si="1505"/>
        <v>0</v>
      </c>
      <c r="H1151" s="11">
        <f t="shared" si="1506"/>
        <v>0</v>
      </c>
      <c r="I1151" s="11">
        <f t="shared" si="1507"/>
        <v>0</v>
      </c>
      <c r="J1151" s="11">
        <f t="shared" si="1508"/>
        <v>0</v>
      </c>
      <c r="K1151" s="11">
        <f t="shared" si="1509"/>
        <v>0</v>
      </c>
      <c r="L1151" s="11">
        <f t="shared" si="1500"/>
        <v>43764.3</v>
      </c>
      <c r="M1151" s="11">
        <f t="shared" si="1501"/>
        <v>0</v>
      </c>
      <c r="N1151" s="11">
        <f t="shared" si="1502"/>
        <v>0</v>
      </c>
      <c r="O1151" s="11">
        <f t="shared" si="1510"/>
        <v>0</v>
      </c>
      <c r="P1151" s="11">
        <f t="shared" si="1511"/>
        <v>0</v>
      </c>
      <c r="Q1151" s="11">
        <f t="shared" si="1512"/>
        <v>0</v>
      </c>
      <c r="R1151" s="11">
        <f t="shared" si="1484"/>
        <v>43764.3</v>
      </c>
      <c r="S1151" s="11">
        <f t="shared" si="1485"/>
        <v>0</v>
      </c>
      <c r="T1151" s="11">
        <f t="shared" si="1486"/>
        <v>0</v>
      </c>
      <c r="U1151" s="11">
        <f t="shared" si="1513"/>
        <v>0</v>
      </c>
      <c r="V1151" s="11">
        <f t="shared" si="1514"/>
        <v>0</v>
      </c>
      <c r="W1151" s="11">
        <f t="shared" si="1515"/>
        <v>0</v>
      </c>
      <c r="X1151" s="11">
        <f t="shared" ref="X1151:X1214" si="1524">R1151+U1151</f>
        <v>43764.3</v>
      </c>
      <c r="Y1151" s="11">
        <f t="shared" ref="Y1151:Y1214" si="1525">S1151+V1151</f>
        <v>0</v>
      </c>
      <c r="Z1151" s="11">
        <f t="shared" ref="Z1151:Z1214" si="1526">T1151+W1151</f>
        <v>0</v>
      </c>
      <c r="AA1151" s="11">
        <f t="shared" si="1516"/>
        <v>0</v>
      </c>
      <c r="AB1151" s="11">
        <f t="shared" si="1517"/>
        <v>0</v>
      </c>
      <c r="AC1151" s="11">
        <f t="shared" si="1518"/>
        <v>0</v>
      </c>
      <c r="AD1151" s="11">
        <f t="shared" si="1521"/>
        <v>43764.3</v>
      </c>
      <c r="AE1151" s="11">
        <f t="shared" si="1519"/>
        <v>0</v>
      </c>
      <c r="AF1151" s="57">
        <f t="shared" si="1498"/>
        <v>43764.3</v>
      </c>
      <c r="AG1151" s="58">
        <f t="shared" si="1522"/>
        <v>0</v>
      </c>
      <c r="AH1151" s="58">
        <f t="shared" si="1523"/>
        <v>0</v>
      </c>
      <c r="AI1151" s="11">
        <f t="shared" si="1520"/>
        <v>0</v>
      </c>
      <c r="AJ1151" s="21"/>
      <c r="AK1151" s="21"/>
    </row>
    <row r="1152" spans="1:37" ht="46.8" x14ac:dyDescent="0.3">
      <c r="A1152" s="47" t="s">
        <v>754</v>
      </c>
      <c r="B1152" s="48" t="s">
        <v>28</v>
      </c>
      <c r="C1152" s="47"/>
      <c r="D1152" s="47"/>
      <c r="E1152" s="49" t="s">
        <v>29</v>
      </c>
      <c r="F1152" s="11">
        <f t="shared" si="1504"/>
        <v>43764.3</v>
      </c>
      <c r="G1152" s="11">
        <f t="shared" si="1505"/>
        <v>0</v>
      </c>
      <c r="H1152" s="11">
        <f t="shared" si="1506"/>
        <v>0</v>
      </c>
      <c r="I1152" s="11">
        <f t="shared" si="1507"/>
        <v>0</v>
      </c>
      <c r="J1152" s="11">
        <f t="shared" si="1508"/>
        <v>0</v>
      </c>
      <c r="K1152" s="11">
        <f t="shared" si="1509"/>
        <v>0</v>
      </c>
      <c r="L1152" s="11">
        <f t="shared" si="1500"/>
        <v>43764.3</v>
      </c>
      <c r="M1152" s="11">
        <f t="shared" si="1501"/>
        <v>0</v>
      </c>
      <c r="N1152" s="11">
        <f t="shared" si="1502"/>
        <v>0</v>
      </c>
      <c r="O1152" s="11">
        <f t="shared" si="1510"/>
        <v>0</v>
      </c>
      <c r="P1152" s="11">
        <f t="shared" si="1511"/>
        <v>0</v>
      </c>
      <c r="Q1152" s="11">
        <f t="shared" si="1512"/>
        <v>0</v>
      </c>
      <c r="R1152" s="11">
        <f t="shared" si="1484"/>
        <v>43764.3</v>
      </c>
      <c r="S1152" s="11">
        <f t="shared" si="1485"/>
        <v>0</v>
      </c>
      <c r="T1152" s="11">
        <f t="shared" si="1486"/>
        <v>0</v>
      </c>
      <c r="U1152" s="11">
        <f t="shared" si="1513"/>
        <v>0</v>
      </c>
      <c r="V1152" s="11">
        <f t="shared" si="1514"/>
        <v>0</v>
      </c>
      <c r="W1152" s="11">
        <f t="shared" si="1515"/>
        <v>0</v>
      </c>
      <c r="X1152" s="11">
        <f t="shared" si="1524"/>
        <v>43764.3</v>
      </c>
      <c r="Y1152" s="11">
        <f t="shared" si="1525"/>
        <v>0</v>
      </c>
      <c r="Z1152" s="11">
        <f t="shared" si="1526"/>
        <v>0</v>
      </c>
      <c r="AA1152" s="11">
        <f t="shared" si="1516"/>
        <v>0</v>
      </c>
      <c r="AB1152" s="11">
        <f t="shared" si="1517"/>
        <v>0</v>
      </c>
      <c r="AC1152" s="11">
        <f t="shared" si="1518"/>
        <v>0</v>
      </c>
      <c r="AD1152" s="11">
        <f t="shared" si="1521"/>
        <v>43764.3</v>
      </c>
      <c r="AE1152" s="11">
        <f t="shared" si="1519"/>
        <v>0</v>
      </c>
      <c r="AF1152" s="57">
        <f t="shared" si="1498"/>
        <v>43764.3</v>
      </c>
      <c r="AG1152" s="58">
        <f t="shared" si="1522"/>
        <v>0</v>
      </c>
      <c r="AH1152" s="58">
        <f t="shared" si="1523"/>
        <v>0</v>
      </c>
      <c r="AI1152" s="11">
        <f t="shared" si="1520"/>
        <v>0</v>
      </c>
      <c r="AJ1152" s="21"/>
      <c r="AK1152" s="21"/>
    </row>
    <row r="1153" spans="1:42" x14ac:dyDescent="0.3">
      <c r="A1153" s="47" t="s">
        <v>754</v>
      </c>
      <c r="B1153" s="48">
        <v>400</v>
      </c>
      <c r="C1153" s="47" t="s">
        <v>318</v>
      </c>
      <c r="D1153" s="47" t="s">
        <v>296</v>
      </c>
      <c r="E1153" s="49" t="s">
        <v>733</v>
      </c>
      <c r="F1153" s="11">
        <v>43764.3</v>
      </c>
      <c r="G1153" s="11">
        <v>0</v>
      </c>
      <c r="H1153" s="11">
        <v>0</v>
      </c>
      <c r="I1153" s="11"/>
      <c r="J1153" s="11"/>
      <c r="K1153" s="11"/>
      <c r="L1153" s="11">
        <f t="shared" si="1500"/>
        <v>43764.3</v>
      </c>
      <c r="M1153" s="11">
        <f t="shared" si="1501"/>
        <v>0</v>
      </c>
      <c r="N1153" s="11">
        <f t="shared" si="1502"/>
        <v>0</v>
      </c>
      <c r="O1153" s="11"/>
      <c r="P1153" s="11"/>
      <c r="Q1153" s="11"/>
      <c r="R1153" s="11">
        <f t="shared" si="1484"/>
        <v>43764.3</v>
      </c>
      <c r="S1153" s="11">
        <f t="shared" si="1485"/>
        <v>0</v>
      </c>
      <c r="T1153" s="11">
        <f t="shared" si="1486"/>
        <v>0</v>
      </c>
      <c r="U1153" s="11"/>
      <c r="V1153" s="11"/>
      <c r="W1153" s="11"/>
      <c r="X1153" s="11">
        <f t="shared" si="1524"/>
        <v>43764.3</v>
      </c>
      <c r="Y1153" s="11">
        <f t="shared" si="1525"/>
        <v>0</v>
      </c>
      <c r="Z1153" s="11">
        <f t="shared" si="1526"/>
        <v>0</v>
      </c>
      <c r="AA1153" s="11"/>
      <c r="AB1153" s="11"/>
      <c r="AC1153" s="11"/>
      <c r="AD1153" s="11">
        <f t="shared" si="1521"/>
        <v>43764.3</v>
      </c>
      <c r="AE1153" s="11"/>
      <c r="AF1153" s="57">
        <f t="shared" si="1498"/>
        <v>43764.3</v>
      </c>
      <c r="AG1153" s="58">
        <f t="shared" si="1522"/>
        <v>0</v>
      </c>
      <c r="AH1153" s="58">
        <f t="shared" si="1523"/>
        <v>0</v>
      </c>
      <c r="AI1153" s="11"/>
      <c r="AJ1153" s="21"/>
      <c r="AK1153" s="21"/>
    </row>
    <row r="1154" spans="1:42" ht="46.8" x14ac:dyDescent="0.3">
      <c r="A1154" s="47" t="s">
        <v>756</v>
      </c>
      <c r="B1154" s="48"/>
      <c r="C1154" s="47"/>
      <c r="D1154" s="47"/>
      <c r="E1154" s="49" t="s">
        <v>757</v>
      </c>
      <c r="F1154" s="11">
        <f t="shared" si="1504"/>
        <v>80000</v>
      </c>
      <c r="G1154" s="11">
        <f t="shared" si="1505"/>
        <v>100530.1</v>
      </c>
      <c r="H1154" s="11">
        <f t="shared" si="1506"/>
        <v>118578.5</v>
      </c>
      <c r="I1154" s="11">
        <f t="shared" si="1507"/>
        <v>0</v>
      </c>
      <c r="J1154" s="11">
        <f t="shared" si="1508"/>
        <v>0</v>
      </c>
      <c r="K1154" s="11">
        <f t="shared" si="1509"/>
        <v>0</v>
      </c>
      <c r="L1154" s="11">
        <f t="shared" si="1500"/>
        <v>80000</v>
      </c>
      <c r="M1154" s="11">
        <f t="shared" si="1501"/>
        <v>100530.1</v>
      </c>
      <c r="N1154" s="11">
        <f t="shared" si="1502"/>
        <v>118578.5</v>
      </c>
      <c r="O1154" s="11">
        <f t="shared" si="1510"/>
        <v>0</v>
      </c>
      <c r="P1154" s="11">
        <f t="shared" si="1511"/>
        <v>0</v>
      </c>
      <c r="Q1154" s="11">
        <f t="shared" si="1512"/>
        <v>0</v>
      </c>
      <c r="R1154" s="11">
        <f t="shared" si="1484"/>
        <v>80000</v>
      </c>
      <c r="S1154" s="11">
        <f t="shared" si="1485"/>
        <v>100530.1</v>
      </c>
      <c r="T1154" s="11">
        <f t="shared" si="1486"/>
        <v>118578.5</v>
      </c>
      <c r="U1154" s="11">
        <f t="shared" si="1513"/>
        <v>0</v>
      </c>
      <c r="V1154" s="11">
        <f t="shared" si="1514"/>
        <v>0</v>
      </c>
      <c r="W1154" s="11">
        <f t="shared" si="1515"/>
        <v>0</v>
      </c>
      <c r="X1154" s="11">
        <f t="shared" si="1524"/>
        <v>80000</v>
      </c>
      <c r="Y1154" s="11">
        <f t="shared" si="1525"/>
        <v>100530.1</v>
      </c>
      <c r="Z1154" s="11">
        <f t="shared" si="1526"/>
        <v>118578.5</v>
      </c>
      <c r="AA1154" s="11">
        <f t="shared" si="1516"/>
        <v>0</v>
      </c>
      <c r="AB1154" s="11">
        <f t="shared" si="1517"/>
        <v>0</v>
      </c>
      <c r="AC1154" s="11">
        <f t="shared" si="1518"/>
        <v>0</v>
      </c>
      <c r="AD1154" s="11">
        <f t="shared" si="1521"/>
        <v>80000</v>
      </c>
      <c r="AE1154" s="11">
        <f t="shared" si="1519"/>
        <v>0</v>
      </c>
      <c r="AF1154" s="57">
        <f t="shared" si="1498"/>
        <v>80000</v>
      </c>
      <c r="AG1154" s="58">
        <f t="shared" si="1522"/>
        <v>100530.1</v>
      </c>
      <c r="AH1154" s="58">
        <f t="shared" si="1523"/>
        <v>118578.5</v>
      </c>
      <c r="AI1154" s="11">
        <f t="shared" si="1520"/>
        <v>0</v>
      </c>
      <c r="AJ1154" s="21"/>
      <c r="AK1154" s="21"/>
    </row>
    <row r="1155" spans="1:42" ht="46.8" x14ac:dyDescent="0.3">
      <c r="A1155" s="47" t="s">
        <v>756</v>
      </c>
      <c r="B1155" s="48" t="s">
        <v>28</v>
      </c>
      <c r="C1155" s="47"/>
      <c r="D1155" s="47"/>
      <c r="E1155" s="49" t="s">
        <v>29</v>
      </c>
      <c r="F1155" s="11">
        <f t="shared" si="1504"/>
        <v>80000</v>
      </c>
      <c r="G1155" s="11">
        <f t="shared" si="1505"/>
        <v>100530.1</v>
      </c>
      <c r="H1155" s="11">
        <f t="shared" si="1506"/>
        <v>118578.5</v>
      </c>
      <c r="I1155" s="11">
        <f t="shared" si="1507"/>
        <v>0</v>
      </c>
      <c r="J1155" s="11">
        <f t="shared" si="1508"/>
        <v>0</v>
      </c>
      <c r="K1155" s="11">
        <f t="shared" si="1509"/>
        <v>0</v>
      </c>
      <c r="L1155" s="11">
        <f t="shared" si="1500"/>
        <v>80000</v>
      </c>
      <c r="M1155" s="11">
        <f t="shared" si="1501"/>
        <v>100530.1</v>
      </c>
      <c r="N1155" s="11">
        <f t="shared" si="1502"/>
        <v>118578.5</v>
      </c>
      <c r="O1155" s="11">
        <f t="shared" si="1510"/>
        <v>0</v>
      </c>
      <c r="P1155" s="11">
        <f t="shared" si="1511"/>
        <v>0</v>
      </c>
      <c r="Q1155" s="11">
        <f t="shared" si="1512"/>
        <v>0</v>
      </c>
      <c r="R1155" s="11">
        <f t="shared" si="1484"/>
        <v>80000</v>
      </c>
      <c r="S1155" s="11">
        <f t="shared" si="1485"/>
        <v>100530.1</v>
      </c>
      <c r="T1155" s="11">
        <f t="shared" si="1486"/>
        <v>118578.5</v>
      </c>
      <c r="U1155" s="11">
        <f t="shared" si="1513"/>
        <v>0</v>
      </c>
      <c r="V1155" s="11">
        <f t="shared" si="1514"/>
        <v>0</v>
      </c>
      <c r="W1155" s="11">
        <f t="shared" si="1515"/>
        <v>0</v>
      </c>
      <c r="X1155" s="11">
        <f t="shared" si="1524"/>
        <v>80000</v>
      </c>
      <c r="Y1155" s="11">
        <f t="shared" si="1525"/>
        <v>100530.1</v>
      </c>
      <c r="Z1155" s="11">
        <f t="shared" si="1526"/>
        <v>118578.5</v>
      </c>
      <c r="AA1155" s="11">
        <f t="shared" si="1516"/>
        <v>0</v>
      </c>
      <c r="AB1155" s="11">
        <f t="shared" si="1517"/>
        <v>0</v>
      </c>
      <c r="AC1155" s="11">
        <f t="shared" si="1518"/>
        <v>0</v>
      </c>
      <c r="AD1155" s="11">
        <f t="shared" si="1521"/>
        <v>80000</v>
      </c>
      <c r="AE1155" s="11">
        <f t="shared" si="1519"/>
        <v>0</v>
      </c>
      <c r="AF1155" s="57">
        <f t="shared" si="1498"/>
        <v>80000</v>
      </c>
      <c r="AG1155" s="58">
        <f t="shared" si="1522"/>
        <v>100530.1</v>
      </c>
      <c r="AH1155" s="58">
        <f t="shared" si="1523"/>
        <v>118578.5</v>
      </c>
      <c r="AI1155" s="11">
        <f t="shared" si="1520"/>
        <v>0</v>
      </c>
      <c r="AJ1155" s="21"/>
      <c r="AK1155" s="21"/>
    </row>
    <row r="1156" spans="1:42" x14ac:dyDescent="0.3">
      <c r="A1156" s="47" t="s">
        <v>756</v>
      </c>
      <c r="B1156" s="48">
        <v>400</v>
      </c>
      <c r="C1156" s="47" t="s">
        <v>318</v>
      </c>
      <c r="D1156" s="47" t="s">
        <v>296</v>
      </c>
      <c r="E1156" s="49" t="s">
        <v>733</v>
      </c>
      <c r="F1156" s="11">
        <v>80000</v>
      </c>
      <c r="G1156" s="11">
        <v>100530.1</v>
      </c>
      <c r="H1156" s="11">
        <v>118578.5</v>
      </c>
      <c r="I1156" s="11"/>
      <c r="J1156" s="11"/>
      <c r="K1156" s="11"/>
      <c r="L1156" s="11">
        <f t="shared" si="1500"/>
        <v>80000</v>
      </c>
      <c r="M1156" s="11">
        <f t="shared" si="1501"/>
        <v>100530.1</v>
      </c>
      <c r="N1156" s="11">
        <f t="shared" si="1502"/>
        <v>118578.5</v>
      </c>
      <c r="O1156" s="11"/>
      <c r="P1156" s="11"/>
      <c r="Q1156" s="11"/>
      <c r="R1156" s="11">
        <f t="shared" si="1484"/>
        <v>80000</v>
      </c>
      <c r="S1156" s="11">
        <f t="shared" si="1485"/>
        <v>100530.1</v>
      </c>
      <c r="T1156" s="11">
        <f t="shared" si="1486"/>
        <v>118578.5</v>
      </c>
      <c r="U1156" s="11"/>
      <c r="V1156" s="11"/>
      <c r="W1156" s="11"/>
      <c r="X1156" s="11">
        <f t="shared" si="1524"/>
        <v>80000</v>
      </c>
      <c r="Y1156" s="11">
        <f t="shared" si="1525"/>
        <v>100530.1</v>
      </c>
      <c r="Z1156" s="11">
        <f t="shared" si="1526"/>
        <v>118578.5</v>
      </c>
      <c r="AA1156" s="11"/>
      <c r="AB1156" s="11"/>
      <c r="AC1156" s="11"/>
      <c r="AD1156" s="11">
        <f t="shared" si="1521"/>
        <v>80000</v>
      </c>
      <c r="AE1156" s="11"/>
      <c r="AF1156" s="57">
        <f t="shared" si="1498"/>
        <v>80000</v>
      </c>
      <c r="AG1156" s="58">
        <f t="shared" si="1522"/>
        <v>100530.1</v>
      </c>
      <c r="AH1156" s="58">
        <f t="shared" si="1523"/>
        <v>118578.5</v>
      </c>
      <c r="AI1156" s="11"/>
      <c r="AJ1156" s="21"/>
      <c r="AK1156" s="21"/>
    </row>
    <row r="1157" spans="1:42" ht="46.8" x14ac:dyDescent="0.3">
      <c r="A1157" s="47" t="s">
        <v>758</v>
      </c>
      <c r="B1157" s="48"/>
      <c r="C1157" s="47"/>
      <c r="D1157" s="47"/>
      <c r="E1157" s="49" t="s">
        <v>759</v>
      </c>
      <c r="F1157" s="11">
        <f t="shared" ref="F1157:K1157" si="1527">F1158+F1161</f>
        <v>157000</v>
      </c>
      <c r="G1157" s="11">
        <f t="shared" si="1527"/>
        <v>157000</v>
      </c>
      <c r="H1157" s="11">
        <f t="shared" si="1527"/>
        <v>157000</v>
      </c>
      <c r="I1157" s="11">
        <f t="shared" si="1527"/>
        <v>90000</v>
      </c>
      <c r="J1157" s="11">
        <f t="shared" si="1527"/>
        <v>90000</v>
      </c>
      <c r="K1157" s="11">
        <f t="shared" si="1527"/>
        <v>90000</v>
      </c>
      <c r="L1157" s="11">
        <f t="shared" si="1500"/>
        <v>247000</v>
      </c>
      <c r="M1157" s="11">
        <f t="shared" si="1501"/>
        <v>247000</v>
      </c>
      <c r="N1157" s="11">
        <f t="shared" si="1502"/>
        <v>247000</v>
      </c>
      <c r="O1157" s="11">
        <f>O1158+O1161</f>
        <v>1369.67605</v>
      </c>
      <c r="P1157" s="11">
        <f>P1158+P1161</f>
        <v>0</v>
      </c>
      <c r="Q1157" s="11">
        <f>Q1158+Q1161</f>
        <v>0</v>
      </c>
      <c r="R1157" s="11">
        <f t="shared" si="1484"/>
        <v>248369.67605000001</v>
      </c>
      <c r="S1157" s="11">
        <f t="shared" si="1485"/>
        <v>247000</v>
      </c>
      <c r="T1157" s="11">
        <f t="shared" si="1486"/>
        <v>247000</v>
      </c>
      <c r="U1157" s="11">
        <f>U1158+U1161</f>
        <v>0</v>
      </c>
      <c r="V1157" s="11">
        <f>V1158+V1161</f>
        <v>0</v>
      </c>
      <c r="W1157" s="11">
        <f>W1158+W1161</f>
        <v>0</v>
      </c>
      <c r="X1157" s="11">
        <f t="shared" si="1524"/>
        <v>248369.67605000001</v>
      </c>
      <c r="Y1157" s="11">
        <f t="shared" si="1525"/>
        <v>247000</v>
      </c>
      <c r="Z1157" s="11">
        <f t="shared" si="1526"/>
        <v>247000</v>
      </c>
      <c r="AA1157" s="11">
        <f>AA1158+AA1161</f>
        <v>0</v>
      </c>
      <c r="AB1157" s="11">
        <f>AB1158+AB1161</f>
        <v>0</v>
      </c>
      <c r="AC1157" s="11">
        <f>AC1158+AC1161</f>
        <v>0</v>
      </c>
      <c r="AD1157" s="11">
        <f t="shared" si="1521"/>
        <v>248369.67605000001</v>
      </c>
      <c r="AE1157" s="11">
        <f>AE1158+AE1161</f>
        <v>0</v>
      </c>
      <c r="AF1157" s="57">
        <f t="shared" si="1498"/>
        <v>248369.67605000001</v>
      </c>
      <c r="AG1157" s="58">
        <f t="shared" si="1522"/>
        <v>247000</v>
      </c>
      <c r="AH1157" s="58">
        <f t="shared" si="1523"/>
        <v>247000</v>
      </c>
      <c r="AI1157" s="11">
        <f>AI1158+AI1161</f>
        <v>0</v>
      </c>
      <c r="AJ1157" s="21"/>
      <c r="AK1157" s="21"/>
    </row>
    <row r="1158" spans="1:42" ht="31.2" x14ac:dyDescent="0.3">
      <c r="A1158" s="47" t="s">
        <v>760</v>
      </c>
      <c r="B1158" s="48"/>
      <c r="C1158" s="47"/>
      <c r="D1158" s="47"/>
      <c r="E1158" s="49" t="s">
        <v>761</v>
      </c>
      <c r="F1158" s="11">
        <f t="shared" ref="F1158:F1164" si="1528">F1159</f>
        <v>60000</v>
      </c>
      <c r="G1158" s="11">
        <f t="shared" ref="G1158:G1164" si="1529">G1159</f>
        <v>60000</v>
      </c>
      <c r="H1158" s="11">
        <f t="shared" ref="H1158:H1164" si="1530">H1159</f>
        <v>60000</v>
      </c>
      <c r="I1158" s="11">
        <f t="shared" ref="I1158:I1164" si="1531">I1159</f>
        <v>90000</v>
      </c>
      <c r="J1158" s="11">
        <f t="shared" ref="J1158:J1164" si="1532">J1159</f>
        <v>90000</v>
      </c>
      <c r="K1158" s="11">
        <f t="shared" ref="K1158:K1164" si="1533">K1159</f>
        <v>90000</v>
      </c>
      <c r="L1158" s="11">
        <f t="shared" si="1500"/>
        <v>150000</v>
      </c>
      <c r="M1158" s="11">
        <f t="shared" si="1501"/>
        <v>150000</v>
      </c>
      <c r="N1158" s="11">
        <f t="shared" si="1502"/>
        <v>150000</v>
      </c>
      <c r="O1158" s="11">
        <f t="shared" ref="O1158:O1164" si="1534">O1159</f>
        <v>0</v>
      </c>
      <c r="P1158" s="11">
        <f t="shared" ref="P1158:P1164" si="1535">P1159</f>
        <v>0</v>
      </c>
      <c r="Q1158" s="11">
        <f t="shared" ref="Q1158:Q1164" si="1536">Q1159</f>
        <v>0</v>
      </c>
      <c r="R1158" s="11">
        <f t="shared" si="1484"/>
        <v>150000</v>
      </c>
      <c r="S1158" s="11">
        <f t="shared" si="1485"/>
        <v>150000</v>
      </c>
      <c r="T1158" s="11">
        <f t="shared" si="1486"/>
        <v>150000</v>
      </c>
      <c r="U1158" s="11">
        <f t="shared" ref="U1158:U1159" si="1537">U1159</f>
        <v>0</v>
      </c>
      <c r="V1158" s="11">
        <f t="shared" ref="V1158:V1159" si="1538">V1159</f>
        <v>0</v>
      </c>
      <c r="W1158" s="11">
        <f t="shared" ref="W1158:W1159" si="1539">W1159</f>
        <v>0</v>
      </c>
      <c r="X1158" s="11">
        <f t="shared" si="1524"/>
        <v>150000</v>
      </c>
      <c r="Y1158" s="11">
        <f t="shared" si="1525"/>
        <v>150000</v>
      </c>
      <c r="Z1158" s="11">
        <f t="shared" si="1526"/>
        <v>150000</v>
      </c>
      <c r="AA1158" s="11">
        <f t="shared" ref="AA1158:AA1159" si="1540">AA1159</f>
        <v>0</v>
      </c>
      <c r="AB1158" s="11">
        <f t="shared" ref="AB1158:AB1159" si="1541">AB1159</f>
        <v>0</v>
      </c>
      <c r="AC1158" s="11">
        <f t="shared" ref="AC1158:AC1159" si="1542">AC1159</f>
        <v>0</v>
      </c>
      <c r="AD1158" s="11">
        <f t="shared" si="1521"/>
        <v>150000</v>
      </c>
      <c r="AE1158" s="11">
        <f t="shared" ref="AE1158:AE1159" si="1543">AE1159</f>
        <v>0</v>
      </c>
      <c r="AF1158" s="57">
        <f t="shared" si="1498"/>
        <v>150000</v>
      </c>
      <c r="AG1158" s="58">
        <f t="shared" si="1522"/>
        <v>150000</v>
      </c>
      <c r="AH1158" s="58">
        <f t="shared" si="1523"/>
        <v>150000</v>
      </c>
      <c r="AI1158" s="11">
        <f t="shared" ref="AI1158:AI1159" si="1544">AI1159</f>
        <v>0</v>
      </c>
      <c r="AJ1158" s="21"/>
      <c r="AK1158" s="21"/>
    </row>
    <row r="1159" spans="1:42" x14ac:dyDescent="0.3">
      <c r="A1159" s="47" t="s">
        <v>760</v>
      </c>
      <c r="B1159" s="48" t="s">
        <v>45</v>
      </c>
      <c r="C1159" s="47"/>
      <c r="D1159" s="47"/>
      <c r="E1159" s="49" t="s">
        <v>46</v>
      </c>
      <c r="F1159" s="11">
        <f t="shared" si="1528"/>
        <v>60000</v>
      </c>
      <c r="G1159" s="11">
        <f t="shared" si="1529"/>
        <v>60000</v>
      </c>
      <c r="H1159" s="11">
        <f t="shared" si="1530"/>
        <v>60000</v>
      </c>
      <c r="I1159" s="11">
        <f t="shared" si="1531"/>
        <v>90000</v>
      </c>
      <c r="J1159" s="11">
        <f t="shared" si="1532"/>
        <v>90000</v>
      </c>
      <c r="K1159" s="11">
        <f t="shared" si="1533"/>
        <v>90000</v>
      </c>
      <c r="L1159" s="11">
        <f t="shared" si="1500"/>
        <v>150000</v>
      </c>
      <c r="M1159" s="11">
        <f t="shared" si="1501"/>
        <v>150000</v>
      </c>
      <c r="N1159" s="11">
        <f t="shared" si="1502"/>
        <v>150000</v>
      </c>
      <c r="O1159" s="11">
        <f t="shared" si="1534"/>
        <v>0</v>
      </c>
      <c r="P1159" s="11">
        <f t="shared" si="1535"/>
        <v>0</v>
      </c>
      <c r="Q1159" s="11">
        <f t="shared" si="1536"/>
        <v>0</v>
      </c>
      <c r="R1159" s="11">
        <f t="shared" si="1484"/>
        <v>150000</v>
      </c>
      <c r="S1159" s="11">
        <f t="shared" si="1485"/>
        <v>150000</v>
      </c>
      <c r="T1159" s="11">
        <f t="shared" si="1486"/>
        <v>150000</v>
      </c>
      <c r="U1159" s="11">
        <f t="shared" si="1537"/>
        <v>0</v>
      </c>
      <c r="V1159" s="11">
        <f t="shared" si="1538"/>
        <v>0</v>
      </c>
      <c r="W1159" s="11">
        <f t="shared" si="1539"/>
        <v>0</v>
      </c>
      <c r="X1159" s="11">
        <f t="shared" si="1524"/>
        <v>150000</v>
      </c>
      <c r="Y1159" s="11">
        <f t="shared" si="1525"/>
        <v>150000</v>
      </c>
      <c r="Z1159" s="11">
        <f t="shared" si="1526"/>
        <v>150000</v>
      </c>
      <c r="AA1159" s="11">
        <f t="shared" si="1540"/>
        <v>0</v>
      </c>
      <c r="AB1159" s="11">
        <f t="shared" si="1541"/>
        <v>0</v>
      </c>
      <c r="AC1159" s="11">
        <f t="shared" si="1542"/>
        <v>0</v>
      </c>
      <c r="AD1159" s="11">
        <f t="shared" si="1521"/>
        <v>150000</v>
      </c>
      <c r="AE1159" s="11">
        <f t="shared" si="1543"/>
        <v>0</v>
      </c>
      <c r="AF1159" s="57">
        <f t="shared" si="1498"/>
        <v>150000</v>
      </c>
      <c r="AG1159" s="58">
        <f t="shared" si="1522"/>
        <v>150000</v>
      </c>
      <c r="AH1159" s="58">
        <f t="shared" si="1523"/>
        <v>150000</v>
      </c>
      <c r="AI1159" s="11">
        <f t="shared" si="1544"/>
        <v>0</v>
      </c>
      <c r="AJ1159" s="21"/>
      <c r="AK1159" s="21"/>
    </row>
    <row r="1160" spans="1:42" x14ac:dyDescent="0.3">
      <c r="A1160" s="47" t="s">
        <v>760</v>
      </c>
      <c r="B1160" s="48">
        <v>800</v>
      </c>
      <c r="C1160" s="47" t="s">
        <v>318</v>
      </c>
      <c r="D1160" s="47" t="s">
        <v>99</v>
      </c>
      <c r="E1160" s="49" t="s">
        <v>523</v>
      </c>
      <c r="F1160" s="11">
        <v>60000</v>
      </c>
      <c r="G1160" s="11">
        <v>60000</v>
      </c>
      <c r="H1160" s="11">
        <v>60000</v>
      </c>
      <c r="I1160" s="11">
        <v>90000</v>
      </c>
      <c r="J1160" s="11">
        <v>90000</v>
      </c>
      <c r="K1160" s="11">
        <v>90000</v>
      </c>
      <c r="L1160" s="11">
        <f t="shared" si="1500"/>
        <v>150000</v>
      </c>
      <c r="M1160" s="11">
        <f t="shared" si="1501"/>
        <v>150000</v>
      </c>
      <c r="N1160" s="11">
        <f t="shared" si="1502"/>
        <v>150000</v>
      </c>
      <c r="O1160" s="11"/>
      <c r="P1160" s="11"/>
      <c r="Q1160" s="11"/>
      <c r="R1160" s="11">
        <f t="shared" ref="R1160:R1223" si="1545">L1160+O1160</f>
        <v>150000</v>
      </c>
      <c r="S1160" s="11">
        <f t="shared" ref="S1160:S1223" si="1546">M1160+P1160</f>
        <v>150000</v>
      </c>
      <c r="T1160" s="11">
        <f t="shared" ref="T1160:T1223" si="1547">N1160+Q1160</f>
        <v>150000</v>
      </c>
      <c r="U1160" s="11"/>
      <c r="V1160" s="11"/>
      <c r="W1160" s="11"/>
      <c r="X1160" s="11">
        <f t="shared" si="1524"/>
        <v>150000</v>
      </c>
      <c r="Y1160" s="11">
        <f t="shared" si="1525"/>
        <v>150000</v>
      </c>
      <c r="Z1160" s="11">
        <f t="shared" si="1526"/>
        <v>150000</v>
      </c>
      <c r="AA1160" s="11"/>
      <c r="AB1160" s="11"/>
      <c r="AC1160" s="11"/>
      <c r="AD1160" s="11">
        <f t="shared" si="1521"/>
        <v>150000</v>
      </c>
      <c r="AE1160" s="11"/>
      <c r="AF1160" s="57">
        <f t="shared" si="1498"/>
        <v>150000</v>
      </c>
      <c r="AG1160" s="58">
        <f t="shared" si="1522"/>
        <v>150000</v>
      </c>
      <c r="AH1160" s="58">
        <f t="shared" si="1523"/>
        <v>150000</v>
      </c>
      <c r="AI1160" s="11"/>
      <c r="AJ1160" s="21"/>
      <c r="AK1160" s="21" t="s">
        <v>762</v>
      </c>
    </row>
    <row r="1161" spans="1:42" ht="46.8" x14ac:dyDescent="0.3">
      <c r="A1161" s="47" t="s">
        <v>763</v>
      </c>
      <c r="B1161" s="48"/>
      <c r="C1161" s="47"/>
      <c r="D1161" s="47"/>
      <c r="E1161" s="49" t="s">
        <v>764</v>
      </c>
      <c r="F1161" s="11">
        <f t="shared" ref="F1161:K1161" si="1548">F1164</f>
        <v>97000</v>
      </c>
      <c r="G1161" s="11">
        <f t="shared" si="1548"/>
        <v>97000</v>
      </c>
      <c r="H1161" s="11">
        <f t="shared" si="1548"/>
        <v>97000</v>
      </c>
      <c r="I1161" s="11">
        <f t="shared" si="1548"/>
        <v>0</v>
      </c>
      <c r="J1161" s="11">
        <f t="shared" si="1548"/>
        <v>0</v>
      </c>
      <c r="K1161" s="11">
        <f t="shared" si="1548"/>
        <v>0</v>
      </c>
      <c r="L1161" s="11">
        <f t="shared" si="1500"/>
        <v>97000</v>
      </c>
      <c r="M1161" s="11">
        <f t="shared" si="1501"/>
        <v>97000</v>
      </c>
      <c r="N1161" s="11">
        <f t="shared" si="1502"/>
        <v>97000</v>
      </c>
      <c r="O1161" s="11">
        <f>O1164+O1162</f>
        <v>1369.67605</v>
      </c>
      <c r="P1161" s="11">
        <f>P1164+P1162</f>
        <v>0</v>
      </c>
      <c r="Q1161" s="11">
        <f>Q1164+Q1162</f>
        <v>0</v>
      </c>
      <c r="R1161" s="11">
        <f t="shared" si="1545"/>
        <v>98369.676049999995</v>
      </c>
      <c r="S1161" s="11">
        <f t="shared" si="1546"/>
        <v>97000</v>
      </c>
      <c r="T1161" s="11">
        <f t="shared" si="1547"/>
        <v>97000</v>
      </c>
      <c r="U1161" s="11">
        <f>U1164+U1162</f>
        <v>0</v>
      </c>
      <c r="V1161" s="11">
        <f>V1164+V1162</f>
        <v>0</v>
      </c>
      <c r="W1161" s="11">
        <f>W1164+W1162</f>
        <v>0</v>
      </c>
      <c r="X1161" s="11">
        <f t="shared" si="1524"/>
        <v>98369.676049999995</v>
      </c>
      <c r="Y1161" s="11">
        <f t="shared" si="1525"/>
        <v>97000</v>
      </c>
      <c r="Z1161" s="11">
        <f t="shared" si="1526"/>
        <v>97000</v>
      </c>
      <c r="AA1161" s="11">
        <f>AA1164+AA1162</f>
        <v>0</v>
      </c>
      <c r="AB1161" s="11">
        <f>AB1164+AB1162</f>
        <v>0</v>
      </c>
      <c r="AC1161" s="11">
        <f>AC1164+AC1162</f>
        <v>0</v>
      </c>
      <c r="AD1161" s="11">
        <f t="shared" si="1521"/>
        <v>98369.676049999995</v>
      </c>
      <c r="AE1161" s="11">
        <f>AE1164+AE1162</f>
        <v>0</v>
      </c>
      <c r="AF1161" s="57">
        <f t="shared" si="1498"/>
        <v>98369.676049999995</v>
      </c>
      <c r="AG1161" s="58">
        <f t="shared" si="1522"/>
        <v>97000</v>
      </c>
      <c r="AH1161" s="58">
        <f t="shared" si="1523"/>
        <v>97000</v>
      </c>
      <c r="AI1161" s="11">
        <f>AI1164+AI1162</f>
        <v>0</v>
      </c>
      <c r="AJ1161" s="21"/>
      <c r="AK1161" s="21"/>
    </row>
    <row r="1162" spans="1:42" ht="46.8" x14ac:dyDescent="0.3">
      <c r="A1162" s="47" t="s">
        <v>763</v>
      </c>
      <c r="B1162" s="48" t="s">
        <v>51</v>
      </c>
      <c r="C1162" s="47"/>
      <c r="D1162" s="47"/>
      <c r="E1162" s="49" t="s">
        <v>52</v>
      </c>
      <c r="F1162" s="11"/>
      <c r="G1162" s="11"/>
      <c r="H1162" s="11"/>
      <c r="I1162" s="11"/>
      <c r="J1162" s="11"/>
      <c r="K1162" s="11"/>
      <c r="L1162" s="11"/>
      <c r="M1162" s="11"/>
      <c r="N1162" s="11"/>
      <c r="O1162" s="11">
        <f>O1163</f>
        <v>1369.67605</v>
      </c>
      <c r="P1162" s="11">
        <f>P1163</f>
        <v>0</v>
      </c>
      <c r="Q1162" s="11">
        <f>Q1163</f>
        <v>0</v>
      </c>
      <c r="R1162" s="11">
        <f t="shared" si="1545"/>
        <v>1369.67605</v>
      </c>
      <c r="S1162" s="11">
        <f t="shared" si="1546"/>
        <v>0</v>
      </c>
      <c r="T1162" s="11">
        <f t="shared" si="1547"/>
        <v>0</v>
      </c>
      <c r="U1162" s="11">
        <f>U1163</f>
        <v>0</v>
      </c>
      <c r="V1162" s="11">
        <f>V1163</f>
        <v>0</v>
      </c>
      <c r="W1162" s="11">
        <f>W1163</f>
        <v>0</v>
      </c>
      <c r="X1162" s="11">
        <f t="shared" si="1524"/>
        <v>1369.67605</v>
      </c>
      <c r="Y1162" s="11">
        <f t="shared" si="1525"/>
        <v>0</v>
      </c>
      <c r="Z1162" s="11">
        <f t="shared" si="1526"/>
        <v>0</v>
      </c>
      <c r="AA1162" s="11">
        <f>AA1163</f>
        <v>0</v>
      </c>
      <c r="AB1162" s="11">
        <f>AB1163</f>
        <v>0</v>
      </c>
      <c r="AC1162" s="11">
        <f>AC1163</f>
        <v>0</v>
      </c>
      <c r="AD1162" s="11">
        <f t="shared" si="1521"/>
        <v>1369.67605</v>
      </c>
      <c r="AE1162" s="11">
        <f>AE1163</f>
        <v>0</v>
      </c>
      <c r="AF1162" s="57">
        <f t="shared" si="1498"/>
        <v>1369.67605</v>
      </c>
      <c r="AG1162" s="58">
        <f t="shared" si="1522"/>
        <v>0</v>
      </c>
      <c r="AH1162" s="58">
        <f t="shared" si="1523"/>
        <v>0</v>
      </c>
      <c r="AI1162" s="11">
        <f>AI1163</f>
        <v>0</v>
      </c>
      <c r="AJ1162" s="21"/>
      <c r="AK1162" s="21"/>
    </row>
    <row r="1163" spans="1:42" x14ac:dyDescent="0.3">
      <c r="A1163" s="47" t="s">
        <v>763</v>
      </c>
      <c r="B1163" s="48">
        <v>600</v>
      </c>
      <c r="C1163" s="47" t="s">
        <v>235</v>
      </c>
      <c r="D1163" s="47" t="s">
        <v>67</v>
      </c>
      <c r="E1163" s="49" t="s">
        <v>528</v>
      </c>
      <c r="F1163" s="11"/>
      <c r="G1163" s="11"/>
      <c r="H1163" s="11"/>
      <c r="I1163" s="11"/>
      <c r="J1163" s="11"/>
      <c r="K1163" s="11"/>
      <c r="L1163" s="11"/>
      <c r="M1163" s="11"/>
      <c r="N1163" s="11"/>
      <c r="O1163" s="11">
        <v>1369.67605</v>
      </c>
      <c r="P1163" s="11"/>
      <c r="Q1163" s="11"/>
      <c r="R1163" s="11">
        <f t="shared" si="1545"/>
        <v>1369.67605</v>
      </c>
      <c r="S1163" s="11">
        <f t="shared" si="1546"/>
        <v>0</v>
      </c>
      <c r="T1163" s="11">
        <f t="shared" si="1547"/>
        <v>0</v>
      </c>
      <c r="U1163" s="11"/>
      <c r="V1163" s="11"/>
      <c r="W1163" s="11"/>
      <c r="X1163" s="11">
        <f t="shared" si="1524"/>
        <v>1369.67605</v>
      </c>
      <c r="Y1163" s="11">
        <f t="shared" si="1525"/>
        <v>0</v>
      </c>
      <c r="Z1163" s="11">
        <f t="shared" si="1526"/>
        <v>0</v>
      </c>
      <c r="AA1163" s="11"/>
      <c r="AB1163" s="11"/>
      <c r="AC1163" s="11"/>
      <c r="AD1163" s="11">
        <f t="shared" si="1521"/>
        <v>1369.67605</v>
      </c>
      <c r="AE1163" s="11"/>
      <c r="AF1163" s="57">
        <f t="shared" si="1498"/>
        <v>1369.67605</v>
      </c>
      <c r="AG1163" s="58">
        <f t="shared" si="1522"/>
        <v>0</v>
      </c>
      <c r="AH1163" s="58">
        <f t="shared" si="1523"/>
        <v>0</v>
      </c>
      <c r="AI1163" s="11"/>
      <c r="AJ1163" s="21"/>
      <c r="AK1163" s="21"/>
    </row>
    <row r="1164" spans="1:42" x14ac:dyDescent="0.3">
      <c r="A1164" s="47" t="s">
        <v>763</v>
      </c>
      <c r="B1164" s="48" t="s">
        <v>45</v>
      </c>
      <c r="C1164" s="47"/>
      <c r="D1164" s="47"/>
      <c r="E1164" s="49" t="s">
        <v>46</v>
      </c>
      <c r="F1164" s="11">
        <f t="shared" si="1528"/>
        <v>97000</v>
      </c>
      <c r="G1164" s="11">
        <f t="shared" si="1529"/>
        <v>97000</v>
      </c>
      <c r="H1164" s="11">
        <f t="shared" si="1530"/>
        <v>97000</v>
      </c>
      <c r="I1164" s="11">
        <f t="shared" si="1531"/>
        <v>0</v>
      </c>
      <c r="J1164" s="11">
        <f t="shared" si="1532"/>
        <v>0</v>
      </c>
      <c r="K1164" s="11">
        <f t="shared" si="1533"/>
        <v>0</v>
      </c>
      <c r="L1164" s="11">
        <f t="shared" si="1500"/>
        <v>97000</v>
      </c>
      <c r="M1164" s="11">
        <f t="shared" si="1501"/>
        <v>97000</v>
      </c>
      <c r="N1164" s="11">
        <f t="shared" si="1502"/>
        <v>97000</v>
      </c>
      <c r="O1164" s="11">
        <f t="shared" si="1534"/>
        <v>0</v>
      </c>
      <c r="P1164" s="11">
        <f t="shared" si="1535"/>
        <v>0</v>
      </c>
      <c r="Q1164" s="11">
        <f t="shared" si="1536"/>
        <v>0</v>
      </c>
      <c r="R1164" s="11">
        <f t="shared" si="1545"/>
        <v>97000</v>
      </c>
      <c r="S1164" s="11">
        <f t="shared" si="1546"/>
        <v>97000</v>
      </c>
      <c r="T1164" s="11">
        <f t="shared" si="1547"/>
        <v>97000</v>
      </c>
      <c r="U1164" s="11">
        <f>U1165</f>
        <v>0</v>
      </c>
      <c r="V1164" s="11">
        <f>V1165</f>
        <v>0</v>
      </c>
      <c r="W1164" s="11">
        <f>W1165</f>
        <v>0</v>
      </c>
      <c r="X1164" s="11">
        <f t="shared" si="1524"/>
        <v>97000</v>
      </c>
      <c r="Y1164" s="11">
        <f t="shared" si="1525"/>
        <v>97000</v>
      </c>
      <c r="Z1164" s="11">
        <f t="shared" si="1526"/>
        <v>97000</v>
      </c>
      <c r="AA1164" s="11">
        <f>AA1165</f>
        <v>0</v>
      </c>
      <c r="AB1164" s="11">
        <f>AB1165</f>
        <v>0</v>
      </c>
      <c r="AC1164" s="11">
        <f>AC1165</f>
        <v>0</v>
      </c>
      <c r="AD1164" s="11">
        <f t="shared" si="1521"/>
        <v>97000</v>
      </c>
      <c r="AE1164" s="11">
        <f>AE1165</f>
        <v>0</v>
      </c>
      <c r="AF1164" s="57">
        <f t="shared" si="1498"/>
        <v>97000</v>
      </c>
      <c r="AG1164" s="58">
        <f t="shared" si="1522"/>
        <v>97000</v>
      </c>
      <c r="AH1164" s="58">
        <f t="shared" si="1523"/>
        <v>97000</v>
      </c>
      <c r="AI1164" s="11">
        <f>AI1165</f>
        <v>0</v>
      </c>
      <c r="AJ1164" s="21"/>
      <c r="AK1164" s="21"/>
    </row>
    <row r="1165" spans="1:42" x14ac:dyDescent="0.3">
      <c r="A1165" s="47" t="s">
        <v>763</v>
      </c>
      <c r="B1165" s="48">
        <v>800</v>
      </c>
      <c r="C1165" s="47" t="s">
        <v>235</v>
      </c>
      <c r="D1165" s="47" t="s">
        <v>67</v>
      </c>
      <c r="E1165" s="49" t="s">
        <v>528</v>
      </c>
      <c r="F1165" s="11">
        <v>97000</v>
      </c>
      <c r="G1165" s="11">
        <v>97000</v>
      </c>
      <c r="H1165" s="11">
        <v>97000</v>
      </c>
      <c r="I1165" s="11"/>
      <c r="J1165" s="11"/>
      <c r="K1165" s="11"/>
      <c r="L1165" s="11">
        <f t="shared" si="1500"/>
        <v>97000</v>
      </c>
      <c r="M1165" s="11">
        <f t="shared" si="1501"/>
        <v>97000</v>
      </c>
      <c r="N1165" s="11">
        <f t="shared" si="1502"/>
        <v>97000</v>
      </c>
      <c r="O1165" s="11"/>
      <c r="P1165" s="11"/>
      <c r="Q1165" s="11"/>
      <c r="R1165" s="11">
        <f t="shared" si="1545"/>
        <v>97000</v>
      </c>
      <c r="S1165" s="11">
        <f t="shared" si="1546"/>
        <v>97000</v>
      </c>
      <c r="T1165" s="11">
        <f t="shared" si="1547"/>
        <v>97000</v>
      </c>
      <c r="U1165" s="11"/>
      <c r="V1165" s="11"/>
      <c r="W1165" s="11"/>
      <c r="X1165" s="11">
        <f t="shared" si="1524"/>
        <v>97000</v>
      </c>
      <c r="Y1165" s="11">
        <f t="shared" si="1525"/>
        <v>97000</v>
      </c>
      <c r="Z1165" s="11">
        <f t="shared" si="1526"/>
        <v>97000</v>
      </c>
      <c r="AA1165" s="11"/>
      <c r="AB1165" s="11"/>
      <c r="AC1165" s="11"/>
      <c r="AD1165" s="11">
        <f t="shared" si="1521"/>
        <v>97000</v>
      </c>
      <c r="AE1165" s="11"/>
      <c r="AF1165" s="57">
        <f t="shared" si="1498"/>
        <v>97000</v>
      </c>
      <c r="AG1165" s="58">
        <f t="shared" si="1522"/>
        <v>97000</v>
      </c>
      <c r="AH1165" s="58">
        <f t="shared" si="1523"/>
        <v>97000</v>
      </c>
      <c r="AI1165" s="11"/>
      <c r="AJ1165" s="21"/>
      <c r="AK1165" s="21"/>
    </row>
    <row r="1166" spans="1:42" s="60" customFormat="1" x14ac:dyDescent="0.3">
      <c r="A1166" s="44" t="s">
        <v>765</v>
      </c>
      <c r="B1166" s="45"/>
      <c r="C1166" s="44"/>
      <c r="D1166" s="44"/>
      <c r="E1166" s="46" t="s">
        <v>54</v>
      </c>
      <c r="F1166" s="18">
        <f t="shared" ref="F1166:K1166" si="1549">F1167+F1198+F1207+F1220+F1233</f>
        <v>868727.5</v>
      </c>
      <c r="G1166" s="18">
        <f t="shared" si="1549"/>
        <v>1081624.3999999999</v>
      </c>
      <c r="H1166" s="18">
        <f t="shared" si="1549"/>
        <v>1074500.5</v>
      </c>
      <c r="I1166" s="18">
        <f t="shared" si="1549"/>
        <v>46272.1</v>
      </c>
      <c r="J1166" s="18">
        <f t="shared" si="1549"/>
        <v>55697.8</v>
      </c>
      <c r="K1166" s="18">
        <f t="shared" si="1549"/>
        <v>58416.5</v>
      </c>
      <c r="L1166" s="18">
        <f t="shared" si="1500"/>
        <v>914999.6</v>
      </c>
      <c r="M1166" s="18">
        <f t="shared" si="1501"/>
        <v>1137322.2</v>
      </c>
      <c r="N1166" s="18">
        <f t="shared" si="1502"/>
        <v>1132917</v>
      </c>
      <c r="O1166" s="18">
        <f>O1167+O1198+O1207+O1220+O1233</f>
        <v>224209.31325000001</v>
      </c>
      <c r="P1166" s="18">
        <f>P1167+P1198+P1207+P1220+P1233</f>
        <v>17371.899999999998</v>
      </c>
      <c r="Q1166" s="18">
        <f>Q1167+Q1198+Q1207+Q1220+Q1233</f>
        <v>17371.899999999998</v>
      </c>
      <c r="R1166" s="18">
        <f t="shared" si="1545"/>
        <v>1139208.91325</v>
      </c>
      <c r="S1166" s="18">
        <f t="shared" si="1546"/>
        <v>1154694.0999999999</v>
      </c>
      <c r="T1166" s="18">
        <f t="shared" si="1547"/>
        <v>1150288.8999999999</v>
      </c>
      <c r="U1166" s="18">
        <f>U1167+U1198+U1207+U1220+U1233</f>
        <v>-16875.439999999999</v>
      </c>
      <c r="V1166" s="18">
        <f>V1167+V1198+V1207+V1220+V1233</f>
        <v>0</v>
      </c>
      <c r="W1166" s="18">
        <f>W1167+W1198+W1207+W1220+W1233</f>
        <v>0</v>
      </c>
      <c r="X1166" s="18">
        <f t="shared" si="1524"/>
        <v>1122333.47325</v>
      </c>
      <c r="Y1166" s="18">
        <f t="shared" si="1525"/>
        <v>1154694.0999999999</v>
      </c>
      <c r="Z1166" s="18">
        <f t="shared" si="1526"/>
        <v>1150288.8999999999</v>
      </c>
      <c r="AA1166" s="18">
        <f>AA1167+AA1198+AA1207+AA1220+AA1233</f>
        <v>-65320.65928</v>
      </c>
      <c r="AB1166" s="18">
        <f>AB1167+AB1198+AB1207+AB1220+AB1233</f>
        <v>0</v>
      </c>
      <c r="AC1166" s="18">
        <f>AC1167+AC1198+AC1207+AC1220+AC1233</f>
        <v>65320.65928</v>
      </c>
      <c r="AD1166" s="18">
        <f t="shared" si="1521"/>
        <v>1057012.81397</v>
      </c>
      <c r="AE1166" s="18">
        <f>AE1167+AE1198+AE1207+AE1220+AE1233</f>
        <v>0</v>
      </c>
      <c r="AF1166" s="55">
        <f t="shared" si="1498"/>
        <v>1057012.81397</v>
      </c>
      <c r="AG1166" s="56">
        <f t="shared" si="1522"/>
        <v>1154694.0999999999</v>
      </c>
      <c r="AH1166" s="56">
        <f t="shared" si="1523"/>
        <v>1215609.5592799999</v>
      </c>
      <c r="AI1166" s="18">
        <f>AI1167+AI1198+AI1207+AI1220+AI1233</f>
        <v>0</v>
      </c>
      <c r="AJ1166" s="19"/>
      <c r="AK1166" s="19"/>
      <c r="AL1166" s="17"/>
      <c r="AM1166" s="17"/>
      <c r="AN1166" s="17"/>
      <c r="AO1166" s="17"/>
      <c r="AP1166" s="17"/>
    </row>
    <row r="1167" spans="1:42" ht="46.8" x14ac:dyDescent="0.3">
      <c r="A1167" s="47" t="s">
        <v>766</v>
      </c>
      <c r="B1167" s="48"/>
      <c r="C1167" s="47"/>
      <c r="D1167" s="47"/>
      <c r="E1167" s="49" t="s">
        <v>767</v>
      </c>
      <c r="F1167" s="11">
        <f>F1168+F1175+F1180+F1187+F1190+F1195</f>
        <v>184196.5</v>
      </c>
      <c r="G1167" s="11">
        <f>G1168+G1175+G1180+G1187+G1190+G1195</f>
        <v>213234.09999999998</v>
      </c>
      <c r="H1167" s="11">
        <f>H1168+H1175+H1180+H1187+H1190+H1195</f>
        <v>202706.3</v>
      </c>
      <c r="I1167" s="11">
        <f>I1168+I1175+I1180+I1187+I1190+I1195+I1184</f>
        <v>46272.1</v>
      </c>
      <c r="J1167" s="11">
        <f>J1168+J1175+J1180+J1187+J1190+J1195+J1184</f>
        <v>55697.8</v>
      </c>
      <c r="K1167" s="11">
        <f>K1168+K1175+K1180+K1187+K1190+K1195+K1184</f>
        <v>58416.5</v>
      </c>
      <c r="L1167" s="11">
        <f t="shared" si="1500"/>
        <v>230468.6</v>
      </c>
      <c r="M1167" s="11">
        <f t="shared" si="1501"/>
        <v>268931.89999999997</v>
      </c>
      <c r="N1167" s="11">
        <f t="shared" si="1502"/>
        <v>261122.8</v>
      </c>
      <c r="O1167" s="11">
        <f>O1168+O1175+O1180+O1187+O1190+O1195+O1184</f>
        <v>11529.91929</v>
      </c>
      <c r="P1167" s="11">
        <f>P1168+P1175+P1180+P1187+P1190+P1195+P1184</f>
        <v>1835.1</v>
      </c>
      <c r="Q1167" s="11">
        <f>Q1168+Q1175+Q1180+Q1187+Q1190+Q1195+Q1184</f>
        <v>1835.1</v>
      </c>
      <c r="R1167" s="11">
        <f t="shared" si="1545"/>
        <v>241998.51929</v>
      </c>
      <c r="S1167" s="11">
        <f t="shared" si="1546"/>
        <v>270766.99999999994</v>
      </c>
      <c r="T1167" s="11">
        <f t="shared" si="1547"/>
        <v>262957.89999999997</v>
      </c>
      <c r="U1167" s="11">
        <f>U1168+U1175+U1180+U1187+U1190+U1195+U1184</f>
        <v>0</v>
      </c>
      <c r="V1167" s="11">
        <f>V1168+V1175+V1180+V1187+V1190+V1195+V1184</f>
        <v>0</v>
      </c>
      <c r="W1167" s="11">
        <f>W1168+W1175+W1180+W1187+W1190+W1195+W1184</f>
        <v>0</v>
      </c>
      <c r="X1167" s="11">
        <f t="shared" si="1524"/>
        <v>241998.51929</v>
      </c>
      <c r="Y1167" s="11">
        <f t="shared" si="1525"/>
        <v>270766.99999999994</v>
      </c>
      <c r="Z1167" s="11">
        <f t="shared" si="1526"/>
        <v>262957.89999999997</v>
      </c>
      <c r="AA1167" s="11">
        <f>AA1168+AA1175+AA1180+AA1187+AA1190+AA1195+AA1184</f>
        <v>0</v>
      </c>
      <c r="AB1167" s="11">
        <f>AB1168+AB1175+AB1180+AB1187+AB1190+AB1195+AB1184</f>
        <v>0</v>
      </c>
      <c r="AC1167" s="11">
        <f>AC1168+AC1175+AC1180+AC1187+AC1190+AC1195+AC1184</f>
        <v>0</v>
      </c>
      <c r="AD1167" s="11">
        <f t="shared" si="1521"/>
        <v>241998.51929</v>
      </c>
      <c r="AE1167" s="11">
        <f>AE1168+AE1175+AE1180+AE1187+AE1190+AE1195+AE1184</f>
        <v>0</v>
      </c>
      <c r="AF1167" s="57">
        <f t="shared" si="1498"/>
        <v>241998.51929</v>
      </c>
      <c r="AG1167" s="58">
        <f t="shared" si="1522"/>
        <v>270766.99999999994</v>
      </c>
      <c r="AH1167" s="58">
        <f t="shared" si="1523"/>
        <v>262957.89999999997</v>
      </c>
      <c r="AI1167" s="11">
        <f>AI1168+AI1175+AI1180+AI1187+AI1190+AI1195+AI1184</f>
        <v>0</v>
      </c>
      <c r="AJ1167" s="21"/>
      <c r="AK1167" s="21"/>
    </row>
    <row r="1168" spans="1:42" ht="46.8" x14ac:dyDescent="0.3">
      <c r="A1168" s="47" t="s">
        <v>768</v>
      </c>
      <c r="B1168" s="48"/>
      <c r="C1168" s="47"/>
      <c r="D1168" s="47"/>
      <c r="E1168" s="49" t="s">
        <v>140</v>
      </c>
      <c r="F1168" s="11">
        <f t="shared" ref="F1168:K1168" si="1550">F1169+F1171+F1173</f>
        <v>28214.900000000005</v>
      </c>
      <c r="G1168" s="11">
        <f t="shared" si="1550"/>
        <v>29895.199999999997</v>
      </c>
      <c r="H1168" s="11">
        <f t="shared" si="1550"/>
        <v>29895.199999999997</v>
      </c>
      <c r="I1168" s="11">
        <f t="shared" si="1550"/>
        <v>0</v>
      </c>
      <c r="J1168" s="11">
        <f t="shared" si="1550"/>
        <v>0</v>
      </c>
      <c r="K1168" s="11">
        <f t="shared" si="1550"/>
        <v>0</v>
      </c>
      <c r="L1168" s="11">
        <f t="shared" ref="L1168:L1231" si="1551">F1168+I1168</f>
        <v>28214.900000000005</v>
      </c>
      <c r="M1168" s="11">
        <f t="shared" ref="M1168:M1231" si="1552">G1168+J1168</f>
        <v>29895.199999999997</v>
      </c>
      <c r="N1168" s="11">
        <f t="shared" ref="N1168:N1231" si="1553">H1168+K1168</f>
        <v>29895.199999999997</v>
      </c>
      <c r="O1168" s="11">
        <f>O1169+O1171+O1173</f>
        <v>2378.4</v>
      </c>
      <c r="P1168" s="11">
        <f>P1169+P1171+P1173</f>
        <v>1835.1</v>
      </c>
      <c r="Q1168" s="11">
        <f>Q1169+Q1171+Q1173</f>
        <v>1835.1</v>
      </c>
      <c r="R1168" s="11">
        <f t="shared" si="1545"/>
        <v>30593.300000000007</v>
      </c>
      <c r="S1168" s="11">
        <f t="shared" si="1546"/>
        <v>31730.299999999996</v>
      </c>
      <c r="T1168" s="11">
        <f t="shared" si="1547"/>
        <v>31730.299999999996</v>
      </c>
      <c r="U1168" s="11">
        <f>U1169+U1171+U1173</f>
        <v>0</v>
      </c>
      <c r="V1168" s="11">
        <f>V1169+V1171+V1173</f>
        <v>0</v>
      </c>
      <c r="W1168" s="11">
        <f>W1169+W1171+W1173</f>
        <v>0</v>
      </c>
      <c r="X1168" s="11">
        <f t="shared" si="1524"/>
        <v>30593.300000000007</v>
      </c>
      <c r="Y1168" s="11">
        <f t="shared" si="1525"/>
        <v>31730.299999999996</v>
      </c>
      <c r="Z1168" s="11">
        <f t="shared" si="1526"/>
        <v>31730.299999999996</v>
      </c>
      <c r="AA1168" s="11">
        <f>AA1169+AA1171+AA1173</f>
        <v>0</v>
      </c>
      <c r="AB1168" s="11">
        <f>AB1169+AB1171+AB1173</f>
        <v>0</v>
      </c>
      <c r="AC1168" s="11">
        <f>AC1169+AC1171+AC1173</f>
        <v>0</v>
      </c>
      <c r="AD1168" s="11">
        <f t="shared" si="1521"/>
        <v>30593.300000000007</v>
      </c>
      <c r="AE1168" s="11">
        <f>AE1169+AE1171+AE1173</f>
        <v>0</v>
      </c>
      <c r="AF1168" s="57">
        <f t="shared" si="1498"/>
        <v>30593.300000000007</v>
      </c>
      <c r="AG1168" s="58">
        <f t="shared" si="1522"/>
        <v>31730.299999999996</v>
      </c>
      <c r="AH1168" s="58">
        <f t="shared" si="1523"/>
        <v>31730.299999999996</v>
      </c>
      <c r="AI1168" s="11">
        <f>AI1169+AI1171+AI1173</f>
        <v>0</v>
      </c>
      <c r="AJ1168" s="21"/>
      <c r="AK1168" s="21"/>
    </row>
    <row r="1169" spans="1:37" ht="78" x14ac:dyDescent="0.3">
      <c r="A1169" s="47" t="s">
        <v>768</v>
      </c>
      <c r="B1169" s="48" t="s">
        <v>141</v>
      </c>
      <c r="C1169" s="47"/>
      <c r="D1169" s="47"/>
      <c r="E1169" s="49" t="s">
        <v>142</v>
      </c>
      <c r="F1169" s="11">
        <f t="shared" ref="F1169:K1169" si="1554">F1170</f>
        <v>24600.300000000003</v>
      </c>
      <c r="G1169" s="11">
        <f t="shared" si="1554"/>
        <v>26280.6</v>
      </c>
      <c r="H1169" s="11">
        <f t="shared" si="1554"/>
        <v>26280.6</v>
      </c>
      <c r="I1169" s="11">
        <f t="shared" si="1554"/>
        <v>0</v>
      </c>
      <c r="J1169" s="11">
        <f t="shared" si="1554"/>
        <v>0</v>
      </c>
      <c r="K1169" s="11">
        <f t="shared" si="1554"/>
        <v>0</v>
      </c>
      <c r="L1169" s="11">
        <f t="shared" si="1551"/>
        <v>24600.300000000003</v>
      </c>
      <c r="M1169" s="11">
        <f t="shared" si="1552"/>
        <v>26280.6</v>
      </c>
      <c r="N1169" s="11">
        <f t="shared" si="1553"/>
        <v>26280.6</v>
      </c>
      <c r="O1169" s="11">
        <f>O1170</f>
        <v>2378.4</v>
      </c>
      <c r="P1169" s="11">
        <f>P1170</f>
        <v>1835.1</v>
      </c>
      <c r="Q1169" s="11">
        <f>Q1170</f>
        <v>1835.1</v>
      </c>
      <c r="R1169" s="11">
        <f t="shared" si="1545"/>
        <v>26978.700000000004</v>
      </c>
      <c r="S1169" s="11">
        <f t="shared" si="1546"/>
        <v>28115.699999999997</v>
      </c>
      <c r="T1169" s="11">
        <f t="shared" si="1547"/>
        <v>28115.699999999997</v>
      </c>
      <c r="U1169" s="11">
        <f>U1170</f>
        <v>0</v>
      </c>
      <c r="V1169" s="11">
        <f>V1170</f>
        <v>0</v>
      </c>
      <c r="W1169" s="11">
        <f>W1170</f>
        <v>0</v>
      </c>
      <c r="X1169" s="11">
        <f t="shared" si="1524"/>
        <v>26978.700000000004</v>
      </c>
      <c r="Y1169" s="11">
        <f t="shared" si="1525"/>
        <v>28115.699999999997</v>
      </c>
      <c r="Z1169" s="11">
        <f t="shared" si="1526"/>
        <v>28115.699999999997</v>
      </c>
      <c r="AA1169" s="11">
        <f>AA1170</f>
        <v>0</v>
      </c>
      <c r="AB1169" s="11">
        <f>AB1170</f>
        <v>0</v>
      </c>
      <c r="AC1169" s="11">
        <f>AC1170</f>
        <v>0</v>
      </c>
      <c r="AD1169" s="11">
        <f t="shared" si="1521"/>
        <v>26978.700000000004</v>
      </c>
      <c r="AE1169" s="11">
        <f>AE1170</f>
        <v>0</v>
      </c>
      <c r="AF1169" s="57">
        <f t="shared" si="1498"/>
        <v>26978.700000000004</v>
      </c>
      <c r="AG1169" s="58">
        <f t="shared" si="1522"/>
        <v>28115.699999999997</v>
      </c>
      <c r="AH1169" s="58">
        <f t="shared" si="1523"/>
        <v>28115.699999999997</v>
      </c>
      <c r="AI1169" s="11">
        <f>AI1170</f>
        <v>0</v>
      </c>
      <c r="AJ1169" s="21"/>
      <c r="AK1169" s="21"/>
    </row>
    <row r="1170" spans="1:37" ht="31.2" x14ac:dyDescent="0.3">
      <c r="A1170" s="47" t="s">
        <v>768</v>
      </c>
      <c r="B1170" s="48">
        <v>100</v>
      </c>
      <c r="C1170" s="47" t="s">
        <v>318</v>
      </c>
      <c r="D1170" s="47" t="s">
        <v>318</v>
      </c>
      <c r="E1170" s="49" t="s">
        <v>659</v>
      </c>
      <c r="F1170" s="11">
        <v>24600.300000000003</v>
      </c>
      <c r="G1170" s="11">
        <v>26280.6</v>
      </c>
      <c r="H1170" s="11">
        <v>26280.6</v>
      </c>
      <c r="I1170" s="11"/>
      <c r="J1170" s="11"/>
      <c r="K1170" s="11"/>
      <c r="L1170" s="11">
        <f t="shared" si="1551"/>
        <v>24600.300000000003</v>
      </c>
      <c r="M1170" s="11">
        <f t="shared" si="1552"/>
        <v>26280.6</v>
      </c>
      <c r="N1170" s="11">
        <f t="shared" si="1553"/>
        <v>26280.6</v>
      </c>
      <c r="O1170" s="11">
        <v>2378.4</v>
      </c>
      <c r="P1170" s="11">
        <v>1835.1</v>
      </c>
      <c r="Q1170" s="11">
        <v>1835.1</v>
      </c>
      <c r="R1170" s="11">
        <f t="shared" si="1545"/>
        <v>26978.700000000004</v>
      </c>
      <c r="S1170" s="11">
        <f t="shared" si="1546"/>
        <v>28115.699999999997</v>
      </c>
      <c r="T1170" s="11">
        <f t="shared" si="1547"/>
        <v>28115.699999999997</v>
      </c>
      <c r="U1170" s="11"/>
      <c r="V1170" s="11"/>
      <c r="W1170" s="11"/>
      <c r="X1170" s="11">
        <f t="shared" si="1524"/>
        <v>26978.700000000004</v>
      </c>
      <c r="Y1170" s="11">
        <f t="shared" si="1525"/>
        <v>28115.699999999997</v>
      </c>
      <c r="Z1170" s="11">
        <f t="shared" si="1526"/>
        <v>28115.699999999997</v>
      </c>
      <c r="AA1170" s="11"/>
      <c r="AB1170" s="11"/>
      <c r="AC1170" s="11"/>
      <c r="AD1170" s="11">
        <f t="shared" si="1521"/>
        <v>26978.700000000004</v>
      </c>
      <c r="AE1170" s="11"/>
      <c r="AF1170" s="57">
        <f t="shared" si="1498"/>
        <v>26978.700000000004</v>
      </c>
      <c r="AG1170" s="58">
        <f t="shared" si="1522"/>
        <v>28115.699999999997</v>
      </c>
      <c r="AH1170" s="58">
        <f t="shared" si="1523"/>
        <v>28115.699999999997</v>
      </c>
      <c r="AI1170" s="11"/>
      <c r="AJ1170" s="21"/>
      <c r="AK1170" s="21"/>
    </row>
    <row r="1171" spans="1:37" ht="31.2" x14ac:dyDescent="0.3">
      <c r="A1171" s="47" t="s">
        <v>768</v>
      </c>
      <c r="B1171" s="48" t="s">
        <v>59</v>
      </c>
      <c r="C1171" s="47"/>
      <c r="D1171" s="47"/>
      <c r="E1171" s="49" t="s">
        <v>60</v>
      </c>
      <c r="F1171" s="11">
        <f t="shared" ref="F1171:K1171" si="1555">F1172</f>
        <v>3600.7000000000003</v>
      </c>
      <c r="G1171" s="11">
        <f t="shared" si="1555"/>
        <v>3600.7999999999997</v>
      </c>
      <c r="H1171" s="11">
        <f t="shared" si="1555"/>
        <v>3600.7999999999997</v>
      </c>
      <c r="I1171" s="11">
        <f t="shared" si="1555"/>
        <v>0</v>
      </c>
      <c r="J1171" s="11">
        <f t="shared" si="1555"/>
        <v>0</v>
      </c>
      <c r="K1171" s="11">
        <f t="shared" si="1555"/>
        <v>0</v>
      </c>
      <c r="L1171" s="11">
        <f t="shared" si="1551"/>
        <v>3600.7000000000003</v>
      </c>
      <c r="M1171" s="11">
        <f t="shared" si="1552"/>
        <v>3600.7999999999997</v>
      </c>
      <c r="N1171" s="11">
        <f t="shared" si="1553"/>
        <v>3600.7999999999997</v>
      </c>
      <c r="O1171" s="11">
        <f>O1172</f>
        <v>0</v>
      </c>
      <c r="P1171" s="11">
        <f>P1172</f>
        <v>0</v>
      </c>
      <c r="Q1171" s="11">
        <f>Q1172</f>
        <v>0</v>
      </c>
      <c r="R1171" s="11">
        <f t="shared" si="1545"/>
        <v>3600.7000000000003</v>
      </c>
      <c r="S1171" s="11">
        <f t="shared" si="1546"/>
        <v>3600.7999999999997</v>
      </c>
      <c r="T1171" s="11">
        <f t="shared" si="1547"/>
        <v>3600.7999999999997</v>
      </c>
      <c r="U1171" s="11">
        <f>U1172</f>
        <v>0</v>
      </c>
      <c r="V1171" s="11">
        <f>V1172</f>
        <v>0</v>
      </c>
      <c r="W1171" s="11">
        <f>W1172</f>
        <v>0</v>
      </c>
      <c r="X1171" s="11">
        <f t="shared" si="1524"/>
        <v>3600.7000000000003</v>
      </c>
      <c r="Y1171" s="11">
        <f t="shared" si="1525"/>
        <v>3600.7999999999997</v>
      </c>
      <c r="Z1171" s="11">
        <f t="shared" si="1526"/>
        <v>3600.7999999999997</v>
      </c>
      <c r="AA1171" s="11">
        <f>AA1172</f>
        <v>0</v>
      </c>
      <c r="AB1171" s="11">
        <f>AB1172</f>
        <v>0</v>
      </c>
      <c r="AC1171" s="11">
        <f>AC1172</f>
        <v>0</v>
      </c>
      <c r="AD1171" s="11">
        <f t="shared" si="1521"/>
        <v>3600.7000000000003</v>
      </c>
      <c r="AE1171" s="11">
        <f>AE1172</f>
        <v>0</v>
      </c>
      <c r="AF1171" s="57">
        <f t="shared" si="1498"/>
        <v>3600.7000000000003</v>
      </c>
      <c r="AG1171" s="58">
        <f t="shared" si="1522"/>
        <v>3600.7999999999997</v>
      </c>
      <c r="AH1171" s="58">
        <f t="shared" si="1523"/>
        <v>3600.7999999999997</v>
      </c>
      <c r="AI1171" s="11">
        <f>AI1172</f>
        <v>0</v>
      </c>
      <c r="AJ1171" s="21"/>
      <c r="AK1171" s="21"/>
    </row>
    <row r="1172" spans="1:37" ht="31.2" x14ac:dyDescent="0.3">
      <c r="A1172" s="47" t="s">
        <v>768</v>
      </c>
      <c r="B1172" s="48">
        <v>200</v>
      </c>
      <c r="C1172" s="47" t="s">
        <v>318</v>
      </c>
      <c r="D1172" s="47" t="s">
        <v>318</v>
      </c>
      <c r="E1172" s="49" t="s">
        <v>659</v>
      </c>
      <c r="F1172" s="11">
        <v>3600.7000000000003</v>
      </c>
      <c r="G1172" s="11">
        <v>3600.7999999999997</v>
      </c>
      <c r="H1172" s="11">
        <v>3600.7999999999997</v>
      </c>
      <c r="I1172" s="11"/>
      <c r="J1172" s="11"/>
      <c r="K1172" s="11"/>
      <c r="L1172" s="11">
        <f t="shared" si="1551"/>
        <v>3600.7000000000003</v>
      </c>
      <c r="M1172" s="11">
        <f t="shared" si="1552"/>
        <v>3600.7999999999997</v>
      </c>
      <c r="N1172" s="11">
        <f t="shared" si="1553"/>
        <v>3600.7999999999997</v>
      </c>
      <c r="O1172" s="11"/>
      <c r="P1172" s="11"/>
      <c r="Q1172" s="11"/>
      <c r="R1172" s="11">
        <f t="shared" si="1545"/>
        <v>3600.7000000000003</v>
      </c>
      <c r="S1172" s="11">
        <f t="shared" si="1546"/>
        <v>3600.7999999999997</v>
      </c>
      <c r="T1172" s="11">
        <f t="shared" si="1547"/>
        <v>3600.7999999999997</v>
      </c>
      <c r="U1172" s="11"/>
      <c r="V1172" s="11"/>
      <c r="W1172" s="11"/>
      <c r="X1172" s="11">
        <f t="shared" si="1524"/>
        <v>3600.7000000000003</v>
      </c>
      <c r="Y1172" s="11">
        <f t="shared" si="1525"/>
        <v>3600.7999999999997</v>
      </c>
      <c r="Z1172" s="11">
        <f t="shared" si="1526"/>
        <v>3600.7999999999997</v>
      </c>
      <c r="AA1172" s="11"/>
      <c r="AB1172" s="11"/>
      <c r="AC1172" s="11"/>
      <c r="AD1172" s="11">
        <f t="shared" si="1521"/>
        <v>3600.7000000000003</v>
      </c>
      <c r="AE1172" s="11"/>
      <c r="AF1172" s="57">
        <f t="shared" si="1498"/>
        <v>3600.7000000000003</v>
      </c>
      <c r="AG1172" s="58">
        <f t="shared" si="1522"/>
        <v>3600.7999999999997</v>
      </c>
      <c r="AH1172" s="58">
        <f t="shared" si="1523"/>
        <v>3600.7999999999997</v>
      </c>
      <c r="AI1172" s="11"/>
      <c r="AJ1172" s="21"/>
      <c r="AK1172" s="21"/>
    </row>
    <row r="1173" spans="1:37" x14ac:dyDescent="0.3">
      <c r="A1173" s="47" t="s">
        <v>768</v>
      </c>
      <c r="B1173" s="48" t="s">
        <v>45</v>
      </c>
      <c r="C1173" s="47"/>
      <c r="D1173" s="47"/>
      <c r="E1173" s="49" t="s">
        <v>46</v>
      </c>
      <c r="F1173" s="11">
        <f t="shared" ref="F1173:K1173" si="1556">F1174</f>
        <v>13.9</v>
      </c>
      <c r="G1173" s="11">
        <f t="shared" si="1556"/>
        <v>13.8</v>
      </c>
      <c r="H1173" s="11">
        <f t="shared" si="1556"/>
        <v>13.8</v>
      </c>
      <c r="I1173" s="11">
        <f t="shared" si="1556"/>
        <v>0</v>
      </c>
      <c r="J1173" s="11">
        <f t="shared" si="1556"/>
        <v>0</v>
      </c>
      <c r="K1173" s="11">
        <f t="shared" si="1556"/>
        <v>0</v>
      </c>
      <c r="L1173" s="11">
        <f t="shared" si="1551"/>
        <v>13.9</v>
      </c>
      <c r="M1173" s="11">
        <f t="shared" si="1552"/>
        <v>13.8</v>
      </c>
      <c r="N1173" s="11">
        <f t="shared" si="1553"/>
        <v>13.8</v>
      </c>
      <c r="O1173" s="11">
        <f>O1174</f>
        <v>0</v>
      </c>
      <c r="P1173" s="11">
        <f>P1174</f>
        <v>0</v>
      </c>
      <c r="Q1173" s="11">
        <f>Q1174</f>
        <v>0</v>
      </c>
      <c r="R1173" s="11">
        <f t="shared" si="1545"/>
        <v>13.9</v>
      </c>
      <c r="S1173" s="11">
        <f t="shared" si="1546"/>
        <v>13.8</v>
      </c>
      <c r="T1173" s="11">
        <f t="shared" si="1547"/>
        <v>13.8</v>
      </c>
      <c r="U1173" s="11">
        <f>U1174</f>
        <v>0</v>
      </c>
      <c r="V1173" s="11">
        <f>V1174</f>
        <v>0</v>
      </c>
      <c r="W1173" s="11">
        <f>W1174</f>
        <v>0</v>
      </c>
      <c r="X1173" s="11">
        <f t="shared" si="1524"/>
        <v>13.9</v>
      </c>
      <c r="Y1173" s="11">
        <f t="shared" si="1525"/>
        <v>13.8</v>
      </c>
      <c r="Z1173" s="11">
        <f t="shared" si="1526"/>
        <v>13.8</v>
      </c>
      <c r="AA1173" s="11">
        <f>AA1174</f>
        <v>0</v>
      </c>
      <c r="AB1173" s="11">
        <f>AB1174</f>
        <v>0</v>
      </c>
      <c r="AC1173" s="11">
        <f>AC1174</f>
        <v>0</v>
      </c>
      <c r="AD1173" s="11">
        <f t="shared" si="1521"/>
        <v>13.9</v>
      </c>
      <c r="AE1173" s="11">
        <f>AE1174</f>
        <v>0</v>
      </c>
      <c r="AF1173" s="57">
        <f t="shared" si="1498"/>
        <v>13.9</v>
      </c>
      <c r="AG1173" s="58">
        <f t="shared" si="1522"/>
        <v>13.8</v>
      </c>
      <c r="AH1173" s="58">
        <f t="shared" si="1523"/>
        <v>13.8</v>
      </c>
      <c r="AI1173" s="11">
        <f>AI1174</f>
        <v>0</v>
      </c>
      <c r="AJ1173" s="21"/>
      <c r="AK1173" s="21"/>
    </row>
    <row r="1174" spans="1:37" ht="31.2" x14ac:dyDescent="0.3">
      <c r="A1174" s="47" t="s">
        <v>768</v>
      </c>
      <c r="B1174" s="48">
        <v>800</v>
      </c>
      <c r="C1174" s="47" t="s">
        <v>318</v>
      </c>
      <c r="D1174" s="47" t="s">
        <v>318</v>
      </c>
      <c r="E1174" s="49" t="s">
        <v>659</v>
      </c>
      <c r="F1174" s="11">
        <v>13.9</v>
      </c>
      <c r="G1174" s="11">
        <v>13.8</v>
      </c>
      <c r="H1174" s="11">
        <v>13.8</v>
      </c>
      <c r="I1174" s="11"/>
      <c r="J1174" s="11"/>
      <c r="K1174" s="11"/>
      <c r="L1174" s="11">
        <f t="shared" si="1551"/>
        <v>13.9</v>
      </c>
      <c r="M1174" s="11">
        <f t="shared" si="1552"/>
        <v>13.8</v>
      </c>
      <c r="N1174" s="11">
        <f t="shared" si="1553"/>
        <v>13.8</v>
      </c>
      <c r="O1174" s="11"/>
      <c r="P1174" s="11"/>
      <c r="Q1174" s="11"/>
      <c r="R1174" s="11">
        <f t="shared" si="1545"/>
        <v>13.9</v>
      </c>
      <c r="S1174" s="11">
        <f t="shared" si="1546"/>
        <v>13.8</v>
      </c>
      <c r="T1174" s="11">
        <f t="shared" si="1547"/>
        <v>13.8</v>
      </c>
      <c r="U1174" s="11"/>
      <c r="V1174" s="11"/>
      <c r="W1174" s="11"/>
      <c r="X1174" s="11">
        <f t="shared" si="1524"/>
        <v>13.9</v>
      </c>
      <c r="Y1174" s="11">
        <f t="shared" si="1525"/>
        <v>13.8</v>
      </c>
      <c r="Z1174" s="11">
        <f t="shared" si="1526"/>
        <v>13.8</v>
      </c>
      <c r="AA1174" s="11"/>
      <c r="AB1174" s="11"/>
      <c r="AC1174" s="11"/>
      <c r="AD1174" s="11">
        <f t="shared" si="1521"/>
        <v>13.9</v>
      </c>
      <c r="AE1174" s="11"/>
      <c r="AF1174" s="57">
        <f t="shared" si="1498"/>
        <v>13.9</v>
      </c>
      <c r="AG1174" s="58">
        <f t="shared" si="1522"/>
        <v>13.8</v>
      </c>
      <c r="AH1174" s="58">
        <f t="shared" si="1523"/>
        <v>13.8</v>
      </c>
      <c r="AI1174" s="11"/>
      <c r="AJ1174" s="21"/>
      <c r="AK1174" s="21"/>
    </row>
    <row r="1175" spans="1:37" x14ac:dyDescent="0.3">
      <c r="A1175" s="47" t="s">
        <v>769</v>
      </c>
      <c r="B1175" s="48"/>
      <c r="C1175" s="47"/>
      <c r="D1175" s="47"/>
      <c r="E1175" s="49" t="s">
        <v>770</v>
      </c>
      <c r="F1175" s="11">
        <f t="shared" ref="F1175:K1175" si="1557">F1176+F1178</f>
        <v>1045.5</v>
      </c>
      <c r="G1175" s="11">
        <f t="shared" si="1557"/>
        <v>27578.9</v>
      </c>
      <c r="H1175" s="11">
        <f t="shared" si="1557"/>
        <v>1045.5</v>
      </c>
      <c r="I1175" s="11">
        <f t="shared" si="1557"/>
        <v>0</v>
      </c>
      <c r="J1175" s="11">
        <f t="shared" si="1557"/>
        <v>0</v>
      </c>
      <c r="K1175" s="11">
        <f t="shared" si="1557"/>
        <v>0</v>
      </c>
      <c r="L1175" s="11">
        <f t="shared" si="1551"/>
        <v>1045.5</v>
      </c>
      <c r="M1175" s="11">
        <f t="shared" si="1552"/>
        <v>27578.9</v>
      </c>
      <c r="N1175" s="11">
        <f t="shared" si="1553"/>
        <v>1045.5</v>
      </c>
      <c r="O1175" s="11">
        <f>O1176+O1178</f>
        <v>0</v>
      </c>
      <c r="P1175" s="11">
        <f>P1176+P1178</f>
        <v>0</v>
      </c>
      <c r="Q1175" s="11">
        <f>Q1176+Q1178</f>
        <v>0</v>
      </c>
      <c r="R1175" s="11">
        <f t="shared" si="1545"/>
        <v>1045.5</v>
      </c>
      <c r="S1175" s="11">
        <f t="shared" si="1546"/>
        <v>27578.9</v>
      </c>
      <c r="T1175" s="11">
        <f t="shared" si="1547"/>
        <v>1045.5</v>
      </c>
      <c r="U1175" s="11">
        <f>U1176+U1178</f>
        <v>0</v>
      </c>
      <c r="V1175" s="11">
        <f>V1176+V1178</f>
        <v>0</v>
      </c>
      <c r="W1175" s="11">
        <f>W1176+W1178</f>
        <v>0</v>
      </c>
      <c r="X1175" s="11">
        <f t="shared" si="1524"/>
        <v>1045.5</v>
      </c>
      <c r="Y1175" s="11">
        <f t="shared" si="1525"/>
        <v>27578.9</v>
      </c>
      <c r="Z1175" s="11">
        <f t="shared" si="1526"/>
        <v>1045.5</v>
      </c>
      <c r="AA1175" s="11">
        <f>AA1176+AA1178</f>
        <v>0</v>
      </c>
      <c r="AB1175" s="11">
        <f>AB1176+AB1178</f>
        <v>0</v>
      </c>
      <c r="AC1175" s="11">
        <f>AC1176+AC1178</f>
        <v>0</v>
      </c>
      <c r="AD1175" s="11">
        <f t="shared" si="1521"/>
        <v>1045.5</v>
      </c>
      <c r="AE1175" s="11">
        <f>AE1176+AE1178</f>
        <v>0</v>
      </c>
      <c r="AF1175" s="57">
        <f t="shared" si="1498"/>
        <v>1045.5</v>
      </c>
      <c r="AG1175" s="58">
        <f t="shared" si="1522"/>
        <v>27578.9</v>
      </c>
      <c r="AH1175" s="58">
        <f t="shared" si="1523"/>
        <v>1045.5</v>
      </c>
      <c r="AI1175" s="11">
        <f>AI1176+AI1178</f>
        <v>0</v>
      </c>
      <c r="AJ1175" s="21"/>
      <c r="AK1175" s="21"/>
    </row>
    <row r="1176" spans="1:37" ht="31.2" x14ac:dyDescent="0.3">
      <c r="A1176" s="47" t="s">
        <v>769</v>
      </c>
      <c r="B1176" s="48" t="s">
        <v>59</v>
      </c>
      <c r="C1176" s="47"/>
      <c r="D1176" s="47"/>
      <c r="E1176" s="49" t="s">
        <v>60</v>
      </c>
      <c r="F1176" s="11">
        <f t="shared" ref="F1176:K1176" si="1558">F1177</f>
        <v>0</v>
      </c>
      <c r="G1176" s="11">
        <f t="shared" si="1558"/>
        <v>26533.4</v>
      </c>
      <c r="H1176" s="11">
        <f t="shared" si="1558"/>
        <v>0</v>
      </c>
      <c r="I1176" s="11">
        <f t="shared" si="1558"/>
        <v>0</v>
      </c>
      <c r="J1176" s="11">
        <f t="shared" si="1558"/>
        <v>0</v>
      </c>
      <c r="K1176" s="11">
        <f t="shared" si="1558"/>
        <v>0</v>
      </c>
      <c r="L1176" s="11">
        <f t="shared" si="1551"/>
        <v>0</v>
      </c>
      <c r="M1176" s="11">
        <f t="shared" si="1552"/>
        <v>26533.4</v>
      </c>
      <c r="N1176" s="11">
        <f t="shared" si="1553"/>
        <v>0</v>
      </c>
      <c r="O1176" s="11">
        <f>O1177</f>
        <v>0</v>
      </c>
      <c r="P1176" s="11">
        <f>P1177</f>
        <v>0</v>
      </c>
      <c r="Q1176" s="11">
        <f>Q1177</f>
        <v>0</v>
      </c>
      <c r="R1176" s="11">
        <f t="shared" si="1545"/>
        <v>0</v>
      </c>
      <c r="S1176" s="11">
        <f t="shared" si="1546"/>
        <v>26533.4</v>
      </c>
      <c r="T1176" s="11">
        <f t="shared" si="1547"/>
        <v>0</v>
      </c>
      <c r="U1176" s="11">
        <f>U1177</f>
        <v>0</v>
      </c>
      <c r="V1176" s="11">
        <f>V1177</f>
        <v>0</v>
      </c>
      <c r="W1176" s="11">
        <f>W1177</f>
        <v>0</v>
      </c>
      <c r="X1176" s="11">
        <f t="shared" si="1524"/>
        <v>0</v>
      </c>
      <c r="Y1176" s="11">
        <f t="shared" si="1525"/>
        <v>26533.4</v>
      </c>
      <c r="Z1176" s="11">
        <f t="shared" si="1526"/>
        <v>0</v>
      </c>
      <c r="AA1176" s="11">
        <f>AA1177</f>
        <v>0</v>
      </c>
      <c r="AB1176" s="11">
        <f>AB1177</f>
        <v>0</v>
      </c>
      <c r="AC1176" s="11">
        <f>AC1177</f>
        <v>0</v>
      </c>
      <c r="AD1176" s="11">
        <f t="shared" si="1521"/>
        <v>0</v>
      </c>
      <c r="AE1176" s="11">
        <f>AE1177</f>
        <v>0</v>
      </c>
      <c r="AF1176" s="57">
        <f t="shared" ref="AF1176:AF1190" si="1559">AD1176+AE1176</f>
        <v>0</v>
      </c>
      <c r="AG1176" s="58">
        <f t="shared" si="1522"/>
        <v>26533.4</v>
      </c>
      <c r="AH1176" s="58">
        <f t="shared" si="1523"/>
        <v>0</v>
      </c>
      <c r="AI1176" s="11">
        <f>AI1177</f>
        <v>0</v>
      </c>
      <c r="AJ1176" s="21"/>
      <c r="AK1176" s="21"/>
    </row>
    <row r="1177" spans="1:37" ht="31.2" x14ac:dyDescent="0.3">
      <c r="A1177" s="47" t="s">
        <v>769</v>
      </c>
      <c r="B1177" s="48">
        <v>200</v>
      </c>
      <c r="C1177" s="47" t="s">
        <v>318</v>
      </c>
      <c r="D1177" s="47" t="s">
        <v>235</v>
      </c>
      <c r="E1177" s="49" t="s">
        <v>771</v>
      </c>
      <c r="F1177" s="11">
        <v>0</v>
      </c>
      <c r="G1177" s="11">
        <v>26533.4</v>
      </c>
      <c r="H1177" s="11">
        <v>0</v>
      </c>
      <c r="I1177" s="11"/>
      <c r="J1177" s="11"/>
      <c r="K1177" s="11"/>
      <c r="L1177" s="11">
        <f t="shared" si="1551"/>
        <v>0</v>
      </c>
      <c r="M1177" s="11">
        <f t="shared" si="1552"/>
        <v>26533.4</v>
      </c>
      <c r="N1177" s="11">
        <f t="shared" si="1553"/>
        <v>0</v>
      </c>
      <c r="O1177" s="11"/>
      <c r="P1177" s="11"/>
      <c r="Q1177" s="11"/>
      <c r="R1177" s="11">
        <f t="shared" si="1545"/>
        <v>0</v>
      </c>
      <c r="S1177" s="11">
        <f t="shared" si="1546"/>
        <v>26533.4</v>
      </c>
      <c r="T1177" s="11">
        <f t="shared" si="1547"/>
        <v>0</v>
      </c>
      <c r="U1177" s="11"/>
      <c r="V1177" s="11"/>
      <c r="W1177" s="11"/>
      <c r="X1177" s="11">
        <f t="shared" si="1524"/>
        <v>0</v>
      </c>
      <c r="Y1177" s="11">
        <f t="shared" si="1525"/>
        <v>26533.4</v>
      </c>
      <c r="Z1177" s="11">
        <f t="shared" si="1526"/>
        <v>0</v>
      </c>
      <c r="AA1177" s="11"/>
      <c r="AB1177" s="11"/>
      <c r="AC1177" s="11"/>
      <c r="AD1177" s="11">
        <f t="shared" si="1521"/>
        <v>0</v>
      </c>
      <c r="AE1177" s="11"/>
      <c r="AF1177" s="57">
        <f t="shared" si="1559"/>
        <v>0</v>
      </c>
      <c r="AG1177" s="58">
        <f t="shared" si="1522"/>
        <v>26533.4</v>
      </c>
      <c r="AH1177" s="58">
        <f t="shared" si="1523"/>
        <v>0</v>
      </c>
      <c r="AI1177" s="11"/>
      <c r="AJ1177" s="21"/>
      <c r="AK1177" s="21"/>
    </row>
    <row r="1178" spans="1:37" x14ac:dyDescent="0.3">
      <c r="A1178" s="47" t="s">
        <v>769</v>
      </c>
      <c r="B1178" s="48" t="s">
        <v>45</v>
      </c>
      <c r="C1178" s="47"/>
      <c r="D1178" s="47"/>
      <c r="E1178" s="49" t="s">
        <v>46</v>
      </c>
      <c r="F1178" s="11">
        <f t="shared" ref="F1178:K1178" si="1560">F1179</f>
        <v>1045.5</v>
      </c>
      <c r="G1178" s="11">
        <f t="shared" si="1560"/>
        <v>1045.5</v>
      </c>
      <c r="H1178" s="11">
        <f t="shared" si="1560"/>
        <v>1045.5</v>
      </c>
      <c r="I1178" s="11">
        <f t="shared" si="1560"/>
        <v>0</v>
      </c>
      <c r="J1178" s="11">
        <f t="shared" si="1560"/>
        <v>0</v>
      </c>
      <c r="K1178" s="11">
        <f t="shared" si="1560"/>
        <v>0</v>
      </c>
      <c r="L1178" s="11">
        <f t="shared" si="1551"/>
        <v>1045.5</v>
      </c>
      <c r="M1178" s="11">
        <f t="shared" si="1552"/>
        <v>1045.5</v>
      </c>
      <c r="N1178" s="11">
        <f t="shared" si="1553"/>
        <v>1045.5</v>
      </c>
      <c r="O1178" s="11">
        <f>O1179</f>
        <v>0</v>
      </c>
      <c r="P1178" s="11">
        <f>P1179</f>
        <v>0</v>
      </c>
      <c r="Q1178" s="11">
        <f>Q1179</f>
        <v>0</v>
      </c>
      <c r="R1178" s="11">
        <f t="shared" si="1545"/>
        <v>1045.5</v>
      </c>
      <c r="S1178" s="11">
        <f t="shared" si="1546"/>
        <v>1045.5</v>
      </c>
      <c r="T1178" s="11">
        <f t="shared" si="1547"/>
        <v>1045.5</v>
      </c>
      <c r="U1178" s="11">
        <f>U1179</f>
        <v>0</v>
      </c>
      <c r="V1178" s="11">
        <f>V1179</f>
        <v>0</v>
      </c>
      <c r="W1178" s="11">
        <f>W1179</f>
        <v>0</v>
      </c>
      <c r="X1178" s="11">
        <f t="shared" si="1524"/>
        <v>1045.5</v>
      </c>
      <c r="Y1178" s="11">
        <f t="shared" si="1525"/>
        <v>1045.5</v>
      </c>
      <c r="Z1178" s="11">
        <f t="shared" si="1526"/>
        <v>1045.5</v>
      </c>
      <c r="AA1178" s="11">
        <f>AA1179</f>
        <v>0</v>
      </c>
      <c r="AB1178" s="11">
        <f>AB1179</f>
        <v>0</v>
      </c>
      <c r="AC1178" s="11">
        <f>AC1179</f>
        <v>0</v>
      </c>
      <c r="AD1178" s="11">
        <f t="shared" si="1521"/>
        <v>1045.5</v>
      </c>
      <c r="AE1178" s="11">
        <f>AE1179</f>
        <v>0</v>
      </c>
      <c r="AF1178" s="57">
        <f t="shared" si="1559"/>
        <v>1045.5</v>
      </c>
      <c r="AG1178" s="58">
        <f t="shared" si="1522"/>
        <v>1045.5</v>
      </c>
      <c r="AH1178" s="58">
        <f t="shared" si="1523"/>
        <v>1045.5</v>
      </c>
      <c r="AI1178" s="11">
        <f>AI1179</f>
        <v>0</v>
      </c>
      <c r="AJ1178" s="21"/>
      <c r="AK1178" s="21"/>
    </row>
    <row r="1179" spans="1:37" x14ac:dyDescent="0.3">
      <c r="A1179" s="47" t="s">
        <v>769</v>
      </c>
      <c r="B1179" s="48">
        <v>800</v>
      </c>
      <c r="C1179" s="47" t="s">
        <v>318</v>
      </c>
      <c r="D1179" s="47" t="s">
        <v>296</v>
      </c>
      <c r="E1179" s="49" t="s">
        <v>733</v>
      </c>
      <c r="F1179" s="11">
        <f>1551.4-505.9</f>
        <v>1045.5</v>
      </c>
      <c r="G1179" s="11">
        <f>1551.4-505.9</f>
        <v>1045.5</v>
      </c>
      <c r="H1179" s="11">
        <f>1551.4-505.9</f>
        <v>1045.5</v>
      </c>
      <c r="I1179" s="11"/>
      <c r="J1179" s="11"/>
      <c r="K1179" s="11"/>
      <c r="L1179" s="11">
        <f t="shared" si="1551"/>
        <v>1045.5</v>
      </c>
      <c r="M1179" s="11">
        <f t="shared" si="1552"/>
        <v>1045.5</v>
      </c>
      <c r="N1179" s="11">
        <f t="shared" si="1553"/>
        <v>1045.5</v>
      </c>
      <c r="O1179" s="11"/>
      <c r="P1179" s="11"/>
      <c r="Q1179" s="11"/>
      <c r="R1179" s="11">
        <f t="shared" si="1545"/>
        <v>1045.5</v>
      </c>
      <c r="S1179" s="11">
        <f t="shared" si="1546"/>
        <v>1045.5</v>
      </c>
      <c r="T1179" s="11">
        <f t="shared" si="1547"/>
        <v>1045.5</v>
      </c>
      <c r="U1179" s="11"/>
      <c r="V1179" s="11"/>
      <c r="W1179" s="11"/>
      <c r="X1179" s="11">
        <f t="shared" si="1524"/>
        <v>1045.5</v>
      </c>
      <c r="Y1179" s="11">
        <f t="shared" si="1525"/>
        <v>1045.5</v>
      </c>
      <c r="Z1179" s="11">
        <f t="shared" si="1526"/>
        <v>1045.5</v>
      </c>
      <c r="AA1179" s="11"/>
      <c r="AB1179" s="11"/>
      <c r="AC1179" s="11"/>
      <c r="AD1179" s="11">
        <f t="shared" si="1521"/>
        <v>1045.5</v>
      </c>
      <c r="AE1179" s="11"/>
      <c r="AF1179" s="57">
        <f t="shared" si="1559"/>
        <v>1045.5</v>
      </c>
      <c r="AG1179" s="58">
        <f t="shared" si="1522"/>
        <v>1045.5</v>
      </c>
      <c r="AH1179" s="58">
        <f t="shared" si="1523"/>
        <v>1045.5</v>
      </c>
      <c r="AI1179" s="11"/>
      <c r="AJ1179" s="21"/>
      <c r="AK1179" s="21"/>
    </row>
    <row r="1180" spans="1:37" ht="31.2" x14ac:dyDescent="0.3">
      <c r="A1180" s="47" t="s">
        <v>772</v>
      </c>
      <c r="B1180" s="48"/>
      <c r="C1180" s="47"/>
      <c r="D1180" s="47"/>
      <c r="E1180" s="49" t="s">
        <v>773</v>
      </c>
      <c r="F1180" s="11">
        <f t="shared" ref="F1180:F1196" si="1561">F1181</f>
        <v>35702.6</v>
      </c>
      <c r="G1180" s="11">
        <f t="shared" ref="G1180:G1196" si="1562">G1181</f>
        <v>35702.6</v>
      </c>
      <c r="H1180" s="11">
        <f t="shared" ref="H1180:H1196" si="1563">H1181</f>
        <v>35702.6</v>
      </c>
      <c r="I1180" s="11">
        <f t="shared" ref="I1180:I1196" si="1564">I1181</f>
        <v>0</v>
      </c>
      <c r="J1180" s="11">
        <f t="shared" ref="J1180:J1196" si="1565">J1181</f>
        <v>0</v>
      </c>
      <c r="K1180" s="11">
        <f t="shared" ref="K1180:K1196" si="1566">K1181</f>
        <v>0</v>
      </c>
      <c r="L1180" s="11">
        <f t="shared" si="1551"/>
        <v>35702.6</v>
      </c>
      <c r="M1180" s="11">
        <f t="shared" si="1552"/>
        <v>35702.6</v>
      </c>
      <c r="N1180" s="11">
        <f t="shared" si="1553"/>
        <v>35702.6</v>
      </c>
      <c r="O1180" s="11">
        <f t="shared" ref="O1180:O1196" si="1567">O1181</f>
        <v>8926.4192899999998</v>
      </c>
      <c r="P1180" s="11">
        <f t="shared" ref="P1180:P1196" si="1568">P1181</f>
        <v>0</v>
      </c>
      <c r="Q1180" s="11">
        <f t="shared" ref="Q1180:Q1196" si="1569">Q1181</f>
        <v>0</v>
      </c>
      <c r="R1180" s="11">
        <f t="shared" si="1545"/>
        <v>44629.019289999997</v>
      </c>
      <c r="S1180" s="11">
        <f t="shared" si="1546"/>
        <v>35702.6</v>
      </c>
      <c r="T1180" s="11">
        <f t="shared" si="1547"/>
        <v>35702.6</v>
      </c>
      <c r="U1180" s="11">
        <f>U1181</f>
        <v>0</v>
      </c>
      <c r="V1180" s="11">
        <f>V1181</f>
        <v>0</v>
      </c>
      <c r="W1180" s="11">
        <f>W1181</f>
        <v>0</v>
      </c>
      <c r="X1180" s="11">
        <f t="shared" si="1524"/>
        <v>44629.019289999997</v>
      </c>
      <c r="Y1180" s="11">
        <f t="shared" si="1525"/>
        <v>35702.6</v>
      </c>
      <c r="Z1180" s="11">
        <f t="shared" si="1526"/>
        <v>35702.6</v>
      </c>
      <c r="AA1180" s="11">
        <f>AA1181</f>
        <v>0</v>
      </c>
      <c r="AB1180" s="11">
        <f>AB1181</f>
        <v>0</v>
      </c>
      <c r="AC1180" s="11">
        <f>AC1181</f>
        <v>0</v>
      </c>
      <c r="AD1180" s="11">
        <f t="shared" si="1521"/>
        <v>44629.019289999997</v>
      </c>
      <c r="AE1180" s="11">
        <f>AE1181</f>
        <v>0</v>
      </c>
      <c r="AF1180" s="57">
        <f t="shared" si="1559"/>
        <v>44629.019289999997</v>
      </c>
      <c r="AG1180" s="58">
        <f t="shared" si="1522"/>
        <v>35702.6</v>
      </c>
      <c r="AH1180" s="58">
        <f t="shared" si="1523"/>
        <v>35702.6</v>
      </c>
      <c r="AI1180" s="11">
        <f>AI1181</f>
        <v>0</v>
      </c>
      <c r="AJ1180" s="21"/>
      <c r="AK1180" s="21"/>
    </row>
    <row r="1181" spans="1:37" ht="31.2" x14ac:dyDescent="0.3">
      <c r="A1181" s="47" t="s">
        <v>772</v>
      </c>
      <c r="B1181" s="48" t="s">
        <v>59</v>
      </c>
      <c r="C1181" s="47"/>
      <c r="D1181" s="47"/>
      <c r="E1181" s="49" t="s">
        <v>60</v>
      </c>
      <c r="F1181" s="11">
        <f t="shared" ref="F1181:K1181" si="1570">F1183</f>
        <v>35702.6</v>
      </c>
      <c r="G1181" s="11">
        <f t="shared" si="1570"/>
        <v>35702.6</v>
      </c>
      <c r="H1181" s="11">
        <f t="shared" si="1570"/>
        <v>35702.6</v>
      </c>
      <c r="I1181" s="11">
        <f t="shared" si="1570"/>
        <v>0</v>
      </c>
      <c r="J1181" s="11">
        <f t="shared" si="1570"/>
        <v>0</v>
      </c>
      <c r="K1181" s="11">
        <f t="shared" si="1570"/>
        <v>0</v>
      </c>
      <c r="L1181" s="11">
        <f t="shared" si="1551"/>
        <v>35702.6</v>
      </c>
      <c r="M1181" s="11">
        <f t="shared" si="1552"/>
        <v>35702.6</v>
      </c>
      <c r="N1181" s="11">
        <f t="shared" si="1553"/>
        <v>35702.6</v>
      </c>
      <c r="O1181" s="11">
        <f>O1183+O1182</f>
        <v>8926.4192899999998</v>
      </c>
      <c r="P1181" s="11">
        <f>P1183+P1182</f>
        <v>0</v>
      </c>
      <c r="Q1181" s="11">
        <f>Q1183+Q1182</f>
        <v>0</v>
      </c>
      <c r="R1181" s="11">
        <f t="shared" si="1545"/>
        <v>44629.019289999997</v>
      </c>
      <c r="S1181" s="11">
        <f t="shared" si="1546"/>
        <v>35702.6</v>
      </c>
      <c r="T1181" s="11">
        <f t="shared" si="1547"/>
        <v>35702.6</v>
      </c>
      <c r="U1181" s="11">
        <f>U1183+U1182</f>
        <v>0</v>
      </c>
      <c r="V1181" s="11">
        <f>V1183+V1182</f>
        <v>0</v>
      </c>
      <c r="W1181" s="11">
        <f>W1183+W1182</f>
        <v>0</v>
      </c>
      <c r="X1181" s="11">
        <f t="shared" si="1524"/>
        <v>44629.019289999997</v>
      </c>
      <c r="Y1181" s="11">
        <f t="shared" si="1525"/>
        <v>35702.6</v>
      </c>
      <c r="Z1181" s="11">
        <f t="shared" si="1526"/>
        <v>35702.6</v>
      </c>
      <c r="AA1181" s="11">
        <f>AA1183+AA1182</f>
        <v>0</v>
      </c>
      <c r="AB1181" s="11">
        <f>AB1183+AB1182</f>
        <v>0</v>
      </c>
      <c r="AC1181" s="11">
        <f>AC1183+AC1182</f>
        <v>0</v>
      </c>
      <c r="AD1181" s="11">
        <f t="shared" si="1521"/>
        <v>44629.019289999997</v>
      </c>
      <c r="AE1181" s="11">
        <f>AE1183+AE1182</f>
        <v>0</v>
      </c>
      <c r="AF1181" s="57">
        <f t="shared" si="1559"/>
        <v>44629.019289999997</v>
      </c>
      <c r="AG1181" s="58">
        <f t="shared" si="1522"/>
        <v>35702.6</v>
      </c>
      <c r="AH1181" s="58">
        <f t="shared" si="1523"/>
        <v>35702.6</v>
      </c>
      <c r="AI1181" s="11">
        <f>AI1183+AI1182</f>
        <v>0</v>
      </c>
      <c r="AJ1181" s="21"/>
      <c r="AK1181" s="21"/>
    </row>
    <row r="1182" spans="1:37" x14ac:dyDescent="0.3">
      <c r="A1182" s="47" t="s">
        <v>772</v>
      </c>
      <c r="B1182" s="48">
        <v>200</v>
      </c>
      <c r="C1182" s="47" t="s">
        <v>235</v>
      </c>
      <c r="D1182" s="47" t="s">
        <v>67</v>
      </c>
      <c r="E1182" s="49" t="s">
        <v>528</v>
      </c>
      <c r="F1182" s="11"/>
      <c r="G1182" s="11"/>
      <c r="H1182" s="11"/>
      <c r="I1182" s="11"/>
      <c r="J1182" s="11"/>
      <c r="K1182" s="11"/>
      <c r="L1182" s="11"/>
      <c r="M1182" s="11"/>
      <c r="N1182" s="11"/>
      <c r="O1182" s="11">
        <f>1920+97</f>
        <v>2017</v>
      </c>
      <c r="P1182" s="11"/>
      <c r="Q1182" s="11"/>
      <c r="R1182" s="11">
        <f t="shared" si="1545"/>
        <v>2017</v>
      </c>
      <c r="S1182" s="11">
        <f t="shared" si="1546"/>
        <v>0</v>
      </c>
      <c r="T1182" s="11">
        <f t="shared" si="1547"/>
        <v>0</v>
      </c>
      <c r="U1182" s="11"/>
      <c r="V1182" s="11"/>
      <c r="W1182" s="11"/>
      <c r="X1182" s="11">
        <f t="shared" si="1524"/>
        <v>2017</v>
      </c>
      <c r="Y1182" s="11">
        <f t="shared" si="1525"/>
        <v>0</v>
      </c>
      <c r="Z1182" s="11">
        <f t="shared" si="1526"/>
        <v>0</v>
      </c>
      <c r="AA1182" s="11"/>
      <c r="AB1182" s="11"/>
      <c r="AC1182" s="11"/>
      <c r="AD1182" s="11">
        <f t="shared" si="1521"/>
        <v>2017</v>
      </c>
      <c r="AE1182" s="11"/>
      <c r="AF1182" s="57">
        <f t="shared" si="1559"/>
        <v>2017</v>
      </c>
      <c r="AG1182" s="58">
        <f t="shared" si="1522"/>
        <v>0</v>
      </c>
      <c r="AH1182" s="58">
        <f t="shared" si="1523"/>
        <v>0</v>
      </c>
      <c r="AI1182" s="11"/>
      <c r="AJ1182" s="21"/>
      <c r="AK1182" s="21"/>
    </row>
    <row r="1183" spans="1:37" x14ac:dyDescent="0.3">
      <c r="A1183" s="47" t="s">
        <v>772</v>
      </c>
      <c r="B1183" s="48">
        <v>200</v>
      </c>
      <c r="C1183" s="47" t="s">
        <v>318</v>
      </c>
      <c r="D1183" s="47" t="s">
        <v>296</v>
      </c>
      <c r="E1183" s="49" t="s">
        <v>733</v>
      </c>
      <c r="F1183" s="11">
        <v>35702.6</v>
      </c>
      <c r="G1183" s="11">
        <v>35702.6</v>
      </c>
      <c r="H1183" s="11">
        <v>35702.6</v>
      </c>
      <c r="I1183" s="11"/>
      <c r="J1183" s="11"/>
      <c r="K1183" s="11"/>
      <c r="L1183" s="11">
        <f t="shared" si="1551"/>
        <v>35702.6</v>
      </c>
      <c r="M1183" s="11">
        <f t="shared" si="1552"/>
        <v>35702.6</v>
      </c>
      <c r="N1183" s="11">
        <f t="shared" si="1553"/>
        <v>35702.6</v>
      </c>
      <c r="O1183" s="11">
        <f>1009.83262+389.94999+174.88187+217.6935+563.25+279.66531+270+392.812+676.667+384+614+326.667+1610</f>
        <v>6909.4192899999998</v>
      </c>
      <c r="P1183" s="11"/>
      <c r="Q1183" s="11"/>
      <c r="R1183" s="11">
        <f t="shared" si="1545"/>
        <v>42612.019289999997</v>
      </c>
      <c r="S1183" s="11">
        <f t="shared" si="1546"/>
        <v>35702.6</v>
      </c>
      <c r="T1183" s="11">
        <f t="shared" si="1547"/>
        <v>35702.6</v>
      </c>
      <c r="U1183" s="11"/>
      <c r="V1183" s="11"/>
      <c r="W1183" s="11"/>
      <c r="X1183" s="11">
        <f t="shared" si="1524"/>
        <v>42612.019289999997</v>
      </c>
      <c r="Y1183" s="11">
        <f t="shared" si="1525"/>
        <v>35702.6</v>
      </c>
      <c r="Z1183" s="11">
        <f t="shared" si="1526"/>
        <v>35702.6</v>
      </c>
      <c r="AA1183" s="11"/>
      <c r="AB1183" s="11"/>
      <c r="AC1183" s="11"/>
      <c r="AD1183" s="11">
        <f t="shared" si="1521"/>
        <v>42612.019289999997</v>
      </c>
      <c r="AE1183" s="11"/>
      <c r="AF1183" s="57">
        <f t="shared" si="1559"/>
        <v>42612.019289999997</v>
      </c>
      <c r="AG1183" s="58">
        <f t="shared" si="1522"/>
        <v>35702.6</v>
      </c>
      <c r="AH1183" s="58">
        <f t="shared" si="1523"/>
        <v>35702.6</v>
      </c>
      <c r="AI1183" s="11"/>
      <c r="AJ1183" s="21"/>
      <c r="AK1183" s="21"/>
    </row>
    <row r="1184" spans="1:37" ht="46.8" x14ac:dyDescent="0.3">
      <c r="A1184" s="47" t="s">
        <v>774</v>
      </c>
      <c r="B1184" s="48"/>
      <c r="C1184" s="47"/>
      <c r="D1184" s="47"/>
      <c r="E1184" s="50" t="s">
        <v>775</v>
      </c>
      <c r="F1184" s="11"/>
      <c r="G1184" s="11"/>
      <c r="H1184" s="11"/>
      <c r="I1184" s="11">
        <f t="shared" si="1564"/>
        <v>46272.1</v>
      </c>
      <c r="J1184" s="11">
        <f t="shared" si="1565"/>
        <v>55697.8</v>
      </c>
      <c r="K1184" s="11">
        <f t="shared" si="1566"/>
        <v>58416.5</v>
      </c>
      <c r="L1184" s="11">
        <f t="shared" si="1551"/>
        <v>46272.1</v>
      </c>
      <c r="M1184" s="11">
        <f t="shared" si="1552"/>
        <v>55697.8</v>
      </c>
      <c r="N1184" s="11">
        <f t="shared" si="1553"/>
        <v>58416.5</v>
      </c>
      <c r="O1184" s="11">
        <f t="shared" si="1567"/>
        <v>0</v>
      </c>
      <c r="P1184" s="11">
        <f t="shared" si="1568"/>
        <v>0</v>
      </c>
      <c r="Q1184" s="11">
        <f t="shared" si="1569"/>
        <v>0</v>
      </c>
      <c r="R1184" s="11">
        <f t="shared" si="1545"/>
        <v>46272.1</v>
      </c>
      <c r="S1184" s="11">
        <f t="shared" si="1546"/>
        <v>55697.8</v>
      </c>
      <c r="T1184" s="11">
        <f t="shared" si="1547"/>
        <v>58416.5</v>
      </c>
      <c r="U1184" s="11">
        <f t="shared" ref="U1184:U1188" si="1571">U1185</f>
        <v>0</v>
      </c>
      <c r="V1184" s="11">
        <f t="shared" ref="V1184:V1188" si="1572">V1185</f>
        <v>0</v>
      </c>
      <c r="W1184" s="11">
        <f t="shared" ref="W1184:W1188" si="1573">W1185</f>
        <v>0</v>
      </c>
      <c r="X1184" s="11">
        <f t="shared" si="1524"/>
        <v>46272.1</v>
      </c>
      <c r="Y1184" s="11">
        <f t="shared" si="1525"/>
        <v>55697.8</v>
      </c>
      <c r="Z1184" s="11">
        <f t="shared" si="1526"/>
        <v>58416.5</v>
      </c>
      <c r="AA1184" s="11">
        <f t="shared" ref="AA1184:AA1188" si="1574">AA1185</f>
        <v>0</v>
      </c>
      <c r="AB1184" s="11">
        <f t="shared" ref="AB1184:AB1188" si="1575">AB1185</f>
        <v>0</v>
      </c>
      <c r="AC1184" s="11">
        <f t="shared" ref="AC1184:AC1188" si="1576">AC1185</f>
        <v>0</v>
      </c>
      <c r="AD1184" s="11">
        <f t="shared" si="1521"/>
        <v>46272.1</v>
      </c>
      <c r="AE1184" s="11">
        <f t="shared" ref="AE1184:AE1188" si="1577">AE1185</f>
        <v>0</v>
      </c>
      <c r="AF1184" s="57">
        <f t="shared" si="1559"/>
        <v>46272.1</v>
      </c>
      <c r="AG1184" s="58">
        <f t="shared" si="1522"/>
        <v>55697.8</v>
      </c>
      <c r="AH1184" s="58">
        <f t="shared" si="1523"/>
        <v>58416.5</v>
      </c>
      <c r="AI1184" s="11">
        <f t="shared" ref="AI1184:AI1188" si="1578">AI1185</f>
        <v>0</v>
      </c>
      <c r="AJ1184" s="21"/>
      <c r="AK1184" s="21"/>
    </row>
    <row r="1185" spans="1:37" x14ac:dyDescent="0.3">
      <c r="A1185" s="47" t="s">
        <v>774</v>
      </c>
      <c r="B1185" s="48" t="s">
        <v>45</v>
      </c>
      <c r="C1185" s="47"/>
      <c r="D1185" s="47"/>
      <c r="E1185" s="49" t="s">
        <v>46</v>
      </c>
      <c r="F1185" s="11"/>
      <c r="G1185" s="11"/>
      <c r="H1185" s="11"/>
      <c r="I1185" s="11">
        <f t="shared" si="1564"/>
        <v>46272.1</v>
      </c>
      <c r="J1185" s="11">
        <f t="shared" si="1565"/>
        <v>55697.8</v>
      </c>
      <c r="K1185" s="11">
        <f t="shared" si="1566"/>
        <v>58416.5</v>
      </c>
      <c r="L1185" s="11">
        <f t="shared" si="1551"/>
        <v>46272.1</v>
      </c>
      <c r="M1185" s="11">
        <f t="shared" si="1552"/>
        <v>55697.8</v>
      </c>
      <c r="N1185" s="11">
        <f t="shared" si="1553"/>
        <v>58416.5</v>
      </c>
      <c r="O1185" s="11">
        <f t="shared" si="1567"/>
        <v>0</v>
      </c>
      <c r="P1185" s="11">
        <f t="shared" si="1568"/>
        <v>0</v>
      </c>
      <c r="Q1185" s="11">
        <f t="shared" si="1569"/>
        <v>0</v>
      </c>
      <c r="R1185" s="11">
        <f t="shared" si="1545"/>
        <v>46272.1</v>
      </c>
      <c r="S1185" s="11">
        <f t="shared" si="1546"/>
        <v>55697.8</v>
      </c>
      <c r="T1185" s="11">
        <f t="shared" si="1547"/>
        <v>58416.5</v>
      </c>
      <c r="U1185" s="11">
        <f t="shared" si="1571"/>
        <v>0</v>
      </c>
      <c r="V1185" s="11">
        <f t="shared" si="1572"/>
        <v>0</v>
      </c>
      <c r="W1185" s="11">
        <f t="shared" si="1573"/>
        <v>0</v>
      </c>
      <c r="X1185" s="11">
        <f t="shared" si="1524"/>
        <v>46272.1</v>
      </c>
      <c r="Y1185" s="11">
        <f t="shared" si="1525"/>
        <v>55697.8</v>
      </c>
      <c r="Z1185" s="11">
        <f t="shared" si="1526"/>
        <v>58416.5</v>
      </c>
      <c r="AA1185" s="11">
        <f t="shared" si="1574"/>
        <v>0</v>
      </c>
      <c r="AB1185" s="11">
        <f t="shared" si="1575"/>
        <v>0</v>
      </c>
      <c r="AC1185" s="11">
        <f t="shared" si="1576"/>
        <v>0</v>
      </c>
      <c r="AD1185" s="11">
        <f t="shared" si="1521"/>
        <v>46272.1</v>
      </c>
      <c r="AE1185" s="11">
        <f t="shared" si="1577"/>
        <v>0</v>
      </c>
      <c r="AF1185" s="57">
        <f t="shared" si="1559"/>
        <v>46272.1</v>
      </c>
      <c r="AG1185" s="58">
        <f t="shared" si="1522"/>
        <v>55697.8</v>
      </c>
      <c r="AH1185" s="58">
        <f t="shared" si="1523"/>
        <v>58416.5</v>
      </c>
      <c r="AI1185" s="11">
        <f t="shared" si="1578"/>
        <v>0</v>
      </c>
      <c r="AJ1185" s="21"/>
      <c r="AK1185" s="21"/>
    </row>
    <row r="1186" spans="1:37" x14ac:dyDescent="0.3">
      <c r="A1186" s="47" t="s">
        <v>774</v>
      </c>
      <c r="B1186" s="48">
        <v>800</v>
      </c>
      <c r="C1186" s="47" t="s">
        <v>318</v>
      </c>
      <c r="D1186" s="47" t="s">
        <v>99</v>
      </c>
      <c r="E1186" s="49" t="s">
        <v>523</v>
      </c>
      <c r="F1186" s="11"/>
      <c r="G1186" s="11"/>
      <c r="H1186" s="11"/>
      <c r="I1186" s="11">
        <v>46272.1</v>
      </c>
      <c r="J1186" s="11">
        <v>55697.8</v>
      </c>
      <c r="K1186" s="11">
        <v>58416.5</v>
      </c>
      <c r="L1186" s="11">
        <f t="shared" si="1551"/>
        <v>46272.1</v>
      </c>
      <c r="M1186" s="11">
        <f t="shared" si="1552"/>
        <v>55697.8</v>
      </c>
      <c r="N1186" s="11">
        <f t="shared" si="1553"/>
        <v>58416.5</v>
      </c>
      <c r="O1186" s="11"/>
      <c r="P1186" s="11"/>
      <c r="Q1186" s="11"/>
      <c r="R1186" s="11">
        <f t="shared" si="1545"/>
        <v>46272.1</v>
      </c>
      <c r="S1186" s="11">
        <f t="shared" si="1546"/>
        <v>55697.8</v>
      </c>
      <c r="T1186" s="11">
        <f t="shared" si="1547"/>
        <v>58416.5</v>
      </c>
      <c r="U1186" s="11"/>
      <c r="V1186" s="11"/>
      <c r="W1186" s="11"/>
      <c r="X1186" s="11">
        <f t="shared" si="1524"/>
        <v>46272.1</v>
      </c>
      <c r="Y1186" s="11">
        <f t="shared" si="1525"/>
        <v>55697.8</v>
      </c>
      <c r="Z1186" s="11">
        <f t="shared" si="1526"/>
        <v>58416.5</v>
      </c>
      <c r="AA1186" s="11"/>
      <c r="AB1186" s="11"/>
      <c r="AC1186" s="11"/>
      <c r="AD1186" s="11">
        <f t="shared" si="1521"/>
        <v>46272.1</v>
      </c>
      <c r="AE1186" s="11"/>
      <c r="AF1186" s="57">
        <f t="shared" si="1559"/>
        <v>46272.1</v>
      </c>
      <c r="AG1186" s="58">
        <f t="shared" si="1522"/>
        <v>55697.8</v>
      </c>
      <c r="AH1186" s="58">
        <f t="shared" si="1523"/>
        <v>58416.5</v>
      </c>
      <c r="AI1186" s="11"/>
      <c r="AJ1186" s="21"/>
      <c r="AK1186" s="21">
        <v>106</v>
      </c>
    </row>
    <row r="1187" spans="1:37" ht="62.4" x14ac:dyDescent="0.3">
      <c r="A1187" s="47" t="s">
        <v>776</v>
      </c>
      <c r="B1187" s="48"/>
      <c r="C1187" s="47"/>
      <c r="D1187" s="47"/>
      <c r="E1187" s="49" t="s">
        <v>777</v>
      </c>
      <c r="F1187" s="11">
        <f t="shared" si="1561"/>
        <v>19194.2</v>
      </c>
      <c r="G1187" s="11">
        <f t="shared" si="1562"/>
        <v>19844</v>
      </c>
      <c r="H1187" s="11">
        <f t="shared" si="1563"/>
        <v>35849.599999999999</v>
      </c>
      <c r="I1187" s="11">
        <f t="shared" si="1564"/>
        <v>0</v>
      </c>
      <c r="J1187" s="11">
        <f t="shared" si="1565"/>
        <v>0</v>
      </c>
      <c r="K1187" s="11">
        <f t="shared" si="1566"/>
        <v>0</v>
      </c>
      <c r="L1187" s="11">
        <f t="shared" si="1551"/>
        <v>19194.2</v>
      </c>
      <c r="M1187" s="11">
        <f t="shared" si="1552"/>
        <v>19844</v>
      </c>
      <c r="N1187" s="11">
        <f t="shared" si="1553"/>
        <v>35849.599999999999</v>
      </c>
      <c r="O1187" s="11">
        <f t="shared" si="1567"/>
        <v>0</v>
      </c>
      <c r="P1187" s="11">
        <f t="shared" si="1568"/>
        <v>0</v>
      </c>
      <c r="Q1187" s="11">
        <f t="shared" si="1569"/>
        <v>0</v>
      </c>
      <c r="R1187" s="11">
        <f t="shared" si="1545"/>
        <v>19194.2</v>
      </c>
      <c r="S1187" s="11">
        <f t="shared" si="1546"/>
        <v>19844</v>
      </c>
      <c r="T1187" s="11">
        <f t="shared" si="1547"/>
        <v>35849.599999999999</v>
      </c>
      <c r="U1187" s="11">
        <f t="shared" si="1571"/>
        <v>0</v>
      </c>
      <c r="V1187" s="11">
        <f t="shared" si="1572"/>
        <v>0</v>
      </c>
      <c r="W1187" s="11">
        <f t="shared" si="1573"/>
        <v>0</v>
      </c>
      <c r="X1187" s="11">
        <f t="shared" si="1524"/>
        <v>19194.2</v>
      </c>
      <c r="Y1187" s="11">
        <f t="shared" si="1525"/>
        <v>19844</v>
      </c>
      <c r="Z1187" s="11">
        <f t="shared" si="1526"/>
        <v>35849.599999999999</v>
      </c>
      <c r="AA1187" s="11">
        <f t="shared" si="1574"/>
        <v>0</v>
      </c>
      <c r="AB1187" s="11">
        <f t="shared" si="1575"/>
        <v>0</v>
      </c>
      <c r="AC1187" s="11">
        <f t="shared" si="1576"/>
        <v>0</v>
      </c>
      <c r="AD1187" s="11">
        <f t="shared" si="1521"/>
        <v>19194.2</v>
      </c>
      <c r="AE1187" s="11">
        <f t="shared" si="1577"/>
        <v>0</v>
      </c>
      <c r="AF1187" s="57">
        <f t="shared" si="1559"/>
        <v>19194.2</v>
      </c>
      <c r="AG1187" s="58">
        <f t="shared" si="1522"/>
        <v>19844</v>
      </c>
      <c r="AH1187" s="58">
        <f t="shared" si="1523"/>
        <v>35849.599999999999</v>
      </c>
      <c r="AI1187" s="11">
        <f t="shared" si="1578"/>
        <v>0</v>
      </c>
      <c r="AJ1187" s="21"/>
      <c r="AK1187" s="21"/>
    </row>
    <row r="1188" spans="1:37" x14ac:dyDescent="0.3">
      <c r="A1188" s="47" t="s">
        <v>776</v>
      </c>
      <c r="B1188" s="48" t="s">
        <v>45</v>
      </c>
      <c r="C1188" s="47"/>
      <c r="D1188" s="47"/>
      <c r="E1188" s="49" t="s">
        <v>46</v>
      </c>
      <c r="F1188" s="11">
        <f t="shared" si="1561"/>
        <v>19194.2</v>
      </c>
      <c r="G1188" s="11">
        <f t="shared" si="1562"/>
        <v>19844</v>
      </c>
      <c r="H1188" s="11">
        <f t="shared" si="1563"/>
        <v>35849.599999999999</v>
      </c>
      <c r="I1188" s="11">
        <f t="shared" si="1564"/>
        <v>0</v>
      </c>
      <c r="J1188" s="11">
        <f t="shared" si="1565"/>
        <v>0</v>
      </c>
      <c r="K1188" s="11">
        <f t="shared" si="1566"/>
        <v>0</v>
      </c>
      <c r="L1188" s="11">
        <f t="shared" si="1551"/>
        <v>19194.2</v>
      </c>
      <c r="M1188" s="11">
        <f t="shared" si="1552"/>
        <v>19844</v>
      </c>
      <c r="N1188" s="11">
        <f t="shared" si="1553"/>
        <v>35849.599999999999</v>
      </c>
      <c r="O1188" s="11">
        <f t="shared" si="1567"/>
        <v>0</v>
      </c>
      <c r="P1188" s="11">
        <f t="shared" si="1568"/>
        <v>0</v>
      </c>
      <c r="Q1188" s="11">
        <f t="shared" si="1569"/>
        <v>0</v>
      </c>
      <c r="R1188" s="11">
        <f t="shared" si="1545"/>
        <v>19194.2</v>
      </c>
      <c r="S1188" s="11">
        <f t="shared" si="1546"/>
        <v>19844</v>
      </c>
      <c r="T1188" s="11">
        <f t="shared" si="1547"/>
        <v>35849.599999999999</v>
      </c>
      <c r="U1188" s="11">
        <f t="shared" si="1571"/>
        <v>0</v>
      </c>
      <c r="V1188" s="11">
        <f t="shared" si="1572"/>
        <v>0</v>
      </c>
      <c r="W1188" s="11">
        <f t="shared" si="1573"/>
        <v>0</v>
      </c>
      <c r="X1188" s="11">
        <f t="shared" si="1524"/>
        <v>19194.2</v>
      </c>
      <c r="Y1188" s="11">
        <f t="shared" si="1525"/>
        <v>19844</v>
      </c>
      <c r="Z1188" s="11">
        <f t="shared" si="1526"/>
        <v>35849.599999999999</v>
      </c>
      <c r="AA1188" s="11">
        <f t="shared" si="1574"/>
        <v>0</v>
      </c>
      <c r="AB1188" s="11">
        <f t="shared" si="1575"/>
        <v>0</v>
      </c>
      <c r="AC1188" s="11">
        <f t="shared" si="1576"/>
        <v>0</v>
      </c>
      <c r="AD1188" s="11">
        <f t="shared" si="1521"/>
        <v>19194.2</v>
      </c>
      <c r="AE1188" s="11">
        <f t="shared" si="1577"/>
        <v>0</v>
      </c>
      <c r="AF1188" s="57">
        <f t="shared" si="1559"/>
        <v>19194.2</v>
      </c>
      <c r="AG1188" s="58">
        <f t="shared" si="1522"/>
        <v>19844</v>
      </c>
      <c r="AH1188" s="58">
        <f t="shared" si="1523"/>
        <v>35849.599999999999</v>
      </c>
      <c r="AI1188" s="11">
        <f t="shared" si="1578"/>
        <v>0</v>
      </c>
      <c r="AJ1188" s="21"/>
      <c r="AK1188" s="21"/>
    </row>
    <row r="1189" spans="1:37" x14ac:dyDescent="0.3">
      <c r="A1189" s="47" t="s">
        <v>776</v>
      </c>
      <c r="B1189" s="48">
        <v>800</v>
      </c>
      <c r="C1189" s="47" t="s">
        <v>318</v>
      </c>
      <c r="D1189" s="47" t="s">
        <v>296</v>
      </c>
      <c r="E1189" s="49" t="s">
        <v>733</v>
      </c>
      <c r="F1189" s="11">
        <v>19194.2</v>
      </c>
      <c r="G1189" s="11">
        <v>19844</v>
      </c>
      <c r="H1189" s="11">
        <v>35849.599999999999</v>
      </c>
      <c r="I1189" s="11"/>
      <c r="J1189" s="11"/>
      <c r="K1189" s="11"/>
      <c r="L1189" s="11">
        <f t="shared" si="1551"/>
        <v>19194.2</v>
      </c>
      <c r="M1189" s="11">
        <f t="shared" si="1552"/>
        <v>19844</v>
      </c>
      <c r="N1189" s="11">
        <f t="shared" si="1553"/>
        <v>35849.599999999999</v>
      </c>
      <c r="O1189" s="11"/>
      <c r="P1189" s="11"/>
      <c r="Q1189" s="11"/>
      <c r="R1189" s="11">
        <f t="shared" si="1545"/>
        <v>19194.2</v>
      </c>
      <c r="S1189" s="11">
        <f t="shared" si="1546"/>
        <v>19844</v>
      </c>
      <c r="T1189" s="11">
        <f t="shared" si="1547"/>
        <v>35849.599999999999</v>
      </c>
      <c r="U1189" s="11"/>
      <c r="V1189" s="11"/>
      <c r="W1189" s="11"/>
      <c r="X1189" s="11">
        <f t="shared" si="1524"/>
        <v>19194.2</v>
      </c>
      <c r="Y1189" s="11">
        <f t="shared" si="1525"/>
        <v>19844</v>
      </c>
      <c r="Z1189" s="11">
        <f t="shared" si="1526"/>
        <v>35849.599999999999</v>
      </c>
      <c r="AA1189" s="11"/>
      <c r="AB1189" s="11"/>
      <c r="AC1189" s="11"/>
      <c r="AD1189" s="11">
        <f t="shared" si="1521"/>
        <v>19194.2</v>
      </c>
      <c r="AE1189" s="11"/>
      <c r="AF1189" s="57">
        <f t="shared" si="1559"/>
        <v>19194.2</v>
      </c>
      <c r="AG1189" s="58">
        <f t="shared" si="1522"/>
        <v>19844</v>
      </c>
      <c r="AH1189" s="58">
        <f t="shared" si="1523"/>
        <v>35849.599999999999</v>
      </c>
      <c r="AI1189" s="11"/>
      <c r="AJ1189" s="21"/>
      <c r="AK1189" s="21"/>
    </row>
    <row r="1190" spans="1:37" ht="31.2" x14ac:dyDescent="0.3">
      <c r="A1190" s="47" t="s">
        <v>778</v>
      </c>
      <c r="B1190" s="48"/>
      <c r="C1190" s="47"/>
      <c r="D1190" s="47"/>
      <c r="E1190" s="49" t="s">
        <v>779</v>
      </c>
      <c r="F1190" s="11">
        <f t="shared" ref="F1190:K1190" si="1579">F1193</f>
        <v>99805.3</v>
      </c>
      <c r="G1190" s="11">
        <f t="shared" si="1579"/>
        <v>100213.4</v>
      </c>
      <c r="H1190" s="11">
        <f t="shared" si="1579"/>
        <v>100213.4</v>
      </c>
      <c r="I1190" s="11">
        <f t="shared" si="1579"/>
        <v>0</v>
      </c>
      <c r="J1190" s="11">
        <f t="shared" si="1579"/>
        <v>0</v>
      </c>
      <c r="K1190" s="11">
        <f t="shared" si="1579"/>
        <v>0</v>
      </c>
      <c r="L1190" s="11">
        <f t="shared" si="1551"/>
        <v>99805.3</v>
      </c>
      <c r="M1190" s="11">
        <f t="shared" si="1552"/>
        <v>100213.4</v>
      </c>
      <c r="N1190" s="11">
        <f t="shared" si="1553"/>
        <v>100213.4</v>
      </c>
      <c r="O1190" s="11">
        <f>O1193+O1191</f>
        <v>0</v>
      </c>
      <c r="P1190" s="11">
        <f>P1193+P1191</f>
        <v>0</v>
      </c>
      <c r="Q1190" s="11">
        <f>Q1193+Q1191</f>
        <v>0</v>
      </c>
      <c r="R1190" s="11">
        <f t="shared" si="1545"/>
        <v>99805.3</v>
      </c>
      <c r="S1190" s="11">
        <f t="shared" si="1546"/>
        <v>100213.4</v>
      </c>
      <c r="T1190" s="11">
        <f t="shared" si="1547"/>
        <v>100213.4</v>
      </c>
      <c r="U1190" s="11">
        <f>U1193+U1191</f>
        <v>0</v>
      </c>
      <c r="V1190" s="11">
        <f>V1193+V1191</f>
        <v>0</v>
      </c>
      <c r="W1190" s="11">
        <f>W1193+W1191</f>
        <v>0</v>
      </c>
      <c r="X1190" s="11">
        <f t="shared" si="1524"/>
        <v>99805.3</v>
      </c>
      <c r="Y1190" s="11">
        <f t="shared" si="1525"/>
        <v>100213.4</v>
      </c>
      <c r="Z1190" s="11">
        <f t="shared" si="1526"/>
        <v>100213.4</v>
      </c>
      <c r="AA1190" s="11">
        <f>AA1193+AA1191</f>
        <v>0</v>
      </c>
      <c r="AB1190" s="11">
        <f>AB1193+AB1191</f>
        <v>0</v>
      </c>
      <c r="AC1190" s="11">
        <f>AC1193+AC1191</f>
        <v>0</v>
      </c>
      <c r="AD1190" s="11">
        <f t="shared" si="1521"/>
        <v>99805.3</v>
      </c>
      <c r="AE1190" s="11">
        <f>AE1193+AE1191</f>
        <v>0</v>
      </c>
      <c r="AF1190" s="57">
        <f t="shared" si="1559"/>
        <v>99805.3</v>
      </c>
      <c r="AG1190" s="58">
        <f t="shared" si="1522"/>
        <v>100213.4</v>
      </c>
      <c r="AH1190" s="58">
        <f t="shared" si="1523"/>
        <v>100213.4</v>
      </c>
      <c r="AI1190" s="11">
        <f>AI1193+AI1191</f>
        <v>0</v>
      </c>
      <c r="AJ1190" s="21"/>
      <c r="AK1190" s="21"/>
    </row>
    <row r="1191" spans="1:37" s="1" customFormat="1" ht="31.2" hidden="1" x14ac:dyDescent="0.3">
      <c r="A1191" s="8" t="s">
        <v>778</v>
      </c>
      <c r="B1191" s="9" t="s">
        <v>59</v>
      </c>
      <c r="C1191" s="8"/>
      <c r="D1191" s="8"/>
      <c r="E1191" s="20" t="s">
        <v>60</v>
      </c>
      <c r="F1191" s="11"/>
      <c r="G1191" s="11"/>
      <c r="H1191" s="11"/>
      <c r="I1191" s="11"/>
      <c r="J1191" s="11"/>
      <c r="K1191" s="11"/>
      <c r="L1191" s="11"/>
      <c r="M1191" s="11"/>
      <c r="N1191" s="11"/>
      <c r="O1191" s="11">
        <f>O1192</f>
        <v>0</v>
      </c>
      <c r="P1191" s="11">
        <f>P1192</f>
        <v>0</v>
      </c>
      <c r="Q1191" s="11">
        <f>Q1192</f>
        <v>0</v>
      </c>
      <c r="R1191" s="11">
        <f t="shared" si="1545"/>
        <v>0</v>
      </c>
      <c r="S1191" s="11">
        <f t="shared" si="1546"/>
        <v>0</v>
      </c>
      <c r="T1191" s="11">
        <f t="shared" si="1547"/>
        <v>0</v>
      </c>
      <c r="U1191" s="11">
        <f>U1192</f>
        <v>0</v>
      </c>
      <c r="V1191" s="11">
        <f>V1192</f>
        <v>0</v>
      </c>
      <c r="W1191" s="11">
        <f>W1192</f>
        <v>0</v>
      </c>
      <c r="X1191" s="11">
        <f t="shared" si="1524"/>
        <v>0</v>
      </c>
      <c r="Y1191" s="11">
        <f t="shared" si="1525"/>
        <v>0</v>
      </c>
      <c r="Z1191" s="11">
        <f t="shared" si="1526"/>
        <v>0</v>
      </c>
      <c r="AA1191" s="11">
        <f>AA1192</f>
        <v>0</v>
      </c>
      <c r="AB1191" s="11">
        <f>AB1192</f>
        <v>0</v>
      </c>
      <c r="AC1191" s="11">
        <f>AC1192</f>
        <v>0</v>
      </c>
      <c r="AD1191" s="11">
        <f t="shared" si="1521"/>
        <v>0</v>
      </c>
      <c r="AE1191" s="11">
        <f>AE1192</f>
        <v>0</v>
      </c>
      <c r="AF1191" s="11"/>
      <c r="AG1191" s="11">
        <f t="shared" si="1522"/>
        <v>0</v>
      </c>
      <c r="AH1191" s="11">
        <f t="shared" si="1523"/>
        <v>0</v>
      </c>
      <c r="AI1191" s="11">
        <f>AI1192</f>
        <v>0</v>
      </c>
      <c r="AJ1191" s="21">
        <v>0</v>
      </c>
      <c r="AK1191" s="21"/>
    </row>
    <row r="1192" spans="1:37" s="1" customFormat="1" hidden="1" x14ac:dyDescent="0.3">
      <c r="A1192" s="8" t="s">
        <v>778</v>
      </c>
      <c r="B1192" s="9">
        <v>200</v>
      </c>
      <c r="C1192" s="8" t="s">
        <v>235</v>
      </c>
      <c r="D1192" s="8" t="s">
        <v>67</v>
      </c>
      <c r="E1192" s="20" t="s">
        <v>528</v>
      </c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  <c r="P1192" s="11"/>
      <c r="Q1192" s="11"/>
      <c r="R1192" s="11">
        <f t="shared" si="1545"/>
        <v>0</v>
      </c>
      <c r="S1192" s="11">
        <f t="shared" si="1546"/>
        <v>0</v>
      </c>
      <c r="T1192" s="11">
        <f t="shared" si="1547"/>
        <v>0</v>
      </c>
      <c r="U1192" s="11"/>
      <c r="V1192" s="11"/>
      <c r="W1192" s="11"/>
      <c r="X1192" s="11">
        <f t="shared" si="1524"/>
        <v>0</v>
      </c>
      <c r="Y1192" s="11">
        <f t="shared" si="1525"/>
        <v>0</v>
      </c>
      <c r="Z1192" s="11">
        <f t="shared" si="1526"/>
        <v>0</v>
      </c>
      <c r="AA1192" s="11"/>
      <c r="AB1192" s="11"/>
      <c r="AC1192" s="11"/>
      <c r="AD1192" s="11">
        <f t="shared" si="1521"/>
        <v>0</v>
      </c>
      <c r="AE1192" s="11"/>
      <c r="AF1192" s="11"/>
      <c r="AG1192" s="11">
        <f t="shared" si="1522"/>
        <v>0</v>
      </c>
      <c r="AH1192" s="11">
        <f t="shared" si="1523"/>
        <v>0</v>
      </c>
      <c r="AI1192" s="11"/>
      <c r="AJ1192" s="21">
        <v>0</v>
      </c>
      <c r="AK1192" s="21"/>
    </row>
    <row r="1193" spans="1:37" ht="46.8" x14ac:dyDescent="0.3">
      <c r="A1193" s="47" t="s">
        <v>778</v>
      </c>
      <c r="B1193" s="48" t="s">
        <v>51</v>
      </c>
      <c r="C1193" s="47"/>
      <c r="D1193" s="47"/>
      <c r="E1193" s="49" t="s">
        <v>52</v>
      </c>
      <c r="F1193" s="11">
        <f t="shared" si="1561"/>
        <v>99805.3</v>
      </c>
      <c r="G1193" s="11">
        <f t="shared" si="1562"/>
        <v>100213.4</v>
      </c>
      <c r="H1193" s="11">
        <f t="shared" si="1563"/>
        <v>100213.4</v>
      </c>
      <c r="I1193" s="11">
        <f t="shared" si="1564"/>
        <v>0</v>
      </c>
      <c r="J1193" s="11">
        <f t="shared" si="1565"/>
        <v>0</v>
      </c>
      <c r="K1193" s="11">
        <f t="shared" si="1566"/>
        <v>0</v>
      </c>
      <c r="L1193" s="11">
        <f t="shared" si="1551"/>
        <v>99805.3</v>
      </c>
      <c r="M1193" s="11">
        <f t="shared" si="1552"/>
        <v>100213.4</v>
      </c>
      <c r="N1193" s="11">
        <f t="shared" si="1553"/>
        <v>100213.4</v>
      </c>
      <c r="O1193" s="11">
        <f t="shared" si="1567"/>
        <v>0</v>
      </c>
      <c r="P1193" s="11">
        <f t="shared" si="1568"/>
        <v>0</v>
      </c>
      <c r="Q1193" s="11">
        <f t="shared" si="1569"/>
        <v>0</v>
      </c>
      <c r="R1193" s="11">
        <f t="shared" si="1545"/>
        <v>99805.3</v>
      </c>
      <c r="S1193" s="11">
        <f t="shared" si="1546"/>
        <v>100213.4</v>
      </c>
      <c r="T1193" s="11">
        <f t="shared" si="1547"/>
        <v>100213.4</v>
      </c>
      <c r="U1193" s="11">
        <f>U1194</f>
        <v>0</v>
      </c>
      <c r="V1193" s="11">
        <f>V1194</f>
        <v>0</v>
      </c>
      <c r="W1193" s="11">
        <f>W1194</f>
        <v>0</v>
      </c>
      <c r="X1193" s="11">
        <f t="shared" si="1524"/>
        <v>99805.3</v>
      </c>
      <c r="Y1193" s="11">
        <f t="shared" si="1525"/>
        <v>100213.4</v>
      </c>
      <c r="Z1193" s="11">
        <f t="shared" si="1526"/>
        <v>100213.4</v>
      </c>
      <c r="AA1193" s="11">
        <f>AA1194</f>
        <v>0</v>
      </c>
      <c r="AB1193" s="11">
        <f>AB1194</f>
        <v>0</v>
      </c>
      <c r="AC1193" s="11">
        <f>AC1194</f>
        <v>0</v>
      </c>
      <c r="AD1193" s="11">
        <f t="shared" si="1521"/>
        <v>99805.3</v>
      </c>
      <c r="AE1193" s="11">
        <f>AE1194</f>
        <v>0</v>
      </c>
      <c r="AF1193" s="57">
        <f t="shared" ref="AF1193:AF1256" si="1580">AD1193+AE1193</f>
        <v>99805.3</v>
      </c>
      <c r="AG1193" s="58">
        <f t="shared" si="1522"/>
        <v>100213.4</v>
      </c>
      <c r="AH1193" s="58">
        <f t="shared" si="1523"/>
        <v>100213.4</v>
      </c>
      <c r="AI1193" s="11">
        <f>AI1194</f>
        <v>0</v>
      </c>
      <c r="AJ1193" s="21"/>
      <c r="AK1193" s="21"/>
    </row>
    <row r="1194" spans="1:37" x14ac:dyDescent="0.3">
      <c r="A1194" s="47" t="s">
        <v>778</v>
      </c>
      <c r="B1194" s="48">
        <v>600</v>
      </c>
      <c r="C1194" s="47" t="s">
        <v>235</v>
      </c>
      <c r="D1194" s="47" t="s">
        <v>67</v>
      </c>
      <c r="E1194" s="49" t="s">
        <v>528</v>
      </c>
      <c r="F1194" s="11">
        <f>98817.3+988</f>
        <v>99805.3</v>
      </c>
      <c r="G1194" s="11">
        <f>99225.4+988</f>
        <v>100213.4</v>
      </c>
      <c r="H1194" s="11">
        <f>99225.4+988</f>
        <v>100213.4</v>
      </c>
      <c r="I1194" s="11"/>
      <c r="J1194" s="11"/>
      <c r="K1194" s="11"/>
      <c r="L1194" s="11">
        <f t="shared" si="1551"/>
        <v>99805.3</v>
      </c>
      <c r="M1194" s="11">
        <f t="shared" si="1552"/>
        <v>100213.4</v>
      </c>
      <c r="N1194" s="11">
        <f t="shared" si="1553"/>
        <v>100213.4</v>
      </c>
      <c r="O1194" s="11"/>
      <c r="P1194" s="11"/>
      <c r="Q1194" s="11"/>
      <c r="R1194" s="11">
        <f t="shared" si="1545"/>
        <v>99805.3</v>
      </c>
      <c r="S1194" s="11">
        <f t="shared" si="1546"/>
        <v>100213.4</v>
      </c>
      <c r="T1194" s="11">
        <f t="shared" si="1547"/>
        <v>100213.4</v>
      </c>
      <c r="U1194" s="11"/>
      <c r="V1194" s="11"/>
      <c r="W1194" s="11"/>
      <c r="X1194" s="11">
        <f t="shared" si="1524"/>
        <v>99805.3</v>
      </c>
      <c r="Y1194" s="11">
        <f t="shared" si="1525"/>
        <v>100213.4</v>
      </c>
      <c r="Z1194" s="11">
        <f t="shared" si="1526"/>
        <v>100213.4</v>
      </c>
      <c r="AA1194" s="11"/>
      <c r="AB1194" s="11"/>
      <c r="AC1194" s="11"/>
      <c r="AD1194" s="11">
        <f t="shared" si="1521"/>
        <v>99805.3</v>
      </c>
      <c r="AE1194" s="11"/>
      <c r="AF1194" s="57">
        <f t="shared" si="1580"/>
        <v>99805.3</v>
      </c>
      <c r="AG1194" s="58">
        <f t="shared" si="1522"/>
        <v>100213.4</v>
      </c>
      <c r="AH1194" s="58">
        <f t="shared" si="1523"/>
        <v>100213.4</v>
      </c>
      <c r="AI1194" s="11"/>
      <c r="AJ1194" s="21"/>
      <c r="AK1194" s="21"/>
    </row>
    <row r="1195" spans="1:37" x14ac:dyDescent="0.3">
      <c r="A1195" s="47" t="s">
        <v>780</v>
      </c>
      <c r="B1195" s="48"/>
      <c r="C1195" s="47"/>
      <c r="D1195" s="47"/>
      <c r="E1195" s="49" t="s">
        <v>195</v>
      </c>
      <c r="F1195" s="11">
        <f t="shared" si="1561"/>
        <v>234</v>
      </c>
      <c r="G1195" s="11">
        <f t="shared" si="1562"/>
        <v>0</v>
      </c>
      <c r="H1195" s="11">
        <f t="shared" si="1563"/>
        <v>0</v>
      </c>
      <c r="I1195" s="11">
        <f t="shared" si="1564"/>
        <v>0</v>
      </c>
      <c r="J1195" s="11">
        <f t="shared" si="1565"/>
        <v>0</v>
      </c>
      <c r="K1195" s="11">
        <f t="shared" si="1566"/>
        <v>0</v>
      </c>
      <c r="L1195" s="11">
        <f t="shared" si="1551"/>
        <v>234</v>
      </c>
      <c r="M1195" s="11">
        <f t="shared" si="1552"/>
        <v>0</v>
      </c>
      <c r="N1195" s="11">
        <f t="shared" si="1553"/>
        <v>0</v>
      </c>
      <c r="O1195" s="11">
        <f t="shared" si="1567"/>
        <v>225.1</v>
      </c>
      <c r="P1195" s="11">
        <f t="shared" si="1568"/>
        <v>0</v>
      </c>
      <c r="Q1195" s="11">
        <f t="shared" si="1569"/>
        <v>0</v>
      </c>
      <c r="R1195" s="11">
        <f t="shared" si="1545"/>
        <v>459.1</v>
      </c>
      <c r="S1195" s="11">
        <f t="shared" si="1546"/>
        <v>0</v>
      </c>
      <c r="T1195" s="11">
        <f t="shared" si="1547"/>
        <v>0</v>
      </c>
      <c r="U1195" s="11">
        <f t="shared" ref="U1195:U1196" si="1581">U1196</f>
        <v>0</v>
      </c>
      <c r="V1195" s="11">
        <f t="shared" ref="V1195:V1196" si="1582">V1196</f>
        <v>0</v>
      </c>
      <c r="W1195" s="11">
        <f t="shared" ref="W1195:W1196" si="1583">W1196</f>
        <v>0</v>
      </c>
      <c r="X1195" s="11">
        <f t="shared" si="1524"/>
        <v>459.1</v>
      </c>
      <c r="Y1195" s="11">
        <f t="shared" si="1525"/>
        <v>0</v>
      </c>
      <c r="Z1195" s="11">
        <f t="shared" si="1526"/>
        <v>0</v>
      </c>
      <c r="AA1195" s="11">
        <f t="shared" ref="AA1195:AA1196" si="1584">AA1196</f>
        <v>0</v>
      </c>
      <c r="AB1195" s="11">
        <f t="shared" ref="AB1195:AB1196" si="1585">AB1196</f>
        <v>0</v>
      </c>
      <c r="AC1195" s="11">
        <f t="shared" ref="AC1195:AC1196" si="1586">AC1196</f>
        <v>0</v>
      </c>
      <c r="AD1195" s="11">
        <f t="shared" si="1521"/>
        <v>459.1</v>
      </c>
      <c r="AE1195" s="11">
        <f t="shared" ref="AE1195:AE1196" si="1587">AE1196</f>
        <v>0</v>
      </c>
      <c r="AF1195" s="57">
        <f t="shared" si="1580"/>
        <v>459.1</v>
      </c>
      <c r="AG1195" s="58">
        <f t="shared" si="1522"/>
        <v>0</v>
      </c>
      <c r="AH1195" s="58">
        <f t="shared" si="1523"/>
        <v>0</v>
      </c>
      <c r="AI1195" s="11">
        <f t="shared" ref="AI1195:AI1196" si="1588">AI1196</f>
        <v>0</v>
      </c>
      <c r="AJ1195" s="21"/>
      <c r="AK1195" s="21"/>
    </row>
    <row r="1196" spans="1:37" ht="46.8" x14ac:dyDescent="0.3">
      <c r="A1196" s="47" t="s">
        <v>780</v>
      </c>
      <c r="B1196" s="48" t="s">
        <v>51</v>
      </c>
      <c r="C1196" s="47"/>
      <c r="D1196" s="47"/>
      <c r="E1196" s="49" t="s">
        <v>52</v>
      </c>
      <c r="F1196" s="11">
        <f t="shared" si="1561"/>
        <v>234</v>
      </c>
      <c r="G1196" s="11">
        <f t="shared" si="1562"/>
        <v>0</v>
      </c>
      <c r="H1196" s="11">
        <f t="shared" si="1563"/>
        <v>0</v>
      </c>
      <c r="I1196" s="11">
        <f t="shared" si="1564"/>
        <v>0</v>
      </c>
      <c r="J1196" s="11">
        <f t="shared" si="1565"/>
        <v>0</v>
      </c>
      <c r="K1196" s="11">
        <f t="shared" si="1566"/>
        <v>0</v>
      </c>
      <c r="L1196" s="11">
        <f t="shared" si="1551"/>
        <v>234</v>
      </c>
      <c r="M1196" s="11">
        <f t="shared" si="1552"/>
        <v>0</v>
      </c>
      <c r="N1196" s="11">
        <f t="shared" si="1553"/>
        <v>0</v>
      </c>
      <c r="O1196" s="11">
        <f t="shared" si="1567"/>
        <v>225.1</v>
      </c>
      <c r="P1196" s="11">
        <f t="shared" si="1568"/>
        <v>0</v>
      </c>
      <c r="Q1196" s="11">
        <f t="shared" si="1569"/>
        <v>0</v>
      </c>
      <c r="R1196" s="11">
        <f t="shared" si="1545"/>
        <v>459.1</v>
      </c>
      <c r="S1196" s="11">
        <f t="shared" si="1546"/>
        <v>0</v>
      </c>
      <c r="T1196" s="11">
        <f t="shared" si="1547"/>
        <v>0</v>
      </c>
      <c r="U1196" s="11">
        <f t="shared" si="1581"/>
        <v>0</v>
      </c>
      <c r="V1196" s="11">
        <f t="shared" si="1582"/>
        <v>0</v>
      </c>
      <c r="W1196" s="11">
        <f t="shared" si="1583"/>
        <v>0</v>
      </c>
      <c r="X1196" s="11">
        <f t="shared" si="1524"/>
        <v>459.1</v>
      </c>
      <c r="Y1196" s="11">
        <f t="shared" si="1525"/>
        <v>0</v>
      </c>
      <c r="Z1196" s="11">
        <f t="shared" si="1526"/>
        <v>0</v>
      </c>
      <c r="AA1196" s="11">
        <f t="shared" si="1584"/>
        <v>0</v>
      </c>
      <c r="AB1196" s="11">
        <f t="shared" si="1585"/>
        <v>0</v>
      </c>
      <c r="AC1196" s="11">
        <f t="shared" si="1586"/>
        <v>0</v>
      </c>
      <c r="AD1196" s="11">
        <f t="shared" si="1521"/>
        <v>459.1</v>
      </c>
      <c r="AE1196" s="11">
        <f t="shared" si="1587"/>
        <v>0</v>
      </c>
      <c r="AF1196" s="57">
        <f t="shared" si="1580"/>
        <v>459.1</v>
      </c>
      <c r="AG1196" s="58">
        <f t="shared" si="1522"/>
        <v>0</v>
      </c>
      <c r="AH1196" s="58">
        <f t="shared" si="1523"/>
        <v>0</v>
      </c>
      <c r="AI1196" s="11">
        <f t="shared" si="1588"/>
        <v>0</v>
      </c>
      <c r="AJ1196" s="21"/>
      <c r="AK1196" s="21"/>
    </row>
    <row r="1197" spans="1:37" x14ac:dyDescent="0.3">
      <c r="A1197" s="47" t="s">
        <v>780</v>
      </c>
      <c r="B1197" s="48">
        <v>600</v>
      </c>
      <c r="C1197" s="47" t="s">
        <v>235</v>
      </c>
      <c r="D1197" s="47" t="s">
        <v>67</v>
      </c>
      <c r="E1197" s="49" t="s">
        <v>528</v>
      </c>
      <c r="F1197" s="11">
        <v>234</v>
      </c>
      <c r="G1197" s="11">
        <v>0</v>
      </c>
      <c r="H1197" s="11">
        <v>0</v>
      </c>
      <c r="I1197" s="11"/>
      <c r="J1197" s="11"/>
      <c r="K1197" s="11"/>
      <c r="L1197" s="11">
        <f t="shared" si="1551"/>
        <v>234</v>
      </c>
      <c r="M1197" s="11">
        <f t="shared" si="1552"/>
        <v>0</v>
      </c>
      <c r="N1197" s="11">
        <f t="shared" si="1553"/>
        <v>0</v>
      </c>
      <c r="O1197" s="11">
        <v>225.1</v>
      </c>
      <c r="P1197" s="11"/>
      <c r="Q1197" s="11"/>
      <c r="R1197" s="11">
        <f t="shared" si="1545"/>
        <v>459.1</v>
      </c>
      <c r="S1197" s="11">
        <f t="shared" si="1546"/>
        <v>0</v>
      </c>
      <c r="T1197" s="11">
        <f t="shared" si="1547"/>
        <v>0</v>
      </c>
      <c r="U1197" s="11"/>
      <c r="V1197" s="11"/>
      <c r="W1197" s="11"/>
      <c r="X1197" s="11">
        <f t="shared" si="1524"/>
        <v>459.1</v>
      </c>
      <c r="Y1197" s="11">
        <f t="shared" si="1525"/>
        <v>0</v>
      </c>
      <c r="Z1197" s="11">
        <f t="shared" si="1526"/>
        <v>0</v>
      </c>
      <c r="AA1197" s="11"/>
      <c r="AB1197" s="11"/>
      <c r="AC1197" s="11"/>
      <c r="AD1197" s="11">
        <f t="shared" si="1521"/>
        <v>459.1</v>
      </c>
      <c r="AE1197" s="11"/>
      <c r="AF1197" s="57">
        <f t="shared" si="1580"/>
        <v>459.1</v>
      </c>
      <c r="AG1197" s="58">
        <f t="shared" si="1522"/>
        <v>0</v>
      </c>
      <c r="AH1197" s="58">
        <f t="shared" si="1523"/>
        <v>0</v>
      </c>
      <c r="AI1197" s="11"/>
      <c r="AJ1197" s="21"/>
      <c r="AK1197" s="21"/>
    </row>
    <row r="1198" spans="1:37" ht="78" x14ac:dyDescent="0.3">
      <c r="A1198" s="47" t="s">
        <v>781</v>
      </c>
      <c r="B1198" s="48"/>
      <c r="C1198" s="47"/>
      <c r="D1198" s="47"/>
      <c r="E1198" s="49" t="s">
        <v>782</v>
      </c>
      <c r="F1198" s="11">
        <f t="shared" ref="F1198:K1198" si="1589">F1199+F1202</f>
        <v>340138.4</v>
      </c>
      <c r="G1198" s="11">
        <f t="shared" si="1589"/>
        <v>572602</v>
      </c>
      <c r="H1198" s="11">
        <f t="shared" si="1589"/>
        <v>600505.9</v>
      </c>
      <c r="I1198" s="11">
        <f t="shared" si="1589"/>
        <v>0</v>
      </c>
      <c r="J1198" s="11">
        <f t="shared" si="1589"/>
        <v>0</v>
      </c>
      <c r="K1198" s="11">
        <f t="shared" si="1589"/>
        <v>0</v>
      </c>
      <c r="L1198" s="11">
        <f t="shared" si="1551"/>
        <v>340138.4</v>
      </c>
      <c r="M1198" s="11">
        <f t="shared" si="1552"/>
        <v>572602</v>
      </c>
      <c r="N1198" s="11">
        <f t="shared" si="1553"/>
        <v>600505.9</v>
      </c>
      <c r="O1198" s="11">
        <f>O1199+O1202</f>
        <v>125633.65396</v>
      </c>
      <c r="P1198" s="11">
        <f>P1199+P1202</f>
        <v>0</v>
      </c>
      <c r="Q1198" s="11">
        <f>Q1199+Q1202</f>
        <v>0</v>
      </c>
      <c r="R1198" s="11">
        <f t="shared" si="1545"/>
        <v>465772.05396000005</v>
      </c>
      <c r="S1198" s="11">
        <f t="shared" si="1546"/>
        <v>572602</v>
      </c>
      <c r="T1198" s="11">
        <f t="shared" si="1547"/>
        <v>600505.9</v>
      </c>
      <c r="U1198" s="11">
        <f>U1199+U1202</f>
        <v>0</v>
      </c>
      <c r="V1198" s="11">
        <f>V1199+V1202</f>
        <v>0</v>
      </c>
      <c r="W1198" s="11">
        <f>W1199+W1202</f>
        <v>0</v>
      </c>
      <c r="X1198" s="11">
        <f t="shared" si="1524"/>
        <v>465772.05396000005</v>
      </c>
      <c r="Y1198" s="11">
        <f t="shared" si="1525"/>
        <v>572602</v>
      </c>
      <c r="Z1198" s="11">
        <f t="shared" si="1526"/>
        <v>600505.9</v>
      </c>
      <c r="AA1198" s="11">
        <f>AA1199+AA1202</f>
        <v>-65320.65928</v>
      </c>
      <c r="AB1198" s="11">
        <f>AB1199+AB1202</f>
        <v>0</v>
      </c>
      <c r="AC1198" s="11">
        <f>AC1199+AC1202</f>
        <v>65320.65928</v>
      </c>
      <c r="AD1198" s="11">
        <f t="shared" si="1521"/>
        <v>400451.39468000003</v>
      </c>
      <c r="AE1198" s="11">
        <f>AE1199+AE1202</f>
        <v>0</v>
      </c>
      <c r="AF1198" s="57">
        <f t="shared" si="1580"/>
        <v>400451.39468000003</v>
      </c>
      <c r="AG1198" s="58">
        <f t="shared" si="1522"/>
        <v>572602</v>
      </c>
      <c r="AH1198" s="58">
        <f t="shared" si="1523"/>
        <v>665826.55928000004</v>
      </c>
      <c r="AI1198" s="11">
        <f>AI1199+AI1202</f>
        <v>0</v>
      </c>
      <c r="AJ1198" s="21"/>
      <c r="AK1198" s="21"/>
    </row>
    <row r="1199" spans="1:37" ht="46.8" x14ac:dyDescent="0.3">
      <c r="A1199" s="47" t="s">
        <v>783</v>
      </c>
      <c r="B1199" s="48"/>
      <c r="C1199" s="47"/>
      <c r="D1199" s="47"/>
      <c r="E1199" s="49" t="s">
        <v>784</v>
      </c>
      <c r="F1199" s="11">
        <f t="shared" ref="F1199:F1203" si="1590">F1200</f>
        <v>59090.5</v>
      </c>
      <c r="G1199" s="11">
        <f t="shared" ref="G1199:G1203" si="1591">G1200</f>
        <v>505.9</v>
      </c>
      <c r="H1199" s="11">
        <f t="shared" ref="H1199:H1203" si="1592">H1200</f>
        <v>505.9</v>
      </c>
      <c r="I1199" s="11">
        <f t="shared" ref="I1199:I1203" si="1593">I1200</f>
        <v>0</v>
      </c>
      <c r="J1199" s="11">
        <f t="shared" ref="J1199:J1203" si="1594">J1200</f>
        <v>0</v>
      </c>
      <c r="K1199" s="11">
        <f t="shared" ref="K1199:K1203" si="1595">K1200</f>
        <v>0</v>
      </c>
      <c r="L1199" s="11">
        <f t="shared" si="1551"/>
        <v>59090.5</v>
      </c>
      <c r="M1199" s="11">
        <f t="shared" si="1552"/>
        <v>505.9</v>
      </c>
      <c r="N1199" s="11">
        <f t="shared" si="1553"/>
        <v>505.9</v>
      </c>
      <c r="O1199" s="11">
        <f t="shared" ref="O1199:O1205" si="1596">O1200</f>
        <v>0</v>
      </c>
      <c r="P1199" s="11">
        <f t="shared" ref="P1199:P1205" si="1597">P1200</f>
        <v>0</v>
      </c>
      <c r="Q1199" s="11">
        <f t="shared" ref="Q1199:Q1205" si="1598">Q1200</f>
        <v>0</v>
      </c>
      <c r="R1199" s="11">
        <f t="shared" si="1545"/>
        <v>59090.5</v>
      </c>
      <c r="S1199" s="11">
        <f t="shared" si="1546"/>
        <v>505.9</v>
      </c>
      <c r="T1199" s="11">
        <f t="shared" si="1547"/>
        <v>505.9</v>
      </c>
      <c r="U1199" s="11">
        <f t="shared" ref="U1199:U1200" si="1599">U1200</f>
        <v>0</v>
      </c>
      <c r="V1199" s="11">
        <f t="shared" ref="V1199:V1200" si="1600">V1200</f>
        <v>0</v>
      </c>
      <c r="W1199" s="11">
        <f t="shared" ref="W1199:W1200" si="1601">W1200</f>
        <v>0</v>
      </c>
      <c r="X1199" s="11">
        <f t="shared" si="1524"/>
        <v>59090.5</v>
      </c>
      <c r="Y1199" s="11">
        <f t="shared" si="1525"/>
        <v>505.9</v>
      </c>
      <c r="Z1199" s="11">
        <f t="shared" si="1526"/>
        <v>505.9</v>
      </c>
      <c r="AA1199" s="11">
        <f t="shared" ref="AA1199:AA1200" si="1602">AA1200</f>
        <v>0</v>
      </c>
      <c r="AB1199" s="11">
        <f t="shared" ref="AB1199:AB1200" si="1603">AB1200</f>
        <v>0</v>
      </c>
      <c r="AC1199" s="11">
        <f t="shared" ref="AC1199:AC1200" si="1604">AC1200</f>
        <v>0</v>
      </c>
      <c r="AD1199" s="11">
        <f t="shared" ref="AD1199:AD1262" si="1605">X1199+AA1199</f>
        <v>59090.5</v>
      </c>
      <c r="AE1199" s="11">
        <f t="shared" ref="AE1199:AE1200" si="1606">AE1200</f>
        <v>0</v>
      </c>
      <c r="AF1199" s="57">
        <f t="shared" si="1580"/>
        <v>59090.5</v>
      </c>
      <c r="AG1199" s="58">
        <f t="shared" ref="AG1199:AG1262" si="1607">Y1199+AB1199</f>
        <v>505.9</v>
      </c>
      <c r="AH1199" s="58">
        <f t="shared" ref="AH1199:AH1262" si="1608">Z1199+AC1199</f>
        <v>505.9</v>
      </c>
      <c r="AI1199" s="11">
        <f t="shared" ref="AI1199:AI1200" si="1609">AI1200</f>
        <v>0</v>
      </c>
      <c r="AJ1199" s="21"/>
      <c r="AK1199" s="21"/>
    </row>
    <row r="1200" spans="1:37" ht="31.2" x14ac:dyDescent="0.3">
      <c r="A1200" s="47" t="s">
        <v>783</v>
      </c>
      <c r="B1200" s="48" t="s">
        <v>59</v>
      </c>
      <c r="C1200" s="47"/>
      <c r="D1200" s="47"/>
      <c r="E1200" s="49" t="s">
        <v>60</v>
      </c>
      <c r="F1200" s="11">
        <f t="shared" si="1590"/>
        <v>59090.5</v>
      </c>
      <c r="G1200" s="11">
        <f t="shared" si="1591"/>
        <v>505.9</v>
      </c>
      <c r="H1200" s="11">
        <f t="shared" si="1592"/>
        <v>505.9</v>
      </c>
      <c r="I1200" s="11">
        <f t="shared" si="1593"/>
        <v>0</v>
      </c>
      <c r="J1200" s="11">
        <f t="shared" si="1594"/>
        <v>0</v>
      </c>
      <c r="K1200" s="11">
        <f t="shared" si="1595"/>
        <v>0</v>
      </c>
      <c r="L1200" s="11">
        <f t="shared" si="1551"/>
        <v>59090.5</v>
      </c>
      <c r="M1200" s="11">
        <f t="shared" si="1552"/>
        <v>505.9</v>
      </c>
      <c r="N1200" s="11">
        <f t="shared" si="1553"/>
        <v>505.9</v>
      </c>
      <c r="O1200" s="11">
        <f t="shared" si="1596"/>
        <v>0</v>
      </c>
      <c r="P1200" s="11">
        <f t="shared" si="1597"/>
        <v>0</v>
      </c>
      <c r="Q1200" s="11">
        <f t="shared" si="1598"/>
        <v>0</v>
      </c>
      <c r="R1200" s="11">
        <f t="shared" si="1545"/>
        <v>59090.5</v>
      </c>
      <c r="S1200" s="11">
        <f t="shared" si="1546"/>
        <v>505.9</v>
      </c>
      <c r="T1200" s="11">
        <f t="shared" si="1547"/>
        <v>505.9</v>
      </c>
      <c r="U1200" s="11">
        <f t="shared" si="1599"/>
        <v>0</v>
      </c>
      <c r="V1200" s="11">
        <f t="shared" si="1600"/>
        <v>0</v>
      </c>
      <c r="W1200" s="11">
        <f t="shared" si="1601"/>
        <v>0</v>
      </c>
      <c r="X1200" s="11">
        <f t="shared" si="1524"/>
        <v>59090.5</v>
      </c>
      <c r="Y1200" s="11">
        <f t="shared" si="1525"/>
        <v>505.9</v>
      </c>
      <c r="Z1200" s="11">
        <f t="shared" si="1526"/>
        <v>505.9</v>
      </c>
      <c r="AA1200" s="11">
        <f t="shared" si="1602"/>
        <v>0</v>
      </c>
      <c r="AB1200" s="11">
        <f t="shared" si="1603"/>
        <v>0</v>
      </c>
      <c r="AC1200" s="11">
        <f t="shared" si="1604"/>
        <v>0</v>
      </c>
      <c r="AD1200" s="11">
        <f t="shared" si="1605"/>
        <v>59090.5</v>
      </c>
      <c r="AE1200" s="11">
        <f t="shared" si="1606"/>
        <v>0</v>
      </c>
      <c r="AF1200" s="57">
        <f t="shared" si="1580"/>
        <v>59090.5</v>
      </c>
      <c r="AG1200" s="58">
        <f t="shared" si="1607"/>
        <v>505.9</v>
      </c>
      <c r="AH1200" s="58">
        <f t="shared" si="1608"/>
        <v>505.9</v>
      </c>
      <c r="AI1200" s="11">
        <f t="shared" si="1609"/>
        <v>0</v>
      </c>
      <c r="AJ1200" s="21"/>
      <c r="AK1200" s="21"/>
    </row>
    <row r="1201" spans="1:37" x14ac:dyDescent="0.3">
      <c r="A1201" s="47" t="s">
        <v>783</v>
      </c>
      <c r="B1201" s="48">
        <v>200</v>
      </c>
      <c r="C1201" s="47" t="s">
        <v>318</v>
      </c>
      <c r="D1201" s="47" t="s">
        <v>30</v>
      </c>
      <c r="E1201" s="49" t="s">
        <v>720</v>
      </c>
      <c r="F1201" s="11">
        <f>58584.6+505.9</f>
        <v>59090.5</v>
      </c>
      <c r="G1201" s="11">
        <v>505.9</v>
      </c>
      <c r="H1201" s="11">
        <v>505.9</v>
      </c>
      <c r="I1201" s="11"/>
      <c r="J1201" s="11"/>
      <c r="K1201" s="11"/>
      <c r="L1201" s="11">
        <f t="shared" si="1551"/>
        <v>59090.5</v>
      </c>
      <c r="M1201" s="11">
        <f t="shared" si="1552"/>
        <v>505.9</v>
      </c>
      <c r="N1201" s="11">
        <f t="shared" si="1553"/>
        <v>505.9</v>
      </c>
      <c r="O1201" s="11"/>
      <c r="P1201" s="11"/>
      <c r="Q1201" s="11"/>
      <c r="R1201" s="11">
        <f t="shared" si="1545"/>
        <v>59090.5</v>
      </c>
      <c r="S1201" s="11">
        <f t="shared" si="1546"/>
        <v>505.9</v>
      </c>
      <c r="T1201" s="11">
        <f t="shared" si="1547"/>
        <v>505.9</v>
      </c>
      <c r="U1201" s="11"/>
      <c r="V1201" s="11"/>
      <c r="W1201" s="11"/>
      <c r="X1201" s="11">
        <f t="shared" si="1524"/>
        <v>59090.5</v>
      </c>
      <c r="Y1201" s="11">
        <f t="shared" si="1525"/>
        <v>505.9</v>
      </c>
      <c r="Z1201" s="11">
        <f t="shared" si="1526"/>
        <v>505.9</v>
      </c>
      <c r="AA1201" s="11"/>
      <c r="AB1201" s="11"/>
      <c r="AC1201" s="11"/>
      <c r="AD1201" s="11">
        <f t="shared" si="1605"/>
        <v>59090.5</v>
      </c>
      <c r="AE1201" s="11"/>
      <c r="AF1201" s="57">
        <f t="shared" si="1580"/>
        <v>59090.5</v>
      </c>
      <c r="AG1201" s="58">
        <f t="shared" si="1607"/>
        <v>505.9</v>
      </c>
      <c r="AH1201" s="58">
        <f t="shared" si="1608"/>
        <v>505.9</v>
      </c>
      <c r="AI1201" s="11"/>
      <c r="AJ1201" s="21"/>
      <c r="AK1201" s="21"/>
    </row>
    <row r="1202" spans="1:37" ht="46.8" x14ac:dyDescent="0.3">
      <c r="A1202" s="47" t="s">
        <v>785</v>
      </c>
      <c r="B1202" s="48"/>
      <c r="C1202" s="47"/>
      <c r="D1202" s="47"/>
      <c r="E1202" s="49" t="s">
        <v>786</v>
      </c>
      <c r="F1202" s="11">
        <f t="shared" si="1590"/>
        <v>281047.90000000002</v>
      </c>
      <c r="G1202" s="11">
        <f t="shared" si="1591"/>
        <v>572096.1</v>
      </c>
      <c r="H1202" s="11">
        <f t="shared" si="1592"/>
        <v>600000</v>
      </c>
      <c r="I1202" s="11">
        <f t="shared" si="1593"/>
        <v>0</v>
      </c>
      <c r="J1202" s="11">
        <f t="shared" si="1594"/>
        <v>0</v>
      </c>
      <c r="K1202" s="11">
        <f t="shared" si="1595"/>
        <v>0</v>
      </c>
      <c r="L1202" s="11">
        <f t="shared" si="1551"/>
        <v>281047.90000000002</v>
      </c>
      <c r="M1202" s="11">
        <f t="shared" si="1552"/>
        <v>572096.1</v>
      </c>
      <c r="N1202" s="11">
        <f t="shared" si="1553"/>
        <v>600000</v>
      </c>
      <c r="O1202" s="11">
        <f>O1203+O1205</f>
        <v>125633.65396</v>
      </c>
      <c r="P1202" s="11">
        <f>P1203+P1205</f>
        <v>0</v>
      </c>
      <c r="Q1202" s="11">
        <f>Q1203+Q1205</f>
        <v>0</v>
      </c>
      <c r="R1202" s="11">
        <f t="shared" si="1545"/>
        <v>406681.55396000005</v>
      </c>
      <c r="S1202" s="11">
        <f t="shared" si="1546"/>
        <v>572096.1</v>
      </c>
      <c r="T1202" s="11">
        <f t="shared" si="1547"/>
        <v>600000</v>
      </c>
      <c r="U1202" s="11">
        <f>U1203+U1205</f>
        <v>0</v>
      </c>
      <c r="V1202" s="11">
        <f>V1203+V1205</f>
        <v>0</v>
      </c>
      <c r="W1202" s="11">
        <f>W1203+W1205</f>
        <v>0</v>
      </c>
      <c r="X1202" s="11">
        <f t="shared" si="1524"/>
        <v>406681.55396000005</v>
      </c>
      <c r="Y1202" s="11">
        <f t="shared" si="1525"/>
        <v>572096.1</v>
      </c>
      <c r="Z1202" s="11">
        <f t="shared" si="1526"/>
        <v>600000</v>
      </c>
      <c r="AA1202" s="11">
        <f>AA1203+AA1205</f>
        <v>-65320.65928</v>
      </c>
      <c r="AB1202" s="11">
        <f>AB1203+AB1205</f>
        <v>0</v>
      </c>
      <c r="AC1202" s="11">
        <f>AC1203+AC1205</f>
        <v>65320.65928</v>
      </c>
      <c r="AD1202" s="11">
        <f t="shared" si="1605"/>
        <v>341360.89468000003</v>
      </c>
      <c r="AE1202" s="11">
        <f>AE1203+AE1205</f>
        <v>0</v>
      </c>
      <c r="AF1202" s="57">
        <f t="shared" si="1580"/>
        <v>341360.89468000003</v>
      </c>
      <c r="AG1202" s="58">
        <f t="shared" si="1607"/>
        <v>572096.1</v>
      </c>
      <c r="AH1202" s="58">
        <f t="shared" si="1608"/>
        <v>665320.65928000002</v>
      </c>
      <c r="AI1202" s="11">
        <f>AI1203+AI1205</f>
        <v>0</v>
      </c>
      <c r="AJ1202" s="21"/>
      <c r="AK1202" s="21"/>
    </row>
    <row r="1203" spans="1:37" ht="31.2" x14ac:dyDescent="0.3">
      <c r="A1203" s="47" t="s">
        <v>785</v>
      </c>
      <c r="B1203" s="48" t="s">
        <v>59</v>
      </c>
      <c r="C1203" s="47"/>
      <c r="D1203" s="47"/>
      <c r="E1203" s="49" t="s">
        <v>60</v>
      </c>
      <c r="F1203" s="11">
        <f t="shared" si="1590"/>
        <v>281047.90000000002</v>
      </c>
      <c r="G1203" s="11">
        <f t="shared" si="1591"/>
        <v>572096.1</v>
      </c>
      <c r="H1203" s="11">
        <f t="shared" si="1592"/>
        <v>600000</v>
      </c>
      <c r="I1203" s="11">
        <f t="shared" si="1593"/>
        <v>0</v>
      </c>
      <c r="J1203" s="11">
        <f t="shared" si="1594"/>
        <v>0</v>
      </c>
      <c r="K1203" s="11">
        <f t="shared" si="1595"/>
        <v>0</v>
      </c>
      <c r="L1203" s="11">
        <f t="shared" si="1551"/>
        <v>281047.90000000002</v>
      </c>
      <c r="M1203" s="11">
        <f t="shared" si="1552"/>
        <v>572096.1</v>
      </c>
      <c r="N1203" s="11">
        <f t="shared" si="1553"/>
        <v>600000</v>
      </c>
      <c r="O1203" s="11">
        <f t="shared" si="1596"/>
        <v>116272.37897999999</v>
      </c>
      <c r="P1203" s="11">
        <f t="shared" si="1597"/>
        <v>0</v>
      </c>
      <c r="Q1203" s="11">
        <f t="shared" si="1598"/>
        <v>0</v>
      </c>
      <c r="R1203" s="11">
        <f t="shared" si="1545"/>
        <v>397320.27898</v>
      </c>
      <c r="S1203" s="11">
        <f t="shared" si="1546"/>
        <v>572096.1</v>
      </c>
      <c r="T1203" s="11">
        <f t="shared" si="1547"/>
        <v>600000</v>
      </c>
      <c r="U1203" s="11">
        <f>U1204</f>
        <v>0</v>
      </c>
      <c r="V1203" s="11">
        <f>V1204</f>
        <v>0</v>
      </c>
      <c r="W1203" s="11">
        <f>W1204</f>
        <v>0</v>
      </c>
      <c r="X1203" s="11">
        <f t="shared" si="1524"/>
        <v>397320.27898</v>
      </c>
      <c r="Y1203" s="11">
        <f t="shared" si="1525"/>
        <v>572096.1</v>
      </c>
      <c r="Z1203" s="11">
        <f t="shared" si="1526"/>
        <v>600000</v>
      </c>
      <c r="AA1203" s="11">
        <f>AA1204</f>
        <v>-65320.65928</v>
      </c>
      <c r="AB1203" s="11">
        <f>AB1204</f>
        <v>0</v>
      </c>
      <c r="AC1203" s="11">
        <f>AC1204</f>
        <v>65320.65928</v>
      </c>
      <c r="AD1203" s="11">
        <f t="shared" si="1605"/>
        <v>331999.61969999998</v>
      </c>
      <c r="AE1203" s="11">
        <f>AE1204</f>
        <v>0</v>
      </c>
      <c r="AF1203" s="57">
        <f t="shared" si="1580"/>
        <v>331999.61969999998</v>
      </c>
      <c r="AG1203" s="58">
        <f t="shared" si="1607"/>
        <v>572096.1</v>
      </c>
      <c r="AH1203" s="58">
        <f t="shared" si="1608"/>
        <v>665320.65928000002</v>
      </c>
      <c r="AI1203" s="11">
        <f>AI1204</f>
        <v>0</v>
      </c>
      <c r="AJ1203" s="21"/>
      <c r="AK1203" s="21"/>
    </row>
    <row r="1204" spans="1:37" x14ac:dyDescent="0.3">
      <c r="A1204" s="47" t="s">
        <v>785</v>
      </c>
      <c r="B1204" s="48">
        <v>200</v>
      </c>
      <c r="C1204" s="47" t="s">
        <v>318</v>
      </c>
      <c r="D1204" s="47" t="s">
        <v>30</v>
      </c>
      <c r="E1204" s="49" t="s">
        <v>720</v>
      </c>
      <c r="F1204" s="11">
        <v>281047.90000000002</v>
      </c>
      <c r="G1204" s="11">
        <v>572096.1</v>
      </c>
      <c r="H1204" s="11">
        <v>600000</v>
      </c>
      <c r="I1204" s="11"/>
      <c r="J1204" s="11"/>
      <c r="K1204" s="11"/>
      <c r="L1204" s="11">
        <f t="shared" si="1551"/>
        <v>281047.90000000002</v>
      </c>
      <c r="M1204" s="11">
        <f t="shared" si="1552"/>
        <v>572096.1</v>
      </c>
      <c r="N1204" s="11">
        <f t="shared" si="1553"/>
        <v>600000</v>
      </c>
      <c r="O1204" s="11">
        <v>116272.37897999999</v>
      </c>
      <c r="P1204" s="11"/>
      <c r="Q1204" s="11"/>
      <c r="R1204" s="11">
        <f t="shared" si="1545"/>
        <v>397320.27898</v>
      </c>
      <c r="S1204" s="11">
        <f t="shared" si="1546"/>
        <v>572096.1</v>
      </c>
      <c r="T1204" s="11">
        <f t="shared" si="1547"/>
        <v>600000</v>
      </c>
      <c r="U1204" s="11"/>
      <c r="V1204" s="11"/>
      <c r="W1204" s="11"/>
      <c r="X1204" s="11">
        <f t="shared" si="1524"/>
        <v>397320.27898</v>
      </c>
      <c r="Y1204" s="11">
        <f t="shared" si="1525"/>
        <v>572096.1</v>
      </c>
      <c r="Z1204" s="11">
        <f t="shared" si="1526"/>
        <v>600000</v>
      </c>
      <c r="AA1204" s="11">
        <v>-65320.65928</v>
      </c>
      <c r="AB1204" s="11"/>
      <c r="AC1204" s="11">
        <v>65320.65928</v>
      </c>
      <c r="AD1204" s="11">
        <f t="shared" si="1605"/>
        <v>331999.61969999998</v>
      </c>
      <c r="AE1204" s="11"/>
      <c r="AF1204" s="57">
        <f t="shared" si="1580"/>
        <v>331999.61969999998</v>
      </c>
      <c r="AG1204" s="58">
        <f t="shared" si="1607"/>
        <v>572096.1</v>
      </c>
      <c r="AH1204" s="58">
        <f t="shared" si="1608"/>
        <v>665320.65928000002</v>
      </c>
      <c r="AI1204" s="11"/>
      <c r="AJ1204" s="21"/>
      <c r="AK1204" s="21"/>
    </row>
    <row r="1205" spans="1:37" x14ac:dyDescent="0.3">
      <c r="A1205" s="47" t="s">
        <v>785</v>
      </c>
      <c r="B1205" s="48" t="s">
        <v>45</v>
      </c>
      <c r="C1205" s="47"/>
      <c r="D1205" s="47"/>
      <c r="E1205" s="49" t="s">
        <v>46</v>
      </c>
      <c r="F1205" s="11"/>
      <c r="G1205" s="11"/>
      <c r="H1205" s="11"/>
      <c r="I1205" s="11"/>
      <c r="J1205" s="11"/>
      <c r="K1205" s="11"/>
      <c r="L1205" s="11"/>
      <c r="M1205" s="11"/>
      <c r="N1205" s="11"/>
      <c r="O1205" s="11">
        <f t="shared" si="1596"/>
        <v>9361.2749800000001</v>
      </c>
      <c r="P1205" s="11">
        <f t="shared" si="1597"/>
        <v>0</v>
      </c>
      <c r="Q1205" s="11">
        <f t="shared" si="1598"/>
        <v>0</v>
      </c>
      <c r="R1205" s="11">
        <f t="shared" si="1545"/>
        <v>9361.2749800000001</v>
      </c>
      <c r="S1205" s="11">
        <f t="shared" si="1546"/>
        <v>0</v>
      </c>
      <c r="T1205" s="11">
        <f t="shared" si="1547"/>
        <v>0</v>
      </c>
      <c r="U1205" s="11">
        <f>U1206</f>
        <v>0</v>
      </c>
      <c r="V1205" s="11">
        <f>V1206</f>
        <v>0</v>
      </c>
      <c r="W1205" s="11">
        <f>W1206</f>
        <v>0</v>
      </c>
      <c r="X1205" s="11">
        <f t="shared" si="1524"/>
        <v>9361.2749800000001</v>
      </c>
      <c r="Y1205" s="11">
        <f t="shared" si="1525"/>
        <v>0</v>
      </c>
      <c r="Z1205" s="11">
        <f t="shared" si="1526"/>
        <v>0</v>
      </c>
      <c r="AA1205" s="11">
        <f>AA1206</f>
        <v>0</v>
      </c>
      <c r="AB1205" s="11">
        <f>AB1206</f>
        <v>0</v>
      </c>
      <c r="AC1205" s="11">
        <f>AC1206</f>
        <v>0</v>
      </c>
      <c r="AD1205" s="11">
        <f t="shared" si="1605"/>
        <v>9361.2749800000001</v>
      </c>
      <c r="AE1205" s="11">
        <f>AE1206</f>
        <v>0</v>
      </c>
      <c r="AF1205" s="57">
        <f t="shared" si="1580"/>
        <v>9361.2749800000001</v>
      </c>
      <c r="AG1205" s="58">
        <f t="shared" si="1607"/>
        <v>0</v>
      </c>
      <c r="AH1205" s="58">
        <f t="shared" si="1608"/>
        <v>0</v>
      </c>
      <c r="AI1205" s="11">
        <f>AI1206</f>
        <v>0</v>
      </c>
      <c r="AJ1205" s="21"/>
      <c r="AK1205" s="21"/>
    </row>
    <row r="1206" spans="1:37" x14ac:dyDescent="0.3">
      <c r="A1206" s="47" t="s">
        <v>785</v>
      </c>
      <c r="B1206" s="48">
        <v>800</v>
      </c>
      <c r="C1206" s="47" t="s">
        <v>318</v>
      </c>
      <c r="D1206" s="47" t="s">
        <v>30</v>
      </c>
      <c r="E1206" s="49" t="s">
        <v>720</v>
      </c>
      <c r="F1206" s="11"/>
      <c r="G1206" s="11"/>
      <c r="H1206" s="11"/>
      <c r="I1206" s="11"/>
      <c r="J1206" s="11"/>
      <c r="K1206" s="11"/>
      <c r="L1206" s="11"/>
      <c r="M1206" s="11"/>
      <c r="N1206" s="11"/>
      <c r="O1206" s="11">
        <v>9361.2749800000001</v>
      </c>
      <c r="P1206" s="11"/>
      <c r="Q1206" s="11"/>
      <c r="R1206" s="11">
        <f t="shared" si="1545"/>
        <v>9361.2749800000001</v>
      </c>
      <c r="S1206" s="11">
        <f t="shared" si="1546"/>
        <v>0</v>
      </c>
      <c r="T1206" s="11">
        <f t="shared" si="1547"/>
        <v>0</v>
      </c>
      <c r="U1206" s="11"/>
      <c r="V1206" s="11"/>
      <c r="W1206" s="11"/>
      <c r="X1206" s="11">
        <f t="shared" si="1524"/>
        <v>9361.2749800000001</v>
      </c>
      <c r="Y1206" s="11">
        <f t="shared" si="1525"/>
        <v>0</v>
      </c>
      <c r="Z1206" s="11">
        <f t="shared" si="1526"/>
        <v>0</v>
      </c>
      <c r="AA1206" s="11"/>
      <c r="AB1206" s="11"/>
      <c r="AC1206" s="11"/>
      <c r="AD1206" s="11">
        <f t="shared" si="1605"/>
        <v>9361.2749800000001</v>
      </c>
      <c r="AE1206" s="11"/>
      <c r="AF1206" s="57">
        <f t="shared" si="1580"/>
        <v>9361.2749800000001</v>
      </c>
      <c r="AG1206" s="58">
        <f t="shared" si="1607"/>
        <v>0</v>
      </c>
      <c r="AH1206" s="58">
        <f t="shared" si="1608"/>
        <v>0</v>
      </c>
      <c r="AI1206" s="11"/>
      <c r="AJ1206" s="21"/>
      <c r="AK1206" s="21"/>
    </row>
    <row r="1207" spans="1:37" ht="62.4" x14ac:dyDescent="0.3">
      <c r="A1207" s="47" t="s">
        <v>787</v>
      </c>
      <c r="B1207" s="48"/>
      <c r="C1207" s="47"/>
      <c r="D1207" s="47"/>
      <c r="E1207" s="49" t="s">
        <v>788</v>
      </c>
      <c r="F1207" s="11">
        <f t="shared" ref="F1207:K1207" si="1610">F1208+F1211+F1214+F1217</f>
        <v>120258.4</v>
      </c>
      <c r="G1207" s="11">
        <f t="shared" si="1610"/>
        <v>120661</v>
      </c>
      <c r="H1207" s="11">
        <f t="shared" si="1610"/>
        <v>120661</v>
      </c>
      <c r="I1207" s="11">
        <f t="shared" si="1610"/>
        <v>0</v>
      </c>
      <c r="J1207" s="11">
        <f t="shared" si="1610"/>
        <v>0</v>
      </c>
      <c r="K1207" s="11">
        <f t="shared" si="1610"/>
        <v>0</v>
      </c>
      <c r="L1207" s="11">
        <f t="shared" si="1551"/>
        <v>120258.4</v>
      </c>
      <c r="M1207" s="11">
        <f t="shared" si="1552"/>
        <v>120661</v>
      </c>
      <c r="N1207" s="11">
        <f t="shared" si="1553"/>
        <v>120661</v>
      </c>
      <c r="O1207" s="11">
        <f>O1208+O1211+O1214+O1217</f>
        <v>960.6</v>
      </c>
      <c r="P1207" s="11">
        <f>P1208+P1211+P1214+P1217</f>
        <v>0</v>
      </c>
      <c r="Q1207" s="11">
        <f>Q1208+Q1211+Q1214+Q1217</f>
        <v>0</v>
      </c>
      <c r="R1207" s="11">
        <f t="shared" si="1545"/>
        <v>121219</v>
      </c>
      <c r="S1207" s="11">
        <f t="shared" si="1546"/>
        <v>120661</v>
      </c>
      <c r="T1207" s="11">
        <f t="shared" si="1547"/>
        <v>120661</v>
      </c>
      <c r="U1207" s="11">
        <f>U1208+U1211+U1214+U1217</f>
        <v>0</v>
      </c>
      <c r="V1207" s="11">
        <f>V1208+V1211+V1214+V1217</f>
        <v>0</v>
      </c>
      <c r="W1207" s="11">
        <f>W1208+W1211+W1214+W1217</f>
        <v>0</v>
      </c>
      <c r="X1207" s="11">
        <f t="shared" si="1524"/>
        <v>121219</v>
      </c>
      <c r="Y1207" s="11">
        <f t="shared" si="1525"/>
        <v>120661</v>
      </c>
      <c r="Z1207" s="11">
        <f t="shared" si="1526"/>
        <v>120661</v>
      </c>
      <c r="AA1207" s="11">
        <f>AA1208+AA1211+AA1214+AA1217</f>
        <v>0</v>
      </c>
      <c r="AB1207" s="11">
        <f>AB1208+AB1211+AB1214+AB1217</f>
        <v>0</v>
      </c>
      <c r="AC1207" s="11">
        <f>AC1208+AC1211+AC1214+AC1217</f>
        <v>0</v>
      </c>
      <c r="AD1207" s="11">
        <f t="shared" si="1605"/>
        <v>121219</v>
      </c>
      <c r="AE1207" s="11">
        <f>AE1208+AE1211+AE1214+AE1217</f>
        <v>0</v>
      </c>
      <c r="AF1207" s="57">
        <f t="shared" si="1580"/>
        <v>121219</v>
      </c>
      <c r="AG1207" s="58">
        <f t="shared" si="1607"/>
        <v>120661</v>
      </c>
      <c r="AH1207" s="58">
        <f t="shared" si="1608"/>
        <v>120661</v>
      </c>
      <c r="AI1207" s="11">
        <f>AI1208+AI1211+AI1214+AI1217</f>
        <v>0</v>
      </c>
      <c r="AJ1207" s="21"/>
      <c r="AK1207" s="21"/>
    </row>
    <row r="1208" spans="1:37" x14ac:dyDescent="0.3">
      <c r="A1208" s="47" t="s">
        <v>789</v>
      </c>
      <c r="B1208" s="48"/>
      <c r="C1208" s="47"/>
      <c r="D1208" s="47"/>
      <c r="E1208" s="49" t="s">
        <v>195</v>
      </c>
      <c r="F1208" s="11">
        <f t="shared" ref="F1208:F1218" si="1611">F1209</f>
        <v>540.70000000000005</v>
      </c>
      <c r="G1208" s="11">
        <f t="shared" ref="G1208:G1218" si="1612">G1209</f>
        <v>0</v>
      </c>
      <c r="H1208" s="11">
        <f t="shared" ref="H1208:H1218" si="1613">H1209</f>
        <v>0</v>
      </c>
      <c r="I1208" s="11">
        <f t="shared" ref="I1208:I1218" si="1614">I1209</f>
        <v>0</v>
      </c>
      <c r="J1208" s="11">
        <f t="shared" ref="J1208:J1218" si="1615">J1209</f>
        <v>0</v>
      </c>
      <c r="K1208" s="11">
        <f t="shared" ref="K1208:K1218" si="1616">K1209</f>
        <v>0</v>
      </c>
      <c r="L1208" s="11">
        <f t="shared" si="1551"/>
        <v>540.70000000000005</v>
      </c>
      <c r="M1208" s="11">
        <f t="shared" si="1552"/>
        <v>0</v>
      </c>
      <c r="N1208" s="11">
        <f t="shared" si="1553"/>
        <v>0</v>
      </c>
      <c r="O1208" s="11">
        <f t="shared" ref="O1208:O1218" si="1617">O1209</f>
        <v>960.6</v>
      </c>
      <c r="P1208" s="11">
        <f t="shared" ref="P1208:P1218" si="1618">P1209</f>
        <v>0</v>
      </c>
      <c r="Q1208" s="11">
        <f t="shared" ref="Q1208:Q1218" si="1619">Q1209</f>
        <v>0</v>
      </c>
      <c r="R1208" s="11">
        <f t="shared" si="1545"/>
        <v>1501.3000000000002</v>
      </c>
      <c r="S1208" s="11">
        <f t="shared" si="1546"/>
        <v>0</v>
      </c>
      <c r="T1208" s="11">
        <f t="shared" si="1547"/>
        <v>0</v>
      </c>
      <c r="U1208" s="11">
        <f t="shared" ref="U1208:U1218" si="1620">U1209</f>
        <v>0</v>
      </c>
      <c r="V1208" s="11">
        <f t="shared" ref="V1208:V1218" si="1621">V1209</f>
        <v>0</v>
      </c>
      <c r="W1208" s="11">
        <f t="shared" ref="W1208:W1218" si="1622">W1209</f>
        <v>0</v>
      </c>
      <c r="X1208" s="11">
        <f t="shared" si="1524"/>
        <v>1501.3000000000002</v>
      </c>
      <c r="Y1208" s="11">
        <f t="shared" si="1525"/>
        <v>0</v>
      </c>
      <c r="Z1208" s="11">
        <f t="shared" si="1526"/>
        <v>0</v>
      </c>
      <c r="AA1208" s="11">
        <f t="shared" ref="AA1208:AA1218" si="1623">AA1209</f>
        <v>0</v>
      </c>
      <c r="AB1208" s="11">
        <f t="shared" ref="AB1208:AB1218" si="1624">AB1209</f>
        <v>0</v>
      </c>
      <c r="AC1208" s="11">
        <f t="shared" ref="AC1208:AC1218" si="1625">AC1209</f>
        <v>0</v>
      </c>
      <c r="AD1208" s="11">
        <f t="shared" si="1605"/>
        <v>1501.3000000000002</v>
      </c>
      <c r="AE1208" s="11">
        <f t="shared" ref="AE1208:AE1218" si="1626">AE1209</f>
        <v>0</v>
      </c>
      <c r="AF1208" s="57">
        <f t="shared" si="1580"/>
        <v>1501.3000000000002</v>
      </c>
      <c r="AG1208" s="58">
        <f t="shared" si="1607"/>
        <v>0</v>
      </c>
      <c r="AH1208" s="58">
        <f t="shared" si="1608"/>
        <v>0</v>
      </c>
      <c r="AI1208" s="11">
        <f t="shared" ref="AI1208:AI1218" si="1627">AI1209</f>
        <v>0</v>
      </c>
      <c r="AJ1208" s="21"/>
      <c r="AK1208" s="21"/>
    </row>
    <row r="1209" spans="1:37" ht="46.8" x14ac:dyDescent="0.3">
      <c r="A1209" s="47" t="s">
        <v>789</v>
      </c>
      <c r="B1209" s="48" t="s">
        <v>51</v>
      </c>
      <c r="C1209" s="47"/>
      <c r="D1209" s="47"/>
      <c r="E1209" s="49" t="s">
        <v>52</v>
      </c>
      <c r="F1209" s="11">
        <f t="shared" si="1611"/>
        <v>540.70000000000005</v>
      </c>
      <c r="G1209" s="11">
        <f t="shared" si="1612"/>
        <v>0</v>
      </c>
      <c r="H1209" s="11">
        <f t="shared" si="1613"/>
        <v>0</v>
      </c>
      <c r="I1209" s="11">
        <f t="shared" si="1614"/>
        <v>0</v>
      </c>
      <c r="J1209" s="11">
        <f t="shared" si="1615"/>
        <v>0</v>
      </c>
      <c r="K1209" s="11">
        <f t="shared" si="1616"/>
        <v>0</v>
      </c>
      <c r="L1209" s="11">
        <f t="shared" si="1551"/>
        <v>540.70000000000005</v>
      </c>
      <c r="M1209" s="11">
        <f t="shared" si="1552"/>
        <v>0</v>
      </c>
      <c r="N1209" s="11">
        <f t="shared" si="1553"/>
        <v>0</v>
      </c>
      <c r="O1209" s="11">
        <f t="shared" si="1617"/>
        <v>960.6</v>
      </c>
      <c r="P1209" s="11">
        <f t="shared" si="1618"/>
        <v>0</v>
      </c>
      <c r="Q1209" s="11">
        <f t="shared" si="1619"/>
        <v>0</v>
      </c>
      <c r="R1209" s="11">
        <f t="shared" si="1545"/>
        <v>1501.3000000000002</v>
      </c>
      <c r="S1209" s="11">
        <f t="shared" si="1546"/>
        <v>0</v>
      </c>
      <c r="T1209" s="11">
        <f t="shared" si="1547"/>
        <v>0</v>
      </c>
      <c r="U1209" s="11">
        <f t="shared" si="1620"/>
        <v>0</v>
      </c>
      <c r="V1209" s="11">
        <f t="shared" si="1621"/>
        <v>0</v>
      </c>
      <c r="W1209" s="11">
        <f t="shared" si="1622"/>
        <v>0</v>
      </c>
      <c r="X1209" s="11">
        <f t="shared" si="1524"/>
        <v>1501.3000000000002</v>
      </c>
      <c r="Y1209" s="11">
        <f t="shared" si="1525"/>
        <v>0</v>
      </c>
      <c r="Z1209" s="11">
        <f t="shared" si="1526"/>
        <v>0</v>
      </c>
      <c r="AA1209" s="11">
        <f t="shared" si="1623"/>
        <v>0</v>
      </c>
      <c r="AB1209" s="11">
        <f t="shared" si="1624"/>
        <v>0</v>
      </c>
      <c r="AC1209" s="11">
        <f t="shared" si="1625"/>
        <v>0</v>
      </c>
      <c r="AD1209" s="11">
        <f t="shared" si="1605"/>
        <v>1501.3000000000002</v>
      </c>
      <c r="AE1209" s="11">
        <f t="shared" si="1626"/>
        <v>0</v>
      </c>
      <c r="AF1209" s="57">
        <f t="shared" si="1580"/>
        <v>1501.3000000000002</v>
      </c>
      <c r="AG1209" s="58">
        <f t="shared" si="1607"/>
        <v>0</v>
      </c>
      <c r="AH1209" s="58">
        <f t="shared" si="1608"/>
        <v>0</v>
      </c>
      <c r="AI1209" s="11">
        <f t="shared" si="1627"/>
        <v>0</v>
      </c>
      <c r="AJ1209" s="21"/>
      <c r="AK1209" s="21"/>
    </row>
    <row r="1210" spans="1:37" x14ac:dyDescent="0.3">
      <c r="A1210" s="47" t="s">
        <v>789</v>
      </c>
      <c r="B1210" s="48">
        <v>600</v>
      </c>
      <c r="C1210" s="47" t="s">
        <v>318</v>
      </c>
      <c r="D1210" s="47" t="s">
        <v>30</v>
      </c>
      <c r="E1210" s="49" t="s">
        <v>720</v>
      </c>
      <c r="F1210" s="11">
        <v>540.70000000000005</v>
      </c>
      <c r="G1210" s="11">
        <v>0</v>
      </c>
      <c r="H1210" s="11">
        <v>0</v>
      </c>
      <c r="I1210" s="11"/>
      <c r="J1210" s="11"/>
      <c r="K1210" s="11"/>
      <c r="L1210" s="11">
        <f t="shared" si="1551"/>
        <v>540.70000000000005</v>
      </c>
      <c r="M1210" s="11">
        <f t="shared" si="1552"/>
        <v>0</v>
      </c>
      <c r="N1210" s="11">
        <f t="shared" si="1553"/>
        <v>0</v>
      </c>
      <c r="O1210" s="11">
        <v>960.6</v>
      </c>
      <c r="P1210" s="11"/>
      <c r="Q1210" s="11"/>
      <c r="R1210" s="11">
        <f t="shared" si="1545"/>
        <v>1501.3000000000002</v>
      </c>
      <c r="S1210" s="11">
        <f t="shared" si="1546"/>
        <v>0</v>
      </c>
      <c r="T1210" s="11">
        <f t="shared" si="1547"/>
        <v>0</v>
      </c>
      <c r="U1210" s="11"/>
      <c r="V1210" s="11"/>
      <c r="W1210" s="11"/>
      <c r="X1210" s="11">
        <f t="shared" si="1524"/>
        <v>1501.3000000000002</v>
      </c>
      <c r="Y1210" s="11">
        <f t="shared" si="1525"/>
        <v>0</v>
      </c>
      <c r="Z1210" s="11">
        <f t="shared" si="1526"/>
        <v>0</v>
      </c>
      <c r="AA1210" s="11"/>
      <c r="AB1210" s="11"/>
      <c r="AC1210" s="11"/>
      <c r="AD1210" s="11">
        <f t="shared" si="1605"/>
        <v>1501.3000000000002</v>
      </c>
      <c r="AE1210" s="11"/>
      <c r="AF1210" s="57">
        <f t="shared" si="1580"/>
        <v>1501.3000000000002</v>
      </c>
      <c r="AG1210" s="58">
        <f t="shared" si="1607"/>
        <v>0</v>
      </c>
      <c r="AH1210" s="58">
        <f t="shared" si="1608"/>
        <v>0</v>
      </c>
      <c r="AI1210" s="11"/>
      <c r="AJ1210" s="21"/>
      <c r="AK1210" s="21"/>
    </row>
    <row r="1211" spans="1:37" ht="46.8" x14ac:dyDescent="0.3">
      <c r="A1211" s="47" t="s">
        <v>790</v>
      </c>
      <c r="B1211" s="48"/>
      <c r="C1211" s="47"/>
      <c r="D1211" s="47"/>
      <c r="E1211" s="49" t="s">
        <v>791</v>
      </c>
      <c r="F1211" s="11">
        <f t="shared" si="1611"/>
        <v>1248</v>
      </c>
      <c r="G1211" s="11">
        <f t="shared" si="1612"/>
        <v>1248</v>
      </c>
      <c r="H1211" s="11">
        <f t="shared" si="1613"/>
        <v>1248</v>
      </c>
      <c r="I1211" s="11">
        <f t="shared" si="1614"/>
        <v>0</v>
      </c>
      <c r="J1211" s="11">
        <f t="shared" si="1615"/>
        <v>0</v>
      </c>
      <c r="K1211" s="11">
        <f t="shared" si="1616"/>
        <v>0</v>
      </c>
      <c r="L1211" s="11">
        <f t="shared" si="1551"/>
        <v>1248</v>
      </c>
      <c r="M1211" s="11">
        <f t="shared" si="1552"/>
        <v>1248</v>
      </c>
      <c r="N1211" s="11">
        <f t="shared" si="1553"/>
        <v>1248</v>
      </c>
      <c r="O1211" s="11">
        <f t="shared" si="1617"/>
        <v>0</v>
      </c>
      <c r="P1211" s="11">
        <f t="shared" si="1618"/>
        <v>0</v>
      </c>
      <c r="Q1211" s="11">
        <f t="shared" si="1619"/>
        <v>0</v>
      </c>
      <c r="R1211" s="11">
        <f t="shared" si="1545"/>
        <v>1248</v>
      </c>
      <c r="S1211" s="11">
        <f t="shared" si="1546"/>
        <v>1248</v>
      </c>
      <c r="T1211" s="11">
        <f t="shared" si="1547"/>
        <v>1248</v>
      </c>
      <c r="U1211" s="11">
        <f t="shared" si="1620"/>
        <v>0</v>
      </c>
      <c r="V1211" s="11">
        <f t="shared" si="1621"/>
        <v>0</v>
      </c>
      <c r="W1211" s="11">
        <f t="shared" si="1622"/>
        <v>0</v>
      </c>
      <c r="X1211" s="11">
        <f t="shared" si="1524"/>
        <v>1248</v>
      </c>
      <c r="Y1211" s="11">
        <f t="shared" si="1525"/>
        <v>1248</v>
      </c>
      <c r="Z1211" s="11">
        <f t="shared" si="1526"/>
        <v>1248</v>
      </c>
      <c r="AA1211" s="11">
        <f t="shared" si="1623"/>
        <v>0</v>
      </c>
      <c r="AB1211" s="11">
        <f t="shared" si="1624"/>
        <v>0</v>
      </c>
      <c r="AC1211" s="11">
        <f t="shared" si="1625"/>
        <v>0</v>
      </c>
      <c r="AD1211" s="11">
        <f t="shared" si="1605"/>
        <v>1248</v>
      </c>
      <c r="AE1211" s="11">
        <f t="shared" si="1626"/>
        <v>0</v>
      </c>
      <c r="AF1211" s="57">
        <f t="shared" si="1580"/>
        <v>1248</v>
      </c>
      <c r="AG1211" s="58">
        <f t="shared" si="1607"/>
        <v>1248</v>
      </c>
      <c r="AH1211" s="58">
        <f t="shared" si="1608"/>
        <v>1248</v>
      </c>
      <c r="AI1211" s="11">
        <f t="shared" si="1627"/>
        <v>0</v>
      </c>
      <c r="AJ1211" s="21"/>
      <c r="AK1211" s="21"/>
    </row>
    <row r="1212" spans="1:37" ht="31.2" x14ac:dyDescent="0.3">
      <c r="A1212" s="47" t="s">
        <v>790</v>
      </c>
      <c r="B1212" s="48" t="s">
        <v>59</v>
      </c>
      <c r="C1212" s="47"/>
      <c r="D1212" s="47"/>
      <c r="E1212" s="49" t="s">
        <v>60</v>
      </c>
      <c r="F1212" s="11">
        <f t="shared" si="1611"/>
        <v>1248</v>
      </c>
      <c r="G1212" s="11">
        <f t="shared" si="1612"/>
        <v>1248</v>
      </c>
      <c r="H1212" s="11">
        <f t="shared" si="1613"/>
        <v>1248</v>
      </c>
      <c r="I1212" s="11">
        <f t="shared" si="1614"/>
        <v>0</v>
      </c>
      <c r="J1212" s="11">
        <f t="shared" si="1615"/>
        <v>0</v>
      </c>
      <c r="K1212" s="11">
        <f t="shared" si="1616"/>
        <v>0</v>
      </c>
      <c r="L1212" s="11">
        <f t="shared" si="1551"/>
        <v>1248</v>
      </c>
      <c r="M1212" s="11">
        <f t="shared" si="1552"/>
        <v>1248</v>
      </c>
      <c r="N1212" s="11">
        <f t="shared" si="1553"/>
        <v>1248</v>
      </c>
      <c r="O1212" s="11">
        <f t="shared" si="1617"/>
        <v>0</v>
      </c>
      <c r="P1212" s="11">
        <f t="shared" si="1618"/>
        <v>0</v>
      </c>
      <c r="Q1212" s="11">
        <f t="shared" si="1619"/>
        <v>0</v>
      </c>
      <c r="R1212" s="11">
        <f t="shared" si="1545"/>
        <v>1248</v>
      </c>
      <c r="S1212" s="11">
        <f t="shared" si="1546"/>
        <v>1248</v>
      </c>
      <c r="T1212" s="11">
        <f t="shared" si="1547"/>
        <v>1248</v>
      </c>
      <c r="U1212" s="11">
        <f t="shared" si="1620"/>
        <v>0</v>
      </c>
      <c r="V1212" s="11">
        <f t="shared" si="1621"/>
        <v>0</v>
      </c>
      <c r="W1212" s="11">
        <f t="shared" si="1622"/>
        <v>0</v>
      </c>
      <c r="X1212" s="11">
        <f t="shared" si="1524"/>
        <v>1248</v>
      </c>
      <c r="Y1212" s="11">
        <f t="shared" si="1525"/>
        <v>1248</v>
      </c>
      <c r="Z1212" s="11">
        <f t="shared" si="1526"/>
        <v>1248</v>
      </c>
      <c r="AA1212" s="11">
        <f t="shared" si="1623"/>
        <v>0</v>
      </c>
      <c r="AB1212" s="11">
        <f t="shared" si="1624"/>
        <v>0</v>
      </c>
      <c r="AC1212" s="11">
        <f t="shared" si="1625"/>
        <v>0</v>
      </c>
      <c r="AD1212" s="11">
        <f t="shared" si="1605"/>
        <v>1248</v>
      </c>
      <c r="AE1212" s="11">
        <f t="shared" si="1626"/>
        <v>0</v>
      </c>
      <c r="AF1212" s="57">
        <f t="shared" si="1580"/>
        <v>1248</v>
      </c>
      <c r="AG1212" s="58">
        <f t="shared" si="1607"/>
        <v>1248</v>
      </c>
      <c r="AH1212" s="58">
        <f t="shared" si="1608"/>
        <v>1248</v>
      </c>
      <c r="AI1212" s="11">
        <f t="shared" si="1627"/>
        <v>0</v>
      </c>
      <c r="AJ1212" s="21"/>
      <c r="AK1212" s="21"/>
    </row>
    <row r="1213" spans="1:37" x14ac:dyDescent="0.3">
      <c r="A1213" s="47" t="s">
        <v>790</v>
      </c>
      <c r="B1213" s="48">
        <v>200</v>
      </c>
      <c r="C1213" s="47" t="s">
        <v>318</v>
      </c>
      <c r="D1213" s="47" t="s">
        <v>30</v>
      </c>
      <c r="E1213" s="49" t="s">
        <v>720</v>
      </c>
      <c r="F1213" s="11">
        <v>1248</v>
      </c>
      <c r="G1213" s="11">
        <v>1248</v>
      </c>
      <c r="H1213" s="11">
        <v>1248</v>
      </c>
      <c r="I1213" s="11"/>
      <c r="J1213" s="11"/>
      <c r="K1213" s="11"/>
      <c r="L1213" s="11">
        <f t="shared" si="1551"/>
        <v>1248</v>
      </c>
      <c r="M1213" s="11">
        <f t="shared" si="1552"/>
        <v>1248</v>
      </c>
      <c r="N1213" s="11">
        <f t="shared" si="1553"/>
        <v>1248</v>
      </c>
      <c r="O1213" s="11"/>
      <c r="P1213" s="11"/>
      <c r="Q1213" s="11"/>
      <c r="R1213" s="11">
        <f t="shared" si="1545"/>
        <v>1248</v>
      </c>
      <c r="S1213" s="11">
        <f t="shared" si="1546"/>
        <v>1248</v>
      </c>
      <c r="T1213" s="11">
        <f t="shared" si="1547"/>
        <v>1248</v>
      </c>
      <c r="U1213" s="11"/>
      <c r="V1213" s="11"/>
      <c r="W1213" s="11"/>
      <c r="X1213" s="11">
        <f t="shared" si="1524"/>
        <v>1248</v>
      </c>
      <c r="Y1213" s="11">
        <f t="shared" si="1525"/>
        <v>1248</v>
      </c>
      <c r="Z1213" s="11">
        <f t="shared" si="1526"/>
        <v>1248</v>
      </c>
      <c r="AA1213" s="11"/>
      <c r="AB1213" s="11"/>
      <c r="AC1213" s="11"/>
      <c r="AD1213" s="11">
        <f t="shared" si="1605"/>
        <v>1248</v>
      </c>
      <c r="AE1213" s="11"/>
      <c r="AF1213" s="57">
        <f t="shared" si="1580"/>
        <v>1248</v>
      </c>
      <c r="AG1213" s="58">
        <f t="shared" si="1607"/>
        <v>1248</v>
      </c>
      <c r="AH1213" s="58">
        <f t="shared" si="1608"/>
        <v>1248</v>
      </c>
      <c r="AI1213" s="11"/>
      <c r="AJ1213" s="21"/>
      <c r="AK1213" s="21"/>
    </row>
    <row r="1214" spans="1:37" x14ac:dyDescent="0.3">
      <c r="A1214" s="47" t="s">
        <v>792</v>
      </c>
      <c r="B1214" s="48"/>
      <c r="C1214" s="47"/>
      <c r="D1214" s="47"/>
      <c r="E1214" s="49" t="s">
        <v>793</v>
      </c>
      <c r="F1214" s="11">
        <f t="shared" si="1611"/>
        <v>79659.100000000006</v>
      </c>
      <c r="G1214" s="11">
        <f t="shared" si="1612"/>
        <v>80602.399999999994</v>
      </c>
      <c r="H1214" s="11">
        <f t="shared" si="1613"/>
        <v>80602.399999999994</v>
      </c>
      <c r="I1214" s="11">
        <f t="shared" si="1614"/>
        <v>0</v>
      </c>
      <c r="J1214" s="11">
        <f t="shared" si="1615"/>
        <v>0</v>
      </c>
      <c r="K1214" s="11">
        <f t="shared" si="1616"/>
        <v>0</v>
      </c>
      <c r="L1214" s="11">
        <f t="shared" si="1551"/>
        <v>79659.100000000006</v>
      </c>
      <c r="M1214" s="11">
        <f t="shared" si="1552"/>
        <v>80602.399999999994</v>
      </c>
      <c r="N1214" s="11">
        <f t="shared" si="1553"/>
        <v>80602.399999999994</v>
      </c>
      <c r="O1214" s="11">
        <f t="shared" si="1617"/>
        <v>0</v>
      </c>
      <c r="P1214" s="11">
        <f t="shared" si="1618"/>
        <v>0</v>
      </c>
      <c r="Q1214" s="11">
        <f t="shared" si="1619"/>
        <v>0</v>
      </c>
      <c r="R1214" s="11">
        <f t="shared" si="1545"/>
        <v>79659.100000000006</v>
      </c>
      <c r="S1214" s="11">
        <f t="shared" si="1546"/>
        <v>80602.399999999994</v>
      </c>
      <c r="T1214" s="11">
        <f t="shared" si="1547"/>
        <v>80602.399999999994</v>
      </c>
      <c r="U1214" s="11">
        <f t="shared" si="1620"/>
        <v>0</v>
      </c>
      <c r="V1214" s="11">
        <f t="shared" si="1621"/>
        <v>0</v>
      </c>
      <c r="W1214" s="11">
        <f t="shared" si="1622"/>
        <v>0</v>
      </c>
      <c r="X1214" s="11">
        <f t="shared" si="1524"/>
        <v>79659.100000000006</v>
      </c>
      <c r="Y1214" s="11">
        <f t="shared" si="1525"/>
        <v>80602.399999999994</v>
      </c>
      <c r="Z1214" s="11">
        <f t="shared" si="1526"/>
        <v>80602.399999999994</v>
      </c>
      <c r="AA1214" s="11">
        <f t="shared" si="1623"/>
        <v>0</v>
      </c>
      <c r="AB1214" s="11">
        <f t="shared" si="1624"/>
        <v>0</v>
      </c>
      <c r="AC1214" s="11">
        <f t="shared" si="1625"/>
        <v>0</v>
      </c>
      <c r="AD1214" s="11">
        <f t="shared" si="1605"/>
        <v>79659.100000000006</v>
      </c>
      <c r="AE1214" s="11">
        <f t="shared" si="1626"/>
        <v>0</v>
      </c>
      <c r="AF1214" s="57">
        <f t="shared" si="1580"/>
        <v>79659.100000000006</v>
      </c>
      <c r="AG1214" s="58">
        <f t="shared" si="1607"/>
        <v>80602.399999999994</v>
      </c>
      <c r="AH1214" s="58">
        <f t="shared" si="1608"/>
        <v>80602.399999999994</v>
      </c>
      <c r="AI1214" s="11">
        <f t="shared" si="1627"/>
        <v>0</v>
      </c>
      <c r="AJ1214" s="21"/>
      <c r="AK1214" s="21"/>
    </row>
    <row r="1215" spans="1:37" ht="46.8" x14ac:dyDescent="0.3">
      <c r="A1215" s="47" t="s">
        <v>792</v>
      </c>
      <c r="B1215" s="48" t="s">
        <v>51</v>
      </c>
      <c r="C1215" s="47"/>
      <c r="D1215" s="47"/>
      <c r="E1215" s="49" t="s">
        <v>52</v>
      </c>
      <c r="F1215" s="11">
        <f t="shared" si="1611"/>
        <v>79659.100000000006</v>
      </c>
      <c r="G1215" s="11">
        <f t="shared" si="1612"/>
        <v>80602.399999999994</v>
      </c>
      <c r="H1215" s="11">
        <f t="shared" si="1613"/>
        <v>80602.399999999994</v>
      </c>
      <c r="I1215" s="11">
        <f t="shared" si="1614"/>
        <v>0</v>
      </c>
      <c r="J1215" s="11">
        <f t="shared" si="1615"/>
        <v>0</v>
      </c>
      <c r="K1215" s="11">
        <f t="shared" si="1616"/>
        <v>0</v>
      </c>
      <c r="L1215" s="11">
        <f t="shared" si="1551"/>
        <v>79659.100000000006</v>
      </c>
      <c r="M1215" s="11">
        <f t="shared" si="1552"/>
        <v>80602.399999999994</v>
      </c>
      <c r="N1215" s="11">
        <f t="shared" si="1553"/>
        <v>80602.399999999994</v>
      </c>
      <c r="O1215" s="11">
        <f t="shared" si="1617"/>
        <v>0</v>
      </c>
      <c r="P1215" s="11">
        <f t="shared" si="1618"/>
        <v>0</v>
      </c>
      <c r="Q1215" s="11">
        <f t="shared" si="1619"/>
        <v>0</v>
      </c>
      <c r="R1215" s="11">
        <f t="shared" si="1545"/>
        <v>79659.100000000006</v>
      </c>
      <c r="S1215" s="11">
        <f t="shared" si="1546"/>
        <v>80602.399999999994</v>
      </c>
      <c r="T1215" s="11">
        <f t="shared" si="1547"/>
        <v>80602.399999999994</v>
      </c>
      <c r="U1215" s="11">
        <f t="shared" si="1620"/>
        <v>0</v>
      </c>
      <c r="V1215" s="11">
        <f t="shared" si="1621"/>
        <v>0</v>
      </c>
      <c r="W1215" s="11">
        <f t="shared" si="1622"/>
        <v>0</v>
      </c>
      <c r="X1215" s="11">
        <f t="shared" ref="X1215:X1278" si="1628">R1215+U1215</f>
        <v>79659.100000000006</v>
      </c>
      <c r="Y1215" s="11">
        <f t="shared" ref="Y1215:Y1278" si="1629">S1215+V1215</f>
        <v>80602.399999999994</v>
      </c>
      <c r="Z1215" s="11">
        <f t="shared" ref="Z1215:Z1278" si="1630">T1215+W1215</f>
        <v>80602.399999999994</v>
      </c>
      <c r="AA1215" s="11">
        <f t="shared" si="1623"/>
        <v>0</v>
      </c>
      <c r="AB1215" s="11">
        <f t="shared" si="1624"/>
        <v>0</v>
      </c>
      <c r="AC1215" s="11">
        <f t="shared" si="1625"/>
        <v>0</v>
      </c>
      <c r="AD1215" s="11">
        <f t="shared" si="1605"/>
        <v>79659.100000000006</v>
      </c>
      <c r="AE1215" s="11">
        <f t="shared" si="1626"/>
        <v>0</v>
      </c>
      <c r="AF1215" s="57">
        <f t="shared" si="1580"/>
        <v>79659.100000000006</v>
      </c>
      <c r="AG1215" s="58">
        <f t="shared" si="1607"/>
        <v>80602.399999999994</v>
      </c>
      <c r="AH1215" s="58">
        <f t="shared" si="1608"/>
        <v>80602.399999999994</v>
      </c>
      <c r="AI1215" s="11">
        <f t="shared" si="1627"/>
        <v>0</v>
      </c>
      <c r="AJ1215" s="21"/>
      <c r="AK1215" s="21"/>
    </row>
    <row r="1216" spans="1:37" x14ac:dyDescent="0.3">
      <c r="A1216" s="47" t="s">
        <v>792</v>
      </c>
      <c r="B1216" s="48">
        <v>600</v>
      </c>
      <c r="C1216" s="47" t="s">
        <v>318</v>
      </c>
      <c r="D1216" s="47" t="s">
        <v>30</v>
      </c>
      <c r="E1216" s="49" t="s">
        <v>720</v>
      </c>
      <c r="F1216" s="11">
        <v>79659.100000000006</v>
      </c>
      <c r="G1216" s="11">
        <v>80602.399999999994</v>
      </c>
      <c r="H1216" s="11">
        <v>80602.399999999994</v>
      </c>
      <c r="I1216" s="11"/>
      <c r="J1216" s="11"/>
      <c r="K1216" s="11"/>
      <c r="L1216" s="11">
        <f t="shared" si="1551"/>
        <v>79659.100000000006</v>
      </c>
      <c r="M1216" s="11">
        <f t="shared" si="1552"/>
        <v>80602.399999999994</v>
      </c>
      <c r="N1216" s="11">
        <f t="shared" si="1553"/>
        <v>80602.399999999994</v>
      </c>
      <c r="O1216" s="11"/>
      <c r="P1216" s="11"/>
      <c r="Q1216" s="11"/>
      <c r="R1216" s="11">
        <f t="shared" si="1545"/>
        <v>79659.100000000006</v>
      </c>
      <c r="S1216" s="11">
        <f t="shared" si="1546"/>
        <v>80602.399999999994</v>
      </c>
      <c r="T1216" s="11">
        <f t="shared" si="1547"/>
        <v>80602.399999999994</v>
      </c>
      <c r="U1216" s="11"/>
      <c r="V1216" s="11"/>
      <c r="W1216" s="11"/>
      <c r="X1216" s="11">
        <f t="shared" si="1628"/>
        <v>79659.100000000006</v>
      </c>
      <c r="Y1216" s="11">
        <f t="shared" si="1629"/>
        <v>80602.399999999994</v>
      </c>
      <c r="Z1216" s="11">
        <f t="shared" si="1630"/>
        <v>80602.399999999994</v>
      </c>
      <c r="AA1216" s="11"/>
      <c r="AB1216" s="11"/>
      <c r="AC1216" s="11"/>
      <c r="AD1216" s="11">
        <f t="shared" si="1605"/>
        <v>79659.100000000006</v>
      </c>
      <c r="AE1216" s="11"/>
      <c r="AF1216" s="57">
        <f t="shared" si="1580"/>
        <v>79659.100000000006</v>
      </c>
      <c r="AG1216" s="58">
        <f t="shared" si="1607"/>
        <v>80602.399999999994</v>
      </c>
      <c r="AH1216" s="58">
        <f t="shared" si="1608"/>
        <v>80602.399999999994</v>
      </c>
      <c r="AI1216" s="11"/>
      <c r="AJ1216" s="21"/>
      <c r="AK1216" s="21"/>
    </row>
    <row r="1217" spans="1:37" ht="46.8" x14ac:dyDescent="0.3">
      <c r="A1217" s="47" t="s">
        <v>794</v>
      </c>
      <c r="B1217" s="48"/>
      <c r="C1217" s="47"/>
      <c r="D1217" s="47"/>
      <c r="E1217" s="49" t="s">
        <v>795</v>
      </c>
      <c r="F1217" s="11">
        <f t="shared" si="1611"/>
        <v>38810.6</v>
      </c>
      <c r="G1217" s="11">
        <f t="shared" si="1612"/>
        <v>38810.6</v>
      </c>
      <c r="H1217" s="11">
        <f t="shared" si="1613"/>
        <v>38810.6</v>
      </c>
      <c r="I1217" s="11">
        <f t="shared" si="1614"/>
        <v>0</v>
      </c>
      <c r="J1217" s="11">
        <f t="shared" si="1615"/>
        <v>0</v>
      </c>
      <c r="K1217" s="11">
        <f t="shared" si="1616"/>
        <v>0</v>
      </c>
      <c r="L1217" s="11">
        <f t="shared" si="1551"/>
        <v>38810.6</v>
      </c>
      <c r="M1217" s="11">
        <f t="shared" si="1552"/>
        <v>38810.6</v>
      </c>
      <c r="N1217" s="11">
        <f t="shared" si="1553"/>
        <v>38810.6</v>
      </c>
      <c r="O1217" s="11">
        <f t="shared" si="1617"/>
        <v>0</v>
      </c>
      <c r="P1217" s="11">
        <f t="shared" si="1618"/>
        <v>0</v>
      </c>
      <c r="Q1217" s="11">
        <f t="shared" si="1619"/>
        <v>0</v>
      </c>
      <c r="R1217" s="11">
        <f t="shared" si="1545"/>
        <v>38810.6</v>
      </c>
      <c r="S1217" s="11">
        <f t="shared" si="1546"/>
        <v>38810.6</v>
      </c>
      <c r="T1217" s="11">
        <f t="shared" si="1547"/>
        <v>38810.6</v>
      </c>
      <c r="U1217" s="11">
        <f t="shared" si="1620"/>
        <v>0</v>
      </c>
      <c r="V1217" s="11">
        <f t="shared" si="1621"/>
        <v>0</v>
      </c>
      <c r="W1217" s="11">
        <f t="shared" si="1622"/>
        <v>0</v>
      </c>
      <c r="X1217" s="11">
        <f t="shared" si="1628"/>
        <v>38810.6</v>
      </c>
      <c r="Y1217" s="11">
        <f t="shared" si="1629"/>
        <v>38810.6</v>
      </c>
      <c r="Z1217" s="11">
        <f t="shared" si="1630"/>
        <v>38810.6</v>
      </c>
      <c r="AA1217" s="11">
        <f t="shared" si="1623"/>
        <v>0</v>
      </c>
      <c r="AB1217" s="11">
        <f t="shared" si="1624"/>
        <v>0</v>
      </c>
      <c r="AC1217" s="11">
        <f t="shared" si="1625"/>
        <v>0</v>
      </c>
      <c r="AD1217" s="11">
        <f t="shared" si="1605"/>
        <v>38810.6</v>
      </c>
      <c r="AE1217" s="11">
        <f t="shared" si="1626"/>
        <v>0</v>
      </c>
      <c r="AF1217" s="57">
        <f t="shared" si="1580"/>
        <v>38810.6</v>
      </c>
      <c r="AG1217" s="58">
        <f t="shared" si="1607"/>
        <v>38810.6</v>
      </c>
      <c r="AH1217" s="58">
        <f t="shared" si="1608"/>
        <v>38810.6</v>
      </c>
      <c r="AI1217" s="11">
        <f t="shared" si="1627"/>
        <v>0</v>
      </c>
      <c r="AJ1217" s="21"/>
      <c r="AK1217" s="21"/>
    </row>
    <row r="1218" spans="1:37" x14ac:dyDescent="0.3">
      <c r="A1218" s="47" t="s">
        <v>794</v>
      </c>
      <c r="B1218" s="48" t="s">
        <v>45</v>
      </c>
      <c r="C1218" s="47"/>
      <c r="D1218" s="47"/>
      <c r="E1218" s="49" t="s">
        <v>46</v>
      </c>
      <c r="F1218" s="11">
        <f t="shared" si="1611"/>
        <v>38810.6</v>
      </c>
      <c r="G1218" s="11">
        <f t="shared" si="1612"/>
        <v>38810.6</v>
      </c>
      <c r="H1218" s="11">
        <f t="shared" si="1613"/>
        <v>38810.6</v>
      </c>
      <c r="I1218" s="11">
        <f t="shared" si="1614"/>
        <v>0</v>
      </c>
      <c r="J1218" s="11">
        <f t="shared" si="1615"/>
        <v>0</v>
      </c>
      <c r="K1218" s="11">
        <f t="shared" si="1616"/>
        <v>0</v>
      </c>
      <c r="L1218" s="11">
        <f t="shared" si="1551"/>
        <v>38810.6</v>
      </c>
      <c r="M1218" s="11">
        <f t="shared" si="1552"/>
        <v>38810.6</v>
      </c>
      <c r="N1218" s="11">
        <f t="shared" si="1553"/>
        <v>38810.6</v>
      </c>
      <c r="O1218" s="11">
        <f t="shared" si="1617"/>
        <v>0</v>
      </c>
      <c r="P1218" s="11">
        <f t="shared" si="1618"/>
        <v>0</v>
      </c>
      <c r="Q1218" s="11">
        <f t="shared" si="1619"/>
        <v>0</v>
      </c>
      <c r="R1218" s="11">
        <f t="shared" si="1545"/>
        <v>38810.6</v>
      </c>
      <c r="S1218" s="11">
        <f t="shared" si="1546"/>
        <v>38810.6</v>
      </c>
      <c r="T1218" s="11">
        <f t="shared" si="1547"/>
        <v>38810.6</v>
      </c>
      <c r="U1218" s="11">
        <f t="shared" si="1620"/>
        <v>0</v>
      </c>
      <c r="V1218" s="11">
        <f t="shared" si="1621"/>
        <v>0</v>
      </c>
      <c r="W1218" s="11">
        <f t="shared" si="1622"/>
        <v>0</v>
      </c>
      <c r="X1218" s="11">
        <f t="shared" si="1628"/>
        <v>38810.6</v>
      </c>
      <c r="Y1218" s="11">
        <f t="shared" si="1629"/>
        <v>38810.6</v>
      </c>
      <c r="Z1218" s="11">
        <f t="shared" si="1630"/>
        <v>38810.6</v>
      </c>
      <c r="AA1218" s="11">
        <f t="shared" si="1623"/>
        <v>0</v>
      </c>
      <c r="AB1218" s="11">
        <f t="shared" si="1624"/>
        <v>0</v>
      </c>
      <c r="AC1218" s="11">
        <f t="shared" si="1625"/>
        <v>0</v>
      </c>
      <c r="AD1218" s="11">
        <f t="shared" si="1605"/>
        <v>38810.6</v>
      </c>
      <c r="AE1218" s="11">
        <f t="shared" si="1626"/>
        <v>0</v>
      </c>
      <c r="AF1218" s="57">
        <f t="shared" si="1580"/>
        <v>38810.6</v>
      </c>
      <c r="AG1218" s="58">
        <f t="shared" si="1607"/>
        <v>38810.6</v>
      </c>
      <c r="AH1218" s="58">
        <f t="shared" si="1608"/>
        <v>38810.6</v>
      </c>
      <c r="AI1218" s="11">
        <f t="shared" si="1627"/>
        <v>0</v>
      </c>
      <c r="AJ1218" s="21"/>
      <c r="AK1218" s="21"/>
    </row>
    <row r="1219" spans="1:37" x14ac:dyDescent="0.3">
      <c r="A1219" s="47" t="s">
        <v>794</v>
      </c>
      <c r="B1219" s="48">
        <v>800</v>
      </c>
      <c r="C1219" s="47" t="s">
        <v>100</v>
      </c>
      <c r="D1219" s="47" t="s">
        <v>328</v>
      </c>
      <c r="E1219" s="49" t="s">
        <v>329</v>
      </c>
      <c r="F1219" s="11">
        <v>38810.6</v>
      </c>
      <c r="G1219" s="11">
        <v>38810.6</v>
      </c>
      <c r="H1219" s="11">
        <v>38810.6</v>
      </c>
      <c r="I1219" s="11"/>
      <c r="J1219" s="11"/>
      <c r="K1219" s="11"/>
      <c r="L1219" s="11">
        <f t="shared" si="1551"/>
        <v>38810.6</v>
      </c>
      <c r="M1219" s="11">
        <f t="shared" si="1552"/>
        <v>38810.6</v>
      </c>
      <c r="N1219" s="11">
        <f t="shared" si="1553"/>
        <v>38810.6</v>
      </c>
      <c r="O1219" s="11"/>
      <c r="P1219" s="11"/>
      <c r="Q1219" s="11"/>
      <c r="R1219" s="11">
        <f t="shared" si="1545"/>
        <v>38810.6</v>
      </c>
      <c r="S1219" s="11">
        <f t="shared" si="1546"/>
        <v>38810.6</v>
      </c>
      <c r="T1219" s="11">
        <f t="shared" si="1547"/>
        <v>38810.6</v>
      </c>
      <c r="U1219" s="11"/>
      <c r="V1219" s="11"/>
      <c r="W1219" s="11"/>
      <c r="X1219" s="11">
        <f t="shared" si="1628"/>
        <v>38810.6</v>
      </c>
      <c r="Y1219" s="11">
        <f t="shared" si="1629"/>
        <v>38810.6</v>
      </c>
      <c r="Z1219" s="11">
        <f t="shared" si="1630"/>
        <v>38810.6</v>
      </c>
      <c r="AA1219" s="11"/>
      <c r="AB1219" s="11"/>
      <c r="AC1219" s="11"/>
      <c r="AD1219" s="11">
        <f t="shared" si="1605"/>
        <v>38810.6</v>
      </c>
      <c r="AE1219" s="11"/>
      <c r="AF1219" s="57">
        <f t="shared" si="1580"/>
        <v>38810.6</v>
      </c>
      <c r="AG1219" s="58">
        <f t="shared" si="1607"/>
        <v>38810.6</v>
      </c>
      <c r="AH1219" s="58">
        <f t="shared" si="1608"/>
        <v>38810.6</v>
      </c>
      <c r="AI1219" s="11"/>
      <c r="AJ1219" s="21"/>
      <c r="AK1219" s="21"/>
    </row>
    <row r="1220" spans="1:37" ht="46.8" x14ac:dyDescent="0.3">
      <c r="A1220" s="47" t="s">
        <v>796</v>
      </c>
      <c r="B1220" s="48"/>
      <c r="C1220" s="47"/>
      <c r="D1220" s="47"/>
      <c r="E1220" s="49" t="s">
        <v>797</v>
      </c>
      <c r="F1220" s="11">
        <f t="shared" ref="F1220:K1220" si="1631">F1221+F1224+F1227+F1230</f>
        <v>135503.70000000001</v>
      </c>
      <c r="G1220" s="11">
        <f t="shared" si="1631"/>
        <v>83894.3</v>
      </c>
      <c r="H1220" s="11">
        <f t="shared" si="1631"/>
        <v>59394.3</v>
      </c>
      <c r="I1220" s="11">
        <f t="shared" si="1631"/>
        <v>0</v>
      </c>
      <c r="J1220" s="11">
        <f t="shared" si="1631"/>
        <v>0</v>
      </c>
      <c r="K1220" s="11">
        <f t="shared" si="1631"/>
        <v>0</v>
      </c>
      <c r="L1220" s="11">
        <f t="shared" si="1551"/>
        <v>135503.70000000001</v>
      </c>
      <c r="M1220" s="11">
        <f t="shared" si="1552"/>
        <v>83894.3</v>
      </c>
      <c r="N1220" s="11">
        <f t="shared" si="1553"/>
        <v>59394.3</v>
      </c>
      <c r="O1220" s="11">
        <f>O1221+O1224+O1227+O1230</f>
        <v>73335.64</v>
      </c>
      <c r="P1220" s="11">
        <f>P1221+P1224+P1227+P1230</f>
        <v>0</v>
      </c>
      <c r="Q1220" s="11">
        <f>Q1221+Q1224+Q1227+Q1230</f>
        <v>0</v>
      </c>
      <c r="R1220" s="11">
        <f t="shared" si="1545"/>
        <v>208839.34000000003</v>
      </c>
      <c r="S1220" s="11">
        <f t="shared" si="1546"/>
        <v>83894.3</v>
      </c>
      <c r="T1220" s="11">
        <f t="shared" si="1547"/>
        <v>59394.3</v>
      </c>
      <c r="U1220" s="11">
        <f>U1221+U1224+U1227+U1230</f>
        <v>-16875.439999999999</v>
      </c>
      <c r="V1220" s="11">
        <f>V1221+V1224+V1227+V1230</f>
        <v>0</v>
      </c>
      <c r="W1220" s="11">
        <f>W1221+W1224+W1227+W1230</f>
        <v>0</v>
      </c>
      <c r="X1220" s="11">
        <f t="shared" si="1628"/>
        <v>191963.90000000002</v>
      </c>
      <c r="Y1220" s="11">
        <f t="shared" si="1629"/>
        <v>83894.3</v>
      </c>
      <c r="Z1220" s="11">
        <f t="shared" si="1630"/>
        <v>59394.3</v>
      </c>
      <c r="AA1220" s="11">
        <f>AA1221+AA1224+AA1227+AA1230</f>
        <v>0</v>
      </c>
      <c r="AB1220" s="11">
        <f>AB1221+AB1224+AB1227+AB1230</f>
        <v>0</v>
      </c>
      <c r="AC1220" s="11">
        <f>AC1221+AC1224+AC1227+AC1230</f>
        <v>0</v>
      </c>
      <c r="AD1220" s="11">
        <f t="shared" si="1605"/>
        <v>191963.90000000002</v>
      </c>
      <c r="AE1220" s="11">
        <f>AE1221+AE1224+AE1227+AE1230</f>
        <v>0</v>
      </c>
      <c r="AF1220" s="57">
        <f t="shared" si="1580"/>
        <v>191963.90000000002</v>
      </c>
      <c r="AG1220" s="58">
        <f t="shared" si="1607"/>
        <v>83894.3</v>
      </c>
      <c r="AH1220" s="58">
        <f t="shared" si="1608"/>
        <v>59394.3</v>
      </c>
      <c r="AI1220" s="11">
        <f>AI1221+AI1224+AI1227+AI1230</f>
        <v>0</v>
      </c>
      <c r="AJ1220" s="21"/>
      <c r="AK1220" s="21"/>
    </row>
    <row r="1221" spans="1:37" x14ac:dyDescent="0.3">
      <c r="A1221" s="47" t="s">
        <v>798</v>
      </c>
      <c r="B1221" s="48"/>
      <c r="C1221" s="47"/>
      <c r="D1221" s="47"/>
      <c r="E1221" s="49" t="s">
        <v>195</v>
      </c>
      <c r="F1221" s="11">
        <f t="shared" ref="F1221:F1233" si="1632">F1222</f>
        <v>139.19999999999999</v>
      </c>
      <c r="G1221" s="11">
        <f t="shared" ref="G1221:G1233" si="1633">G1222</f>
        <v>0</v>
      </c>
      <c r="H1221" s="11">
        <f t="shared" ref="H1221:H1233" si="1634">H1222</f>
        <v>0</v>
      </c>
      <c r="I1221" s="11">
        <f t="shared" ref="I1221:I1233" si="1635">I1222</f>
        <v>0</v>
      </c>
      <c r="J1221" s="11">
        <f t="shared" ref="J1221:J1233" si="1636">J1222</f>
        <v>0</v>
      </c>
      <c r="K1221" s="11">
        <f t="shared" ref="K1221:K1233" si="1637">K1222</f>
        <v>0</v>
      </c>
      <c r="L1221" s="11">
        <f t="shared" si="1551"/>
        <v>139.19999999999999</v>
      </c>
      <c r="M1221" s="11">
        <f t="shared" si="1552"/>
        <v>0</v>
      </c>
      <c r="N1221" s="11">
        <f t="shared" si="1553"/>
        <v>0</v>
      </c>
      <c r="O1221" s="11">
        <f t="shared" ref="O1221:O1233" si="1638">O1222</f>
        <v>175.1</v>
      </c>
      <c r="P1221" s="11">
        <f t="shared" ref="P1221:P1233" si="1639">P1222</f>
        <v>0</v>
      </c>
      <c r="Q1221" s="11">
        <f t="shared" ref="Q1221:Q1233" si="1640">Q1222</f>
        <v>0</v>
      </c>
      <c r="R1221" s="11">
        <f t="shared" si="1545"/>
        <v>314.29999999999995</v>
      </c>
      <c r="S1221" s="11">
        <f t="shared" si="1546"/>
        <v>0</v>
      </c>
      <c r="T1221" s="11">
        <f t="shared" si="1547"/>
        <v>0</v>
      </c>
      <c r="U1221" s="11">
        <f t="shared" ref="U1221:U1233" si="1641">U1222</f>
        <v>0</v>
      </c>
      <c r="V1221" s="11">
        <f t="shared" ref="V1221:V1233" si="1642">V1222</f>
        <v>0</v>
      </c>
      <c r="W1221" s="11">
        <f t="shared" ref="W1221:W1233" si="1643">W1222</f>
        <v>0</v>
      </c>
      <c r="X1221" s="11">
        <f t="shared" si="1628"/>
        <v>314.29999999999995</v>
      </c>
      <c r="Y1221" s="11">
        <f t="shared" si="1629"/>
        <v>0</v>
      </c>
      <c r="Z1221" s="11">
        <f t="shared" si="1630"/>
        <v>0</v>
      </c>
      <c r="AA1221" s="11">
        <f t="shared" ref="AA1221:AA1233" si="1644">AA1222</f>
        <v>0</v>
      </c>
      <c r="AB1221" s="11">
        <f t="shared" ref="AB1221:AB1233" si="1645">AB1222</f>
        <v>0</v>
      </c>
      <c r="AC1221" s="11">
        <f t="shared" ref="AC1221:AC1233" si="1646">AC1222</f>
        <v>0</v>
      </c>
      <c r="AD1221" s="11">
        <f t="shared" si="1605"/>
        <v>314.29999999999995</v>
      </c>
      <c r="AE1221" s="11">
        <f t="shared" ref="AE1221:AE1233" si="1647">AE1222</f>
        <v>0</v>
      </c>
      <c r="AF1221" s="57">
        <f t="shared" si="1580"/>
        <v>314.29999999999995</v>
      </c>
      <c r="AG1221" s="58">
        <f t="shared" si="1607"/>
        <v>0</v>
      </c>
      <c r="AH1221" s="58">
        <f t="shared" si="1608"/>
        <v>0</v>
      </c>
      <c r="AI1221" s="11">
        <f t="shared" ref="AI1221:AI1233" si="1648">AI1222</f>
        <v>0</v>
      </c>
      <c r="AJ1221" s="21"/>
      <c r="AK1221" s="21"/>
    </row>
    <row r="1222" spans="1:37" ht="46.8" x14ac:dyDescent="0.3">
      <c r="A1222" s="47" t="s">
        <v>798</v>
      </c>
      <c r="B1222" s="48" t="s">
        <v>51</v>
      </c>
      <c r="C1222" s="47"/>
      <c r="D1222" s="47"/>
      <c r="E1222" s="49" t="s">
        <v>52</v>
      </c>
      <c r="F1222" s="11">
        <f t="shared" si="1632"/>
        <v>139.19999999999999</v>
      </c>
      <c r="G1222" s="11">
        <f t="shared" si="1633"/>
        <v>0</v>
      </c>
      <c r="H1222" s="11">
        <f t="shared" si="1634"/>
        <v>0</v>
      </c>
      <c r="I1222" s="11">
        <f t="shared" si="1635"/>
        <v>0</v>
      </c>
      <c r="J1222" s="11">
        <f t="shared" si="1636"/>
        <v>0</v>
      </c>
      <c r="K1222" s="11">
        <f t="shared" si="1637"/>
        <v>0</v>
      </c>
      <c r="L1222" s="11">
        <f t="shared" si="1551"/>
        <v>139.19999999999999</v>
      </c>
      <c r="M1222" s="11">
        <f t="shared" si="1552"/>
        <v>0</v>
      </c>
      <c r="N1222" s="11">
        <f t="shared" si="1553"/>
        <v>0</v>
      </c>
      <c r="O1222" s="11">
        <f t="shared" si="1638"/>
        <v>175.1</v>
      </c>
      <c r="P1222" s="11">
        <f t="shared" si="1639"/>
        <v>0</v>
      </c>
      <c r="Q1222" s="11">
        <f t="shared" si="1640"/>
        <v>0</v>
      </c>
      <c r="R1222" s="11">
        <f t="shared" si="1545"/>
        <v>314.29999999999995</v>
      </c>
      <c r="S1222" s="11">
        <f t="shared" si="1546"/>
        <v>0</v>
      </c>
      <c r="T1222" s="11">
        <f t="shared" si="1547"/>
        <v>0</v>
      </c>
      <c r="U1222" s="11">
        <f t="shared" si="1641"/>
        <v>0</v>
      </c>
      <c r="V1222" s="11">
        <f t="shared" si="1642"/>
        <v>0</v>
      </c>
      <c r="W1222" s="11">
        <f t="shared" si="1643"/>
        <v>0</v>
      </c>
      <c r="X1222" s="11">
        <f t="shared" si="1628"/>
        <v>314.29999999999995</v>
      </c>
      <c r="Y1222" s="11">
        <f t="shared" si="1629"/>
        <v>0</v>
      </c>
      <c r="Z1222" s="11">
        <f t="shared" si="1630"/>
        <v>0</v>
      </c>
      <c r="AA1222" s="11">
        <f t="shared" si="1644"/>
        <v>0</v>
      </c>
      <c r="AB1222" s="11">
        <f t="shared" si="1645"/>
        <v>0</v>
      </c>
      <c r="AC1222" s="11">
        <f t="shared" si="1646"/>
        <v>0</v>
      </c>
      <c r="AD1222" s="11">
        <f t="shared" si="1605"/>
        <v>314.29999999999995</v>
      </c>
      <c r="AE1222" s="11">
        <f t="shared" si="1647"/>
        <v>0</v>
      </c>
      <c r="AF1222" s="57">
        <f t="shared" si="1580"/>
        <v>314.29999999999995</v>
      </c>
      <c r="AG1222" s="58">
        <f t="shared" si="1607"/>
        <v>0</v>
      </c>
      <c r="AH1222" s="58">
        <f t="shared" si="1608"/>
        <v>0</v>
      </c>
      <c r="AI1222" s="11">
        <f t="shared" si="1648"/>
        <v>0</v>
      </c>
      <c r="AJ1222" s="21"/>
      <c r="AK1222" s="21"/>
    </row>
    <row r="1223" spans="1:37" x14ac:dyDescent="0.3">
      <c r="A1223" s="47" t="s">
        <v>798</v>
      </c>
      <c r="B1223" s="48">
        <v>600</v>
      </c>
      <c r="C1223" s="47" t="s">
        <v>318</v>
      </c>
      <c r="D1223" s="47" t="s">
        <v>99</v>
      </c>
      <c r="E1223" s="49" t="s">
        <v>523</v>
      </c>
      <c r="F1223" s="11">
        <v>139.19999999999999</v>
      </c>
      <c r="G1223" s="11">
        <v>0</v>
      </c>
      <c r="H1223" s="11">
        <v>0</v>
      </c>
      <c r="I1223" s="11"/>
      <c r="J1223" s="11"/>
      <c r="K1223" s="11"/>
      <c r="L1223" s="11">
        <f t="shared" si="1551"/>
        <v>139.19999999999999</v>
      </c>
      <c r="M1223" s="11">
        <f t="shared" si="1552"/>
        <v>0</v>
      </c>
      <c r="N1223" s="11">
        <f t="shared" si="1553"/>
        <v>0</v>
      </c>
      <c r="O1223" s="11">
        <v>175.1</v>
      </c>
      <c r="P1223" s="11"/>
      <c r="Q1223" s="11"/>
      <c r="R1223" s="11">
        <f t="shared" si="1545"/>
        <v>314.29999999999995</v>
      </c>
      <c r="S1223" s="11">
        <f t="shared" si="1546"/>
        <v>0</v>
      </c>
      <c r="T1223" s="11">
        <f t="shared" si="1547"/>
        <v>0</v>
      </c>
      <c r="U1223" s="11"/>
      <c r="V1223" s="11"/>
      <c r="W1223" s="11"/>
      <c r="X1223" s="11">
        <f t="shared" si="1628"/>
        <v>314.29999999999995</v>
      </c>
      <c r="Y1223" s="11">
        <f t="shared" si="1629"/>
        <v>0</v>
      </c>
      <c r="Z1223" s="11">
        <f t="shared" si="1630"/>
        <v>0</v>
      </c>
      <c r="AA1223" s="11"/>
      <c r="AB1223" s="11"/>
      <c r="AC1223" s="11"/>
      <c r="AD1223" s="11">
        <f t="shared" si="1605"/>
        <v>314.29999999999995</v>
      </c>
      <c r="AE1223" s="11"/>
      <c r="AF1223" s="57">
        <f t="shared" si="1580"/>
        <v>314.29999999999995</v>
      </c>
      <c r="AG1223" s="58">
        <f t="shared" si="1607"/>
        <v>0</v>
      </c>
      <c r="AH1223" s="58">
        <f t="shared" si="1608"/>
        <v>0</v>
      </c>
      <c r="AI1223" s="11"/>
      <c r="AJ1223" s="21"/>
      <c r="AK1223" s="21"/>
    </row>
    <row r="1224" spans="1:37" ht="31.2" x14ac:dyDescent="0.3">
      <c r="A1224" s="47" t="s">
        <v>799</v>
      </c>
      <c r="B1224" s="48"/>
      <c r="C1224" s="47"/>
      <c r="D1224" s="47"/>
      <c r="E1224" s="49" t="s">
        <v>800</v>
      </c>
      <c r="F1224" s="11">
        <f t="shared" si="1632"/>
        <v>99877.400000000009</v>
      </c>
      <c r="G1224" s="11">
        <f t="shared" si="1633"/>
        <v>48664.5</v>
      </c>
      <c r="H1224" s="11">
        <f t="shared" si="1634"/>
        <v>48664.5</v>
      </c>
      <c r="I1224" s="11">
        <f t="shared" si="1635"/>
        <v>0</v>
      </c>
      <c r="J1224" s="11">
        <f t="shared" si="1636"/>
        <v>0</v>
      </c>
      <c r="K1224" s="11">
        <f t="shared" si="1637"/>
        <v>0</v>
      </c>
      <c r="L1224" s="11">
        <f t="shared" si="1551"/>
        <v>99877.400000000009</v>
      </c>
      <c r="M1224" s="11">
        <f t="shared" si="1552"/>
        <v>48664.5</v>
      </c>
      <c r="N1224" s="11">
        <f t="shared" si="1553"/>
        <v>48664.5</v>
      </c>
      <c r="O1224" s="11">
        <f t="shared" si="1638"/>
        <v>0</v>
      </c>
      <c r="P1224" s="11">
        <f t="shared" si="1639"/>
        <v>0</v>
      </c>
      <c r="Q1224" s="11">
        <f t="shared" si="1640"/>
        <v>0</v>
      </c>
      <c r="R1224" s="11">
        <f t="shared" ref="R1224:R1287" si="1649">L1224+O1224</f>
        <v>99877.400000000009</v>
      </c>
      <c r="S1224" s="11">
        <f t="shared" ref="S1224:S1287" si="1650">M1224+P1224</f>
        <v>48664.5</v>
      </c>
      <c r="T1224" s="11">
        <f t="shared" ref="T1224:T1287" si="1651">N1224+Q1224</f>
        <v>48664.5</v>
      </c>
      <c r="U1224" s="11">
        <f t="shared" si="1641"/>
        <v>0</v>
      </c>
      <c r="V1224" s="11">
        <f t="shared" si="1642"/>
        <v>0</v>
      </c>
      <c r="W1224" s="11">
        <f t="shared" si="1643"/>
        <v>0</v>
      </c>
      <c r="X1224" s="11">
        <f t="shared" si="1628"/>
        <v>99877.400000000009</v>
      </c>
      <c r="Y1224" s="11">
        <f t="shared" si="1629"/>
        <v>48664.5</v>
      </c>
      <c r="Z1224" s="11">
        <f t="shared" si="1630"/>
        <v>48664.5</v>
      </c>
      <c r="AA1224" s="11">
        <f t="shared" si="1644"/>
        <v>0</v>
      </c>
      <c r="AB1224" s="11">
        <f t="shared" si="1645"/>
        <v>0</v>
      </c>
      <c r="AC1224" s="11">
        <f t="shared" si="1646"/>
        <v>0</v>
      </c>
      <c r="AD1224" s="11">
        <f t="shared" si="1605"/>
        <v>99877.400000000009</v>
      </c>
      <c r="AE1224" s="11">
        <f t="shared" si="1647"/>
        <v>0</v>
      </c>
      <c r="AF1224" s="57">
        <f t="shared" si="1580"/>
        <v>99877.400000000009</v>
      </c>
      <c r="AG1224" s="58">
        <f t="shared" si="1607"/>
        <v>48664.5</v>
      </c>
      <c r="AH1224" s="58">
        <f t="shared" si="1608"/>
        <v>48664.5</v>
      </c>
      <c r="AI1224" s="11">
        <f t="shared" si="1648"/>
        <v>0</v>
      </c>
      <c r="AJ1224" s="21"/>
      <c r="AK1224" s="21"/>
    </row>
    <row r="1225" spans="1:37" ht="31.2" x14ac:dyDescent="0.3">
      <c r="A1225" s="47" t="s">
        <v>799</v>
      </c>
      <c r="B1225" s="48" t="s">
        <v>59</v>
      </c>
      <c r="C1225" s="47"/>
      <c r="D1225" s="47"/>
      <c r="E1225" s="49" t="s">
        <v>60</v>
      </c>
      <c r="F1225" s="11">
        <f t="shared" si="1632"/>
        <v>99877.400000000009</v>
      </c>
      <c r="G1225" s="11">
        <f t="shared" si="1633"/>
        <v>48664.5</v>
      </c>
      <c r="H1225" s="11">
        <f t="shared" si="1634"/>
        <v>48664.5</v>
      </c>
      <c r="I1225" s="11">
        <f t="shared" si="1635"/>
        <v>0</v>
      </c>
      <c r="J1225" s="11">
        <f t="shared" si="1636"/>
        <v>0</v>
      </c>
      <c r="K1225" s="11">
        <f t="shared" si="1637"/>
        <v>0</v>
      </c>
      <c r="L1225" s="11">
        <f t="shared" si="1551"/>
        <v>99877.400000000009</v>
      </c>
      <c r="M1225" s="11">
        <f t="shared" si="1552"/>
        <v>48664.5</v>
      </c>
      <c r="N1225" s="11">
        <f t="shared" si="1553"/>
        <v>48664.5</v>
      </c>
      <c r="O1225" s="11">
        <f t="shared" si="1638"/>
        <v>0</v>
      </c>
      <c r="P1225" s="11">
        <f t="shared" si="1639"/>
        <v>0</v>
      </c>
      <c r="Q1225" s="11">
        <f t="shared" si="1640"/>
        <v>0</v>
      </c>
      <c r="R1225" s="11">
        <f t="shared" si="1649"/>
        <v>99877.400000000009</v>
      </c>
      <c r="S1225" s="11">
        <f t="shared" si="1650"/>
        <v>48664.5</v>
      </c>
      <c r="T1225" s="11">
        <f t="shared" si="1651"/>
        <v>48664.5</v>
      </c>
      <c r="U1225" s="11">
        <f t="shared" si="1641"/>
        <v>0</v>
      </c>
      <c r="V1225" s="11">
        <f t="shared" si="1642"/>
        <v>0</v>
      </c>
      <c r="W1225" s="11">
        <f t="shared" si="1643"/>
        <v>0</v>
      </c>
      <c r="X1225" s="11">
        <f t="shared" si="1628"/>
        <v>99877.400000000009</v>
      </c>
      <c r="Y1225" s="11">
        <f t="shared" si="1629"/>
        <v>48664.5</v>
      </c>
      <c r="Z1225" s="11">
        <f t="shared" si="1630"/>
        <v>48664.5</v>
      </c>
      <c r="AA1225" s="11">
        <f t="shared" si="1644"/>
        <v>0</v>
      </c>
      <c r="AB1225" s="11">
        <f t="shared" si="1645"/>
        <v>0</v>
      </c>
      <c r="AC1225" s="11">
        <f t="shared" si="1646"/>
        <v>0</v>
      </c>
      <c r="AD1225" s="11">
        <f t="shared" si="1605"/>
        <v>99877.400000000009</v>
      </c>
      <c r="AE1225" s="11">
        <f t="shared" si="1647"/>
        <v>0</v>
      </c>
      <c r="AF1225" s="57">
        <f t="shared" si="1580"/>
        <v>99877.400000000009</v>
      </c>
      <c r="AG1225" s="58">
        <f t="shared" si="1607"/>
        <v>48664.5</v>
      </c>
      <c r="AH1225" s="58">
        <f t="shared" si="1608"/>
        <v>48664.5</v>
      </c>
      <c r="AI1225" s="11">
        <f t="shared" si="1648"/>
        <v>0</v>
      </c>
      <c r="AJ1225" s="21"/>
      <c r="AK1225" s="21"/>
    </row>
    <row r="1226" spans="1:37" x14ac:dyDescent="0.3">
      <c r="A1226" s="47" t="s">
        <v>799</v>
      </c>
      <c r="B1226" s="48">
        <v>200</v>
      </c>
      <c r="C1226" s="47" t="s">
        <v>318</v>
      </c>
      <c r="D1226" s="47" t="s">
        <v>99</v>
      </c>
      <c r="E1226" s="49" t="s">
        <v>523</v>
      </c>
      <c r="F1226" s="11">
        <v>99877.400000000009</v>
      </c>
      <c r="G1226" s="11">
        <v>48664.5</v>
      </c>
      <c r="H1226" s="11">
        <v>48664.5</v>
      </c>
      <c r="I1226" s="11"/>
      <c r="J1226" s="11"/>
      <c r="K1226" s="11"/>
      <c r="L1226" s="11">
        <f t="shared" si="1551"/>
        <v>99877.400000000009</v>
      </c>
      <c r="M1226" s="11">
        <f t="shared" si="1552"/>
        <v>48664.5</v>
      </c>
      <c r="N1226" s="11">
        <f t="shared" si="1553"/>
        <v>48664.5</v>
      </c>
      <c r="O1226" s="11"/>
      <c r="P1226" s="11"/>
      <c r="Q1226" s="11"/>
      <c r="R1226" s="11">
        <f t="shared" si="1649"/>
        <v>99877.400000000009</v>
      </c>
      <c r="S1226" s="11">
        <f t="shared" si="1650"/>
        <v>48664.5</v>
      </c>
      <c r="T1226" s="11">
        <f t="shared" si="1651"/>
        <v>48664.5</v>
      </c>
      <c r="U1226" s="11"/>
      <c r="V1226" s="11"/>
      <c r="W1226" s="11"/>
      <c r="X1226" s="11">
        <f t="shared" si="1628"/>
        <v>99877.400000000009</v>
      </c>
      <c r="Y1226" s="11">
        <f t="shared" si="1629"/>
        <v>48664.5</v>
      </c>
      <c r="Z1226" s="11">
        <f t="shared" si="1630"/>
        <v>48664.5</v>
      </c>
      <c r="AA1226" s="11"/>
      <c r="AB1226" s="11"/>
      <c r="AC1226" s="11"/>
      <c r="AD1226" s="11">
        <f t="shared" si="1605"/>
        <v>99877.400000000009</v>
      </c>
      <c r="AE1226" s="11"/>
      <c r="AF1226" s="57">
        <f t="shared" si="1580"/>
        <v>99877.400000000009</v>
      </c>
      <c r="AG1226" s="58">
        <f t="shared" si="1607"/>
        <v>48664.5</v>
      </c>
      <c r="AH1226" s="58">
        <f t="shared" si="1608"/>
        <v>48664.5</v>
      </c>
      <c r="AI1226" s="11"/>
      <c r="AJ1226" s="21"/>
      <c r="AK1226" s="21"/>
    </row>
    <row r="1227" spans="1:37" ht="31.2" x14ac:dyDescent="0.3">
      <c r="A1227" s="47" t="s">
        <v>801</v>
      </c>
      <c r="B1227" s="48"/>
      <c r="C1227" s="47"/>
      <c r="D1227" s="47"/>
      <c r="E1227" s="49" t="s">
        <v>802</v>
      </c>
      <c r="F1227" s="11">
        <f t="shared" si="1632"/>
        <v>25000</v>
      </c>
      <c r="G1227" s="11">
        <f t="shared" si="1633"/>
        <v>24500</v>
      </c>
      <c r="H1227" s="11">
        <f t="shared" si="1634"/>
        <v>0</v>
      </c>
      <c r="I1227" s="11">
        <f t="shared" si="1635"/>
        <v>0</v>
      </c>
      <c r="J1227" s="11">
        <f t="shared" si="1636"/>
        <v>0</v>
      </c>
      <c r="K1227" s="11">
        <f t="shared" si="1637"/>
        <v>0</v>
      </c>
      <c r="L1227" s="11">
        <f t="shared" si="1551"/>
        <v>25000</v>
      </c>
      <c r="M1227" s="11">
        <f t="shared" si="1552"/>
        <v>24500</v>
      </c>
      <c r="N1227" s="11">
        <f t="shared" si="1553"/>
        <v>0</v>
      </c>
      <c r="O1227" s="11">
        <f t="shared" si="1638"/>
        <v>0</v>
      </c>
      <c r="P1227" s="11">
        <f t="shared" si="1639"/>
        <v>0</v>
      </c>
      <c r="Q1227" s="11">
        <f t="shared" si="1640"/>
        <v>0</v>
      </c>
      <c r="R1227" s="11">
        <f t="shared" si="1649"/>
        <v>25000</v>
      </c>
      <c r="S1227" s="11">
        <f t="shared" si="1650"/>
        <v>24500</v>
      </c>
      <c r="T1227" s="11">
        <f t="shared" si="1651"/>
        <v>0</v>
      </c>
      <c r="U1227" s="11">
        <f t="shared" si="1641"/>
        <v>0</v>
      </c>
      <c r="V1227" s="11">
        <f t="shared" si="1642"/>
        <v>0</v>
      </c>
      <c r="W1227" s="11">
        <f t="shared" si="1643"/>
        <v>0</v>
      </c>
      <c r="X1227" s="11">
        <f t="shared" si="1628"/>
        <v>25000</v>
      </c>
      <c r="Y1227" s="11">
        <f t="shared" si="1629"/>
        <v>24500</v>
      </c>
      <c r="Z1227" s="11">
        <f t="shared" si="1630"/>
        <v>0</v>
      </c>
      <c r="AA1227" s="11">
        <f t="shared" si="1644"/>
        <v>0</v>
      </c>
      <c r="AB1227" s="11">
        <f t="shared" si="1645"/>
        <v>0</v>
      </c>
      <c r="AC1227" s="11">
        <f t="shared" si="1646"/>
        <v>0</v>
      </c>
      <c r="AD1227" s="11">
        <f t="shared" si="1605"/>
        <v>25000</v>
      </c>
      <c r="AE1227" s="11">
        <f t="shared" si="1647"/>
        <v>0</v>
      </c>
      <c r="AF1227" s="57">
        <f t="shared" si="1580"/>
        <v>25000</v>
      </c>
      <c r="AG1227" s="58">
        <f t="shared" si="1607"/>
        <v>24500</v>
      </c>
      <c r="AH1227" s="58">
        <f t="shared" si="1608"/>
        <v>0</v>
      </c>
      <c r="AI1227" s="11">
        <f t="shared" si="1648"/>
        <v>0</v>
      </c>
      <c r="AJ1227" s="21"/>
      <c r="AK1227" s="21"/>
    </row>
    <row r="1228" spans="1:37" x14ac:dyDescent="0.3">
      <c r="A1228" s="47" t="s">
        <v>801</v>
      </c>
      <c r="B1228" s="48" t="s">
        <v>45</v>
      </c>
      <c r="C1228" s="47"/>
      <c r="D1228" s="47"/>
      <c r="E1228" s="49" t="s">
        <v>46</v>
      </c>
      <c r="F1228" s="11">
        <f t="shared" si="1632"/>
        <v>25000</v>
      </c>
      <c r="G1228" s="11">
        <f t="shared" si="1633"/>
        <v>24500</v>
      </c>
      <c r="H1228" s="11">
        <f t="shared" si="1634"/>
        <v>0</v>
      </c>
      <c r="I1228" s="11">
        <f t="shared" si="1635"/>
        <v>0</v>
      </c>
      <c r="J1228" s="11">
        <f t="shared" si="1636"/>
        <v>0</v>
      </c>
      <c r="K1228" s="11">
        <f t="shared" si="1637"/>
        <v>0</v>
      </c>
      <c r="L1228" s="11">
        <f t="shared" si="1551"/>
        <v>25000</v>
      </c>
      <c r="M1228" s="11">
        <f t="shared" si="1552"/>
        <v>24500</v>
      </c>
      <c r="N1228" s="11">
        <f t="shared" si="1553"/>
        <v>0</v>
      </c>
      <c r="O1228" s="11">
        <f t="shared" si="1638"/>
        <v>0</v>
      </c>
      <c r="P1228" s="11">
        <f t="shared" si="1639"/>
        <v>0</v>
      </c>
      <c r="Q1228" s="11">
        <f t="shared" si="1640"/>
        <v>0</v>
      </c>
      <c r="R1228" s="11">
        <f t="shared" si="1649"/>
        <v>25000</v>
      </c>
      <c r="S1228" s="11">
        <f t="shared" si="1650"/>
        <v>24500</v>
      </c>
      <c r="T1228" s="11">
        <f t="shared" si="1651"/>
        <v>0</v>
      </c>
      <c r="U1228" s="11">
        <f t="shared" si="1641"/>
        <v>0</v>
      </c>
      <c r="V1228" s="11">
        <f t="shared" si="1642"/>
        <v>0</v>
      </c>
      <c r="W1228" s="11">
        <f t="shared" si="1643"/>
        <v>0</v>
      </c>
      <c r="X1228" s="11">
        <f t="shared" si="1628"/>
        <v>25000</v>
      </c>
      <c r="Y1228" s="11">
        <f t="shared" si="1629"/>
        <v>24500</v>
      </c>
      <c r="Z1228" s="11">
        <f t="shared" si="1630"/>
        <v>0</v>
      </c>
      <c r="AA1228" s="11">
        <f t="shared" si="1644"/>
        <v>0</v>
      </c>
      <c r="AB1228" s="11">
        <f t="shared" si="1645"/>
        <v>0</v>
      </c>
      <c r="AC1228" s="11">
        <f t="shared" si="1646"/>
        <v>0</v>
      </c>
      <c r="AD1228" s="11">
        <f t="shared" si="1605"/>
        <v>25000</v>
      </c>
      <c r="AE1228" s="11">
        <f t="shared" si="1647"/>
        <v>0</v>
      </c>
      <c r="AF1228" s="57">
        <f t="shared" si="1580"/>
        <v>25000</v>
      </c>
      <c r="AG1228" s="58">
        <f t="shared" si="1607"/>
        <v>24500</v>
      </c>
      <c r="AH1228" s="58">
        <f t="shared" si="1608"/>
        <v>0</v>
      </c>
      <c r="AI1228" s="11">
        <f t="shared" si="1648"/>
        <v>0</v>
      </c>
      <c r="AJ1228" s="21"/>
      <c r="AK1228" s="21"/>
    </row>
    <row r="1229" spans="1:37" x14ac:dyDescent="0.3">
      <c r="A1229" s="47" t="s">
        <v>801</v>
      </c>
      <c r="B1229" s="48">
        <v>800</v>
      </c>
      <c r="C1229" s="47" t="s">
        <v>318</v>
      </c>
      <c r="D1229" s="47" t="s">
        <v>99</v>
      </c>
      <c r="E1229" s="49" t="s">
        <v>523</v>
      </c>
      <c r="F1229" s="11">
        <v>25000</v>
      </c>
      <c r="G1229" s="11">
        <v>24500</v>
      </c>
      <c r="H1229" s="11">
        <v>0</v>
      </c>
      <c r="I1229" s="11"/>
      <c r="J1229" s="11"/>
      <c r="K1229" s="11"/>
      <c r="L1229" s="11">
        <f t="shared" si="1551"/>
        <v>25000</v>
      </c>
      <c r="M1229" s="11">
        <f t="shared" si="1552"/>
        <v>24500</v>
      </c>
      <c r="N1229" s="11">
        <f t="shared" si="1553"/>
        <v>0</v>
      </c>
      <c r="O1229" s="11"/>
      <c r="P1229" s="11"/>
      <c r="Q1229" s="11"/>
      <c r="R1229" s="11">
        <f t="shared" si="1649"/>
        <v>25000</v>
      </c>
      <c r="S1229" s="11">
        <f t="shared" si="1650"/>
        <v>24500</v>
      </c>
      <c r="T1229" s="11">
        <f t="shared" si="1651"/>
        <v>0</v>
      </c>
      <c r="U1229" s="11"/>
      <c r="V1229" s="11"/>
      <c r="W1229" s="11"/>
      <c r="X1229" s="11">
        <f t="shared" si="1628"/>
        <v>25000</v>
      </c>
      <c r="Y1229" s="11">
        <f t="shared" si="1629"/>
        <v>24500</v>
      </c>
      <c r="Z1229" s="11">
        <f t="shared" si="1630"/>
        <v>0</v>
      </c>
      <c r="AA1229" s="11"/>
      <c r="AB1229" s="11"/>
      <c r="AC1229" s="11"/>
      <c r="AD1229" s="11">
        <f t="shared" si="1605"/>
        <v>25000</v>
      </c>
      <c r="AE1229" s="11"/>
      <c r="AF1229" s="57">
        <f t="shared" si="1580"/>
        <v>25000</v>
      </c>
      <c r="AG1229" s="58">
        <f t="shared" si="1607"/>
        <v>24500</v>
      </c>
      <c r="AH1229" s="58">
        <f t="shared" si="1608"/>
        <v>0</v>
      </c>
      <c r="AI1229" s="11"/>
      <c r="AJ1229" s="21"/>
      <c r="AK1229" s="21"/>
    </row>
    <row r="1230" spans="1:37" x14ac:dyDescent="0.3">
      <c r="A1230" s="47" t="s">
        <v>803</v>
      </c>
      <c r="B1230" s="48"/>
      <c r="C1230" s="47"/>
      <c r="D1230" s="47"/>
      <c r="E1230" s="49" t="s">
        <v>804</v>
      </c>
      <c r="F1230" s="11">
        <f t="shared" si="1632"/>
        <v>10487.1</v>
      </c>
      <c r="G1230" s="11">
        <f t="shared" si="1633"/>
        <v>10729.8</v>
      </c>
      <c r="H1230" s="11">
        <f t="shared" si="1634"/>
        <v>10729.8</v>
      </c>
      <c r="I1230" s="11">
        <f t="shared" si="1635"/>
        <v>0</v>
      </c>
      <c r="J1230" s="11">
        <f t="shared" si="1636"/>
        <v>0</v>
      </c>
      <c r="K1230" s="11">
        <f t="shared" si="1637"/>
        <v>0</v>
      </c>
      <c r="L1230" s="11">
        <f t="shared" si="1551"/>
        <v>10487.1</v>
      </c>
      <c r="M1230" s="11">
        <f t="shared" si="1552"/>
        <v>10729.8</v>
      </c>
      <c r="N1230" s="11">
        <f t="shared" si="1553"/>
        <v>10729.8</v>
      </c>
      <c r="O1230" s="11">
        <f t="shared" si="1638"/>
        <v>73160.539999999994</v>
      </c>
      <c r="P1230" s="11">
        <f t="shared" si="1639"/>
        <v>0</v>
      </c>
      <c r="Q1230" s="11">
        <f t="shared" si="1640"/>
        <v>0</v>
      </c>
      <c r="R1230" s="11">
        <f t="shared" si="1649"/>
        <v>83647.64</v>
      </c>
      <c r="S1230" s="11">
        <f t="shared" si="1650"/>
        <v>10729.8</v>
      </c>
      <c r="T1230" s="11">
        <f t="shared" si="1651"/>
        <v>10729.8</v>
      </c>
      <c r="U1230" s="11">
        <f t="shared" si="1641"/>
        <v>-16875.439999999999</v>
      </c>
      <c r="V1230" s="11">
        <f t="shared" si="1642"/>
        <v>0</v>
      </c>
      <c r="W1230" s="11">
        <f t="shared" si="1643"/>
        <v>0</v>
      </c>
      <c r="X1230" s="11">
        <f t="shared" si="1628"/>
        <v>66772.2</v>
      </c>
      <c r="Y1230" s="11">
        <f t="shared" si="1629"/>
        <v>10729.8</v>
      </c>
      <c r="Z1230" s="11">
        <f t="shared" si="1630"/>
        <v>10729.8</v>
      </c>
      <c r="AA1230" s="11">
        <f t="shared" si="1644"/>
        <v>0</v>
      </c>
      <c r="AB1230" s="11">
        <f t="shared" si="1645"/>
        <v>0</v>
      </c>
      <c r="AC1230" s="11">
        <f t="shared" si="1646"/>
        <v>0</v>
      </c>
      <c r="AD1230" s="11">
        <f t="shared" si="1605"/>
        <v>66772.2</v>
      </c>
      <c r="AE1230" s="11">
        <f t="shared" si="1647"/>
        <v>0</v>
      </c>
      <c r="AF1230" s="57">
        <f t="shared" si="1580"/>
        <v>66772.2</v>
      </c>
      <c r="AG1230" s="58">
        <f t="shared" si="1607"/>
        <v>10729.8</v>
      </c>
      <c r="AH1230" s="58">
        <f t="shared" si="1608"/>
        <v>10729.8</v>
      </c>
      <c r="AI1230" s="11">
        <f t="shared" si="1648"/>
        <v>0</v>
      </c>
      <c r="AJ1230" s="21"/>
      <c r="AK1230" s="21"/>
    </row>
    <row r="1231" spans="1:37" ht="46.8" x14ac:dyDescent="0.3">
      <c r="A1231" s="47" t="s">
        <v>803</v>
      </c>
      <c r="B1231" s="48" t="s">
        <v>51</v>
      </c>
      <c r="C1231" s="47"/>
      <c r="D1231" s="47"/>
      <c r="E1231" s="49" t="s">
        <v>52</v>
      </c>
      <c r="F1231" s="11">
        <f t="shared" si="1632"/>
        <v>10487.1</v>
      </c>
      <c r="G1231" s="11">
        <f t="shared" si="1633"/>
        <v>10729.8</v>
      </c>
      <c r="H1231" s="11">
        <f t="shared" si="1634"/>
        <v>10729.8</v>
      </c>
      <c r="I1231" s="11">
        <f t="shared" si="1635"/>
        <v>0</v>
      </c>
      <c r="J1231" s="11">
        <f t="shared" si="1636"/>
        <v>0</v>
      </c>
      <c r="K1231" s="11">
        <f t="shared" si="1637"/>
        <v>0</v>
      </c>
      <c r="L1231" s="11">
        <f t="shared" si="1551"/>
        <v>10487.1</v>
      </c>
      <c r="M1231" s="11">
        <f t="shared" si="1552"/>
        <v>10729.8</v>
      </c>
      <c r="N1231" s="11">
        <f t="shared" si="1553"/>
        <v>10729.8</v>
      </c>
      <c r="O1231" s="11">
        <f t="shared" si="1638"/>
        <v>73160.539999999994</v>
      </c>
      <c r="P1231" s="11">
        <f t="shared" si="1639"/>
        <v>0</v>
      </c>
      <c r="Q1231" s="11">
        <f t="shared" si="1640"/>
        <v>0</v>
      </c>
      <c r="R1231" s="11">
        <f t="shared" si="1649"/>
        <v>83647.64</v>
      </c>
      <c r="S1231" s="11">
        <f t="shared" si="1650"/>
        <v>10729.8</v>
      </c>
      <c r="T1231" s="11">
        <f t="shared" si="1651"/>
        <v>10729.8</v>
      </c>
      <c r="U1231" s="11">
        <f t="shared" si="1641"/>
        <v>-16875.439999999999</v>
      </c>
      <c r="V1231" s="11">
        <f t="shared" si="1642"/>
        <v>0</v>
      </c>
      <c r="W1231" s="11">
        <f t="shared" si="1643"/>
        <v>0</v>
      </c>
      <c r="X1231" s="11">
        <f t="shared" si="1628"/>
        <v>66772.2</v>
      </c>
      <c r="Y1231" s="11">
        <f t="shared" si="1629"/>
        <v>10729.8</v>
      </c>
      <c r="Z1231" s="11">
        <f t="shared" si="1630"/>
        <v>10729.8</v>
      </c>
      <c r="AA1231" s="11">
        <f t="shared" si="1644"/>
        <v>0</v>
      </c>
      <c r="AB1231" s="11">
        <f t="shared" si="1645"/>
        <v>0</v>
      </c>
      <c r="AC1231" s="11">
        <f t="shared" si="1646"/>
        <v>0</v>
      </c>
      <c r="AD1231" s="11">
        <f t="shared" si="1605"/>
        <v>66772.2</v>
      </c>
      <c r="AE1231" s="11">
        <f t="shared" si="1647"/>
        <v>0</v>
      </c>
      <c r="AF1231" s="57">
        <f t="shared" si="1580"/>
        <v>66772.2</v>
      </c>
      <c r="AG1231" s="58">
        <f t="shared" si="1607"/>
        <v>10729.8</v>
      </c>
      <c r="AH1231" s="58">
        <f t="shared" si="1608"/>
        <v>10729.8</v>
      </c>
      <c r="AI1231" s="11">
        <f t="shared" si="1648"/>
        <v>0</v>
      </c>
      <c r="AJ1231" s="21"/>
      <c r="AK1231" s="21"/>
    </row>
    <row r="1232" spans="1:37" x14ac:dyDescent="0.3">
      <c r="A1232" s="47" t="s">
        <v>803</v>
      </c>
      <c r="B1232" s="48">
        <v>600</v>
      </c>
      <c r="C1232" s="47" t="s">
        <v>318</v>
      </c>
      <c r="D1232" s="47" t="s">
        <v>99</v>
      </c>
      <c r="E1232" s="49" t="s">
        <v>523</v>
      </c>
      <c r="F1232" s="11">
        <v>10487.1</v>
      </c>
      <c r="G1232" s="11">
        <v>10729.8</v>
      </c>
      <c r="H1232" s="11">
        <v>10729.8</v>
      </c>
      <c r="I1232" s="11"/>
      <c r="J1232" s="11"/>
      <c r="K1232" s="11"/>
      <c r="L1232" s="11">
        <f t="shared" ref="L1232:L1295" si="1652">F1232+I1232</f>
        <v>10487.1</v>
      </c>
      <c r="M1232" s="11">
        <f t="shared" ref="M1232:M1295" si="1653">G1232+J1232</f>
        <v>10729.8</v>
      </c>
      <c r="N1232" s="11">
        <f t="shared" ref="N1232:N1295" si="1654">H1232+K1232</f>
        <v>10729.8</v>
      </c>
      <c r="O1232" s="11">
        <v>73160.539999999994</v>
      </c>
      <c r="P1232" s="11"/>
      <c r="Q1232" s="11"/>
      <c r="R1232" s="11">
        <f t="shared" si="1649"/>
        <v>83647.64</v>
      </c>
      <c r="S1232" s="11">
        <f t="shared" si="1650"/>
        <v>10729.8</v>
      </c>
      <c r="T1232" s="11">
        <f t="shared" si="1651"/>
        <v>10729.8</v>
      </c>
      <c r="U1232" s="11">
        <v>-16875.439999999999</v>
      </c>
      <c r="V1232" s="11"/>
      <c r="W1232" s="11"/>
      <c r="X1232" s="11">
        <f t="shared" si="1628"/>
        <v>66772.2</v>
      </c>
      <c r="Y1232" s="11">
        <f t="shared" si="1629"/>
        <v>10729.8</v>
      </c>
      <c r="Z1232" s="11">
        <f t="shared" si="1630"/>
        <v>10729.8</v>
      </c>
      <c r="AA1232" s="11"/>
      <c r="AB1232" s="11"/>
      <c r="AC1232" s="11"/>
      <c r="AD1232" s="11">
        <f t="shared" si="1605"/>
        <v>66772.2</v>
      </c>
      <c r="AE1232" s="11"/>
      <c r="AF1232" s="57">
        <f t="shared" si="1580"/>
        <v>66772.2</v>
      </c>
      <c r="AG1232" s="58">
        <f t="shared" si="1607"/>
        <v>10729.8</v>
      </c>
      <c r="AH1232" s="58">
        <f t="shared" si="1608"/>
        <v>10729.8</v>
      </c>
      <c r="AI1232" s="11"/>
      <c r="AJ1232" s="21"/>
      <c r="AK1232" s="21"/>
    </row>
    <row r="1233" spans="1:42" ht="62.4" x14ac:dyDescent="0.3">
      <c r="A1233" s="47" t="s">
        <v>805</v>
      </c>
      <c r="B1233" s="48"/>
      <c r="C1233" s="47"/>
      <c r="D1233" s="47"/>
      <c r="E1233" s="49" t="s">
        <v>806</v>
      </c>
      <c r="F1233" s="11">
        <f t="shared" si="1632"/>
        <v>88630.5</v>
      </c>
      <c r="G1233" s="11">
        <f t="shared" si="1633"/>
        <v>91233</v>
      </c>
      <c r="H1233" s="11">
        <f t="shared" si="1634"/>
        <v>91233</v>
      </c>
      <c r="I1233" s="11">
        <f t="shared" si="1635"/>
        <v>0</v>
      </c>
      <c r="J1233" s="11">
        <f t="shared" si="1636"/>
        <v>0</v>
      </c>
      <c r="K1233" s="11">
        <f t="shared" si="1637"/>
        <v>0</v>
      </c>
      <c r="L1233" s="11">
        <f t="shared" si="1652"/>
        <v>88630.5</v>
      </c>
      <c r="M1233" s="11">
        <f t="shared" si="1653"/>
        <v>91233</v>
      </c>
      <c r="N1233" s="11">
        <f t="shared" si="1654"/>
        <v>91233</v>
      </c>
      <c r="O1233" s="11">
        <f t="shared" si="1638"/>
        <v>12749.5</v>
      </c>
      <c r="P1233" s="11">
        <f t="shared" si="1639"/>
        <v>15536.8</v>
      </c>
      <c r="Q1233" s="11">
        <f t="shared" si="1640"/>
        <v>15536.8</v>
      </c>
      <c r="R1233" s="11">
        <f t="shared" si="1649"/>
        <v>101380</v>
      </c>
      <c r="S1233" s="11">
        <f t="shared" si="1650"/>
        <v>106769.8</v>
      </c>
      <c r="T1233" s="11">
        <f t="shared" si="1651"/>
        <v>106769.8</v>
      </c>
      <c r="U1233" s="11">
        <f t="shared" si="1641"/>
        <v>0</v>
      </c>
      <c r="V1233" s="11">
        <f t="shared" si="1642"/>
        <v>0</v>
      </c>
      <c r="W1233" s="11">
        <f t="shared" si="1643"/>
        <v>0</v>
      </c>
      <c r="X1233" s="11">
        <f t="shared" si="1628"/>
        <v>101380</v>
      </c>
      <c r="Y1233" s="11">
        <f t="shared" si="1629"/>
        <v>106769.8</v>
      </c>
      <c r="Z1233" s="11">
        <f t="shared" si="1630"/>
        <v>106769.8</v>
      </c>
      <c r="AA1233" s="11">
        <f t="shared" si="1644"/>
        <v>0</v>
      </c>
      <c r="AB1233" s="11">
        <f t="shared" si="1645"/>
        <v>0</v>
      </c>
      <c r="AC1233" s="11">
        <f t="shared" si="1646"/>
        <v>0</v>
      </c>
      <c r="AD1233" s="11">
        <f t="shared" si="1605"/>
        <v>101380</v>
      </c>
      <c r="AE1233" s="11">
        <f t="shared" si="1647"/>
        <v>0</v>
      </c>
      <c r="AF1233" s="57">
        <f t="shared" si="1580"/>
        <v>101380</v>
      </c>
      <c r="AG1233" s="58">
        <f t="shared" si="1607"/>
        <v>106769.8</v>
      </c>
      <c r="AH1233" s="58">
        <f t="shared" si="1608"/>
        <v>106769.8</v>
      </c>
      <c r="AI1233" s="11">
        <f t="shared" si="1648"/>
        <v>0</v>
      </c>
      <c r="AJ1233" s="21"/>
      <c r="AK1233" s="21"/>
    </row>
    <row r="1234" spans="1:42" ht="31.2" x14ac:dyDescent="0.3">
      <c r="A1234" s="47" t="s">
        <v>807</v>
      </c>
      <c r="B1234" s="48"/>
      <c r="C1234" s="47"/>
      <c r="D1234" s="47"/>
      <c r="E1234" s="49" t="s">
        <v>169</v>
      </c>
      <c r="F1234" s="11">
        <f t="shared" ref="F1234:K1234" si="1655">F1235+F1237</f>
        <v>88630.5</v>
      </c>
      <c r="G1234" s="11">
        <f t="shared" si="1655"/>
        <v>91233</v>
      </c>
      <c r="H1234" s="11">
        <f t="shared" si="1655"/>
        <v>91233</v>
      </c>
      <c r="I1234" s="11">
        <f t="shared" si="1655"/>
        <v>0</v>
      </c>
      <c r="J1234" s="11">
        <f t="shared" si="1655"/>
        <v>0</v>
      </c>
      <c r="K1234" s="11">
        <f t="shared" si="1655"/>
        <v>0</v>
      </c>
      <c r="L1234" s="11">
        <f t="shared" si="1652"/>
        <v>88630.5</v>
      </c>
      <c r="M1234" s="11">
        <f t="shared" si="1653"/>
        <v>91233</v>
      </c>
      <c r="N1234" s="11">
        <f t="shared" si="1654"/>
        <v>91233</v>
      </c>
      <c r="O1234" s="11">
        <f>O1235+O1237</f>
        <v>12749.5</v>
      </c>
      <c r="P1234" s="11">
        <f>P1235+P1237</f>
        <v>15536.8</v>
      </c>
      <c r="Q1234" s="11">
        <f>Q1235+Q1237</f>
        <v>15536.8</v>
      </c>
      <c r="R1234" s="11">
        <f t="shared" si="1649"/>
        <v>101380</v>
      </c>
      <c r="S1234" s="11">
        <f t="shared" si="1650"/>
        <v>106769.8</v>
      </c>
      <c r="T1234" s="11">
        <f t="shared" si="1651"/>
        <v>106769.8</v>
      </c>
      <c r="U1234" s="11">
        <f>U1235+U1237</f>
        <v>0</v>
      </c>
      <c r="V1234" s="11">
        <f>V1235+V1237</f>
        <v>0</v>
      </c>
      <c r="W1234" s="11">
        <f>W1235+W1237</f>
        <v>0</v>
      </c>
      <c r="X1234" s="11">
        <f t="shared" si="1628"/>
        <v>101380</v>
      </c>
      <c r="Y1234" s="11">
        <f t="shared" si="1629"/>
        <v>106769.8</v>
      </c>
      <c r="Z1234" s="11">
        <f t="shared" si="1630"/>
        <v>106769.8</v>
      </c>
      <c r="AA1234" s="11">
        <f>AA1235+AA1237</f>
        <v>0</v>
      </c>
      <c r="AB1234" s="11">
        <f>AB1235+AB1237</f>
        <v>0</v>
      </c>
      <c r="AC1234" s="11">
        <f>AC1235+AC1237</f>
        <v>0</v>
      </c>
      <c r="AD1234" s="11">
        <f t="shared" si="1605"/>
        <v>101380</v>
      </c>
      <c r="AE1234" s="11">
        <f>AE1235+AE1237</f>
        <v>0</v>
      </c>
      <c r="AF1234" s="57">
        <f t="shared" si="1580"/>
        <v>101380</v>
      </c>
      <c r="AG1234" s="58">
        <f t="shared" si="1607"/>
        <v>106769.8</v>
      </c>
      <c r="AH1234" s="58">
        <f t="shared" si="1608"/>
        <v>106769.8</v>
      </c>
      <c r="AI1234" s="11">
        <f>AI1235+AI1237</f>
        <v>0</v>
      </c>
      <c r="AJ1234" s="21"/>
      <c r="AK1234" s="21"/>
    </row>
    <row r="1235" spans="1:42" ht="78" x14ac:dyDescent="0.3">
      <c r="A1235" s="47" t="s">
        <v>807</v>
      </c>
      <c r="B1235" s="48" t="s">
        <v>141</v>
      </c>
      <c r="C1235" s="47"/>
      <c r="D1235" s="47"/>
      <c r="E1235" s="49" t="s">
        <v>142</v>
      </c>
      <c r="F1235" s="11">
        <f t="shared" ref="F1235:K1235" si="1656">F1236</f>
        <v>84660.4</v>
      </c>
      <c r="G1235" s="11">
        <f t="shared" si="1656"/>
        <v>87262.9</v>
      </c>
      <c r="H1235" s="11">
        <f t="shared" si="1656"/>
        <v>87262.9</v>
      </c>
      <c r="I1235" s="11">
        <f t="shared" si="1656"/>
        <v>0</v>
      </c>
      <c r="J1235" s="11">
        <f t="shared" si="1656"/>
        <v>0</v>
      </c>
      <c r="K1235" s="11">
        <f t="shared" si="1656"/>
        <v>0</v>
      </c>
      <c r="L1235" s="11">
        <f t="shared" si="1652"/>
        <v>84660.4</v>
      </c>
      <c r="M1235" s="11">
        <f t="shared" si="1653"/>
        <v>87262.9</v>
      </c>
      <c r="N1235" s="11">
        <f t="shared" si="1654"/>
        <v>87262.9</v>
      </c>
      <c r="O1235" s="11">
        <f>O1236</f>
        <v>12749.5</v>
      </c>
      <c r="P1235" s="11">
        <f>P1236</f>
        <v>15536.8</v>
      </c>
      <c r="Q1235" s="11">
        <f>Q1236</f>
        <v>15536.8</v>
      </c>
      <c r="R1235" s="11">
        <f t="shared" si="1649"/>
        <v>97409.9</v>
      </c>
      <c r="S1235" s="11">
        <f t="shared" si="1650"/>
        <v>102799.7</v>
      </c>
      <c r="T1235" s="11">
        <f t="shared" si="1651"/>
        <v>102799.7</v>
      </c>
      <c r="U1235" s="11">
        <f>U1236</f>
        <v>0</v>
      </c>
      <c r="V1235" s="11">
        <f>V1236</f>
        <v>0</v>
      </c>
      <c r="W1235" s="11">
        <f>W1236</f>
        <v>0</v>
      </c>
      <c r="X1235" s="11">
        <f t="shared" si="1628"/>
        <v>97409.9</v>
      </c>
      <c r="Y1235" s="11">
        <f t="shared" si="1629"/>
        <v>102799.7</v>
      </c>
      <c r="Z1235" s="11">
        <f t="shared" si="1630"/>
        <v>102799.7</v>
      </c>
      <c r="AA1235" s="11">
        <f>AA1236</f>
        <v>0</v>
      </c>
      <c r="AB1235" s="11">
        <f>AB1236</f>
        <v>0</v>
      </c>
      <c r="AC1235" s="11">
        <f>AC1236</f>
        <v>0</v>
      </c>
      <c r="AD1235" s="11">
        <f t="shared" si="1605"/>
        <v>97409.9</v>
      </c>
      <c r="AE1235" s="11">
        <f>AE1236</f>
        <v>0</v>
      </c>
      <c r="AF1235" s="57">
        <f t="shared" si="1580"/>
        <v>97409.9</v>
      </c>
      <c r="AG1235" s="58">
        <f t="shared" si="1607"/>
        <v>102799.7</v>
      </c>
      <c r="AH1235" s="58">
        <f t="shared" si="1608"/>
        <v>102799.7</v>
      </c>
      <c r="AI1235" s="11">
        <f>AI1236</f>
        <v>0</v>
      </c>
      <c r="AJ1235" s="21"/>
      <c r="AK1235" s="21"/>
    </row>
    <row r="1236" spans="1:42" ht="31.2" x14ac:dyDescent="0.3">
      <c r="A1236" s="47" t="s">
        <v>807</v>
      </c>
      <c r="B1236" s="48">
        <v>100</v>
      </c>
      <c r="C1236" s="47" t="s">
        <v>318</v>
      </c>
      <c r="D1236" s="47" t="s">
        <v>318</v>
      </c>
      <c r="E1236" s="49" t="s">
        <v>659</v>
      </c>
      <c r="F1236" s="11">
        <v>84660.4</v>
      </c>
      <c r="G1236" s="11">
        <v>87262.9</v>
      </c>
      <c r="H1236" s="11">
        <v>87262.9</v>
      </c>
      <c r="I1236" s="11"/>
      <c r="J1236" s="11"/>
      <c r="K1236" s="11"/>
      <c r="L1236" s="11">
        <f t="shared" si="1652"/>
        <v>84660.4</v>
      </c>
      <c r="M1236" s="11">
        <f t="shared" si="1653"/>
        <v>87262.9</v>
      </c>
      <c r="N1236" s="11">
        <f t="shared" si="1654"/>
        <v>87262.9</v>
      </c>
      <c r="O1236" s="11">
        <v>12749.5</v>
      </c>
      <c r="P1236" s="11">
        <v>15536.8</v>
      </c>
      <c r="Q1236" s="11">
        <v>15536.8</v>
      </c>
      <c r="R1236" s="11">
        <f t="shared" si="1649"/>
        <v>97409.9</v>
      </c>
      <c r="S1236" s="11">
        <f t="shared" si="1650"/>
        <v>102799.7</v>
      </c>
      <c r="T1236" s="11">
        <f t="shared" si="1651"/>
        <v>102799.7</v>
      </c>
      <c r="U1236" s="11"/>
      <c r="V1236" s="11"/>
      <c r="W1236" s="11"/>
      <c r="X1236" s="11">
        <f t="shared" si="1628"/>
        <v>97409.9</v>
      </c>
      <c r="Y1236" s="11">
        <f t="shared" si="1629"/>
        <v>102799.7</v>
      </c>
      <c r="Z1236" s="11">
        <f t="shared" si="1630"/>
        <v>102799.7</v>
      </c>
      <c r="AA1236" s="11"/>
      <c r="AB1236" s="11"/>
      <c r="AC1236" s="11"/>
      <c r="AD1236" s="11">
        <f t="shared" si="1605"/>
        <v>97409.9</v>
      </c>
      <c r="AE1236" s="11"/>
      <c r="AF1236" s="57">
        <f t="shared" si="1580"/>
        <v>97409.9</v>
      </c>
      <c r="AG1236" s="58">
        <f t="shared" si="1607"/>
        <v>102799.7</v>
      </c>
      <c r="AH1236" s="58">
        <f t="shared" si="1608"/>
        <v>102799.7</v>
      </c>
      <c r="AI1236" s="11"/>
      <c r="AJ1236" s="21"/>
      <c r="AK1236" s="21"/>
    </row>
    <row r="1237" spans="1:42" ht="31.2" x14ac:dyDescent="0.3">
      <c r="A1237" s="47" t="s">
        <v>807</v>
      </c>
      <c r="B1237" s="48" t="s">
        <v>59</v>
      </c>
      <c r="C1237" s="47"/>
      <c r="D1237" s="47"/>
      <c r="E1237" s="49" t="s">
        <v>60</v>
      </c>
      <c r="F1237" s="11">
        <f t="shared" ref="F1237:K1237" si="1657">F1238</f>
        <v>3970.1</v>
      </c>
      <c r="G1237" s="11">
        <f t="shared" si="1657"/>
        <v>3970.1</v>
      </c>
      <c r="H1237" s="11">
        <f t="shared" si="1657"/>
        <v>3970.1</v>
      </c>
      <c r="I1237" s="11">
        <f t="shared" si="1657"/>
        <v>0</v>
      </c>
      <c r="J1237" s="11">
        <f t="shared" si="1657"/>
        <v>0</v>
      </c>
      <c r="K1237" s="11">
        <f t="shared" si="1657"/>
        <v>0</v>
      </c>
      <c r="L1237" s="11">
        <f t="shared" si="1652"/>
        <v>3970.1</v>
      </c>
      <c r="M1237" s="11">
        <f t="shared" si="1653"/>
        <v>3970.1</v>
      </c>
      <c r="N1237" s="11">
        <f t="shared" si="1654"/>
        <v>3970.1</v>
      </c>
      <c r="O1237" s="11">
        <f>O1238</f>
        <v>0</v>
      </c>
      <c r="P1237" s="11">
        <f>P1238</f>
        <v>0</v>
      </c>
      <c r="Q1237" s="11">
        <f>Q1238</f>
        <v>0</v>
      </c>
      <c r="R1237" s="11">
        <f t="shared" si="1649"/>
        <v>3970.1</v>
      </c>
      <c r="S1237" s="11">
        <f t="shared" si="1650"/>
        <v>3970.1</v>
      </c>
      <c r="T1237" s="11">
        <f t="shared" si="1651"/>
        <v>3970.1</v>
      </c>
      <c r="U1237" s="11">
        <f>U1238</f>
        <v>0</v>
      </c>
      <c r="V1237" s="11">
        <f>V1238</f>
        <v>0</v>
      </c>
      <c r="W1237" s="11">
        <f>W1238</f>
        <v>0</v>
      </c>
      <c r="X1237" s="11">
        <f t="shared" si="1628"/>
        <v>3970.1</v>
      </c>
      <c r="Y1237" s="11">
        <f t="shared" si="1629"/>
        <v>3970.1</v>
      </c>
      <c r="Z1237" s="11">
        <f t="shared" si="1630"/>
        <v>3970.1</v>
      </c>
      <c r="AA1237" s="11">
        <f>AA1238</f>
        <v>0</v>
      </c>
      <c r="AB1237" s="11">
        <f>AB1238</f>
        <v>0</v>
      </c>
      <c r="AC1237" s="11">
        <f>AC1238</f>
        <v>0</v>
      </c>
      <c r="AD1237" s="11">
        <f t="shared" si="1605"/>
        <v>3970.1</v>
      </c>
      <c r="AE1237" s="11">
        <f>AE1238</f>
        <v>0</v>
      </c>
      <c r="AF1237" s="57">
        <f t="shared" si="1580"/>
        <v>3970.1</v>
      </c>
      <c r="AG1237" s="58">
        <f t="shared" si="1607"/>
        <v>3970.1</v>
      </c>
      <c r="AH1237" s="58">
        <f t="shared" si="1608"/>
        <v>3970.1</v>
      </c>
      <c r="AI1237" s="11">
        <f>AI1238</f>
        <v>0</v>
      </c>
      <c r="AJ1237" s="21"/>
      <c r="AK1237" s="21"/>
    </row>
    <row r="1238" spans="1:42" ht="31.2" x14ac:dyDescent="0.3">
      <c r="A1238" s="47" t="s">
        <v>807</v>
      </c>
      <c r="B1238" s="48">
        <v>200</v>
      </c>
      <c r="C1238" s="47" t="s">
        <v>318</v>
      </c>
      <c r="D1238" s="47" t="s">
        <v>318</v>
      </c>
      <c r="E1238" s="49" t="s">
        <v>659</v>
      </c>
      <c r="F1238" s="11">
        <v>3970.1</v>
      </c>
      <c r="G1238" s="11">
        <v>3970.1</v>
      </c>
      <c r="H1238" s="11">
        <v>3970.1</v>
      </c>
      <c r="I1238" s="11"/>
      <c r="J1238" s="11"/>
      <c r="K1238" s="11"/>
      <c r="L1238" s="11">
        <f t="shared" si="1652"/>
        <v>3970.1</v>
      </c>
      <c r="M1238" s="11">
        <f t="shared" si="1653"/>
        <v>3970.1</v>
      </c>
      <c r="N1238" s="11">
        <f t="shared" si="1654"/>
        <v>3970.1</v>
      </c>
      <c r="O1238" s="11"/>
      <c r="P1238" s="11"/>
      <c r="Q1238" s="11"/>
      <c r="R1238" s="11">
        <f t="shared" si="1649"/>
        <v>3970.1</v>
      </c>
      <c r="S1238" s="11">
        <f t="shared" si="1650"/>
        <v>3970.1</v>
      </c>
      <c r="T1238" s="11">
        <f t="shared" si="1651"/>
        <v>3970.1</v>
      </c>
      <c r="U1238" s="11"/>
      <c r="V1238" s="11"/>
      <c r="W1238" s="11"/>
      <c r="X1238" s="11">
        <f t="shared" si="1628"/>
        <v>3970.1</v>
      </c>
      <c r="Y1238" s="11">
        <f t="shared" si="1629"/>
        <v>3970.1</v>
      </c>
      <c r="Z1238" s="11">
        <f t="shared" si="1630"/>
        <v>3970.1</v>
      </c>
      <c r="AA1238" s="11"/>
      <c r="AB1238" s="11"/>
      <c r="AC1238" s="11"/>
      <c r="AD1238" s="11">
        <f t="shared" si="1605"/>
        <v>3970.1</v>
      </c>
      <c r="AE1238" s="11"/>
      <c r="AF1238" s="57">
        <f t="shared" si="1580"/>
        <v>3970.1</v>
      </c>
      <c r="AG1238" s="58">
        <f t="shared" si="1607"/>
        <v>3970.1</v>
      </c>
      <c r="AH1238" s="58">
        <f t="shared" si="1608"/>
        <v>3970.1</v>
      </c>
      <c r="AI1238" s="11"/>
      <c r="AJ1238" s="21"/>
      <c r="AK1238" s="21"/>
    </row>
    <row r="1239" spans="1:42" s="59" customFormat="1" ht="31.2" x14ac:dyDescent="0.3">
      <c r="A1239" s="41" t="s">
        <v>808</v>
      </c>
      <c r="B1239" s="42"/>
      <c r="C1239" s="41"/>
      <c r="D1239" s="41"/>
      <c r="E1239" s="43" t="s">
        <v>809</v>
      </c>
      <c r="F1239" s="15">
        <f t="shared" ref="F1239:K1239" si="1658">F1240+F1248+F1253</f>
        <v>760616</v>
      </c>
      <c r="G1239" s="15">
        <f t="shared" si="1658"/>
        <v>517119.39999999997</v>
      </c>
      <c r="H1239" s="15">
        <f t="shared" si="1658"/>
        <v>412154.50000000006</v>
      </c>
      <c r="I1239" s="15">
        <f t="shared" si="1658"/>
        <v>-3043.7</v>
      </c>
      <c r="J1239" s="15">
        <f t="shared" si="1658"/>
        <v>-3652.5</v>
      </c>
      <c r="K1239" s="15">
        <f t="shared" si="1658"/>
        <v>-3652.5</v>
      </c>
      <c r="L1239" s="15">
        <f t="shared" si="1652"/>
        <v>757572.3</v>
      </c>
      <c r="M1239" s="15">
        <f t="shared" si="1653"/>
        <v>513466.89999999997</v>
      </c>
      <c r="N1239" s="15">
        <f t="shared" si="1654"/>
        <v>408502.00000000006</v>
      </c>
      <c r="O1239" s="15">
        <f>O1240+O1248+O1253</f>
        <v>207451.01180000001</v>
      </c>
      <c r="P1239" s="15">
        <f>P1240+P1248+P1253</f>
        <v>98602.599999999991</v>
      </c>
      <c r="Q1239" s="15">
        <f>Q1240+Q1248+Q1253</f>
        <v>131883.79999999999</v>
      </c>
      <c r="R1239" s="15">
        <f t="shared" si="1649"/>
        <v>965023.31180000002</v>
      </c>
      <c r="S1239" s="15">
        <f t="shared" si="1650"/>
        <v>612069.5</v>
      </c>
      <c r="T1239" s="15">
        <f t="shared" si="1651"/>
        <v>540385.80000000005</v>
      </c>
      <c r="U1239" s="15">
        <f>U1240+U1248+U1253</f>
        <v>0</v>
      </c>
      <c r="V1239" s="15">
        <f>V1240+V1248+V1253</f>
        <v>0</v>
      </c>
      <c r="W1239" s="15">
        <f>W1240+W1248+W1253</f>
        <v>0</v>
      </c>
      <c r="X1239" s="15">
        <f t="shared" si="1628"/>
        <v>965023.31180000002</v>
      </c>
      <c r="Y1239" s="15">
        <f t="shared" si="1629"/>
        <v>612069.5</v>
      </c>
      <c r="Z1239" s="15">
        <f t="shared" si="1630"/>
        <v>540385.80000000005</v>
      </c>
      <c r="AA1239" s="15">
        <f>AA1240+AA1248+AA1253</f>
        <v>-120558.69899999999</v>
      </c>
      <c r="AB1239" s="15">
        <f>AB1240+AB1248+AB1253</f>
        <v>164782.212</v>
      </c>
      <c r="AC1239" s="15">
        <f>AC1240+AC1248+AC1253</f>
        <v>1818</v>
      </c>
      <c r="AD1239" s="15">
        <f t="shared" si="1605"/>
        <v>844464.6128</v>
      </c>
      <c r="AE1239" s="15">
        <f>AE1240+AE1248+AE1253</f>
        <v>0</v>
      </c>
      <c r="AF1239" s="53">
        <f t="shared" si="1580"/>
        <v>844464.6128</v>
      </c>
      <c r="AG1239" s="54">
        <f t="shared" si="1607"/>
        <v>776851.71200000006</v>
      </c>
      <c r="AH1239" s="54">
        <f t="shared" si="1608"/>
        <v>542203.80000000005</v>
      </c>
      <c r="AI1239" s="15">
        <f>AI1240+AI1248+AI1253</f>
        <v>0</v>
      </c>
      <c r="AJ1239" s="16"/>
      <c r="AK1239" s="16"/>
      <c r="AL1239" s="12"/>
      <c r="AM1239" s="12"/>
      <c r="AN1239" s="12"/>
      <c r="AO1239" s="12"/>
      <c r="AP1239" s="12"/>
    </row>
    <row r="1240" spans="1:42" s="60" customFormat="1" ht="31.2" x14ac:dyDescent="0.3">
      <c r="A1240" s="44" t="s">
        <v>810</v>
      </c>
      <c r="B1240" s="45"/>
      <c r="C1240" s="44"/>
      <c r="D1240" s="44"/>
      <c r="E1240" s="46" t="s">
        <v>256</v>
      </c>
      <c r="F1240" s="18">
        <f t="shared" ref="F1240:F1251" si="1659">F1241</f>
        <v>123450.7</v>
      </c>
      <c r="G1240" s="18">
        <f t="shared" ref="G1240:G1251" si="1660">G1241</f>
        <v>0</v>
      </c>
      <c r="H1240" s="18">
        <f t="shared" ref="H1240:H1251" si="1661">H1241</f>
        <v>0</v>
      </c>
      <c r="I1240" s="18">
        <f t="shared" ref="I1240:I1251" si="1662">I1241</f>
        <v>0</v>
      </c>
      <c r="J1240" s="18">
        <f t="shared" ref="J1240:J1251" si="1663">J1241</f>
        <v>0</v>
      </c>
      <c r="K1240" s="18">
        <f t="shared" ref="K1240:K1251" si="1664">K1241</f>
        <v>0</v>
      </c>
      <c r="L1240" s="18">
        <f t="shared" si="1652"/>
        <v>123450.7</v>
      </c>
      <c r="M1240" s="18">
        <f t="shared" si="1653"/>
        <v>0</v>
      </c>
      <c r="N1240" s="18">
        <f t="shared" si="1654"/>
        <v>0</v>
      </c>
      <c r="O1240" s="18">
        <f t="shared" ref="O1240:O1251" si="1665">O1241</f>
        <v>67595.855890000006</v>
      </c>
      <c r="P1240" s="18">
        <f t="shared" ref="P1240:P1251" si="1666">P1241</f>
        <v>0</v>
      </c>
      <c r="Q1240" s="18">
        <f t="shared" ref="Q1240:Q1251" si="1667">Q1241</f>
        <v>0</v>
      </c>
      <c r="R1240" s="18">
        <f t="shared" si="1649"/>
        <v>191046.55589000002</v>
      </c>
      <c r="S1240" s="18">
        <f t="shared" si="1650"/>
        <v>0</v>
      </c>
      <c r="T1240" s="18">
        <f t="shared" si="1651"/>
        <v>0</v>
      </c>
      <c r="U1240" s="18">
        <f>U1241</f>
        <v>0</v>
      </c>
      <c r="V1240" s="18">
        <f>V1241</f>
        <v>0</v>
      </c>
      <c r="W1240" s="18">
        <f>W1241</f>
        <v>0</v>
      </c>
      <c r="X1240" s="18">
        <f t="shared" si="1628"/>
        <v>191046.55589000002</v>
      </c>
      <c r="Y1240" s="18">
        <f t="shared" si="1629"/>
        <v>0</v>
      </c>
      <c r="Z1240" s="18">
        <f t="shared" si="1630"/>
        <v>0</v>
      </c>
      <c r="AA1240" s="18">
        <f>AA1241</f>
        <v>0</v>
      </c>
      <c r="AB1240" s="18">
        <f>AB1241</f>
        <v>0</v>
      </c>
      <c r="AC1240" s="18">
        <f>AC1241</f>
        <v>0</v>
      </c>
      <c r="AD1240" s="18">
        <f t="shared" si="1605"/>
        <v>191046.55589000002</v>
      </c>
      <c r="AE1240" s="18">
        <f>AE1241</f>
        <v>0</v>
      </c>
      <c r="AF1240" s="55">
        <f t="shared" si="1580"/>
        <v>191046.55589000002</v>
      </c>
      <c r="AG1240" s="56">
        <f t="shared" si="1607"/>
        <v>0</v>
      </c>
      <c r="AH1240" s="56">
        <f t="shared" si="1608"/>
        <v>0</v>
      </c>
      <c r="AI1240" s="18">
        <f>AI1241</f>
        <v>0</v>
      </c>
      <c r="AJ1240" s="19"/>
      <c r="AK1240" s="19"/>
      <c r="AL1240" s="17"/>
      <c r="AM1240" s="17"/>
      <c r="AN1240" s="17"/>
      <c r="AO1240" s="17"/>
      <c r="AP1240" s="17"/>
    </row>
    <row r="1241" spans="1:42" ht="31.2" x14ac:dyDescent="0.3">
      <c r="A1241" s="47" t="s">
        <v>811</v>
      </c>
      <c r="B1241" s="48"/>
      <c r="C1241" s="47"/>
      <c r="D1241" s="47"/>
      <c r="E1241" s="49" t="s">
        <v>537</v>
      </c>
      <c r="F1241" s="11">
        <f t="shared" ref="F1241:K1241" si="1668">F1245</f>
        <v>123450.7</v>
      </c>
      <c r="G1241" s="11">
        <f t="shared" si="1668"/>
        <v>0</v>
      </c>
      <c r="H1241" s="11">
        <f t="shared" si="1668"/>
        <v>0</v>
      </c>
      <c r="I1241" s="11">
        <f t="shared" si="1668"/>
        <v>0</v>
      </c>
      <c r="J1241" s="11">
        <f t="shared" si="1668"/>
        <v>0</v>
      </c>
      <c r="K1241" s="11">
        <f t="shared" si="1668"/>
        <v>0</v>
      </c>
      <c r="L1241" s="11">
        <f t="shared" si="1652"/>
        <v>123450.7</v>
      </c>
      <c r="M1241" s="11">
        <f t="shared" si="1653"/>
        <v>0</v>
      </c>
      <c r="N1241" s="11">
        <f t="shared" si="1654"/>
        <v>0</v>
      </c>
      <c r="O1241" s="11">
        <f>O1245+O1242</f>
        <v>67595.855890000006</v>
      </c>
      <c r="P1241" s="11">
        <f>P1245+P1242</f>
        <v>0</v>
      </c>
      <c r="Q1241" s="11">
        <f>Q1245+Q1242</f>
        <v>0</v>
      </c>
      <c r="R1241" s="11">
        <f t="shared" si="1649"/>
        <v>191046.55589000002</v>
      </c>
      <c r="S1241" s="11">
        <f t="shared" si="1650"/>
        <v>0</v>
      </c>
      <c r="T1241" s="11">
        <f t="shared" si="1651"/>
        <v>0</v>
      </c>
      <c r="U1241" s="11">
        <f>U1245+U1242</f>
        <v>0</v>
      </c>
      <c r="V1241" s="11">
        <f>V1245+V1242</f>
        <v>0</v>
      </c>
      <c r="W1241" s="11">
        <f>W1245+W1242</f>
        <v>0</v>
      </c>
      <c r="X1241" s="11">
        <f t="shared" si="1628"/>
        <v>191046.55589000002</v>
      </c>
      <c r="Y1241" s="11">
        <f t="shared" si="1629"/>
        <v>0</v>
      </c>
      <c r="Z1241" s="11">
        <f t="shared" si="1630"/>
        <v>0</v>
      </c>
      <c r="AA1241" s="11">
        <f>AA1245+AA1242</f>
        <v>0</v>
      </c>
      <c r="AB1241" s="11">
        <f>AB1245+AB1242</f>
        <v>0</v>
      </c>
      <c r="AC1241" s="11">
        <f>AC1245+AC1242</f>
        <v>0</v>
      </c>
      <c r="AD1241" s="11">
        <f t="shared" si="1605"/>
        <v>191046.55589000002</v>
      </c>
      <c r="AE1241" s="11">
        <f>AE1245+AE1242</f>
        <v>0</v>
      </c>
      <c r="AF1241" s="57">
        <f t="shared" si="1580"/>
        <v>191046.55589000002</v>
      </c>
      <c r="AG1241" s="58">
        <f t="shared" si="1607"/>
        <v>0</v>
      </c>
      <c r="AH1241" s="58">
        <f t="shared" si="1608"/>
        <v>0</v>
      </c>
      <c r="AI1241" s="11">
        <f>AI1245+AI1242</f>
        <v>0</v>
      </c>
      <c r="AJ1241" s="21"/>
      <c r="AK1241" s="21"/>
    </row>
    <row r="1242" spans="1:42" ht="62.4" x14ac:dyDescent="0.3">
      <c r="A1242" s="47" t="s">
        <v>812</v>
      </c>
      <c r="B1242" s="48"/>
      <c r="C1242" s="47"/>
      <c r="D1242" s="47"/>
      <c r="E1242" s="50" t="s">
        <v>541</v>
      </c>
      <c r="F1242" s="11"/>
      <c r="G1242" s="11"/>
      <c r="H1242" s="11"/>
      <c r="I1242" s="11"/>
      <c r="J1242" s="11"/>
      <c r="K1242" s="11"/>
      <c r="L1242" s="11"/>
      <c r="M1242" s="11"/>
      <c r="N1242" s="11"/>
      <c r="O1242" s="11">
        <f t="shared" ref="O1242:O1243" si="1669">O1243</f>
        <v>10276.988590000001</v>
      </c>
      <c r="P1242" s="11">
        <f t="shared" ref="P1242:P1243" si="1670">P1243</f>
        <v>0</v>
      </c>
      <c r="Q1242" s="11">
        <f t="shared" ref="Q1242:Q1243" si="1671">Q1243</f>
        <v>0</v>
      </c>
      <c r="R1242" s="11">
        <f t="shared" si="1649"/>
        <v>10276.988590000001</v>
      </c>
      <c r="S1242" s="11">
        <f t="shared" si="1650"/>
        <v>0</v>
      </c>
      <c r="T1242" s="11">
        <f t="shared" si="1651"/>
        <v>0</v>
      </c>
      <c r="U1242" s="11">
        <f t="shared" ref="U1242:U1251" si="1672">U1243</f>
        <v>0</v>
      </c>
      <c r="V1242" s="11">
        <f t="shared" ref="V1242:V1251" si="1673">V1243</f>
        <v>0</v>
      </c>
      <c r="W1242" s="11">
        <f t="shared" ref="W1242:W1251" si="1674">W1243</f>
        <v>0</v>
      </c>
      <c r="X1242" s="11">
        <f t="shared" si="1628"/>
        <v>10276.988590000001</v>
      </c>
      <c r="Y1242" s="11">
        <f t="shared" si="1629"/>
        <v>0</v>
      </c>
      <c r="Z1242" s="11">
        <f t="shared" si="1630"/>
        <v>0</v>
      </c>
      <c r="AA1242" s="11">
        <f t="shared" ref="AA1242:AA1251" si="1675">AA1243</f>
        <v>0</v>
      </c>
      <c r="AB1242" s="11">
        <f t="shared" ref="AB1242:AB1251" si="1676">AB1243</f>
        <v>0</v>
      </c>
      <c r="AC1242" s="11">
        <f t="shared" ref="AC1242:AC1251" si="1677">AC1243</f>
        <v>0</v>
      </c>
      <c r="AD1242" s="11">
        <f t="shared" si="1605"/>
        <v>10276.988590000001</v>
      </c>
      <c r="AE1242" s="11">
        <f t="shared" ref="AE1242:AE1251" si="1678">AE1243</f>
        <v>0</v>
      </c>
      <c r="AF1242" s="57">
        <f t="shared" si="1580"/>
        <v>10276.988590000001</v>
      </c>
      <c r="AG1242" s="58">
        <f t="shared" si="1607"/>
        <v>0</v>
      </c>
      <c r="AH1242" s="58">
        <f t="shared" si="1608"/>
        <v>0</v>
      </c>
      <c r="AI1242" s="11">
        <f t="shared" ref="AI1242:AI1251" si="1679">AI1243</f>
        <v>0</v>
      </c>
      <c r="AJ1242" s="21"/>
      <c r="AK1242" s="21"/>
    </row>
    <row r="1243" spans="1:42" ht="31.2" x14ac:dyDescent="0.3">
      <c r="A1243" s="47" t="s">
        <v>812</v>
      </c>
      <c r="B1243" s="48" t="s">
        <v>59</v>
      </c>
      <c r="C1243" s="47"/>
      <c r="D1243" s="47"/>
      <c r="E1243" s="49" t="s">
        <v>60</v>
      </c>
      <c r="F1243" s="11"/>
      <c r="G1243" s="11"/>
      <c r="H1243" s="11"/>
      <c r="I1243" s="11"/>
      <c r="J1243" s="11"/>
      <c r="K1243" s="11"/>
      <c r="L1243" s="11"/>
      <c r="M1243" s="11"/>
      <c r="N1243" s="11"/>
      <c r="O1243" s="11">
        <f t="shared" si="1669"/>
        <v>10276.988590000001</v>
      </c>
      <c r="P1243" s="11">
        <f t="shared" si="1670"/>
        <v>0</v>
      </c>
      <c r="Q1243" s="11">
        <f t="shared" si="1671"/>
        <v>0</v>
      </c>
      <c r="R1243" s="11">
        <f t="shared" si="1649"/>
        <v>10276.988590000001</v>
      </c>
      <c r="S1243" s="11">
        <f t="shared" si="1650"/>
        <v>0</v>
      </c>
      <c r="T1243" s="11">
        <f t="shared" si="1651"/>
        <v>0</v>
      </c>
      <c r="U1243" s="11">
        <f t="shared" si="1672"/>
        <v>0</v>
      </c>
      <c r="V1243" s="11">
        <f t="shared" si="1673"/>
        <v>0</v>
      </c>
      <c r="W1243" s="11">
        <f t="shared" si="1674"/>
        <v>0</v>
      </c>
      <c r="X1243" s="11">
        <f t="shared" si="1628"/>
        <v>10276.988590000001</v>
      </c>
      <c r="Y1243" s="11">
        <f t="shared" si="1629"/>
        <v>0</v>
      </c>
      <c r="Z1243" s="11">
        <f t="shared" si="1630"/>
        <v>0</v>
      </c>
      <c r="AA1243" s="11">
        <f t="shared" si="1675"/>
        <v>0</v>
      </c>
      <c r="AB1243" s="11">
        <f t="shared" si="1676"/>
        <v>0</v>
      </c>
      <c r="AC1243" s="11">
        <f t="shared" si="1677"/>
        <v>0</v>
      </c>
      <c r="AD1243" s="11">
        <f t="shared" si="1605"/>
        <v>10276.988590000001</v>
      </c>
      <c r="AE1243" s="11">
        <f t="shared" si="1678"/>
        <v>0</v>
      </c>
      <c r="AF1243" s="57">
        <f t="shared" si="1580"/>
        <v>10276.988590000001</v>
      </c>
      <c r="AG1243" s="58">
        <f t="shared" si="1607"/>
        <v>0</v>
      </c>
      <c r="AH1243" s="58">
        <f t="shared" si="1608"/>
        <v>0</v>
      </c>
      <c r="AI1243" s="11">
        <f t="shared" si="1679"/>
        <v>0</v>
      </c>
      <c r="AJ1243" s="21"/>
      <c r="AK1243" s="21"/>
    </row>
    <row r="1244" spans="1:42" x14ac:dyDescent="0.3">
      <c r="A1244" s="47" t="s">
        <v>812</v>
      </c>
      <c r="B1244" s="48" t="s">
        <v>59</v>
      </c>
      <c r="C1244" s="47" t="s">
        <v>318</v>
      </c>
      <c r="D1244" s="47" t="s">
        <v>99</v>
      </c>
      <c r="E1244" s="49" t="s">
        <v>523</v>
      </c>
      <c r="F1244" s="11"/>
      <c r="G1244" s="11"/>
      <c r="H1244" s="11"/>
      <c r="I1244" s="11"/>
      <c r="J1244" s="11"/>
      <c r="K1244" s="11"/>
      <c r="L1244" s="11"/>
      <c r="M1244" s="11"/>
      <c r="N1244" s="11"/>
      <c r="O1244" s="11">
        <v>10276.988590000001</v>
      </c>
      <c r="P1244" s="11"/>
      <c r="Q1244" s="11"/>
      <c r="R1244" s="11">
        <f t="shared" si="1649"/>
        <v>10276.988590000001</v>
      </c>
      <c r="S1244" s="11">
        <f t="shared" si="1650"/>
        <v>0</v>
      </c>
      <c r="T1244" s="11">
        <f t="shared" si="1651"/>
        <v>0</v>
      </c>
      <c r="U1244" s="11"/>
      <c r="V1244" s="11"/>
      <c r="W1244" s="11"/>
      <c r="X1244" s="11">
        <f t="shared" si="1628"/>
        <v>10276.988590000001</v>
      </c>
      <c r="Y1244" s="11">
        <f t="shared" si="1629"/>
        <v>0</v>
      </c>
      <c r="Z1244" s="11">
        <f t="shared" si="1630"/>
        <v>0</v>
      </c>
      <c r="AA1244" s="11"/>
      <c r="AB1244" s="11"/>
      <c r="AC1244" s="11"/>
      <c r="AD1244" s="11">
        <f t="shared" si="1605"/>
        <v>10276.988590000001</v>
      </c>
      <c r="AE1244" s="11"/>
      <c r="AF1244" s="57">
        <f t="shared" si="1580"/>
        <v>10276.988590000001</v>
      </c>
      <c r="AG1244" s="58">
        <f t="shared" si="1607"/>
        <v>0</v>
      </c>
      <c r="AH1244" s="58">
        <f t="shared" si="1608"/>
        <v>0</v>
      </c>
      <c r="AI1244" s="11"/>
      <c r="AJ1244" s="21"/>
      <c r="AK1244" s="21"/>
    </row>
    <row r="1245" spans="1:42" x14ac:dyDescent="0.3">
      <c r="A1245" s="47" t="s">
        <v>813</v>
      </c>
      <c r="B1245" s="48"/>
      <c r="C1245" s="47"/>
      <c r="D1245" s="47"/>
      <c r="E1245" s="49" t="s">
        <v>545</v>
      </c>
      <c r="F1245" s="11">
        <f t="shared" si="1659"/>
        <v>123450.7</v>
      </c>
      <c r="G1245" s="11">
        <f t="shared" si="1660"/>
        <v>0</v>
      </c>
      <c r="H1245" s="11">
        <f t="shared" si="1661"/>
        <v>0</v>
      </c>
      <c r="I1245" s="11">
        <f t="shared" si="1662"/>
        <v>0</v>
      </c>
      <c r="J1245" s="11">
        <f t="shared" si="1663"/>
        <v>0</v>
      </c>
      <c r="K1245" s="11">
        <f t="shared" si="1664"/>
        <v>0</v>
      </c>
      <c r="L1245" s="11">
        <f t="shared" si="1652"/>
        <v>123450.7</v>
      </c>
      <c r="M1245" s="11">
        <f t="shared" si="1653"/>
        <v>0</v>
      </c>
      <c r="N1245" s="11">
        <f t="shared" si="1654"/>
        <v>0</v>
      </c>
      <c r="O1245" s="11">
        <f t="shared" si="1665"/>
        <v>57318.867300000005</v>
      </c>
      <c r="P1245" s="11">
        <f t="shared" si="1666"/>
        <v>0</v>
      </c>
      <c r="Q1245" s="11">
        <f t="shared" si="1667"/>
        <v>0</v>
      </c>
      <c r="R1245" s="11">
        <f t="shared" si="1649"/>
        <v>180769.5673</v>
      </c>
      <c r="S1245" s="11">
        <f t="shared" si="1650"/>
        <v>0</v>
      </c>
      <c r="T1245" s="11">
        <f t="shared" si="1651"/>
        <v>0</v>
      </c>
      <c r="U1245" s="11">
        <f t="shared" si="1672"/>
        <v>0</v>
      </c>
      <c r="V1245" s="11">
        <f t="shared" si="1673"/>
        <v>0</v>
      </c>
      <c r="W1245" s="11">
        <f t="shared" si="1674"/>
        <v>0</v>
      </c>
      <c r="X1245" s="11">
        <f t="shared" si="1628"/>
        <v>180769.5673</v>
      </c>
      <c r="Y1245" s="11">
        <f t="shared" si="1629"/>
        <v>0</v>
      </c>
      <c r="Z1245" s="11">
        <f t="shared" si="1630"/>
        <v>0</v>
      </c>
      <c r="AA1245" s="11">
        <f t="shared" si="1675"/>
        <v>0</v>
      </c>
      <c r="AB1245" s="11">
        <f t="shared" si="1676"/>
        <v>0</v>
      </c>
      <c r="AC1245" s="11">
        <f t="shared" si="1677"/>
        <v>0</v>
      </c>
      <c r="AD1245" s="11">
        <f t="shared" si="1605"/>
        <v>180769.5673</v>
      </c>
      <c r="AE1245" s="11">
        <f t="shared" si="1678"/>
        <v>0</v>
      </c>
      <c r="AF1245" s="57">
        <f t="shared" si="1580"/>
        <v>180769.5673</v>
      </c>
      <c r="AG1245" s="58">
        <f t="shared" si="1607"/>
        <v>0</v>
      </c>
      <c r="AH1245" s="58">
        <f t="shared" si="1608"/>
        <v>0</v>
      </c>
      <c r="AI1245" s="11">
        <f t="shared" si="1679"/>
        <v>0</v>
      </c>
      <c r="AJ1245" s="21"/>
      <c r="AK1245" s="21"/>
    </row>
    <row r="1246" spans="1:42" ht="31.2" x14ac:dyDescent="0.3">
      <c r="A1246" s="47" t="s">
        <v>813</v>
      </c>
      <c r="B1246" s="48" t="s">
        <v>59</v>
      </c>
      <c r="C1246" s="47"/>
      <c r="D1246" s="47"/>
      <c r="E1246" s="49" t="s">
        <v>60</v>
      </c>
      <c r="F1246" s="11">
        <f t="shared" si="1659"/>
        <v>123450.7</v>
      </c>
      <c r="G1246" s="11">
        <f t="shared" si="1660"/>
        <v>0</v>
      </c>
      <c r="H1246" s="11">
        <f t="shared" si="1661"/>
        <v>0</v>
      </c>
      <c r="I1246" s="11">
        <f t="shared" si="1662"/>
        <v>0</v>
      </c>
      <c r="J1246" s="11">
        <f t="shared" si="1663"/>
        <v>0</v>
      </c>
      <c r="K1246" s="11">
        <f t="shared" si="1664"/>
        <v>0</v>
      </c>
      <c r="L1246" s="11">
        <f t="shared" si="1652"/>
        <v>123450.7</v>
      </c>
      <c r="M1246" s="11">
        <f t="shared" si="1653"/>
        <v>0</v>
      </c>
      <c r="N1246" s="11">
        <f t="shared" si="1654"/>
        <v>0</v>
      </c>
      <c r="O1246" s="11">
        <f t="shared" si="1665"/>
        <v>57318.867300000005</v>
      </c>
      <c r="P1246" s="11">
        <f t="shared" si="1666"/>
        <v>0</v>
      </c>
      <c r="Q1246" s="11">
        <f t="shared" si="1667"/>
        <v>0</v>
      </c>
      <c r="R1246" s="11">
        <f t="shared" si="1649"/>
        <v>180769.5673</v>
      </c>
      <c r="S1246" s="11">
        <f t="shared" si="1650"/>
        <v>0</v>
      </c>
      <c r="T1246" s="11">
        <f t="shared" si="1651"/>
        <v>0</v>
      </c>
      <c r="U1246" s="11">
        <f t="shared" si="1672"/>
        <v>0</v>
      </c>
      <c r="V1246" s="11">
        <f t="shared" si="1673"/>
        <v>0</v>
      </c>
      <c r="W1246" s="11">
        <f t="shared" si="1674"/>
        <v>0</v>
      </c>
      <c r="X1246" s="11">
        <f t="shared" si="1628"/>
        <v>180769.5673</v>
      </c>
      <c r="Y1246" s="11">
        <f t="shared" si="1629"/>
        <v>0</v>
      </c>
      <c r="Z1246" s="11">
        <f t="shared" si="1630"/>
        <v>0</v>
      </c>
      <c r="AA1246" s="11">
        <f t="shared" si="1675"/>
        <v>0</v>
      </c>
      <c r="AB1246" s="11">
        <f t="shared" si="1676"/>
        <v>0</v>
      </c>
      <c r="AC1246" s="11">
        <f t="shared" si="1677"/>
        <v>0</v>
      </c>
      <c r="AD1246" s="11">
        <f t="shared" si="1605"/>
        <v>180769.5673</v>
      </c>
      <c r="AE1246" s="11">
        <f t="shared" si="1678"/>
        <v>0</v>
      </c>
      <c r="AF1246" s="57">
        <f t="shared" si="1580"/>
        <v>180769.5673</v>
      </c>
      <c r="AG1246" s="58">
        <f t="shared" si="1607"/>
        <v>0</v>
      </c>
      <c r="AH1246" s="58">
        <f t="shared" si="1608"/>
        <v>0</v>
      </c>
      <c r="AI1246" s="11">
        <f t="shared" si="1679"/>
        <v>0</v>
      </c>
      <c r="AJ1246" s="21"/>
      <c r="AK1246" s="21"/>
    </row>
    <row r="1247" spans="1:42" x14ac:dyDescent="0.3">
      <c r="A1247" s="47" t="s">
        <v>813</v>
      </c>
      <c r="B1247" s="48" t="s">
        <v>59</v>
      </c>
      <c r="C1247" s="47" t="s">
        <v>318</v>
      </c>
      <c r="D1247" s="47" t="s">
        <v>99</v>
      </c>
      <c r="E1247" s="49" t="s">
        <v>523</v>
      </c>
      <c r="F1247" s="11">
        <v>123450.7</v>
      </c>
      <c r="G1247" s="11">
        <v>0</v>
      </c>
      <c r="H1247" s="11">
        <v>0</v>
      </c>
      <c r="I1247" s="11"/>
      <c r="J1247" s="11"/>
      <c r="K1247" s="11"/>
      <c r="L1247" s="11">
        <f t="shared" si="1652"/>
        <v>123450.7</v>
      </c>
      <c r="M1247" s="11">
        <f t="shared" si="1653"/>
        <v>0</v>
      </c>
      <c r="N1247" s="11">
        <f t="shared" si="1654"/>
        <v>0</v>
      </c>
      <c r="O1247" s="11">
        <f>54314.57955+3004.28775</f>
        <v>57318.867300000005</v>
      </c>
      <c r="P1247" s="11"/>
      <c r="Q1247" s="11"/>
      <c r="R1247" s="11">
        <f t="shared" si="1649"/>
        <v>180769.5673</v>
      </c>
      <c r="S1247" s="11">
        <f t="shared" si="1650"/>
        <v>0</v>
      </c>
      <c r="T1247" s="11">
        <f t="shared" si="1651"/>
        <v>0</v>
      </c>
      <c r="U1247" s="11"/>
      <c r="V1247" s="11"/>
      <c r="W1247" s="11"/>
      <c r="X1247" s="11">
        <f t="shared" si="1628"/>
        <v>180769.5673</v>
      </c>
      <c r="Y1247" s="11">
        <f t="shared" si="1629"/>
        <v>0</v>
      </c>
      <c r="Z1247" s="11">
        <f t="shared" si="1630"/>
        <v>0</v>
      </c>
      <c r="AA1247" s="11"/>
      <c r="AB1247" s="11"/>
      <c r="AC1247" s="11"/>
      <c r="AD1247" s="11">
        <f t="shared" si="1605"/>
        <v>180769.5673</v>
      </c>
      <c r="AE1247" s="11"/>
      <c r="AF1247" s="57">
        <f t="shared" si="1580"/>
        <v>180769.5673</v>
      </c>
      <c r="AG1247" s="58">
        <f t="shared" si="1607"/>
        <v>0</v>
      </c>
      <c r="AH1247" s="58">
        <f t="shared" si="1608"/>
        <v>0</v>
      </c>
      <c r="AI1247" s="11"/>
      <c r="AJ1247" s="21"/>
      <c r="AK1247" s="21"/>
    </row>
    <row r="1248" spans="1:42" s="60" customFormat="1" x14ac:dyDescent="0.3">
      <c r="A1248" s="44" t="s">
        <v>814</v>
      </c>
      <c r="B1248" s="45"/>
      <c r="C1248" s="44"/>
      <c r="D1248" s="44"/>
      <c r="E1248" s="46" t="s">
        <v>23</v>
      </c>
      <c r="F1248" s="18">
        <f t="shared" si="1659"/>
        <v>144656.6</v>
      </c>
      <c r="G1248" s="18">
        <f t="shared" si="1660"/>
        <v>0</v>
      </c>
      <c r="H1248" s="18">
        <f t="shared" si="1661"/>
        <v>0</v>
      </c>
      <c r="I1248" s="18">
        <f t="shared" si="1662"/>
        <v>0</v>
      </c>
      <c r="J1248" s="18">
        <f t="shared" si="1663"/>
        <v>0</v>
      </c>
      <c r="K1248" s="18">
        <f t="shared" si="1664"/>
        <v>0</v>
      </c>
      <c r="L1248" s="18">
        <f t="shared" si="1652"/>
        <v>144656.6</v>
      </c>
      <c r="M1248" s="18">
        <f t="shared" si="1653"/>
        <v>0</v>
      </c>
      <c r="N1248" s="18">
        <f t="shared" si="1654"/>
        <v>0</v>
      </c>
      <c r="O1248" s="18">
        <f t="shared" si="1665"/>
        <v>217.61232999999999</v>
      </c>
      <c r="P1248" s="18">
        <f t="shared" si="1666"/>
        <v>0</v>
      </c>
      <c r="Q1248" s="18">
        <f t="shared" si="1667"/>
        <v>0</v>
      </c>
      <c r="R1248" s="18">
        <f t="shared" si="1649"/>
        <v>144874.21233000001</v>
      </c>
      <c r="S1248" s="18">
        <f t="shared" si="1650"/>
        <v>0</v>
      </c>
      <c r="T1248" s="18">
        <f t="shared" si="1651"/>
        <v>0</v>
      </c>
      <c r="U1248" s="18">
        <f t="shared" si="1672"/>
        <v>0</v>
      </c>
      <c r="V1248" s="18">
        <f t="shared" si="1673"/>
        <v>0</v>
      </c>
      <c r="W1248" s="18">
        <f t="shared" si="1674"/>
        <v>0</v>
      </c>
      <c r="X1248" s="18">
        <f t="shared" si="1628"/>
        <v>144874.21233000001</v>
      </c>
      <c r="Y1248" s="18">
        <f t="shared" si="1629"/>
        <v>0</v>
      </c>
      <c r="Z1248" s="18">
        <f t="shared" si="1630"/>
        <v>0</v>
      </c>
      <c r="AA1248" s="18">
        <f t="shared" si="1675"/>
        <v>-144874.212</v>
      </c>
      <c r="AB1248" s="18">
        <f t="shared" si="1676"/>
        <v>144874.212</v>
      </c>
      <c r="AC1248" s="18">
        <f t="shared" si="1677"/>
        <v>0</v>
      </c>
      <c r="AD1248" s="18">
        <f t="shared" si="1605"/>
        <v>3.3000000985339284E-4</v>
      </c>
      <c r="AE1248" s="18">
        <f t="shared" si="1678"/>
        <v>0</v>
      </c>
      <c r="AF1248" s="55">
        <f t="shared" si="1580"/>
        <v>3.3000000985339284E-4</v>
      </c>
      <c r="AG1248" s="56">
        <f t="shared" si="1607"/>
        <v>144874.212</v>
      </c>
      <c r="AH1248" s="56">
        <f t="shared" si="1608"/>
        <v>0</v>
      </c>
      <c r="AI1248" s="18">
        <f t="shared" si="1679"/>
        <v>0</v>
      </c>
      <c r="AJ1248" s="19"/>
      <c r="AK1248" s="19"/>
      <c r="AL1248" s="17"/>
      <c r="AM1248" s="17"/>
      <c r="AN1248" s="17"/>
      <c r="AO1248" s="17"/>
      <c r="AP1248" s="17"/>
    </row>
    <row r="1249" spans="1:42" ht="31.2" x14ac:dyDescent="0.3">
      <c r="A1249" s="47" t="s">
        <v>815</v>
      </c>
      <c r="B1249" s="48"/>
      <c r="C1249" s="47"/>
      <c r="D1249" s="47"/>
      <c r="E1249" s="49" t="s">
        <v>816</v>
      </c>
      <c r="F1249" s="11">
        <f t="shared" si="1659"/>
        <v>144656.6</v>
      </c>
      <c r="G1249" s="11">
        <f t="shared" si="1660"/>
        <v>0</v>
      </c>
      <c r="H1249" s="11">
        <f t="shared" si="1661"/>
        <v>0</v>
      </c>
      <c r="I1249" s="11">
        <f t="shared" si="1662"/>
        <v>0</v>
      </c>
      <c r="J1249" s="11">
        <f t="shared" si="1663"/>
        <v>0</v>
      </c>
      <c r="K1249" s="11">
        <f t="shared" si="1664"/>
        <v>0</v>
      </c>
      <c r="L1249" s="11">
        <f t="shared" si="1652"/>
        <v>144656.6</v>
      </c>
      <c r="M1249" s="11">
        <f t="shared" si="1653"/>
        <v>0</v>
      </c>
      <c r="N1249" s="11">
        <f t="shared" si="1654"/>
        <v>0</v>
      </c>
      <c r="O1249" s="11">
        <f t="shared" si="1665"/>
        <v>217.61232999999999</v>
      </c>
      <c r="P1249" s="11">
        <f t="shared" si="1666"/>
        <v>0</v>
      </c>
      <c r="Q1249" s="11">
        <f t="shared" si="1667"/>
        <v>0</v>
      </c>
      <c r="R1249" s="11">
        <f t="shared" si="1649"/>
        <v>144874.21233000001</v>
      </c>
      <c r="S1249" s="11">
        <f t="shared" si="1650"/>
        <v>0</v>
      </c>
      <c r="T1249" s="11">
        <f t="shared" si="1651"/>
        <v>0</v>
      </c>
      <c r="U1249" s="11">
        <f t="shared" si="1672"/>
        <v>0</v>
      </c>
      <c r="V1249" s="11">
        <f t="shared" si="1673"/>
        <v>0</v>
      </c>
      <c r="W1249" s="11">
        <f t="shared" si="1674"/>
        <v>0</v>
      </c>
      <c r="X1249" s="11">
        <f t="shared" si="1628"/>
        <v>144874.21233000001</v>
      </c>
      <c r="Y1249" s="11">
        <f t="shared" si="1629"/>
        <v>0</v>
      </c>
      <c r="Z1249" s="11">
        <f t="shared" si="1630"/>
        <v>0</v>
      </c>
      <c r="AA1249" s="11">
        <f t="shared" si="1675"/>
        <v>-144874.212</v>
      </c>
      <c r="AB1249" s="11">
        <f t="shared" si="1676"/>
        <v>144874.212</v>
      </c>
      <c r="AC1249" s="11">
        <f t="shared" si="1677"/>
        <v>0</v>
      </c>
      <c r="AD1249" s="11">
        <f t="shared" si="1605"/>
        <v>3.3000000985339284E-4</v>
      </c>
      <c r="AE1249" s="11">
        <f t="shared" si="1678"/>
        <v>0</v>
      </c>
      <c r="AF1249" s="57">
        <f t="shared" si="1580"/>
        <v>3.3000000985339284E-4</v>
      </c>
      <c r="AG1249" s="58">
        <f t="shared" si="1607"/>
        <v>144874.212</v>
      </c>
      <c r="AH1249" s="58">
        <f t="shared" si="1608"/>
        <v>0</v>
      </c>
      <c r="AI1249" s="11">
        <f t="shared" si="1679"/>
        <v>0</v>
      </c>
      <c r="AJ1249" s="21"/>
      <c r="AK1249" s="21"/>
    </row>
    <row r="1250" spans="1:42" ht="46.8" x14ac:dyDescent="0.3">
      <c r="A1250" s="47" t="s">
        <v>817</v>
      </c>
      <c r="B1250" s="48"/>
      <c r="C1250" s="47"/>
      <c r="D1250" s="47"/>
      <c r="E1250" s="49" t="s">
        <v>818</v>
      </c>
      <c r="F1250" s="11">
        <f t="shared" si="1659"/>
        <v>144656.6</v>
      </c>
      <c r="G1250" s="11">
        <f t="shared" si="1660"/>
        <v>0</v>
      </c>
      <c r="H1250" s="11">
        <f t="shared" si="1661"/>
        <v>0</v>
      </c>
      <c r="I1250" s="11">
        <f t="shared" si="1662"/>
        <v>0</v>
      </c>
      <c r="J1250" s="11">
        <f t="shared" si="1663"/>
        <v>0</v>
      </c>
      <c r="K1250" s="11">
        <f t="shared" si="1664"/>
        <v>0</v>
      </c>
      <c r="L1250" s="11">
        <f t="shared" si="1652"/>
        <v>144656.6</v>
      </c>
      <c r="M1250" s="11">
        <f t="shared" si="1653"/>
        <v>0</v>
      </c>
      <c r="N1250" s="11">
        <f t="shared" si="1654"/>
        <v>0</v>
      </c>
      <c r="O1250" s="11">
        <f t="shared" si="1665"/>
        <v>217.61232999999999</v>
      </c>
      <c r="P1250" s="11">
        <f t="shared" si="1666"/>
        <v>0</v>
      </c>
      <c r="Q1250" s="11">
        <f t="shared" si="1667"/>
        <v>0</v>
      </c>
      <c r="R1250" s="11">
        <f t="shared" si="1649"/>
        <v>144874.21233000001</v>
      </c>
      <c r="S1250" s="11">
        <f t="shared" si="1650"/>
        <v>0</v>
      </c>
      <c r="T1250" s="11">
        <f t="shared" si="1651"/>
        <v>0</v>
      </c>
      <c r="U1250" s="11">
        <f t="shared" si="1672"/>
        <v>0</v>
      </c>
      <c r="V1250" s="11">
        <f t="shared" si="1673"/>
        <v>0</v>
      </c>
      <c r="W1250" s="11">
        <f t="shared" si="1674"/>
        <v>0</v>
      </c>
      <c r="X1250" s="11">
        <f t="shared" si="1628"/>
        <v>144874.21233000001</v>
      </c>
      <c r="Y1250" s="11">
        <f t="shared" si="1629"/>
        <v>0</v>
      </c>
      <c r="Z1250" s="11">
        <f t="shared" si="1630"/>
        <v>0</v>
      </c>
      <c r="AA1250" s="11">
        <f t="shared" si="1675"/>
        <v>-144874.212</v>
      </c>
      <c r="AB1250" s="11">
        <f t="shared" si="1676"/>
        <v>144874.212</v>
      </c>
      <c r="AC1250" s="11">
        <f t="shared" si="1677"/>
        <v>0</v>
      </c>
      <c r="AD1250" s="11">
        <f t="shared" si="1605"/>
        <v>3.3000000985339284E-4</v>
      </c>
      <c r="AE1250" s="11">
        <f t="shared" si="1678"/>
        <v>0</v>
      </c>
      <c r="AF1250" s="57">
        <f t="shared" si="1580"/>
        <v>3.3000000985339284E-4</v>
      </c>
      <c r="AG1250" s="58">
        <f t="shared" si="1607"/>
        <v>144874.212</v>
      </c>
      <c r="AH1250" s="58">
        <f t="shared" si="1608"/>
        <v>0</v>
      </c>
      <c r="AI1250" s="11">
        <f t="shared" si="1679"/>
        <v>0</v>
      </c>
      <c r="AJ1250" s="21"/>
      <c r="AK1250" s="21"/>
    </row>
    <row r="1251" spans="1:42" ht="46.8" x14ac:dyDescent="0.3">
      <c r="A1251" s="47" t="s">
        <v>817</v>
      </c>
      <c r="B1251" s="48" t="s">
        <v>28</v>
      </c>
      <c r="C1251" s="47"/>
      <c r="D1251" s="47"/>
      <c r="E1251" s="49" t="s">
        <v>29</v>
      </c>
      <c r="F1251" s="11">
        <f t="shared" si="1659"/>
        <v>144656.6</v>
      </c>
      <c r="G1251" s="11">
        <f t="shared" si="1660"/>
        <v>0</v>
      </c>
      <c r="H1251" s="11">
        <f t="shared" si="1661"/>
        <v>0</v>
      </c>
      <c r="I1251" s="11">
        <f t="shared" si="1662"/>
        <v>0</v>
      </c>
      <c r="J1251" s="11">
        <f t="shared" si="1663"/>
        <v>0</v>
      </c>
      <c r="K1251" s="11">
        <f t="shared" si="1664"/>
        <v>0</v>
      </c>
      <c r="L1251" s="11">
        <f t="shared" si="1652"/>
        <v>144656.6</v>
      </c>
      <c r="M1251" s="11">
        <f t="shared" si="1653"/>
        <v>0</v>
      </c>
      <c r="N1251" s="11">
        <f t="shared" si="1654"/>
        <v>0</v>
      </c>
      <c r="O1251" s="11">
        <f t="shared" si="1665"/>
        <v>217.61232999999999</v>
      </c>
      <c r="P1251" s="11">
        <f t="shared" si="1666"/>
        <v>0</v>
      </c>
      <c r="Q1251" s="11">
        <f t="shared" si="1667"/>
        <v>0</v>
      </c>
      <c r="R1251" s="11">
        <f t="shared" si="1649"/>
        <v>144874.21233000001</v>
      </c>
      <c r="S1251" s="11">
        <f t="shared" si="1650"/>
        <v>0</v>
      </c>
      <c r="T1251" s="11">
        <f t="shared" si="1651"/>
        <v>0</v>
      </c>
      <c r="U1251" s="11">
        <f t="shared" si="1672"/>
        <v>0</v>
      </c>
      <c r="V1251" s="11">
        <f t="shared" si="1673"/>
        <v>0</v>
      </c>
      <c r="W1251" s="11">
        <f t="shared" si="1674"/>
        <v>0</v>
      </c>
      <c r="X1251" s="11">
        <f t="shared" si="1628"/>
        <v>144874.21233000001</v>
      </c>
      <c r="Y1251" s="11">
        <f t="shared" si="1629"/>
        <v>0</v>
      </c>
      <c r="Z1251" s="11">
        <f t="shared" si="1630"/>
        <v>0</v>
      </c>
      <c r="AA1251" s="11">
        <f t="shared" si="1675"/>
        <v>-144874.212</v>
      </c>
      <c r="AB1251" s="11">
        <f t="shared" si="1676"/>
        <v>144874.212</v>
      </c>
      <c r="AC1251" s="11">
        <f t="shared" si="1677"/>
        <v>0</v>
      </c>
      <c r="AD1251" s="11">
        <f t="shared" si="1605"/>
        <v>3.3000000985339284E-4</v>
      </c>
      <c r="AE1251" s="11">
        <f t="shared" si="1678"/>
        <v>0</v>
      </c>
      <c r="AF1251" s="57">
        <f t="shared" si="1580"/>
        <v>3.3000000985339284E-4</v>
      </c>
      <c r="AG1251" s="58">
        <f t="shared" si="1607"/>
        <v>144874.212</v>
      </c>
      <c r="AH1251" s="58">
        <f t="shared" si="1608"/>
        <v>0</v>
      </c>
      <c r="AI1251" s="11">
        <f t="shared" si="1679"/>
        <v>0</v>
      </c>
      <c r="AJ1251" s="21"/>
      <c r="AK1251" s="21"/>
    </row>
    <row r="1252" spans="1:42" x14ac:dyDescent="0.3">
      <c r="A1252" s="47" t="s">
        <v>817</v>
      </c>
      <c r="B1252" s="48" t="s">
        <v>28</v>
      </c>
      <c r="C1252" s="47" t="s">
        <v>318</v>
      </c>
      <c r="D1252" s="47" t="s">
        <v>99</v>
      </c>
      <c r="E1252" s="49" t="s">
        <v>523</v>
      </c>
      <c r="F1252" s="11">
        <v>144656.6</v>
      </c>
      <c r="G1252" s="11">
        <v>0</v>
      </c>
      <c r="H1252" s="11">
        <v>0</v>
      </c>
      <c r="I1252" s="11"/>
      <c r="J1252" s="11"/>
      <c r="K1252" s="11"/>
      <c r="L1252" s="11">
        <f t="shared" si="1652"/>
        <v>144656.6</v>
      </c>
      <c r="M1252" s="11">
        <f t="shared" si="1653"/>
        <v>0</v>
      </c>
      <c r="N1252" s="11">
        <f t="shared" si="1654"/>
        <v>0</v>
      </c>
      <c r="O1252" s="11">
        <v>217.61232999999999</v>
      </c>
      <c r="P1252" s="11"/>
      <c r="Q1252" s="11"/>
      <c r="R1252" s="11">
        <f t="shared" si="1649"/>
        <v>144874.21233000001</v>
      </c>
      <c r="S1252" s="11">
        <f t="shared" si="1650"/>
        <v>0</v>
      </c>
      <c r="T1252" s="11">
        <f t="shared" si="1651"/>
        <v>0</v>
      </c>
      <c r="U1252" s="11"/>
      <c r="V1252" s="11"/>
      <c r="W1252" s="11"/>
      <c r="X1252" s="11">
        <f t="shared" si="1628"/>
        <v>144874.21233000001</v>
      </c>
      <c r="Y1252" s="11">
        <f t="shared" si="1629"/>
        <v>0</v>
      </c>
      <c r="Z1252" s="11">
        <f t="shared" si="1630"/>
        <v>0</v>
      </c>
      <c r="AA1252" s="11">
        <v>-144874.212</v>
      </c>
      <c r="AB1252" s="11">
        <v>144874.212</v>
      </c>
      <c r="AC1252" s="11"/>
      <c r="AD1252" s="11">
        <f t="shared" si="1605"/>
        <v>3.3000000985339284E-4</v>
      </c>
      <c r="AE1252" s="11"/>
      <c r="AF1252" s="57">
        <f t="shared" si="1580"/>
        <v>3.3000000985339284E-4</v>
      </c>
      <c r="AG1252" s="58">
        <f t="shared" si="1607"/>
        <v>144874.212</v>
      </c>
      <c r="AH1252" s="58">
        <f t="shared" si="1608"/>
        <v>0</v>
      </c>
      <c r="AI1252" s="11"/>
      <c r="AJ1252" s="21"/>
      <c r="AK1252" s="21"/>
    </row>
    <row r="1253" spans="1:42" s="60" customFormat="1" x14ac:dyDescent="0.3">
      <c r="A1253" s="44" t="s">
        <v>819</v>
      </c>
      <c r="B1253" s="45"/>
      <c r="C1253" s="44"/>
      <c r="D1253" s="44"/>
      <c r="E1253" s="46" t="s">
        <v>54</v>
      </c>
      <c r="F1253" s="18">
        <f t="shared" ref="F1253:K1253" si="1680">F1254+F1265+F1279+F1290+F1312</f>
        <v>492508.70000000007</v>
      </c>
      <c r="G1253" s="18">
        <f t="shared" si="1680"/>
        <v>517119.39999999997</v>
      </c>
      <c r="H1253" s="18">
        <f t="shared" si="1680"/>
        <v>412154.50000000006</v>
      </c>
      <c r="I1253" s="18">
        <f t="shared" si="1680"/>
        <v>-3043.7</v>
      </c>
      <c r="J1253" s="18">
        <f t="shared" si="1680"/>
        <v>-3652.5</v>
      </c>
      <c r="K1253" s="18">
        <f t="shared" si="1680"/>
        <v>-3652.5</v>
      </c>
      <c r="L1253" s="18">
        <f t="shared" si="1652"/>
        <v>489465.00000000006</v>
      </c>
      <c r="M1253" s="18">
        <f t="shared" si="1653"/>
        <v>513466.89999999997</v>
      </c>
      <c r="N1253" s="18">
        <f t="shared" si="1654"/>
        <v>408502.00000000006</v>
      </c>
      <c r="O1253" s="18">
        <f>O1254+O1265+O1279+O1290+O1312</f>
        <v>139637.54358</v>
      </c>
      <c r="P1253" s="18">
        <f>P1254+P1265+P1279+P1290+P1312</f>
        <v>98602.599999999991</v>
      </c>
      <c r="Q1253" s="18">
        <f>Q1254+Q1265+Q1279+Q1290+Q1312</f>
        <v>131883.79999999999</v>
      </c>
      <c r="R1253" s="18">
        <f t="shared" si="1649"/>
        <v>629102.54358000006</v>
      </c>
      <c r="S1253" s="18">
        <f t="shared" si="1650"/>
        <v>612069.5</v>
      </c>
      <c r="T1253" s="18">
        <f t="shared" si="1651"/>
        <v>540385.80000000005</v>
      </c>
      <c r="U1253" s="18">
        <f>U1254+U1265+U1279+U1290+U1312</f>
        <v>0</v>
      </c>
      <c r="V1253" s="18">
        <f>V1254+V1265+V1279+V1290+V1312</f>
        <v>0</v>
      </c>
      <c r="W1253" s="18">
        <f>W1254+W1265+W1279+W1290+W1312</f>
        <v>0</v>
      </c>
      <c r="X1253" s="18">
        <f t="shared" si="1628"/>
        <v>629102.54358000006</v>
      </c>
      <c r="Y1253" s="18">
        <f t="shared" si="1629"/>
        <v>612069.5</v>
      </c>
      <c r="Z1253" s="18">
        <f t="shared" si="1630"/>
        <v>540385.80000000005</v>
      </c>
      <c r="AA1253" s="18">
        <f>AA1254+AA1265+AA1279+AA1290+AA1312</f>
        <v>24315.513000000003</v>
      </c>
      <c r="AB1253" s="18">
        <f>AB1254+AB1265+AB1279+AB1290+AB1312</f>
        <v>19908</v>
      </c>
      <c r="AC1253" s="18">
        <f>AC1254+AC1265+AC1279+AC1290+AC1312</f>
        <v>1818</v>
      </c>
      <c r="AD1253" s="18">
        <f t="shared" si="1605"/>
        <v>653418.05658000009</v>
      </c>
      <c r="AE1253" s="18">
        <f>AE1254+AE1265+AE1279+AE1290+AE1312</f>
        <v>0</v>
      </c>
      <c r="AF1253" s="55">
        <f t="shared" si="1580"/>
        <v>653418.05658000009</v>
      </c>
      <c r="AG1253" s="56">
        <f t="shared" si="1607"/>
        <v>631977.5</v>
      </c>
      <c r="AH1253" s="56">
        <f t="shared" si="1608"/>
        <v>542203.80000000005</v>
      </c>
      <c r="AI1253" s="18">
        <f>AI1254+AI1265+AI1279+AI1290+AI1312</f>
        <v>0</v>
      </c>
      <c r="AJ1253" s="19"/>
      <c r="AK1253" s="19"/>
      <c r="AL1253" s="17"/>
      <c r="AM1253" s="17"/>
      <c r="AN1253" s="17"/>
      <c r="AO1253" s="17"/>
      <c r="AP1253" s="17"/>
    </row>
    <row r="1254" spans="1:42" ht="46.8" x14ac:dyDescent="0.3">
      <c r="A1254" s="47" t="s">
        <v>820</v>
      </c>
      <c r="B1254" s="48"/>
      <c r="C1254" s="47"/>
      <c r="D1254" s="47"/>
      <c r="E1254" s="49" t="s">
        <v>821</v>
      </c>
      <c r="F1254" s="11">
        <f t="shared" ref="F1254:K1254" si="1681">F1255+F1262</f>
        <v>42134.3</v>
      </c>
      <c r="G1254" s="11">
        <f t="shared" si="1681"/>
        <v>123750.09999999999</v>
      </c>
      <c r="H1254" s="11">
        <f t="shared" si="1681"/>
        <v>29867.8</v>
      </c>
      <c r="I1254" s="11">
        <f t="shared" si="1681"/>
        <v>0</v>
      </c>
      <c r="J1254" s="11">
        <f t="shared" si="1681"/>
        <v>-8707.7000000000007</v>
      </c>
      <c r="K1254" s="11">
        <f t="shared" si="1681"/>
        <v>0</v>
      </c>
      <c r="L1254" s="11">
        <f t="shared" si="1652"/>
        <v>42134.3</v>
      </c>
      <c r="M1254" s="11">
        <f t="shared" si="1653"/>
        <v>115042.4</v>
      </c>
      <c r="N1254" s="11">
        <f t="shared" si="1654"/>
        <v>29867.8</v>
      </c>
      <c r="O1254" s="11">
        <f>O1255+O1262</f>
        <v>39788.699999999997</v>
      </c>
      <c r="P1254" s="11">
        <f>P1255+P1262</f>
        <v>17710</v>
      </c>
      <c r="Q1254" s="11">
        <f>Q1255+Q1262</f>
        <v>51914.5</v>
      </c>
      <c r="R1254" s="11">
        <f t="shared" si="1649"/>
        <v>81923</v>
      </c>
      <c r="S1254" s="11">
        <f t="shared" si="1650"/>
        <v>132752.4</v>
      </c>
      <c r="T1254" s="11">
        <f t="shared" si="1651"/>
        <v>81782.3</v>
      </c>
      <c r="U1254" s="11">
        <f>U1255+U1262</f>
        <v>0</v>
      </c>
      <c r="V1254" s="11">
        <f>V1255+V1262</f>
        <v>0</v>
      </c>
      <c r="W1254" s="11">
        <f>W1255+W1262</f>
        <v>0</v>
      </c>
      <c r="X1254" s="11">
        <f t="shared" si="1628"/>
        <v>81923</v>
      </c>
      <c r="Y1254" s="11">
        <f t="shared" si="1629"/>
        <v>132752.4</v>
      </c>
      <c r="Z1254" s="11">
        <f t="shared" si="1630"/>
        <v>81782.3</v>
      </c>
      <c r="AA1254" s="11">
        <f>AA1255+AA1262</f>
        <v>1818</v>
      </c>
      <c r="AB1254" s="11">
        <f>AB1255+AB1262</f>
        <v>1818</v>
      </c>
      <c r="AC1254" s="11">
        <f>AC1255+AC1262</f>
        <v>1818</v>
      </c>
      <c r="AD1254" s="11">
        <f t="shared" si="1605"/>
        <v>83741</v>
      </c>
      <c r="AE1254" s="11">
        <f>AE1255+AE1262</f>
        <v>0</v>
      </c>
      <c r="AF1254" s="57">
        <f t="shared" si="1580"/>
        <v>83741</v>
      </c>
      <c r="AG1254" s="58">
        <f t="shared" si="1607"/>
        <v>134570.4</v>
      </c>
      <c r="AH1254" s="58">
        <f t="shared" si="1608"/>
        <v>83600.3</v>
      </c>
      <c r="AI1254" s="11">
        <f>AI1255+AI1262</f>
        <v>0</v>
      </c>
      <c r="AJ1254" s="21"/>
      <c r="AK1254" s="21"/>
    </row>
    <row r="1255" spans="1:42" x14ac:dyDescent="0.3">
      <c r="A1255" s="47" t="s">
        <v>822</v>
      </c>
      <c r="B1255" s="48"/>
      <c r="C1255" s="47"/>
      <c r="D1255" s="47"/>
      <c r="E1255" s="49" t="s">
        <v>823</v>
      </c>
      <c r="F1255" s="11">
        <f t="shared" ref="F1255:K1255" si="1682">F1256+F1258+F1260</f>
        <v>22848</v>
      </c>
      <c r="G1255" s="11">
        <f t="shared" si="1682"/>
        <v>22892.899999999998</v>
      </c>
      <c r="H1255" s="11">
        <f t="shared" si="1682"/>
        <v>22892.799999999999</v>
      </c>
      <c r="I1255" s="11">
        <f t="shared" si="1682"/>
        <v>0</v>
      </c>
      <c r="J1255" s="11">
        <f t="shared" si="1682"/>
        <v>0</v>
      </c>
      <c r="K1255" s="11">
        <f t="shared" si="1682"/>
        <v>0</v>
      </c>
      <c r="L1255" s="11">
        <f t="shared" si="1652"/>
        <v>22848</v>
      </c>
      <c r="M1255" s="11">
        <f t="shared" si="1653"/>
        <v>22892.899999999998</v>
      </c>
      <c r="N1255" s="11">
        <f t="shared" si="1654"/>
        <v>22892.799999999999</v>
      </c>
      <c r="O1255" s="11">
        <f>O1256+O1258+O1260</f>
        <v>0</v>
      </c>
      <c r="P1255" s="11">
        <f>P1256+P1258+P1260</f>
        <v>0</v>
      </c>
      <c r="Q1255" s="11">
        <f>Q1256+Q1258+Q1260</f>
        <v>0</v>
      </c>
      <c r="R1255" s="11">
        <f t="shared" si="1649"/>
        <v>22848</v>
      </c>
      <c r="S1255" s="11">
        <f t="shared" si="1650"/>
        <v>22892.899999999998</v>
      </c>
      <c r="T1255" s="11">
        <f t="shared" si="1651"/>
        <v>22892.799999999999</v>
      </c>
      <c r="U1255" s="11">
        <f>U1256+U1258+U1260</f>
        <v>0</v>
      </c>
      <c r="V1255" s="11">
        <f>V1256+V1258+V1260</f>
        <v>0</v>
      </c>
      <c r="W1255" s="11">
        <f>W1256+W1258+W1260</f>
        <v>0</v>
      </c>
      <c r="X1255" s="11">
        <f t="shared" si="1628"/>
        <v>22848</v>
      </c>
      <c r="Y1255" s="11">
        <f t="shared" si="1629"/>
        <v>22892.899999999998</v>
      </c>
      <c r="Z1255" s="11">
        <f t="shared" si="1630"/>
        <v>22892.799999999999</v>
      </c>
      <c r="AA1255" s="11">
        <f>AA1256+AA1258+AA1260</f>
        <v>1818</v>
      </c>
      <c r="AB1255" s="11">
        <f>AB1256+AB1258+AB1260</f>
        <v>1818</v>
      </c>
      <c r="AC1255" s="11">
        <f>AC1256+AC1258+AC1260</f>
        <v>1818</v>
      </c>
      <c r="AD1255" s="11">
        <f t="shared" si="1605"/>
        <v>24666</v>
      </c>
      <c r="AE1255" s="11">
        <f>AE1256+AE1258+AE1260</f>
        <v>0</v>
      </c>
      <c r="AF1255" s="57">
        <f t="shared" si="1580"/>
        <v>24666</v>
      </c>
      <c r="AG1255" s="58">
        <f t="shared" si="1607"/>
        <v>24710.899999999998</v>
      </c>
      <c r="AH1255" s="58">
        <f t="shared" si="1608"/>
        <v>24710.799999999999</v>
      </c>
      <c r="AI1255" s="11">
        <f>AI1256+AI1258+AI1260</f>
        <v>0</v>
      </c>
      <c r="AJ1255" s="21"/>
      <c r="AK1255" s="21"/>
    </row>
    <row r="1256" spans="1:42" ht="31.2" x14ac:dyDescent="0.3">
      <c r="A1256" s="47" t="s">
        <v>822</v>
      </c>
      <c r="B1256" s="48" t="s">
        <v>59</v>
      </c>
      <c r="C1256" s="47"/>
      <c r="D1256" s="47"/>
      <c r="E1256" s="49" t="s">
        <v>60</v>
      </c>
      <c r="F1256" s="11">
        <f t="shared" ref="F1256:K1256" si="1683">F1257</f>
        <v>19165.8</v>
      </c>
      <c r="G1256" s="11">
        <f t="shared" si="1683"/>
        <v>19210.699999999997</v>
      </c>
      <c r="H1256" s="11">
        <f t="shared" si="1683"/>
        <v>19210.599999999999</v>
      </c>
      <c r="I1256" s="11">
        <f t="shared" si="1683"/>
        <v>0</v>
      </c>
      <c r="J1256" s="11">
        <f t="shared" si="1683"/>
        <v>0</v>
      </c>
      <c r="K1256" s="11">
        <f t="shared" si="1683"/>
        <v>0</v>
      </c>
      <c r="L1256" s="11">
        <f t="shared" si="1652"/>
        <v>19165.8</v>
      </c>
      <c r="M1256" s="11">
        <f t="shared" si="1653"/>
        <v>19210.699999999997</v>
      </c>
      <c r="N1256" s="11">
        <f t="shared" si="1654"/>
        <v>19210.599999999999</v>
      </c>
      <c r="O1256" s="11">
        <f>O1257</f>
        <v>0</v>
      </c>
      <c r="P1256" s="11">
        <f>P1257</f>
        <v>0</v>
      </c>
      <c r="Q1256" s="11">
        <f>Q1257</f>
        <v>0</v>
      </c>
      <c r="R1256" s="11">
        <f t="shared" si="1649"/>
        <v>19165.8</v>
      </c>
      <c r="S1256" s="11">
        <f t="shared" si="1650"/>
        <v>19210.699999999997</v>
      </c>
      <c r="T1256" s="11">
        <f t="shared" si="1651"/>
        <v>19210.599999999999</v>
      </c>
      <c r="U1256" s="11">
        <f>U1257</f>
        <v>0</v>
      </c>
      <c r="V1256" s="11">
        <f>V1257</f>
        <v>0</v>
      </c>
      <c r="W1256" s="11">
        <f>W1257</f>
        <v>0</v>
      </c>
      <c r="X1256" s="11">
        <f t="shared" si="1628"/>
        <v>19165.8</v>
      </c>
      <c r="Y1256" s="11">
        <f t="shared" si="1629"/>
        <v>19210.699999999997</v>
      </c>
      <c r="Z1256" s="11">
        <f t="shared" si="1630"/>
        <v>19210.599999999999</v>
      </c>
      <c r="AA1256" s="11">
        <f>AA1257</f>
        <v>0</v>
      </c>
      <c r="AB1256" s="11">
        <f>AB1257</f>
        <v>0</v>
      </c>
      <c r="AC1256" s="11">
        <f>AC1257</f>
        <v>0</v>
      </c>
      <c r="AD1256" s="11">
        <f t="shared" si="1605"/>
        <v>19165.8</v>
      </c>
      <c r="AE1256" s="11">
        <f>AE1257</f>
        <v>0</v>
      </c>
      <c r="AF1256" s="57">
        <f t="shared" si="1580"/>
        <v>19165.8</v>
      </c>
      <c r="AG1256" s="58">
        <f t="shared" si="1607"/>
        <v>19210.699999999997</v>
      </c>
      <c r="AH1256" s="58">
        <f t="shared" si="1608"/>
        <v>19210.599999999999</v>
      </c>
      <c r="AI1256" s="11">
        <f>AI1257</f>
        <v>0</v>
      </c>
      <c r="AJ1256" s="21"/>
      <c r="AK1256" s="21"/>
    </row>
    <row r="1257" spans="1:42" ht="31.2" x14ac:dyDescent="0.3">
      <c r="A1257" s="47" t="s">
        <v>822</v>
      </c>
      <c r="B1257" s="48" t="s">
        <v>59</v>
      </c>
      <c r="C1257" s="47" t="s">
        <v>328</v>
      </c>
      <c r="D1257" s="47" t="s">
        <v>99</v>
      </c>
      <c r="E1257" s="49" t="s">
        <v>824</v>
      </c>
      <c r="F1257" s="11">
        <f>17084.2+2081.8-0.2</f>
        <v>19165.8</v>
      </c>
      <c r="G1257" s="11">
        <f>17129.1+2081.8-0.2</f>
        <v>19210.699999999997</v>
      </c>
      <c r="H1257" s="11">
        <f>17129.1+2081.7-0.2</f>
        <v>19210.599999999999</v>
      </c>
      <c r="I1257" s="11"/>
      <c r="J1257" s="11"/>
      <c r="K1257" s="11"/>
      <c r="L1257" s="11">
        <f t="shared" si="1652"/>
        <v>19165.8</v>
      </c>
      <c r="M1257" s="11">
        <f t="shared" si="1653"/>
        <v>19210.699999999997</v>
      </c>
      <c r="N1257" s="11">
        <f t="shared" si="1654"/>
        <v>19210.599999999999</v>
      </c>
      <c r="O1257" s="11"/>
      <c r="P1257" s="11"/>
      <c r="Q1257" s="11"/>
      <c r="R1257" s="11">
        <f t="shared" si="1649"/>
        <v>19165.8</v>
      </c>
      <c r="S1257" s="11">
        <f t="shared" si="1650"/>
        <v>19210.699999999997</v>
      </c>
      <c r="T1257" s="11">
        <f t="shared" si="1651"/>
        <v>19210.599999999999</v>
      </c>
      <c r="U1257" s="11"/>
      <c r="V1257" s="11"/>
      <c r="W1257" s="11"/>
      <c r="X1257" s="11">
        <f t="shared" si="1628"/>
        <v>19165.8</v>
      </c>
      <c r="Y1257" s="11">
        <f t="shared" si="1629"/>
        <v>19210.699999999997</v>
      </c>
      <c r="Z1257" s="11">
        <f t="shared" si="1630"/>
        <v>19210.599999999999</v>
      </c>
      <c r="AA1257" s="11"/>
      <c r="AB1257" s="11"/>
      <c r="AC1257" s="11"/>
      <c r="AD1257" s="11">
        <f t="shared" si="1605"/>
        <v>19165.8</v>
      </c>
      <c r="AE1257" s="11"/>
      <c r="AF1257" s="57">
        <f t="shared" ref="AF1257:AF1320" si="1684">AD1257+AE1257</f>
        <v>19165.8</v>
      </c>
      <c r="AG1257" s="58">
        <f t="shared" si="1607"/>
        <v>19210.699999999997</v>
      </c>
      <c r="AH1257" s="58">
        <f t="shared" si="1608"/>
        <v>19210.599999999999</v>
      </c>
      <c r="AI1257" s="11"/>
      <c r="AJ1257" s="21"/>
      <c r="AK1257" s="21"/>
    </row>
    <row r="1258" spans="1:42" ht="46.8" x14ac:dyDescent="0.3">
      <c r="A1258" s="47" t="s">
        <v>822</v>
      </c>
      <c r="B1258" s="48" t="s">
        <v>51</v>
      </c>
      <c r="C1258" s="47"/>
      <c r="D1258" s="47"/>
      <c r="E1258" s="49" t="s">
        <v>52</v>
      </c>
      <c r="F1258" s="11">
        <f t="shared" ref="F1258:K1258" si="1685">F1259</f>
        <v>3682</v>
      </c>
      <c r="G1258" s="11">
        <f t="shared" si="1685"/>
        <v>3682</v>
      </c>
      <c r="H1258" s="11">
        <f t="shared" si="1685"/>
        <v>3682</v>
      </c>
      <c r="I1258" s="11">
        <f t="shared" si="1685"/>
        <v>0</v>
      </c>
      <c r="J1258" s="11">
        <f t="shared" si="1685"/>
        <v>0</v>
      </c>
      <c r="K1258" s="11">
        <f t="shared" si="1685"/>
        <v>0</v>
      </c>
      <c r="L1258" s="11">
        <f t="shared" si="1652"/>
        <v>3682</v>
      </c>
      <c r="M1258" s="11">
        <f t="shared" si="1653"/>
        <v>3682</v>
      </c>
      <c r="N1258" s="11">
        <f t="shared" si="1654"/>
        <v>3682</v>
      </c>
      <c r="O1258" s="11">
        <f>O1259</f>
        <v>0</v>
      </c>
      <c r="P1258" s="11">
        <f>P1259</f>
        <v>0</v>
      </c>
      <c r="Q1258" s="11">
        <f>Q1259</f>
        <v>0</v>
      </c>
      <c r="R1258" s="11">
        <f t="shared" si="1649"/>
        <v>3682</v>
      </c>
      <c r="S1258" s="11">
        <f t="shared" si="1650"/>
        <v>3682</v>
      </c>
      <c r="T1258" s="11">
        <f t="shared" si="1651"/>
        <v>3682</v>
      </c>
      <c r="U1258" s="11">
        <f>U1259</f>
        <v>0</v>
      </c>
      <c r="V1258" s="11">
        <f>V1259</f>
        <v>0</v>
      </c>
      <c r="W1258" s="11">
        <f>W1259</f>
        <v>0</v>
      </c>
      <c r="X1258" s="11">
        <f t="shared" si="1628"/>
        <v>3682</v>
      </c>
      <c r="Y1258" s="11">
        <f t="shared" si="1629"/>
        <v>3682</v>
      </c>
      <c r="Z1258" s="11">
        <f t="shared" si="1630"/>
        <v>3682</v>
      </c>
      <c r="AA1258" s="11">
        <f>AA1259</f>
        <v>1818</v>
      </c>
      <c r="AB1258" s="11">
        <f>AB1259</f>
        <v>1818</v>
      </c>
      <c r="AC1258" s="11">
        <f>AC1259</f>
        <v>1818</v>
      </c>
      <c r="AD1258" s="11">
        <f t="shared" si="1605"/>
        <v>5500</v>
      </c>
      <c r="AE1258" s="11">
        <f>AE1259</f>
        <v>0</v>
      </c>
      <c r="AF1258" s="57">
        <f t="shared" si="1684"/>
        <v>5500</v>
      </c>
      <c r="AG1258" s="58">
        <f t="shared" si="1607"/>
        <v>5500</v>
      </c>
      <c r="AH1258" s="58">
        <f t="shared" si="1608"/>
        <v>5500</v>
      </c>
      <c r="AI1258" s="11">
        <f>AI1259</f>
        <v>0</v>
      </c>
      <c r="AJ1258" s="21"/>
      <c r="AK1258" s="21"/>
    </row>
    <row r="1259" spans="1:42" x14ac:dyDescent="0.3">
      <c r="A1259" s="47" t="s">
        <v>822</v>
      </c>
      <c r="B1259" s="48" t="s">
        <v>51</v>
      </c>
      <c r="C1259" s="47" t="s">
        <v>63</v>
      </c>
      <c r="D1259" s="47" t="s">
        <v>30</v>
      </c>
      <c r="E1259" s="49" t="s">
        <v>64</v>
      </c>
      <c r="F1259" s="11">
        <v>3682</v>
      </c>
      <c r="G1259" s="11">
        <v>3682</v>
      </c>
      <c r="H1259" s="11">
        <v>3682</v>
      </c>
      <c r="I1259" s="11"/>
      <c r="J1259" s="11"/>
      <c r="K1259" s="11"/>
      <c r="L1259" s="11">
        <f t="shared" si="1652"/>
        <v>3682</v>
      </c>
      <c r="M1259" s="11">
        <f t="shared" si="1653"/>
        <v>3682</v>
      </c>
      <c r="N1259" s="11">
        <f t="shared" si="1654"/>
        <v>3682</v>
      </c>
      <c r="O1259" s="11"/>
      <c r="P1259" s="11"/>
      <c r="Q1259" s="11"/>
      <c r="R1259" s="11">
        <f t="shared" si="1649"/>
        <v>3682</v>
      </c>
      <c r="S1259" s="11">
        <f t="shared" si="1650"/>
        <v>3682</v>
      </c>
      <c r="T1259" s="11">
        <f t="shared" si="1651"/>
        <v>3682</v>
      </c>
      <c r="U1259" s="11"/>
      <c r="V1259" s="11"/>
      <c r="W1259" s="11"/>
      <c r="X1259" s="11">
        <f t="shared" si="1628"/>
        <v>3682</v>
      </c>
      <c r="Y1259" s="11">
        <f t="shared" si="1629"/>
        <v>3682</v>
      </c>
      <c r="Z1259" s="11">
        <f t="shared" si="1630"/>
        <v>3682</v>
      </c>
      <c r="AA1259" s="11">
        <v>1818</v>
      </c>
      <c r="AB1259" s="11">
        <v>1818</v>
      </c>
      <c r="AC1259" s="11">
        <v>1818</v>
      </c>
      <c r="AD1259" s="11">
        <f t="shared" si="1605"/>
        <v>5500</v>
      </c>
      <c r="AE1259" s="11"/>
      <c r="AF1259" s="57">
        <f t="shared" si="1684"/>
        <v>5500</v>
      </c>
      <c r="AG1259" s="58">
        <f t="shared" si="1607"/>
        <v>5500</v>
      </c>
      <c r="AH1259" s="58">
        <f t="shared" si="1608"/>
        <v>5500</v>
      </c>
      <c r="AI1259" s="11"/>
      <c r="AJ1259" s="21"/>
      <c r="AK1259" s="21"/>
    </row>
    <row r="1260" spans="1:42" x14ac:dyDescent="0.3">
      <c r="A1260" s="47" t="s">
        <v>822</v>
      </c>
      <c r="B1260" s="48" t="s">
        <v>45</v>
      </c>
      <c r="C1260" s="47"/>
      <c r="D1260" s="47"/>
      <c r="E1260" s="49" t="s">
        <v>46</v>
      </c>
      <c r="F1260" s="11">
        <f t="shared" ref="F1260:K1260" si="1686">F1261</f>
        <v>0.2</v>
      </c>
      <c r="G1260" s="11">
        <f t="shared" si="1686"/>
        <v>0.2</v>
      </c>
      <c r="H1260" s="11">
        <f t="shared" si="1686"/>
        <v>0.2</v>
      </c>
      <c r="I1260" s="11">
        <f t="shared" si="1686"/>
        <v>0</v>
      </c>
      <c r="J1260" s="11">
        <f t="shared" si="1686"/>
        <v>0</v>
      </c>
      <c r="K1260" s="11">
        <f t="shared" si="1686"/>
        <v>0</v>
      </c>
      <c r="L1260" s="11">
        <f t="shared" si="1652"/>
        <v>0.2</v>
      </c>
      <c r="M1260" s="11">
        <f t="shared" si="1653"/>
        <v>0.2</v>
      </c>
      <c r="N1260" s="11">
        <f t="shared" si="1654"/>
        <v>0.2</v>
      </c>
      <c r="O1260" s="11">
        <f>O1261</f>
        <v>0</v>
      </c>
      <c r="P1260" s="11">
        <f>P1261</f>
        <v>0</v>
      </c>
      <c r="Q1260" s="11">
        <f>Q1261</f>
        <v>0</v>
      </c>
      <c r="R1260" s="11">
        <f t="shared" si="1649"/>
        <v>0.2</v>
      </c>
      <c r="S1260" s="11">
        <f t="shared" si="1650"/>
        <v>0.2</v>
      </c>
      <c r="T1260" s="11">
        <f t="shared" si="1651"/>
        <v>0.2</v>
      </c>
      <c r="U1260" s="11">
        <f>U1261</f>
        <v>0</v>
      </c>
      <c r="V1260" s="11">
        <f>V1261</f>
        <v>0</v>
      </c>
      <c r="W1260" s="11">
        <f>W1261</f>
        <v>0</v>
      </c>
      <c r="X1260" s="11">
        <f t="shared" si="1628"/>
        <v>0.2</v>
      </c>
      <c r="Y1260" s="11">
        <f t="shared" si="1629"/>
        <v>0.2</v>
      </c>
      <c r="Z1260" s="11">
        <f t="shared" si="1630"/>
        <v>0.2</v>
      </c>
      <c r="AA1260" s="11">
        <f>AA1261</f>
        <v>0</v>
      </c>
      <c r="AB1260" s="11">
        <f>AB1261</f>
        <v>0</v>
      </c>
      <c r="AC1260" s="11">
        <f>AC1261</f>
        <v>0</v>
      </c>
      <c r="AD1260" s="11">
        <f t="shared" si="1605"/>
        <v>0.2</v>
      </c>
      <c r="AE1260" s="11">
        <f>AE1261</f>
        <v>0</v>
      </c>
      <c r="AF1260" s="57">
        <f t="shared" si="1684"/>
        <v>0.2</v>
      </c>
      <c r="AG1260" s="58">
        <f t="shared" si="1607"/>
        <v>0.2</v>
      </c>
      <c r="AH1260" s="58">
        <f t="shared" si="1608"/>
        <v>0.2</v>
      </c>
      <c r="AI1260" s="11">
        <f>AI1261</f>
        <v>0</v>
      </c>
      <c r="AJ1260" s="21"/>
      <c r="AK1260" s="21"/>
    </row>
    <row r="1261" spans="1:42" ht="31.2" x14ac:dyDescent="0.3">
      <c r="A1261" s="47" t="s">
        <v>822</v>
      </c>
      <c r="B1261" s="48" t="s">
        <v>45</v>
      </c>
      <c r="C1261" s="47" t="s">
        <v>328</v>
      </c>
      <c r="D1261" s="47" t="s">
        <v>99</v>
      </c>
      <c r="E1261" s="49" t="s">
        <v>824</v>
      </c>
      <c r="F1261" s="11">
        <v>0.2</v>
      </c>
      <c r="G1261" s="11">
        <v>0.2</v>
      </c>
      <c r="H1261" s="11">
        <v>0.2</v>
      </c>
      <c r="I1261" s="11"/>
      <c r="J1261" s="11"/>
      <c r="K1261" s="11"/>
      <c r="L1261" s="11">
        <f t="shared" si="1652"/>
        <v>0.2</v>
      </c>
      <c r="M1261" s="11">
        <f t="shared" si="1653"/>
        <v>0.2</v>
      </c>
      <c r="N1261" s="11">
        <f t="shared" si="1654"/>
        <v>0.2</v>
      </c>
      <c r="O1261" s="11"/>
      <c r="P1261" s="11"/>
      <c r="Q1261" s="11"/>
      <c r="R1261" s="11">
        <f t="shared" si="1649"/>
        <v>0.2</v>
      </c>
      <c r="S1261" s="11">
        <f t="shared" si="1650"/>
        <v>0.2</v>
      </c>
      <c r="T1261" s="11">
        <f t="shared" si="1651"/>
        <v>0.2</v>
      </c>
      <c r="U1261" s="11"/>
      <c r="V1261" s="11"/>
      <c r="W1261" s="11"/>
      <c r="X1261" s="11">
        <f t="shared" si="1628"/>
        <v>0.2</v>
      </c>
      <c r="Y1261" s="11">
        <f t="shared" si="1629"/>
        <v>0.2</v>
      </c>
      <c r="Z1261" s="11">
        <f t="shared" si="1630"/>
        <v>0.2</v>
      </c>
      <c r="AA1261" s="11"/>
      <c r="AB1261" s="11"/>
      <c r="AC1261" s="11"/>
      <c r="AD1261" s="11">
        <f t="shared" si="1605"/>
        <v>0.2</v>
      </c>
      <c r="AE1261" s="11"/>
      <c r="AF1261" s="57">
        <f t="shared" si="1684"/>
        <v>0.2</v>
      </c>
      <c r="AG1261" s="58">
        <f t="shared" si="1607"/>
        <v>0.2</v>
      </c>
      <c r="AH1261" s="58">
        <f t="shared" si="1608"/>
        <v>0.2</v>
      </c>
      <c r="AI1261" s="11"/>
      <c r="AJ1261" s="21"/>
      <c r="AK1261" s="21"/>
    </row>
    <row r="1262" spans="1:42" ht="31.2" x14ac:dyDescent="0.3">
      <c r="A1262" s="47" t="s">
        <v>825</v>
      </c>
      <c r="B1262" s="48"/>
      <c r="C1262" s="47"/>
      <c r="D1262" s="47"/>
      <c r="E1262" s="49" t="s">
        <v>826</v>
      </c>
      <c r="F1262" s="11">
        <f t="shared" ref="F1262:F1263" si="1687">F1263</f>
        <v>19286.3</v>
      </c>
      <c r="G1262" s="11">
        <f t="shared" ref="G1262:G1263" si="1688">G1263</f>
        <v>100857.2</v>
      </c>
      <c r="H1262" s="11">
        <f t="shared" ref="H1262:H1263" si="1689">H1263</f>
        <v>6975</v>
      </c>
      <c r="I1262" s="11">
        <f t="shared" ref="I1262:I1263" si="1690">I1263</f>
        <v>0</v>
      </c>
      <c r="J1262" s="11">
        <f t="shared" ref="J1262:J1263" si="1691">J1263</f>
        <v>-8707.7000000000007</v>
      </c>
      <c r="K1262" s="11">
        <f t="shared" ref="K1262:K1263" si="1692">K1263</f>
        <v>0</v>
      </c>
      <c r="L1262" s="11">
        <f t="shared" si="1652"/>
        <v>19286.3</v>
      </c>
      <c r="M1262" s="11">
        <f t="shared" si="1653"/>
        <v>92149.5</v>
      </c>
      <c r="N1262" s="11">
        <f t="shared" si="1654"/>
        <v>6975</v>
      </c>
      <c r="O1262" s="11">
        <f t="shared" ref="O1262:O1263" si="1693">O1263</f>
        <v>39788.699999999997</v>
      </c>
      <c r="P1262" s="11">
        <f t="shared" ref="P1262:P1263" si="1694">P1263</f>
        <v>17710</v>
      </c>
      <c r="Q1262" s="11">
        <f t="shared" ref="Q1262:Q1263" si="1695">Q1263</f>
        <v>51914.5</v>
      </c>
      <c r="R1262" s="11">
        <f t="shared" si="1649"/>
        <v>59075</v>
      </c>
      <c r="S1262" s="11">
        <f t="shared" si="1650"/>
        <v>109859.5</v>
      </c>
      <c r="T1262" s="11">
        <f t="shared" si="1651"/>
        <v>58889.5</v>
      </c>
      <c r="U1262" s="11">
        <f t="shared" ref="U1262:U1263" si="1696">U1263</f>
        <v>0</v>
      </c>
      <c r="V1262" s="11">
        <f t="shared" ref="V1262:V1263" si="1697">V1263</f>
        <v>0</v>
      </c>
      <c r="W1262" s="11">
        <f t="shared" ref="W1262:W1263" si="1698">W1263</f>
        <v>0</v>
      </c>
      <c r="X1262" s="11">
        <f t="shared" si="1628"/>
        <v>59075</v>
      </c>
      <c r="Y1262" s="11">
        <f t="shared" si="1629"/>
        <v>109859.5</v>
      </c>
      <c r="Z1262" s="11">
        <f t="shared" si="1630"/>
        <v>58889.5</v>
      </c>
      <c r="AA1262" s="11">
        <f t="shared" ref="AA1262:AA1263" si="1699">AA1263</f>
        <v>0</v>
      </c>
      <c r="AB1262" s="11">
        <f t="shared" ref="AB1262:AB1263" si="1700">AB1263</f>
        <v>0</v>
      </c>
      <c r="AC1262" s="11">
        <f t="shared" ref="AC1262:AC1263" si="1701">AC1263</f>
        <v>0</v>
      </c>
      <c r="AD1262" s="11">
        <f t="shared" si="1605"/>
        <v>59075</v>
      </c>
      <c r="AE1262" s="11">
        <f t="shared" ref="AE1262:AE1263" si="1702">AE1263</f>
        <v>0</v>
      </c>
      <c r="AF1262" s="57">
        <f t="shared" si="1684"/>
        <v>59075</v>
      </c>
      <c r="AG1262" s="58">
        <f t="shared" si="1607"/>
        <v>109859.5</v>
      </c>
      <c r="AH1262" s="58">
        <f t="shared" si="1608"/>
        <v>58889.5</v>
      </c>
      <c r="AI1262" s="11">
        <f t="shared" ref="AI1262:AI1263" si="1703">AI1263</f>
        <v>0</v>
      </c>
      <c r="AJ1262" s="21"/>
      <c r="AK1262" s="21"/>
    </row>
    <row r="1263" spans="1:42" ht="31.2" x14ac:dyDescent="0.3">
      <c r="A1263" s="47" t="s">
        <v>825</v>
      </c>
      <c r="B1263" s="48" t="s">
        <v>59</v>
      </c>
      <c r="C1263" s="47"/>
      <c r="D1263" s="47"/>
      <c r="E1263" s="49" t="s">
        <v>60</v>
      </c>
      <c r="F1263" s="11">
        <f t="shared" si="1687"/>
        <v>19286.3</v>
      </c>
      <c r="G1263" s="11">
        <f t="shared" si="1688"/>
        <v>100857.2</v>
      </c>
      <c r="H1263" s="11">
        <f t="shared" si="1689"/>
        <v>6975</v>
      </c>
      <c r="I1263" s="11">
        <f t="shared" si="1690"/>
        <v>0</v>
      </c>
      <c r="J1263" s="11">
        <f t="shared" si="1691"/>
        <v>-8707.7000000000007</v>
      </c>
      <c r="K1263" s="11">
        <f t="shared" si="1692"/>
        <v>0</v>
      </c>
      <c r="L1263" s="11">
        <f t="shared" si="1652"/>
        <v>19286.3</v>
      </c>
      <c r="M1263" s="11">
        <f t="shared" si="1653"/>
        <v>92149.5</v>
      </c>
      <c r="N1263" s="11">
        <f t="shared" si="1654"/>
        <v>6975</v>
      </c>
      <c r="O1263" s="11">
        <f t="shared" si="1693"/>
        <v>39788.699999999997</v>
      </c>
      <c r="P1263" s="11">
        <f t="shared" si="1694"/>
        <v>17710</v>
      </c>
      <c r="Q1263" s="11">
        <f t="shared" si="1695"/>
        <v>51914.5</v>
      </c>
      <c r="R1263" s="11">
        <f t="shared" si="1649"/>
        <v>59075</v>
      </c>
      <c r="S1263" s="11">
        <f t="shared" si="1650"/>
        <v>109859.5</v>
      </c>
      <c r="T1263" s="11">
        <f t="shared" si="1651"/>
        <v>58889.5</v>
      </c>
      <c r="U1263" s="11">
        <f t="shared" si="1696"/>
        <v>0</v>
      </c>
      <c r="V1263" s="11">
        <f t="shared" si="1697"/>
        <v>0</v>
      </c>
      <c r="W1263" s="11">
        <f t="shared" si="1698"/>
        <v>0</v>
      </c>
      <c r="X1263" s="11">
        <f t="shared" si="1628"/>
        <v>59075</v>
      </c>
      <c r="Y1263" s="11">
        <f t="shared" si="1629"/>
        <v>109859.5</v>
      </c>
      <c r="Z1263" s="11">
        <f t="shared" si="1630"/>
        <v>58889.5</v>
      </c>
      <c r="AA1263" s="11">
        <f t="shared" si="1699"/>
        <v>0</v>
      </c>
      <c r="AB1263" s="11">
        <f t="shared" si="1700"/>
        <v>0</v>
      </c>
      <c r="AC1263" s="11">
        <f t="shared" si="1701"/>
        <v>0</v>
      </c>
      <c r="AD1263" s="11">
        <f t="shared" ref="AD1263:AD1326" si="1704">X1263+AA1263</f>
        <v>59075</v>
      </c>
      <c r="AE1263" s="11">
        <f t="shared" si="1702"/>
        <v>0</v>
      </c>
      <c r="AF1263" s="57">
        <f t="shared" si="1684"/>
        <v>59075</v>
      </c>
      <c r="AG1263" s="58">
        <f t="shared" ref="AG1263:AG1326" si="1705">Y1263+AB1263</f>
        <v>109859.5</v>
      </c>
      <c r="AH1263" s="58">
        <f t="shared" ref="AH1263:AH1326" si="1706">Z1263+AC1263</f>
        <v>58889.5</v>
      </c>
      <c r="AI1263" s="11">
        <f t="shared" si="1703"/>
        <v>0</v>
      </c>
      <c r="AJ1263" s="21"/>
      <c r="AK1263" s="21"/>
    </row>
    <row r="1264" spans="1:42" x14ac:dyDescent="0.3">
      <c r="A1264" s="47" t="s">
        <v>825</v>
      </c>
      <c r="B1264" s="48" t="s">
        <v>59</v>
      </c>
      <c r="C1264" s="47" t="s">
        <v>318</v>
      </c>
      <c r="D1264" s="47" t="s">
        <v>99</v>
      </c>
      <c r="E1264" s="49" t="s">
        <v>523</v>
      </c>
      <c r="F1264" s="11">
        <f>18579.6+706.7</f>
        <v>19286.3</v>
      </c>
      <c r="G1264" s="11">
        <f>100150.5+706.7</f>
        <v>100857.2</v>
      </c>
      <c r="H1264" s="11">
        <f>6268.3+706.7</f>
        <v>6975</v>
      </c>
      <c r="I1264" s="11"/>
      <c r="J1264" s="11">
        <v>-8707.7000000000007</v>
      </c>
      <c r="K1264" s="11"/>
      <c r="L1264" s="11">
        <f t="shared" si="1652"/>
        <v>19286.3</v>
      </c>
      <c r="M1264" s="11">
        <f t="shared" si="1653"/>
        <v>92149.5</v>
      </c>
      <c r="N1264" s="11">
        <f t="shared" si="1654"/>
        <v>6975</v>
      </c>
      <c r="O1264" s="11">
        <v>39788.699999999997</v>
      </c>
      <c r="P1264" s="11">
        <v>17710</v>
      </c>
      <c r="Q1264" s="11">
        <v>51914.5</v>
      </c>
      <c r="R1264" s="11">
        <f t="shared" si="1649"/>
        <v>59075</v>
      </c>
      <c r="S1264" s="11">
        <f t="shared" si="1650"/>
        <v>109859.5</v>
      </c>
      <c r="T1264" s="11">
        <f t="shared" si="1651"/>
        <v>58889.5</v>
      </c>
      <c r="U1264" s="11"/>
      <c r="V1264" s="11"/>
      <c r="W1264" s="11"/>
      <c r="X1264" s="11">
        <f t="shared" si="1628"/>
        <v>59075</v>
      </c>
      <c r="Y1264" s="11">
        <f t="shared" si="1629"/>
        <v>109859.5</v>
      </c>
      <c r="Z1264" s="11">
        <f t="shared" si="1630"/>
        <v>58889.5</v>
      </c>
      <c r="AA1264" s="11"/>
      <c r="AB1264" s="11"/>
      <c r="AC1264" s="11"/>
      <c r="AD1264" s="11">
        <f t="shared" si="1704"/>
        <v>59075</v>
      </c>
      <c r="AE1264" s="11"/>
      <c r="AF1264" s="57">
        <f t="shared" si="1684"/>
        <v>59075</v>
      </c>
      <c r="AG1264" s="58">
        <f t="shared" si="1705"/>
        <v>109859.5</v>
      </c>
      <c r="AH1264" s="58">
        <f t="shared" si="1706"/>
        <v>58889.5</v>
      </c>
      <c r="AI1264" s="11"/>
      <c r="AJ1264" s="21"/>
      <c r="AK1264" s="21">
        <v>25</v>
      </c>
    </row>
    <row r="1265" spans="1:37" ht="46.8" x14ac:dyDescent="0.3">
      <c r="A1265" s="47" t="s">
        <v>827</v>
      </c>
      <c r="B1265" s="48"/>
      <c r="C1265" s="47"/>
      <c r="D1265" s="47"/>
      <c r="E1265" s="49" t="s">
        <v>828</v>
      </c>
      <c r="F1265" s="11">
        <f t="shared" ref="F1265:K1265" si="1707">F1266+F1273+F1276</f>
        <v>183535.30000000002</v>
      </c>
      <c r="G1265" s="11">
        <f t="shared" si="1707"/>
        <v>143978.20000000001</v>
      </c>
      <c r="H1265" s="11">
        <f t="shared" si="1707"/>
        <v>132895.6</v>
      </c>
      <c r="I1265" s="11">
        <f t="shared" si="1707"/>
        <v>0</v>
      </c>
      <c r="J1265" s="11">
        <f t="shared" si="1707"/>
        <v>8707.7000000000007</v>
      </c>
      <c r="K1265" s="11">
        <f t="shared" si="1707"/>
        <v>0</v>
      </c>
      <c r="L1265" s="11">
        <f t="shared" si="1652"/>
        <v>183535.30000000002</v>
      </c>
      <c r="M1265" s="11">
        <f t="shared" si="1653"/>
        <v>152685.90000000002</v>
      </c>
      <c r="N1265" s="11">
        <f t="shared" si="1654"/>
        <v>132895.6</v>
      </c>
      <c r="O1265" s="11">
        <f>O1266+O1273+O1276</f>
        <v>56276.48558</v>
      </c>
      <c r="P1265" s="11">
        <f>P1266+P1273+P1276</f>
        <v>54926.7</v>
      </c>
      <c r="Q1265" s="11">
        <f>Q1266+Q1273+Q1276</f>
        <v>54003.4</v>
      </c>
      <c r="R1265" s="11">
        <f t="shared" si="1649"/>
        <v>239811.78558000003</v>
      </c>
      <c r="S1265" s="11">
        <f t="shared" si="1650"/>
        <v>207612.60000000003</v>
      </c>
      <c r="T1265" s="11">
        <f t="shared" si="1651"/>
        <v>186899</v>
      </c>
      <c r="U1265" s="11">
        <f>U1266+U1273+U1276</f>
        <v>0</v>
      </c>
      <c r="V1265" s="11">
        <f>V1266+V1273+V1276</f>
        <v>0</v>
      </c>
      <c r="W1265" s="11">
        <f>W1266+W1273+W1276</f>
        <v>0</v>
      </c>
      <c r="X1265" s="11">
        <f t="shared" si="1628"/>
        <v>239811.78558000003</v>
      </c>
      <c r="Y1265" s="11">
        <f t="shared" si="1629"/>
        <v>207612.60000000003</v>
      </c>
      <c r="Z1265" s="11">
        <f t="shared" si="1630"/>
        <v>186899</v>
      </c>
      <c r="AA1265" s="11">
        <f>AA1266+AA1273+AA1276</f>
        <v>0</v>
      </c>
      <c r="AB1265" s="11">
        <f>AB1266+AB1273+AB1276</f>
        <v>0</v>
      </c>
      <c r="AC1265" s="11">
        <f>AC1266+AC1273+AC1276</f>
        <v>0</v>
      </c>
      <c r="AD1265" s="11">
        <f t="shared" si="1704"/>
        <v>239811.78558000003</v>
      </c>
      <c r="AE1265" s="11">
        <f>AE1266+AE1273+AE1276</f>
        <v>0</v>
      </c>
      <c r="AF1265" s="57">
        <f t="shared" si="1684"/>
        <v>239811.78558000003</v>
      </c>
      <c r="AG1265" s="58">
        <f t="shared" si="1705"/>
        <v>207612.60000000003</v>
      </c>
      <c r="AH1265" s="58">
        <f t="shared" si="1706"/>
        <v>186899</v>
      </c>
      <c r="AI1265" s="11">
        <f>AI1266+AI1273+AI1276</f>
        <v>0</v>
      </c>
      <c r="AJ1265" s="21"/>
      <c r="AK1265" s="21"/>
    </row>
    <row r="1266" spans="1:37" ht="46.8" x14ac:dyDescent="0.3">
      <c r="A1266" s="47" t="s">
        <v>829</v>
      </c>
      <c r="B1266" s="48"/>
      <c r="C1266" s="47"/>
      <c r="D1266" s="47"/>
      <c r="E1266" s="49" t="s">
        <v>140</v>
      </c>
      <c r="F1266" s="11">
        <f t="shared" ref="F1266:K1266" si="1708">F1267+F1269+F1271</f>
        <v>74664.600000000006</v>
      </c>
      <c r="G1266" s="11">
        <f t="shared" si="1708"/>
        <v>76669.899999999994</v>
      </c>
      <c r="H1266" s="11">
        <f t="shared" si="1708"/>
        <v>72420.3</v>
      </c>
      <c r="I1266" s="11">
        <f t="shared" si="1708"/>
        <v>0</v>
      </c>
      <c r="J1266" s="11">
        <f t="shared" si="1708"/>
        <v>0</v>
      </c>
      <c r="K1266" s="11">
        <f t="shared" si="1708"/>
        <v>0</v>
      </c>
      <c r="L1266" s="11">
        <f t="shared" si="1652"/>
        <v>74664.600000000006</v>
      </c>
      <c r="M1266" s="11">
        <f t="shared" si="1653"/>
        <v>76669.899999999994</v>
      </c>
      <c r="N1266" s="11">
        <f t="shared" si="1654"/>
        <v>72420.3</v>
      </c>
      <c r="O1266" s="11">
        <f>O1267+O1269+O1271</f>
        <v>12076.48558</v>
      </c>
      <c r="P1266" s="11">
        <f>P1267+P1269+P1271</f>
        <v>14926.7</v>
      </c>
      <c r="Q1266" s="11">
        <f>Q1267+Q1269+Q1271</f>
        <v>14003.4</v>
      </c>
      <c r="R1266" s="11">
        <f t="shared" si="1649"/>
        <v>86741.085580000014</v>
      </c>
      <c r="S1266" s="11">
        <f t="shared" si="1650"/>
        <v>91596.599999999991</v>
      </c>
      <c r="T1266" s="11">
        <f t="shared" si="1651"/>
        <v>86423.7</v>
      </c>
      <c r="U1266" s="11">
        <f>U1267+U1269+U1271</f>
        <v>0</v>
      </c>
      <c r="V1266" s="11">
        <f>V1267+V1269+V1271</f>
        <v>0</v>
      </c>
      <c r="W1266" s="11">
        <f>W1267+W1269+W1271</f>
        <v>0</v>
      </c>
      <c r="X1266" s="11">
        <f t="shared" si="1628"/>
        <v>86741.085580000014</v>
      </c>
      <c r="Y1266" s="11">
        <f t="shared" si="1629"/>
        <v>91596.599999999991</v>
      </c>
      <c r="Z1266" s="11">
        <f t="shared" si="1630"/>
        <v>86423.7</v>
      </c>
      <c r="AA1266" s="11">
        <f>AA1267+AA1269+AA1271</f>
        <v>0</v>
      </c>
      <c r="AB1266" s="11">
        <f>AB1267+AB1269+AB1271</f>
        <v>0</v>
      </c>
      <c r="AC1266" s="11">
        <f>AC1267+AC1269+AC1271</f>
        <v>0</v>
      </c>
      <c r="AD1266" s="11">
        <f t="shared" si="1704"/>
        <v>86741.085580000014</v>
      </c>
      <c r="AE1266" s="11">
        <f>AE1267+AE1269+AE1271</f>
        <v>0</v>
      </c>
      <c r="AF1266" s="57">
        <f t="shared" si="1684"/>
        <v>86741.085580000014</v>
      </c>
      <c r="AG1266" s="58">
        <f t="shared" si="1705"/>
        <v>91596.599999999991</v>
      </c>
      <c r="AH1266" s="58">
        <f t="shared" si="1706"/>
        <v>86423.7</v>
      </c>
      <c r="AI1266" s="11">
        <f>AI1267+AI1269+AI1271</f>
        <v>0</v>
      </c>
      <c r="AJ1266" s="21"/>
      <c r="AK1266" s="21"/>
    </row>
    <row r="1267" spans="1:37" ht="78" x14ac:dyDescent="0.3">
      <c r="A1267" s="47" t="s">
        <v>829</v>
      </c>
      <c r="B1267" s="48" t="s">
        <v>141</v>
      </c>
      <c r="C1267" s="47"/>
      <c r="D1267" s="47"/>
      <c r="E1267" s="49" t="s">
        <v>142</v>
      </c>
      <c r="F1267" s="11">
        <f t="shared" ref="F1267:K1267" si="1709">F1268</f>
        <v>65220.800000000003</v>
      </c>
      <c r="G1267" s="11">
        <f t="shared" si="1709"/>
        <v>67226.2</v>
      </c>
      <c r="H1267" s="11">
        <f t="shared" si="1709"/>
        <v>62976.6</v>
      </c>
      <c r="I1267" s="11">
        <f t="shared" si="1709"/>
        <v>0</v>
      </c>
      <c r="J1267" s="11">
        <f t="shared" si="1709"/>
        <v>0</v>
      </c>
      <c r="K1267" s="11">
        <f t="shared" si="1709"/>
        <v>0</v>
      </c>
      <c r="L1267" s="11">
        <f t="shared" si="1652"/>
        <v>65220.800000000003</v>
      </c>
      <c r="M1267" s="11">
        <f t="shared" si="1653"/>
        <v>67226.2</v>
      </c>
      <c r="N1267" s="11">
        <f t="shared" si="1654"/>
        <v>62976.6</v>
      </c>
      <c r="O1267" s="11">
        <f>O1268</f>
        <v>12033</v>
      </c>
      <c r="P1267" s="11">
        <f>P1268</f>
        <v>14926.7</v>
      </c>
      <c r="Q1267" s="11">
        <f>Q1268</f>
        <v>14003.4</v>
      </c>
      <c r="R1267" s="11">
        <f t="shared" si="1649"/>
        <v>77253.8</v>
      </c>
      <c r="S1267" s="11">
        <f t="shared" si="1650"/>
        <v>82152.899999999994</v>
      </c>
      <c r="T1267" s="11">
        <f t="shared" si="1651"/>
        <v>76980</v>
      </c>
      <c r="U1267" s="11">
        <f>U1268</f>
        <v>0</v>
      </c>
      <c r="V1267" s="11">
        <f>V1268</f>
        <v>0</v>
      </c>
      <c r="W1267" s="11">
        <f>W1268</f>
        <v>0</v>
      </c>
      <c r="X1267" s="11">
        <f t="shared" si="1628"/>
        <v>77253.8</v>
      </c>
      <c r="Y1267" s="11">
        <f t="shared" si="1629"/>
        <v>82152.899999999994</v>
      </c>
      <c r="Z1267" s="11">
        <f t="shared" si="1630"/>
        <v>76980</v>
      </c>
      <c r="AA1267" s="11">
        <f>AA1268</f>
        <v>0</v>
      </c>
      <c r="AB1267" s="11">
        <f>AB1268</f>
        <v>0</v>
      </c>
      <c r="AC1267" s="11">
        <f>AC1268</f>
        <v>0</v>
      </c>
      <c r="AD1267" s="11">
        <f t="shared" si="1704"/>
        <v>77253.8</v>
      </c>
      <c r="AE1267" s="11">
        <f>AE1268</f>
        <v>0</v>
      </c>
      <c r="AF1267" s="57">
        <f t="shared" si="1684"/>
        <v>77253.8</v>
      </c>
      <c r="AG1267" s="58">
        <f t="shared" si="1705"/>
        <v>82152.899999999994</v>
      </c>
      <c r="AH1267" s="58">
        <f t="shared" si="1706"/>
        <v>76980</v>
      </c>
      <c r="AI1267" s="11">
        <f>AI1268</f>
        <v>0</v>
      </c>
      <c r="AJ1267" s="21"/>
      <c r="AK1267" s="21"/>
    </row>
    <row r="1268" spans="1:37" ht="31.2" x14ac:dyDescent="0.3">
      <c r="A1268" s="47" t="s">
        <v>829</v>
      </c>
      <c r="B1268" s="48" t="s">
        <v>141</v>
      </c>
      <c r="C1268" s="47" t="s">
        <v>318</v>
      </c>
      <c r="D1268" s="47" t="s">
        <v>318</v>
      </c>
      <c r="E1268" s="49" t="s">
        <v>659</v>
      </c>
      <c r="F1268" s="11">
        <v>65220.800000000003</v>
      </c>
      <c r="G1268" s="11">
        <v>67226.2</v>
      </c>
      <c r="H1268" s="11">
        <v>62976.6</v>
      </c>
      <c r="I1268" s="11"/>
      <c r="J1268" s="11"/>
      <c r="K1268" s="11"/>
      <c r="L1268" s="11">
        <f t="shared" si="1652"/>
        <v>65220.800000000003</v>
      </c>
      <c r="M1268" s="11">
        <f t="shared" si="1653"/>
        <v>67226.2</v>
      </c>
      <c r="N1268" s="11">
        <f t="shared" si="1654"/>
        <v>62976.6</v>
      </c>
      <c r="O1268" s="11">
        <v>12033</v>
      </c>
      <c r="P1268" s="11">
        <v>14926.7</v>
      </c>
      <c r="Q1268" s="11">
        <v>14003.4</v>
      </c>
      <c r="R1268" s="11">
        <f t="shared" si="1649"/>
        <v>77253.8</v>
      </c>
      <c r="S1268" s="11">
        <f t="shared" si="1650"/>
        <v>82152.899999999994</v>
      </c>
      <c r="T1268" s="11">
        <f t="shared" si="1651"/>
        <v>76980</v>
      </c>
      <c r="U1268" s="11"/>
      <c r="V1268" s="11"/>
      <c r="W1268" s="11"/>
      <c r="X1268" s="11">
        <f t="shared" si="1628"/>
        <v>77253.8</v>
      </c>
      <c r="Y1268" s="11">
        <f t="shared" si="1629"/>
        <v>82152.899999999994</v>
      </c>
      <c r="Z1268" s="11">
        <f t="shared" si="1630"/>
        <v>76980</v>
      </c>
      <c r="AA1268" s="11"/>
      <c r="AB1268" s="11"/>
      <c r="AC1268" s="11"/>
      <c r="AD1268" s="11">
        <f t="shared" si="1704"/>
        <v>77253.8</v>
      </c>
      <c r="AE1268" s="11"/>
      <c r="AF1268" s="57">
        <f t="shared" si="1684"/>
        <v>77253.8</v>
      </c>
      <c r="AG1268" s="58">
        <f t="shared" si="1705"/>
        <v>82152.899999999994</v>
      </c>
      <c r="AH1268" s="58">
        <f t="shared" si="1706"/>
        <v>76980</v>
      </c>
      <c r="AI1268" s="11"/>
      <c r="AJ1268" s="21"/>
      <c r="AK1268" s="21"/>
    </row>
    <row r="1269" spans="1:37" ht="31.2" x14ac:dyDescent="0.3">
      <c r="A1269" s="47" t="s">
        <v>829</v>
      </c>
      <c r="B1269" s="48" t="s">
        <v>59</v>
      </c>
      <c r="C1269" s="47"/>
      <c r="D1269" s="47"/>
      <c r="E1269" s="49" t="s">
        <v>60</v>
      </c>
      <c r="F1269" s="11">
        <f t="shared" ref="F1269:K1269" si="1710">F1270</f>
        <v>9376.5</v>
      </c>
      <c r="G1269" s="11">
        <f t="shared" si="1710"/>
        <v>9376.5</v>
      </c>
      <c r="H1269" s="11">
        <f t="shared" si="1710"/>
        <v>9376.5999999999985</v>
      </c>
      <c r="I1269" s="11">
        <f t="shared" si="1710"/>
        <v>0</v>
      </c>
      <c r="J1269" s="11">
        <f t="shared" si="1710"/>
        <v>0</v>
      </c>
      <c r="K1269" s="11">
        <f t="shared" si="1710"/>
        <v>0</v>
      </c>
      <c r="L1269" s="11">
        <f t="shared" si="1652"/>
        <v>9376.5</v>
      </c>
      <c r="M1269" s="11">
        <f t="shared" si="1653"/>
        <v>9376.5</v>
      </c>
      <c r="N1269" s="11">
        <f t="shared" si="1654"/>
        <v>9376.5999999999985</v>
      </c>
      <c r="O1269" s="11">
        <f>O1270</f>
        <v>43.485579999999999</v>
      </c>
      <c r="P1269" s="11">
        <f>P1270</f>
        <v>0</v>
      </c>
      <c r="Q1269" s="11">
        <f>Q1270</f>
        <v>0</v>
      </c>
      <c r="R1269" s="11">
        <f t="shared" si="1649"/>
        <v>9419.9855800000005</v>
      </c>
      <c r="S1269" s="11">
        <f t="shared" si="1650"/>
        <v>9376.5</v>
      </c>
      <c r="T1269" s="11">
        <f t="shared" si="1651"/>
        <v>9376.5999999999985</v>
      </c>
      <c r="U1269" s="11">
        <f>U1270</f>
        <v>0</v>
      </c>
      <c r="V1269" s="11">
        <f>V1270</f>
        <v>0</v>
      </c>
      <c r="W1269" s="11">
        <f>W1270</f>
        <v>0</v>
      </c>
      <c r="X1269" s="11">
        <f t="shared" si="1628"/>
        <v>9419.9855800000005</v>
      </c>
      <c r="Y1269" s="11">
        <f t="shared" si="1629"/>
        <v>9376.5</v>
      </c>
      <c r="Z1269" s="11">
        <f t="shared" si="1630"/>
        <v>9376.5999999999985</v>
      </c>
      <c r="AA1269" s="11">
        <f>AA1270</f>
        <v>0</v>
      </c>
      <c r="AB1269" s="11">
        <f>AB1270</f>
        <v>0</v>
      </c>
      <c r="AC1269" s="11">
        <f>AC1270</f>
        <v>0</v>
      </c>
      <c r="AD1269" s="11">
        <f t="shared" si="1704"/>
        <v>9419.9855800000005</v>
      </c>
      <c r="AE1269" s="11">
        <f>AE1270</f>
        <v>0</v>
      </c>
      <c r="AF1269" s="57">
        <f t="shared" si="1684"/>
        <v>9419.9855800000005</v>
      </c>
      <c r="AG1269" s="58">
        <f t="shared" si="1705"/>
        <v>9376.5</v>
      </c>
      <c r="AH1269" s="58">
        <f t="shared" si="1706"/>
        <v>9376.5999999999985</v>
      </c>
      <c r="AI1269" s="11">
        <f>AI1270</f>
        <v>0</v>
      </c>
      <c r="AJ1269" s="21"/>
      <c r="AK1269" s="21"/>
    </row>
    <row r="1270" spans="1:37" ht="31.2" x14ac:dyDescent="0.3">
      <c r="A1270" s="47" t="s">
        <v>829</v>
      </c>
      <c r="B1270" s="48" t="s">
        <v>59</v>
      </c>
      <c r="C1270" s="47" t="s">
        <v>318</v>
      </c>
      <c r="D1270" s="47" t="s">
        <v>318</v>
      </c>
      <c r="E1270" s="49" t="s">
        <v>659</v>
      </c>
      <c r="F1270" s="11">
        <v>9376.5</v>
      </c>
      <c r="G1270" s="11">
        <v>9376.5</v>
      </c>
      <c r="H1270" s="11">
        <v>9376.5999999999985</v>
      </c>
      <c r="I1270" s="11"/>
      <c r="J1270" s="11"/>
      <c r="K1270" s="11"/>
      <c r="L1270" s="11">
        <f t="shared" si="1652"/>
        <v>9376.5</v>
      </c>
      <c r="M1270" s="11">
        <f t="shared" si="1653"/>
        <v>9376.5</v>
      </c>
      <c r="N1270" s="11">
        <f t="shared" si="1654"/>
        <v>9376.5999999999985</v>
      </c>
      <c r="O1270" s="11">
        <f>22.95586+20.52972</f>
        <v>43.485579999999999</v>
      </c>
      <c r="P1270" s="11"/>
      <c r="Q1270" s="11"/>
      <c r="R1270" s="11">
        <f t="shared" si="1649"/>
        <v>9419.9855800000005</v>
      </c>
      <c r="S1270" s="11">
        <f t="shared" si="1650"/>
        <v>9376.5</v>
      </c>
      <c r="T1270" s="11">
        <f t="shared" si="1651"/>
        <v>9376.5999999999985</v>
      </c>
      <c r="U1270" s="11"/>
      <c r="V1270" s="11"/>
      <c r="W1270" s="11"/>
      <c r="X1270" s="11">
        <f t="shared" si="1628"/>
        <v>9419.9855800000005</v>
      </c>
      <c r="Y1270" s="11">
        <f t="shared" si="1629"/>
        <v>9376.5</v>
      </c>
      <c r="Z1270" s="11">
        <f t="shared" si="1630"/>
        <v>9376.5999999999985</v>
      </c>
      <c r="AA1270" s="11"/>
      <c r="AB1270" s="11"/>
      <c r="AC1270" s="11"/>
      <c r="AD1270" s="11">
        <f t="shared" si="1704"/>
        <v>9419.9855800000005</v>
      </c>
      <c r="AE1270" s="11"/>
      <c r="AF1270" s="57">
        <f t="shared" si="1684"/>
        <v>9419.9855800000005</v>
      </c>
      <c r="AG1270" s="58">
        <f t="shared" si="1705"/>
        <v>9376.5</v>
      </c>
      <c r="AH1270" s="58">
        <f t="shared" si="1706"/>
        <v>9376.5999999999985</v>
      </c>
      <c r="AI1270" s="11"/>
      <c r="AJ1270" s="21"/>
      <c r="AK1270" s="21"/>
    </row>
    <row r="1271" spans="1:37" x14ac:dyDescent="0.3">
      <c r="A1271" s="47" t="s">
        <v>829</v>
      </c>
      <c r="B1271" s="48" t="s">
        <v>45</v>
      </c>
      <c r="C1271" s="47"/>
      <c r="D1271" s="47"/>
      <c r="E1271" s="49" t="s">
        <v>46</v>
      </c>
      <c r="F1271" s="11">
        <f t="shared" ref="F1271:K1271" si="1711">F1272</f>
        <v>67.3</v>
      </c>
      <c r="G1271" s="11">
        <f t="shared" si="1711"/>
        <v>67.2</v>
      </c>
      <c r="H1271" s="11">
        <f t="shared" si="1711"/>
        <v>67.099999999999994</v>
      </c>
      <c r="I1271" s="11">
        <f t="shared" si="1711"/>
        <v>0</v>
      </c>
      <c r="J1271" s="11">
        <f t="shared" si="1711"/>
        <v>0</v>
      </c>
      <c r="K1271" s="11">
        <f t="shared" si="1711"/>
        <v>0</v>
      </c>
      <c r="L1271" s="11">
        <f t="shared" si="1652"/>
        <v>67.3</v>
      </c>
      <c r="M1271" s="11">
        <f t="shared" si="1653"/>
        <v>67.2</v>
      </c>
      <c r="N1271" s="11">
        <f t="shared" si="1654"/>
        <v>67.099999999999994</v>
      </c>
      <c r="O1271" s="11">
        <f>O1272</f>
        <v>0</v>
      </c>
      <c r="P1271" s="11">
        <f>P1272</f>
        <v>0</v>
      </c>
      <c r="Q1271" s="11">
        <f>Q1272</f>
        <v>0</v>
      </c>
      <c r="R1271" s="11">
        <f t="shared" si="1649"/>
        <v>67.3</v>
      </c>
      <c r="S1271" s="11">
        <f t="shared" si="1650"/>
        <v>67.2</v>
      </c>
      <c r="T1271" s="11">
        <f t="shared" si="1651"/>
        <v>67.099999999999994</v>
      </c>
      <c r="U1271" s="11">
        <f>U1272</f>
        <v>0</v>
      </c>
      <c r="V1271" s="11">
        <f>V1272</f>
        <v>0</v>
      </c>
      <c r="W1271" s="11">
        <f>W1272</f>
        <v>0</v>
      </c>
      <c r="X1271" s="11">
        <f t="shared" si="1628"/>
        <v>67.3</v>
      </c>
      <c r="Y1271" s="11">
        <f t="shared" si="1629"/>
        <v>67.2</v>
      </c>
      <c r="Z1271" s="11">
        <f t="shared" si="1630"/>
        <v>67.099999999999994</v>
      </c>
      <c r="AA1271" s="11">
        <f>AA1272</f>
        <v>0</v>
      </c>
      <c r="AB1271" s="11">
        <f>AB1272</f>
        <v>0</v>
      </c>
      <c r="AC1271" s="11">
        <f>AC1272</f>
        <v>0</v>
      </c>
      <c r="AD1271" s="11">
        <f t="shared" si="1704"/>
        <v>67.3</v>
      </c>
      <c r="AE1271" s="11">
        <f>AE1272</f>
        <v>0</v>
      </c>
      <c r="AF1271" s="57">
        <f t="shared" si="1684"/>
        <v>67.3</v>
      </c>
      <c r="AG1271" s="58">
        <f t="shared" si="1705"/>
        <v>67.2</v>
      </c>
      <c r="AH1271" s="58">
        <f t="shared" si="1706"/>
        <v>67.099999999999994</v>
      </c>
      <c r="AI1271" s="11">
        <f>AI1272</f>
        <v>0</v>
      </c>
      <c r="AJ1271" s="21"/>
      <c r="AK1271" s="21"/>
    </row>
    <row r="1272" spans="1:37" ht="31.2" x14ac:dyDescent="0.3">
      <c r="A1272" s="47" t="s">
        <v>829</v>
      </c>
      <c r="B1272" s="48" t="s">
        <v>45</v>
      </c>
      <c r="C1272" s="47" t="s">
        <v>318</v>
      </c>
      <c r="D1272" s="47" t="s">
        <v>318</v>
      </c>
      <c r="E1272" s="49" t="s">
        <v>659</v>
      </c>
      <c r="F1272" s="11">
        <v>67.3</v>
      </c>
      <c r="G1272" s="11">
        <v>67.2</v>
      </c>
      <c r="H1272" s="11">
        <v>67.099999999999994</v>
      </c>
      <c r="I1272" s="11"/>
      <c r="J1272" s="11"/>
      <c r="K1272" s="11"/>
      <c r="L1272" s="11">
        <f t="shared" si="1652"/>
        <v>67.3</v>
      </c>
      <c r="M1272" s="11">
        <f t="shared" si="1653"/>
        <v>67.2</v>
      </c>
      <c r="N1272" s="11">
        <f t="shared" si="1654"/>
        <v>67.099999999999994</v>
      </c>
      <c r="O1272" s="11"/>
      <c r="P1272" s="11"/>
      <c r="Q1272" s="11"/>
      <c r="R1272" s="11">
        <f t="shared" si="1649"/>
        <v>67.3</v>
      </c>
      <c r="S1272" s="11">
        <f t="shared" si="1650"/>
        <v>67.2</v>
      </c>
      <c r="T1272" s="11">
        <f t="shared" si="1651"/>
        <v>67.099999999999994</v>
      </c>
      <c r="U1272" s="11"/>
      <c r="V1272" s="11"/>
      <c r="W1272" s="11"/>
      <c r="X1272" s="11">
        <f t="shared" si="1628"/>
        <v>67.3</v>
      </c>
      <c r="Y1272" s="11">
        <f t="shared" si="1629"/>
        <v>67.2</v>
      </c>
      <c r="Z1272" s="11">
        <f t="shared" si="1630"/>
        <v>67.099999999999994</v>
      </c>
      <c r="AA1272" s="11"/>
      <c r="AB1272" s="11"/>
      <c r="AC1272" s="11"/>
      <c r="AD1272" s="11">
        <f t="shared" si="1704"/>
        <v>67.3</v>
      </c>
      <c r="AE1272" s="11"/>
      <c r="AF1272" s="57">
        <f t="shared" si="1684"/>
        <v>67.3</v>
      </c>
      <c r="AG1272" s="58">
        <f t="shared" si="1705"/>
        <v>67.2</v>
      </c>
      <c r="AH1272" s="58">
        <f t="shared" si="1706"/>
        <v>67.099999999999994</v>
      </c>
      <c r="AI1272" s="11"/>
      <c r="AJ1272" s="21"/>
      <c r="AK1272" s="21"/>
    </row>
    <row r="1273" spans="1:37" x14ac:dyDescent="0.3">
      <c r="A1273" s="47" t="s">
        <v>830</v>
      </c>
      <c r="B1273" s="48"/>
      <c r="C1273" s="47"/>
      <c r="D1273" s="47"/>
      <c r="E1273" s="49" t="s">
        <v>831</v>
      </c>
      <c r="F1273" s="11">
        <f t="shared" ref="F1273:F1277" si="1712">F1274</f>
        <v>41583</v>
      </c>
      <c r="G1273" s="11">
        <f t="shared" ref="G1273:G1277" si="1713">G1274</f>
        <v>16833</v>
      </c>
      <c r="H1273" s="11">
        <f t="shared" ref="H1273:H1277" si="1714">H1274</f>
        <v>10000</v>
      </c>
      <c r="I1273" s="11">
        <f t="shared" ref="I1273:I1277" si="1715">I1274</f>
        <v>0</v>
      </c>
      <c r="J1273" s="11">
        <f t="shared" ref="J1273:J1277" si="1716">J1274</f>
        <v>8707.7000000000007</v>
      </c>
      <c r="K1273" s="11">
        <f t="shared" ref="K1273:K1277" si="1717">K1274</f>
        <v>0</v>
      </c>
      <c r="L1273" s="11">
        <f t="shared" si="1652"/>
        <v>41583</v>
      </c>
      <c r="M1273" s="11">
        <f t="shared" si="1653"/>
        <v>25540.7</v>
      </c>
      <c r="N1273" s="11">
        <f t="shared" si="1654"/>
        <v>10000</v>
      </c>
      <c r="O1273" s="11">
        <f t="shared" ref="O1273:O1277" si="1718">O1274</f>
        <v>44200</v>
      </c>
      <c r="P1273" s="11">
        <f t="shared" ref="P1273:P1277" si="1719">P1274</f>
        <v>40000</v>
      </c>
      <c r="Q1273" s="11">
        <f t="shared" ref="Q1273:Q1277" si="1720">Q1274</f>
        <v>40000</v>
      </c>
      <c r="R1273" s="11">
        <f t="shared" si="1649"/>
        <v>85783</v>
      </c>
      <c r="S1273" s="11">
        <f t="shared" si="1650"/>
        <v>65540.7</v>
      </c>
      <c r="T1273" s="11">
        <f t="shared" si="1651"/>
        <v>50000</v>
      </c>
      <c r="U1273" s="11">
        <f t="shared" ref="U1273:U1277" si="1721">U1274</f>
        <v>0</v>
      </c>
      <c r="V1273" s="11">
        <f t="shared" ref="V1273:V1277" si="1722">V1274</f>
        <v>0</v>
      </c>
      <c r="W1273" s="11">
        <f t="shared" ref="W1273:W1277" si="1723">W1274</f>
        <v>0</v>
      </c>
      <c r="X1273" s="11">
        <f t="shared" si="1628"/>
        <v>85783</v>
      </c>
      <c r="Y1273" s="11">
        <f t="shared" si="1629"/>
        <v>65540.7</v>
      </c>
      <c r="Z1273" s="11">
        <f t="shared" si="1630"/>
        <v>50000</v>
      </c>
      <c r="AA1273" s="11">
        <f t="shared" ref="AA1273:AA1277" si="1724">AA1274</f>
        <v>0</v>
      </c>
      <c r="AB1273" s="11">
        <f t="shared" ref="AB1273:AB1277" si="1725">AB1274</f>
        <v>0</v>
      </c>
      <c r="AC1273" s="11">
        <f t="shared" ref="AC1273:AC1277" si="1726">AC1274</f>
        <v>0</v>
      </c>
      <c r="AD1273" s="11">
        <f t="shared" si="1704"/>
        <v>85783</v>
      </c>
      <c r="AE1273" s="11">
        <f t="shared" ref="AE1273:AE1277" si="1727">AE1274</f>
        <v>0</v>
      </c>
      <c r="AF1273" s="57">
        <f t="shared" si="1684"/>
        <v>85783</v>
      </c>
      <c r="AG1273" s="58">
        <f t="shared" si="1705"/>
        <v>65540.7</v>
      </c>
      <c r="AH1273" s="58">
        <f t="shared" si="1706"/>
        <v>50000</v>
      </c>
      <c r="AI1273" s="11">
        <f t="shared" ref="AI1273:AI1277" si="1728">AI1274</f>
        <v>0</v>
      </c>
      <c r="AJ1273" s="21"/>
      <c r="AK1273" s="21"/>
    </row>
    <row r="1274" spans="1:37" ht="31.2" x14ac:dyDescent="0.3">
      <c r="A1274" s="47" t="s">
        <v>830</v>
      </c>
      <c r="B1274" s="48" t="s">
        <v>59</v>
      </c>
      <c r="C1274" s="47"/>
      <c r="D1274" s="47"/>
      <c r="E1274" s="49" t="s">
        <v>60</v>
      </c>
      <c r="F1274" s="11">
        <f t="shared" si="1712"/>
        <v>41583</v>
      </c>
      <c r="G1274" s="11">
        <f t="shared" si="1713"/>
        <v>16833</v>
      </c>
      <c r="H1274" s="11">
        <f t="shared" si="1714"/>
        <v>10000</v>
      </c>
      <c r="I1274" s="11">
        <f t="shared" si="1715"/>
        <v>0</v>
      </c>
      <c r="J1274" s="11">
        <f t="shared" si="1716"/>
        <v>8707.7000000000007</v>
      </c>
      <c r="K1274" s="11">
        <f t="shared" si="1717"/>
        <v>0</v>
      </c>
      <c r="L1274" s="11">
        <f t="shared" si="1652"/>
        <v>41583</v>
      </c>
      <c r="M1274" s="11">
        <f t="shared" si="1653"/>
        <v>25540.7</v>
      </c>
      <c r="N1274" s="11">
        <f t="shared" si="1654"/>
        <v>10000</v>
      </c>
      <c r="O1274" s="11">
        <f t="shared" si="1718"/>
        <v>44200</v>
      </c>
      <c r="P1274" s="11">
        <f t="shared" si="1719"/>
        <v>40000</v>
      </c>
      <c r="Q1274" s="11">
        <f t="shared" si="1720"/>
        <v>40000</v>
      </c>
      <c r="R1274" s="11">
        <f t="shared" si="1649"/>
        <v>85783</v>
      </c>
      <c r="S1274" s="11">
        <f t="shared" si="1650"/>
        <v>65540.7</v>
      </c>
      <c r="T1274" s="11">
        <f t="shared" si="1651"/>
        <v>50000</v>
      </c>
      <c r="U1274" s="11">
        <f t="shared" si="1721"/>
        <v>0</v>
      </c>
      <c r="V1274" s="11">
        <f t="shared" si="1722"/>
        <v>0</v>
      </c>
      <c r="W1274" s="11">
        <f t="shared" si="1723"/>
        <v>0</v>
      </c>
      <c r="X1274" s="11">
        <f t="shared" si="1628"/>
        <v>85783</v>
      </c>
      <c r="Y1274" s="11">
        <f t="shared" si="1629"/>
        <v>65540.7</v>
      </c>
      <c r="Z1274" s="11">
        <f t="shared" si="1630"/>
        <v>50000</v>
      </c>
      <c r="AA1274" s="11">
        <f t="shared" si="1724"/>
        <v>0</v>
      </c>
      <c r="AB1274" s="11">
        <f t="shared" si="1725"/>
        <v>0</v>
      </c>
      <c r="AC1274" s="11">
        <f t="shared" si="1726"/>
        <v>0</v>
      </c>
      <c r="AD1274" s="11">
        <f t="shared" si="1704"/>
        <v>85783</v>
      </c>
      <c r="AE1274" s="11">
        <f t="shared" si="1727"/>
        <v>0</v>
      </c>
      <c r="AF1274" s="57">
        <f t="shared" si="1684"/>
        <v>85783</v>
      </c>
      <c r="AG1274" s="58">
        <f t="shared" si="1705"/>
        <v>65540.7</v>
      </c>
      <c r="AH1274" s="58">
        <f t="shared" si="1706"/>
        <v>50000</v>
      </c>
      <c r="AI1274" s="11">
        <f t="shared" si="1728"/>
        <v>0</v>
      </c>
      <c r="AJ1274" s="21"/>
      <c r="AK1274" s="21"/>
    </row>
    <row r="1275" spans="1:37" x14ac:dyDescent="0.3">
      <c r="A1275" s="47" t="s">
        <v>830</v>
      </c>
      <c r="B1275" s="48" t="s">
        <v>59</v>
      </c>
      <c r="C1275" s="47" t="s">
        <v>318</v>
      </c>
      <c r="D1275" s="47" t="s">
        <v>99</v>
      </c>
      <c r="E1275" s="49" t="s">
        <v>523</v>
      </c>
      <c r="F1275" s="11">
        <v>41583</v>
      </c>
      <c r="G1275" s="11">
        <v>16833</v>
      </c>
      <c r="H1275" s="11">
        <v>10000</v>
      </c>
      <c r="I1275" s="11"/>
      <c r="J1275" s="11">
        <v>8707.7000000000007</v>
      </c>
      <c r="K1275" s="11"/>
      <c r="L1275" s="11">
        <f t="shared" si="1652"/>
        <v>41583</v>
      </c>
      <c r="M1275" s="11">
        <f t="shared" si="1653"/>
        <v>25540.7</v>
      </c>
      <c r="N1275" s="11">
        <f t="shared" si="1654"/>
        <v>10000</v>
      </c>
      <c r="O1275" s="11">
        <v>44200</v>
      </c>
      <c r="P1275" s="11">
        <v>40000</v>
      </c>
      <c r="Q1275" s="11">
        <v>40000</v>
      </c>
      <c r="R1275" s="11">
        <f t="shared" si="1649"/>
        <v>85783</v>
      </c>
      <c r="S1275" s="11">
        <f t="shared" si="1650"/>
        <v>65540.7</v>
      </c>
      <c r="T1275" s="11">
        <f t="shared" si="1651"/>
        <v>50000</v>
      </c>
      <c r="U1275" s="11"/>
      <c r="V1275" s="11"/>
      <c r="W1275" s="11"/>
      <c r="X1275" s="11">
        <f t="shared" si="1628"/>
        <v>85783</v>
      </c>
      <c r="Y1275" s="11">
        <f t="shared" si="1629"/>
        <v>65540.7</v>
      </c>
      <c r="Z1275" s="11">
        <f t="shared" si="1630"/>
        <v>50000</v>
      </c>
      <c r="AA1275" s="11"/>
      <c r="AB1275" s="11"/>
      <c r="AC1275" s="11"/>
      <c r="AD1275" s="11">
        <f t="shared" si="1704"/>
        <v>85783</v>
      </c>
      <c r="AE1275" s="11"/>
      <c r="AF1275" s="57">
        <f t="shared" si="1684"/>
        <v>85783</v>
      </c>
      <c r="AG1275" s="58">
        <f t="shared" si="1705"/>
        <v>65540.7</v>
      </c>
      <c r="AH1275" s="58">
        <f t="shared" si="1706"/>
        <v>50000</v>
      </c>
      <c r="AI1275" s="11"/>
      <c r="AJ1275" s="21"/>
      <c r="AK1275" s="21">
        <v>26</v>
      </c>
    </row>
    <row r="1276" spans="1:37" ht="46.8" x14ac:dyDescent="0.3">
      <c r="A1276" s="47" t="s">
        <v>832</v>
      </c>
      <c r="B1276" s="48"/>
      <c r="C1276" s="47"/>
      <c r="D1276" s="47"/>
      <c r="E1276" s="49" t="s">
        <v>833</v>
      </c>
      <c r="F1276" s="11">
        <f t="shared" si="1712"/>
        <v>67287.700000000012</v>
      </c>
      <c r="G1276" s="11">
        <f t="shared" si="1713"/>
        <v>50475.3</v>
      </c>
      <c r="H1276" s="11">
        <f t="shared" si="1714"/>
        <v>50475.3</v>
      </c>
      <c r="I1276" s="11">
        <f t="shared" si="1715"/>
        <v>0</v>
      </c>
      <c r="J1276" s="11">
        <f t="shared" si="1716"/>
        <v>0</v>
      </c>
      <c r="K1276" s="11">
        <f t="shared" si="1717"/>
        <v>0</v>
      </c>
      <c r="L1276" s="11">
        <f t="shared" si="1652"/>
        <v>67287.700000000012</v>
      </c>
      <c r="M1276" s="11">
        <f t="shared" si="1653"/>
        <v>50475.3</v>
      </c>
      <c r="N1276" s="11">
        <f t="shared" si="1654"/>
        <v>50475.3</v>
      </c>
      <c r="O1276" s="11">
        <f t="shared" si="1718"/>
        <v>0</v>
      </c>
      <c r="P1276" s="11">
        <f t="shared" si="1719"/>
        <v>0</v>
      </c>
      <c r="Q1276" s="11">
        <f t="shared" si="1720"/>
        <v>0</v>
      </c>
      <c r="R1276" s="11">
        <f t="shared" si="1649"/>
        <v>67287.700000000012</v>
      </c>
      <c r="S1276" s="11">
        <f t="shared" si="1650"/>
        <v>50475.3</v>
      </c>
      <c r="T1276" s="11">
        <f t="shared" si="1651"/>
        <v>50475.3</v>
      </c>
      <c r="U1276" s="11">
        <f t="shared" si="1721"/>
        <v>0</v>
      </c>
      <c r="V1276" s="11">
        <f t="shared" si="1722"/>
        <v>0</v>
      </c>
      <c r="W1276" s="11">
        <f t="shared" si="1723"/>
        <v>0</v>
      </c>
      <c r="X1276" s="11">
        <f t="shared" si="1628"/>
        <v>67287.700000000012</v>
      </c>
      <c r="Y1276" s="11">
        <f t="shared" si="1629"/>
        <v>50475.3</v>
      </c>
      <c r="Z1276" s="11">
        <f t="shared" si="1630"/>
        <v>50475.3</v>
      </c>
      <c r="AA1276" s="11">
        <f t="shared" si="1724"/>
        <v>0</v>
      </c>
      <c r="AB1276" s="11">
        <f t="shared" si="1725"/>
        <v>0</v>
      </c>
      <c r="AC1276" s="11">
        <f t="shared" si="1726"/>
        <v>0</v>
      </c>
      <c r="AD1276" s="11">
        <f t="shared" si="1704"/>
        <v>67287.700000000012</v>
      </c>
      <c r="AE1276" s="11">
        <f t="shared" si="1727"/>
        <v>0</v>
      </c>
      <c r="AF1276" s="57">
        <f t="shared" si="1684"/>
        <v>67287.700000000012</v>
      </c>
      <c r="AG1276" s="58">
        <f t="shared" si="1705"/>
        <v>50475.3</v>
      </c>
      <c r="AH1276" s="58">
        <f t="shared" si="1706"/>
        <v>50475.3</v>
      </c>
      <c r="AI1276" s="11">
        <f t="shared" si="1728"/>
        <v>0</v>
      </c>
      <c r="AJ1276" s="21"/>
      <c r="AK1276" s="21"/>
    </row>
    <row r="1277" spans="1:37" ht="31.2" x14ac:dyDescent="0.3">
      <c r="A1277" s="47" t="s">
        <v>832</v>
      </c>
      <c r="B1277" s="48" t="s">
        <v>59</v>
      </c>
      <c r="C1277" s="47"/>
      <c r="D1277" s="47"/>
      <c r="E1277" s="49" t="s">
        <v>60</v>
      </c>
      <c r="F1277" s="11">
        <f t="shared" si="1712"/>
        <v>67287.700000000012</v>
      </c>
      <c r="G1277" s="11">
        <f t="shared" si="1713"/>
        <v>50475.3</v>
      </c>
      <c r="H1277" s="11">
        <f t="shared" si="1714"/>
        <v>50475.3</v>
      </c>
      <c r="I1277" s="11">
        <f t="shared" si="1715"/>
        <v>0</v>
      </c>
      <c r="J1277" s="11">
        <f t="shared" si="1716"/>
        <v>0</v>
      </c>
      <c r="K1277" s="11">
        <f t="shared" si="1717"/>
        <v>0</v>
      </c>
      <c r="L1277" s="11">
        <f t="shared" si="1652"/>
        <v>67287.700000000012</v>
      </c>
      <c r="M1277" s="11">
        <f t="shared" si="1653"/>
        <v>50475.3</v>
      </c>
      <c r="N1277" s="11">
        <f t="shared" si="1654"/>
        <v>50475.3</v>
      </c>
      <c r="O1277" s="11">
        <f t="shared" si="1718"/>
        <v>0</v>
      </c>
      <c r="P1277" s="11">
        <f t="shared" si="1719"/>
        <v>0</v>
      </c>
      <c r="Q1277" s="11">
        <f t="shared" si="1720"/>
        <v>0</v>
      </c>
      <c r="R1277" s="11">
        <f t="shared" si="1649"/>
        <v>67287.700000000012</v>
      </c>
      <c r="S1277" s="11">
        <f t="shared" si="1650"/>
        <v>50475.3</v>
      </c>
      <c r="T1277" s="11">
        <f t="shared" si="1651"/>
        <v>50475.3</v>
      </c>
      <c r="U1277" s="11">
        <f t="shared" si="1721"/>
        <v>0</v>
      </c>
      <c r="V1277" s="11">
        <f t="shared" si="1722"/>
        <v>0</v>
      </c>
      <c r="W1277" s="11">
        <f t="shared" si="1723"/>
        <v>0</v>
      </c>
      <c r="X1277" s="11">
        <f t="shared" si="1628"/>
        <v>67287.700000000012</v>
      </c>
      <c r="Y1277" s="11">
        <f t="shared" si="1629"/>
        <v>50475.3</v>
      </c>
      <c r="Z1277" s="11">
        <f t="shared" si="1630"/>
        <v>50475.3</v>
      </c>
      <c r="AA1277" s="11">
        <f t="shared" si="1724"/>
        <v>0</v>
      </c>
      <c r="AB1277" s="11">
        <f t="shared" si="1725"/>
        <v>0</v>
      </c>
      <c r="AC1277" s="11">
        <f t="shared" si="1726"/>
        <v>0</v>
      </c>
      <c r="AD1277" s="11">
        <f t="shared" si="1704"/>
        <v>67287.700000000012</v>
      </c>
      <c r="AE1277" s="11">
        <f t="shared" si="1727"/>
        <v>0</v>
      </c>
      <c r="AF1277" s="57">
        <f t="shared" si="1684"/>
        <v>67287.700000000012</v>
      </c>
      <c r="AG1277" s="58">
        <f t="shared" si="1705"/>
        <v>50475.3</v>
      </c>
      <c r="AH1277" s="58">
        <f t="shared" si="1706"/>
        <v>50475.3</v>
      </c>
      <c r="AI1277" s="11">
        <f t="shared" si="1728"/>
        <v>0</v>
      </c>
      <c r="AJ1277" s="21"/>
      <c r="AK1277" s="21"/>
    </row>
    <row r="1278" spans="1:37" x14ac:dyDescent="0.3">
      <c r="A1278" s="47" t="s">
        <v>832</v>
      </c>
      <c r="B1278" s="48" t="s">
        <v>59</v>
      </c>
      <c r="C1278" s="47" t="s">
        <v>318</v>
      </c>
      <c r="D1278" s="47" t="s">
        <v>99</v>
      </c>
      <c r="E1278" s="49" t="s">
        <v>523</v>
      </c>
      <c r="F1278" s="11">
        <f>44540.8+22746.9</f>
        <v>67287.700000000012</v>
      </c>
      <c r="G1278" s="11">
        <f>28007.7+22467.6</f>
        <v>50475.3</v>
      </c>
      <c r="H1278" s="11">
        <f>28007.7+22467.6</f>
        <v>50475.3</v>
      </c>
      <c r="I1278" s="11"/>
      <c r="J1278" s="11"/>
      <c r="K1278" s="11"/>
      <c r="L1278" s="11">
        <f t="shared" si="1652"/>
        <v>67287.700000000012</v>
      </c>
      <c r="M1278" s="11">
        <f t="shared" si="1653"/>
        <v>50475.3</v>
      </c>
      <c r="N1278" s="11">
        <f t="shared" si="1654"/>
        <v>50475.3</v>
      </c>
      <c r="O1278" s="11"/>
      <c r="P1278" s="11"/>
      <c r="Q1278" s="11"/>
      <c r="R1278" s="11">
        <f t="shared" si="1649"/>
        <v>67287.700000000012</v>
      </c>
      <c r="S1278" s="11">
        <f t="shared" si="1650"/>
        <v>50475.3</v>
      </c>
      <c r="T1278" s="11">
        <f t="shared" si="1651"/>
        <v>50475.3</v>
      </c>
      <c r="U1278" s="11"/>
      <c r="V1278" s="11"/>
      <c r="W1278" s="11"/>
      <c r="X1278" s="11">
        <f t="shared" si="1628"/>
        <v>67287.700000000012</v>
      </c>
      <c r="Y1278" s="11">
        <f t="shared" si="1629"/>
        <v>50475.3</v>
      </c>
      <c r="Z1278" s="11">
        <f t="shared" si="1630"/>
        <v>50475.3</v>
      </c>
      <c r="AA1278" s="11"/>
      <c r="AB1278" s="11"/>
      <c r="AC1278" s="11"/>
      <c r="AD1278" s="11">
        <f t="shared" si="1704"/>
        <v>67287.700000000012</v>
      </c>
      <c r="AE1278" s="11"/>
      <c r="AF1278" s="57">
        <f t="shared" si="1684"/>
        <v>67287.700000000012</v>
      </c>
      <c r="AG1278" s="58">
        <f t="shared" si="1705"/>
        <v>50475.3</v>
      </c>
      <c r="AH1278" s="58">
        <f t="shared" si="1706"/>
        <v>50475.3</v>
      </c>
      <c r="AI1278" s="11"/>
      <c r="AJ1278" s="21"/>
      <c r="AK1278" s="21"/>
    </row>
    <row r="1279" spans="1:37" ht="46.8" x14ac:dyDescent="0.3">
      <c r="A1279" s="47" t="s">
        <v>834</v>
      </c>
      <c r="B1279" s="48"/>
      <c r="C1279" s="47"/>
      <c r="D1279" s="47"/>
      <c r="E1279" s="49" t="s">
        <v>835</v>
      </c>
      <c r="F1279" s="11">
        <f t="shared" ref="F1279:K1279" si="1729">F1280+F1287</f>
        <v>137294.70000000001</v>
      </c>
      <c r="G1279" s="11">
        <f t="shared" si="1729"/>
        <v>134923.5</v>
      </c>
      <c r="H1279" s="11">
        <f t="shared" si="1729"/>
        <v>134923.5</v>
      </c>
      <c r="I1279" s="11">
        <f t="shared" si="1729"/>
        <v>-3043.7</v>
      </c>
      <c r="J1279" s="11">
        <f t="shared" si="1729"/>
        <v>-3652.5</v>
      </c>
      <c r="K1279" s="11">
        <f t="shared" si="1729"/>
        <v>-3652.5</v>
      </c>
      <c r="L1279" s="11">
        <f t="shared" si="1652"/>
        <v>134251</v>
      </c>
      <c r="M1279" s="11">
        <f t="shared" si="1653"/>
        <v>131271</v>
      </c>
      <c r="N1279" s="11">
        <f t="shared" si="1654"/>
        <v>131271</v>
      </c>
      <c r="O1279" s="11">
        <f>O1280+O1287</f>
        <v>33213.599999999999</v>
      </c>
      <c r="P1279" s="11">
        <f>P1280+P1287</f>
        <v>13271.7</v>
      </c>
      <c r="Q1279" s="11">
        <f>Q1280+Q1287</f>
        <v>13271.7</v>
      </c>
      <c r="R1279" s="11">
        <f t="shared" si="1649"/>
        <v>167464.6</v>
      </c>
      <c r="S1279" s="11">
        <f t="shared" si="1650"/>
        <v>144542.70000000001</v>
      </c>
      <c r="T1279" s="11">
        <f t="shared" si="1651"/>
        <v>144542.70000000001</v>
      </c>
      <c r="U1279" s="11">
        <f>U1280+U1287</f>
        <v>0</v>
      </c>
      <c r="V1279" s="11">
        <f>V1280+V1287</f>
        <v>0</v>
      </c>
      <c r="W1279" s="11">
        <f>W1280+W1287</f>
        <v>0</v>
      </c>
      <c r="X1279" s="11">
        <f t="shared" ref="X1279:X1342" si="1730">R1279+U1279</f>
        <v>167464.6</v>
      </c>
      <c r="Y1279" s="11">
        <f t="shared" ref="Y1279:Y1342" si="1731">S1279+V1279</f>
        <v>144542.70000000001</v>
      </c>
      <c r="Z1279" s="11">
        <f t="shared" ref="Z1279:Z1342" si="1732">T1279+W1279</f>
        <v>144542.70000000001</v>
      </c>
      <c r="AA1279" s="11">
        <f>AA1280+AA1287</f>
        <v>20228.900000000001</v>
      </c>
      <c r="AB1279" s="11">
        <f>AB1280+AB1287</f>
        <v>18090</v>
      </c>
      <c r="AC1279" s="11">
        <f>AC1280+AC1287</f>
        <v>0</v>
      </c>
      <c r="AD1279" s="11">
        <f t="shared" si="1704"/>
        <v>187693.5</v>
      </c>
      <c r="AE1279" s="11">
        <f>AE1280+AE1287</f>
        <v>0</v>
      </c>
      <c r="AF1279" s="57">
        <f t="shared" si="1684"/>
        <v>187693.5</v>
      </c>
      <c r="AG1279" s="58">
        <f t="shared" si="1705"/>
        <v>162632.70000000001</v>
      </c>
      <c r="AH1279" s="58">
        <f t="shared" si="1706"/>
        <v>144542.70000000001</v>
      </c>
      <c r="AI1279" s="11">
        <f>AI1280+AI1287</f>
        <v>0</v>
      </c>
      <c r="AJ1279" s="21"/>
      <c r="AK1279" s="21"/>
    </row>
    <row r="1280" spans="1:37" ht="46.8" x14ac:dyDescent="0.3">
      <c r="A1280" s="47" t="s">
        <v>836</v>
      </c>
      <c r="B1280" s="48"/>
      <c r="C1280" s="47"/>
      <c r="D1280" s="47"/>
      <c r="E1280" s="49" t="s">
        <v>140</v>
      </c>
      <c r="F1280" s="11">
        <f t="shared" ref="F1280:K1280" si="1733">F1281+F1283+F1285</f>
        <v>79399.199999999997</v>
      </c>
      <c r="G1280" s="11">
        <f t="shared" si="1733"/>
        <v>76871</v>
      </c>
      <c r="H1280" s="11">
        <f t="shared" si="1733"/>
        <v>76871</v>
      </c>
      <c r="I1280" s="11">
        <f t="shared" si="1733"/>
        <v>0</v>
      </c>
      <c r="J1280" s="11">
        <f t="shared" si="1733"/>
        <v>0</v>
      </c>
      <c r="K1280" s="11">
        <f t="shared" si="1733"/>
        <v>0</v>
      </c>
      <c r="L1280" s="11">
        <f t="shared" si="1652"/>
        <v>79399.199999999997</v>
      </c>
      <c r="M1280" s="11">
        <f t="shared" si="1653"/>
        <v>76871</v>
      </c>
      <c r="N1280" s="11">
        <f t="shared" si="1654"/>
        <v>76871</v>
      </c>
      <c r="O1280" s="11">
        <f>O1281+O1283+O1285</f>
        <v>9472.5</v>
      </c>
      <c r="P1280" s="11">
        <f>P1281+P1283+P1285</f>
        <v>11541.2</v>
      </c>
      <c r="Q1280" s="11">
        <f>Q1281+Q1283+Q1285</f>
        <v>11541.2</v>
      </c>
      <c r="R1280" s="11">
        <f t="shared" si="1649"/>
        <v>88871.7</v>
      </c>
      <c r="S1280" s="11">
        <f t="shared" si="1650"/>
        <v>88412.2</v>
      </c>
      <c r="T1280" s="11">
        <f t="shared" si="1651"/>
        <v>88412.2</v>
      </c>
      <c r="U1280" s="11">
        <f>U1281+U1283+U1285</f>
        <v>0</v>
      </c>
      <c r="V1280" s="11">
        <f>V1281+V1283+V1285</f>
        <v>0</v>
      </c>
      <c r="W1280" s="11">
        <f>W1281+W1283+W1285</f>
        <v>0</v>
      </c>
      <c r="X1280" s="11">
        <f t="shared" si="1730"/>
        <v>88871.7</v>
      </c>
      <c r="Y1280" s="11">
        <f t="shared" si="1731"/>
        <v>88412.2</v>
      </c>
      <c r="Z1280" s="11">
        <f t="shared" si="1732"/>
        <v>88412.2</v>
      </c>
      <c r="AA1280" s="11">
        <f>AA1281+AA1283+AA1285</f>
        <v>0</v>
      </c>
      <c r="AB1280" s="11">
        <f>AB1281+AB1283+AB1285</f>
        <v>0</v>
      </c>
      <c r="AC1280" s="11">
        <f>AC1281+AC1283+AC1285</f>
        <v>0</v>
      </c>
      <c r="AD1280" s="11">
        <f t="shared" si="1704"/>
        <v>88871.7</v>
      </c>
      <c r="AE1280" s="11">
        <f>AE1281+AE1283+AE1285</f>
        <v>0</v>
      </c>
      <c r="AF1280" s="57">
        <f t="shared" si="1684"/>
        <v>88871.7</v>
      </c>
      <c r="AG1280" s="58">
        <f t="shared" si="1705"/>
        <v>88412.2</v>
      </c>
      <c r="AH1280" s="58">
        <f t="shared" si="1706"/>
        <v>88412.2</v>
      </c>
      <c r="AI1280" s="11">
        <f>AI1281+AI1283+AI1285</f>
        <v>0</v>
      </c>
      <c r="AJ1280" s="21"/>
      <c r="AK1280" s="21"/>
    </row>
    <row r="1281" spans="1:37" ht="78" x14ac:dyDescent="0.3">
      <c r="A1281" s="47" t="s">
        <v>836</v>
      </c>
      <c r="B1281" s="48" t="s">
        <v>141</v>
      </c>
      <c r="C1281" s="47"/>
      <c r="D1281" s="47"/>
      <c r="E1281" s="49" t="s">
        <v>142</v>
      </c>
      <c r="F1281" s="11">
        <f t="shared" ref="F1281:K1281" si="1734">F1282</f>
        <v>64129.7</v>
      </c>
      <c r="G1281" s="11">
        <f t="shared" si="1734"/>
        <v>66101.5</v>
      </c>
      <c r="H1281" s="11">
        <f t="shared" si="1734"/>
        <v>66101.5</v>
      </c>
      <c r="I1281" s="11">
        <f t="shared" si="1734"/>
        <v>0</v>
      </c>
      <c r="J1281" s="11">
        <f t="shared" si="1734"/>
        <v>0</v>
      </c>
      <c r="K1281" s="11">
        <f t="shared" si="1734"/>
        <v>0</v>
      </c>
      <c r="L1281" s="11">
        <f t="shared" si="1652"/>
        <v>64129.7</v>
      </c>
      <c r="M1281" s="11">
        <f t="shared" si="1653"/>
        <v>66101.5</v>
      </c>
      <c r="N1281" s="11">
        <f t="shared" si="1654"/>
        <v>66101.5</v>
      </c>
      <c r="O1281" s="11">
        <f>O1282</f>
        <v>9472.5</v>
      </c>
      <c r="P1281" s="11">
        <f>P1282</f>
        <v>11541.2</v>
      </c>
      <c r="Q1281" s="11">
        <f>Q1282</f>
        <v>11541.2</v>
      </c>
      <c r="R1281" s="11">
        <f t="shared" si="1649"/>
        <v>73602.2</v>
      </c>
      <c r="S1281" s="11">
        <f t="shared" si="1650"/>
        <v>77642.7</v>
      </c>
      <c r="T1281" s="11">
        <f t="shared" si="1651"/>
        <v>77642.7</v>
      </c>
      <c r="U1281" s="11">
        <f>U1282</f>
        <v>0</v>
      </c>
      <c r="V1281" s="11">
        <f>V1282</f>
        <v>0</v>
      </c>
      <c r="W1281" s="11">
        <f>W1282</f>
        <v>0</v>
      </c>
      <c r="X1281" s="11">
        <f t="shared" si="1730"/>
        <v>73602.2</v>
      </c>
      <c r="Y1281" s="11">
        <f t="shared" si="1731"/>
        <v>77642.7</v>
      </c>
      <c r="Z1281" s="11">
        <f t="shared" si="1732"/>
        <v>77642.7</v>
      </c>
      <c r="AA1281" s="11">
        <f>AA1282</f>
        <v>0</v>
      </c>
      <c r="AB1281" s="11">
        <f>AB1282</f>
        <v>0</v>
      </c>
      <c r="AC1281" s="11">
        <f>AC1282</f>
        <v>0</v>
      </c>
      <c r="AD1281" s="11">
        <f t="shared" si="1704"/>
        <v>73602.2</v>
      </c>
      <c r="AE1281" s="11">
        <f>AE1282</f>
        <v>0</v>
      </c>
      <c r="AF1281" s="57">
        <f t="shared" si="1684"/>
        <v>73602.2</v>
      </c>
      <c r="AG1281" s="58">
        <f t="shared" si="1705"/>
        <v>77642.7</v>
      </c>
      <c r="AH1281" s="58">
        <f t="shared" si="1706"/>
        <v>77642.7</v>
      </c>
      <c r="AI1281" s="11">
        <f>AI1282</f>
        <v>0</v>
      </c>
      <c r="AJ1281" s="21"/>
      <c r="AK1281" s="21"/>
    </row>
    <row r="1282" spans="1:37" x14ac:dyDescent="0.3">
      <c r="A1282" s="47" t="s">
        <v>836</v>
      </c>
      <c r="B1282" s="48" t="s">
        <v>141</v>
      </c>
      <c r="C1282" s="47" t="s">
        <v>235</v>
      </c>
      <c r="D1282" s="47" t="s">
        <v>65</v>
      </c>
      <c r="E1282" s="49" t="s">
        <v>837</v>
      </c>
      <c r="F1282" s="11">
        <v>64129.7</v>
      </c>
      <c r="G1282" s="11">
        <v>66101.5</v>
      </c>
      <c r="H1282" s="11">
        <v>66101.5</v>
      </c>
      <c r="I1282" s="11"/>
      <c r="J1282" s="11"/>
      <c r="K1282" s="11"/>
      <c r="L1282" s="11">
        <f t="shared" si="1652"/>
        <v>64129.7</v>
      </c>
      <c r="M1282" s="11">
        <f t="shared" si="1653"/>
        <v>66101.5</v>
      </c>
      <c r="N1282" s="11">
        <f t="shared" si="1654"/>
        <v>66101.5</v>
      </c>
      <c r="O1282" s="11">
        <v>9472.5</v>
      </c>
      <c r="P1282" s="11">
        <v>11541.2</v>
      </c>
      <c r="Q1282" s="11">
        <v>11541.2</v>
      </c>
      <c r="R1282" s="11">
        <f t="shared" si="1649"/>
        <v>73602.2</v>
      </c>
      <c r="S1282" s="11">
        <f t="shared" si="1650"/>
        <v>77642.7</v>
      </c>
      <c r="T1282" s="11">
        <f t="shared" si="1651"/>
        <v>77642.7</v>
      </c>
      <c r="U1282" s="11"/>
      <c r="V1282" s="11"/>
      <c r="W1282" s="11"/>
      <c r="X1282" s="11">
        <f t="shared" si="1730"/>
        <v>73602.2</v>
      </c>
      <c r="Y1282" s="11">
        <f t="shared" si="1731"/>
        <v>77642.7</v>
      </c>
      <c r="Z1282" s="11">
        <f t="shared" si="1732"/>
        <v>77642.7</v>
      </c>
      <c r="AA1282" s="11"/>
      <c r="AB1282" s="11"/>
      <c r="AC1282" s="11"/>
      <c r="AD1282" s="11">
        <f t="shared" si="1704"/>
        <v>73602.2</v>
      </c>
      <c r="AE1282" s="11"/>
      <c r="AF1282" s="57">
        <f t="shared" si="1684"/>
        <v>73602.2</v>
      </c>
      <c r="AG1282" s="58">
        <f t="shared" si="1705"/>
        <v>77642.7</v>
      </c>
      <c r="AH1282" s="58">
        <f t="shared" si="1706"/>
        <v>77642.7</v>
      </c>
      <c r="AI1282" s="11"/>
      <c r="AJ1282" s="21"/>
      <c r="AK1282" s="21"/>
    </row>
    <row r="1283" spans="1:37" ht="31.2" x14ac:dyDescent="0.3">
      <c r="A1283" s="47" t="s">
        <v>836</v>
      </c>
      <c r="B1283" s="48" t="s">
        <v>59</v>
      </c>
      <c r="C1283" s="47"/>
      <c r="D1283" s="47"/>
      <c r="E1283" s="49" t="s">
        <v>60</v>
      </c>
      <c r="F1283" s="11">
        <f t="shared" ref="F1283:K1283" si="1735">F1284</f>
        <v>14913.199999999999</v>
      </c>
      <c r="G1283" s="11">
        <f t="shared" si="1735"/>
        <v>10450.199999999999</v>
      </c>
      <c r="H1283" s="11">
        <f t="shared" si="1735"/>
        <v>10460.199999999999</v>
      </c>
      <c r="I1283" s="11">
        <f t="shared" si="1735"/>
        <v>0</v>
      </c>
      <c r="J1283" s="11">
        <f t="shared" si="1735"/>
        <v>0</v>
      </c>
      <c r="K1283" s="11">
        <f t="shared" si="1735"/>
        <v>0</v>
      </c>
      <c r="L1283" s="11">
        <f t="shared" si="1652"/>
        <v>14913.199999999999</v>
      </c>
      <c r="M1283" s="11">
        <f t="shared" si="1653"/>
        <v>10450.199999999999</v>
      </c>
      <c r="N1283" s="11">
        <f t="shared" si="1654"/>
        <v>10460.199999999999</v>
      </c>
      <c r="O1283" s="11">
        <f>O1284</f>
        <v>0</v>
      </c>
      <c r="P1283" s="11">
        <f>P1284</f>
        <v>0</v>
      </c>
      <c r="Q1283" s="11">
        <f>Q1284</f>
        <v>0</v>
      </c>
      <c r="R1283" s="11">
        <f t="shared" si="1649"/>
        <v>14913.199999999999</v>
      </c>
      <c r="S1283" s="11">
        <f t="shared" si="1650"/>
        <v>10450.199999999999</v>
      </c>
      <c r="T1283" s="11">
        <f t="shared" si="1651"/>
        <v>10460.199999999999</v>
      </c>
      <c r="U1283" s="11">
        <f>U1284</f>
        <v>0</v>
      </c>
      <c r="V1283" s="11">
        <f>V1284</f>
        <v>0</v>
      </c>
      <c r="W1283" s="11">
        <f>W1284</f>
        <v>0</v>
      </c>
      <c r="X1283" s="11">
        <f t="shared" si="1730"/>
        <v>14913.199999999999</v>
      </c>
      <c r="Y1283" s="11">
        <f t="shared" si="1731"/>
        <v>10450.199999999999</v>
      </c>
      <c r="Z1283" s="11">
        <f t="shared" si="1732"/>
        <v>10460.199999999999</v>
      </c>
      <c r="AA1283" s="11">
        <f>AA1284</f>
        <v>0</v>
      </c>
      <c r="AB1283" s="11">
        <f>AB1284</f>
        <v>0</v>
      </c>
      <c r="AC1283" s="11">
        <f>AC1284</f>
        <v>0</v>
      </c>
      <c r="AD1283" s="11">
        <f t="shared" si="1704"/>
        <v>14913.199999999999</v>
      </c>
      <c r="AE1283" s="11">
        <f>AE1284</f>
        <v>0</v>
      </c>
      <c r="AF1283" s="57">
        <f t="shared" si="1684"/>
        <v>14913.199999999999</v>
      </c>
      <c r="AG1283" s="58">
        <f t="shared" si="1705"/>
        <v>10450.199999999999</v>
      </c>
      <c r="AH1283" s="58">
        <f t="shared" si="1706"/>
        <v>10460.199999999999</v>
      </c>
      <c r="AI1283" s="11">
        <f>AI1284</f>
        <v>0</v>
      </c>
      <c r="AJ1283" s="21"/>
      <c r="AK1283" s="21"/>
    </row>
    <row r="1284" spans="1:37" x14ac:dyDescent="0.3">
      <c r="A1284" s="47" t="s">
        <v>836</v>
      </c>
      <c r="B1284" s="48" t="s">
        <v>59</v>
      </c>
      <c r="C1284" s="47" t="s">
        <v>235</v>
      </c>
      <c r="D1284" s="47" t="s">
        <v>65</v>
      </c>
      <c r="E1284" s="49" t="s">
        <v>837</v>
      </c>
      <c r="F1284" s="11">
        <v>14913.199999999999</v>
      </c>
      <c r="G1284" s="11">
        <v>10450.199999999999</v>
      </c>
      <c r="H1284" s="11">
        <v>10460.199999999999</v>
      </c>
      <c r="I1284" s="11"/>
      <c r="J1284" s="11"/>
      <c r="K1284" s="11"/>
      <c r="L1284" s="11">
        <f t="shared" si="1652"/>
        <v>14913.199999999999</v>
      </c>
      <c r="M1284" s="11">
        <f t="shared" si="1653"/>
        <v>10450.199999999999</v>
      </c>
      <c r="N1284" s="11">
        <f t="shared" si="1654"/>
        <v>10460.199999999999</v>
      </c>
      <c r="O1284" s="11"/>
      <c r="P1284" s="11"/>
      <c r="Q1284" s="11"/>
      <c r="R1284" s="11">
        <f t="shared" si="1649"/>
        <v>14913.199999999999</v>
      </c>
      <c r="S1284" s="11">
        <f t="shared" si="1650"/>
        <v>10450.199999999999</v>
      </c>
      <c r="T1284" s="11">
        <f t="shared" si="1651"/>
        <v>10460.199999999999</v>
      </c>
      <c r="U1284" s="11"/>
      <c r="V1284" s="11"/>
      <c r="W1284" s="11"/>
      <c r="X1284" s="11">
        <f t="shared" si="1730"/>
        <v>14913.199999999999</v>
      </c>
      <c r="Y1284" s="11">
        <f t="shared" si="1731"/>
        <v>10450.199999999999</v>
      </c>
      <c r="Z1284" s="11">
        <f t="shared" si="1732"/>
        <v>10460.199999999999</v>
      </c>
      <c r="AA1284" s="11"/>
      <c r="AB1284" s="11"/>
      <c r="AC1284" s="11"/>
      <c r="AD1284" s="11">
        <f t="shared" si="1704"/>
        <v>14913.199999999999</v>
      </c>
      <c r="AE1284" s="11"/>
      <c r="AF1284" s="57">
        <f t="shared" si="1684"/>
        <v>14913.199999999999</v>
      </c>
      <c r="AG1284" s="58">
        <f t="shared" si="1705"/>
        <v>10450.199999999999</v>
      </c>
      <c r="AH1284" s="58">
        <f t="shared" si="1706"/>
        <v>10460.199999999999</v>
      </c>
      <c r="AI1284" s="11"/>
      <c r="AJ1284" s="21"/>
      <c r="AK1284" s="21"/>
    </row>
    <row r="1285" spans="1:37" x14ac:dyDescent="0.3">
      <c r="A1285" s="47" t="s">
        <v>836</v>
      </c>
      <c r="B1285" s="48" t="s">
        <v>45</v>
      </c>
      <c r="C1285" s="47"/>
      <c r="D1285" s="47"/>
      <c r="E1285" s="49" t="s">
        <v>46</v>
      </c>
      <c r="F1285" s="11">
        <f t="shared" ref="F1285:K1285" si="1736">F1286</f>
        <v>356.3</v>
      </c>
      <c r="G1285" s="11">
        <f t="shared" si="1736"/>
        <v>319.29999999999995</v>
      </c>
      <c r="H1285" s="11">
        <f t="shared" si="1736"/>
        <v>309.3</v>
      </c>
      <c r="I1285" s="11">
        <f t="shared" si="1736"/>
        <v>0</v>
      </c>
      <c r="J1285" s="11">
        <f t="shared" si="1736"/>
        <v>0</v>
      </c>
      <c r="K1285" s="11">
        <f t="shared" si="1736"/>
        <v>0</v>
      </c>
      <c r="L1285" s="11">
        <f t="shared" si="1652"/>
        <v>356.3</v>
      </c>
      <c r="M1285" s="11">
        <f t="shared" si="1653"/>
        <v>319.29999999999995</v>
      </c>
      <c r="N1285" s="11">
        <f t="shared" si="1654"/>
        <v>309.3</v>
      </c>
      <c r="O1285" s="11">
        <f>O1286</f>
        <v>0</v>
      </c>
      <c r="P1285" s="11">
        <f>P1286</f>
        <v>0</v>
      </c>
      <c r="Q1285" s="11">
        <f>Q1286</f>
        <v>0</v>
      </c>
      <c r="R1285" s="11">
        <f t="shared" si="1649"/>
        <v>356.3</v>
      </c>
      <c r="S1285" s="11">
        <f t="shared" si="1650"/>
        <v>319.29999999999995</v>
      </c>
      <c r="T1285" s="11">
        <f t="shared" si="1651"/>
        <v>309.3</v>
      </c>
      <c r="U1285" s="11">
        <f>U1286</f>
        <v>0</v>
      </c>
      <c r="V1285" s="11">
        <f>V1286</f>
        <v>0</v>
      </c>
      <c r="W1285" s="11">
        <f>W1286</f>
        <v>0</v>
      </c>
      <c r="X1285" s="11">
        <f t="shared" si="1730"/>
        <v>356.3</v>
      </c>
      <c r="Y1285" s="11">
        <f t="shared" si="1731"/>
        <v>319.29999999999995</v>
      </c>
      <c r="Z1285" s="11">
        <f t="shared" si="1732"/>
        <v>309.3</v>
      </c>
      <c r="AA1285" s="11">
        <f>AA1286</f>
        <v>0</v>
      </c>
      <c r="AB1285" s="11">
        <f>AB1286</f>
        <v>0</v>
      </c>
      <c r="AC1285" s="11">
        <f>AC1286</f>
        <v>0</v>
      </c>
      <c r="AD1285" s="11">
        <f t="shared" si="1704"/>
        <v>356.3</v>
      </c>
      <c r="AE1285" s="11">
        <f>AE1286</f>
        <v>0</v>
      </c>
      <c r="AF1285" s="57">
        <f t="shared" si="1684"/>
        <v>356.3</v>
      </c>
      <c r="AG1285" s="58">
        <f t="shared" si="1705"/>
        <v>319.29999999999995</v>
      </c>
      <c r="AH1285" s="58">
        <f t="shared" si="1706"/>
        <v>309.3</v>
      </c>
      <c r="AI1285" s="11">
        <f>AI1286</f>
        <v>0</v>
      </c>
      <c r="AJ1285" s="21"/>
      <c r="AK1285" s="21"/>
    </row>
    <row r="1286" spans="1:37" x14ac:dyDescent="0.3">
      <c r="A1286" s="47" t="s">
        <v>836</v>
      </c>
      <c r="B1286" s="48" t="s">
        <v>45</v>
      </c>
      <c r="C1286" s="47" t="s">
        <v>235</v>
      </c>
      <c r="D1286" s="47" t="s">
        <v>65</v>
      </c>
      <c r="E1286" s="49" t="s">
        <v>837</v>
      </c>
      <c r="F1286" s="11">
        <v>356.3</v>
      </c>
      <c r="G1286" s="11">
        <v>319.29999999999995</v>
      </c>
      <c r="H1286" s="11">
        <v>309.3</v>
      </c>
      <c r="I1286" s="11"/>
      <c r="J1286" s="11"/>
      <c r="K1286" s="11"/>
      <c r="L1286" s="11">
        <f t="shared" si="1652"/>
        <v>356.3</v>
      </c>
      <c r="M1286" s="11">
        <f t="shared" si="1653"/>
        <v>319.29999999999995</v>
      </c>
      <c r="N1286" s="11">
        <f t="shared" si="1654"/>
        <v>309.3</v>
      </c>
      <c r="O1286" s="11"/>
      <c r="P1286" s="11"/>
      <c r="Q1286" s="11"/>
      <c r="R1286" s="11">
        <f t="shared" si="1649"/>
        <v>356.3</v>
      </c>
      <c r="S1286" s="11">
        <f t="shared" si="1650"/>
        <v>319.29999999999995</v>
      </c>
      <c r="T1286" s="11">
        <f t="shared" si="1651"/>
        <v>309.3</v>
      </c>
      <c r="U1286" s="11"/>
      <c r="V1286" s="11"/>
      <c r="W1286" s="11"/>
      <c r="X1286" s="11">
        <f t="shared" si="1730"/>
        <v>356.3</v>
      </c>
      <c r="Y1286" s="11">
        <f t="shared" si="1731"/>
        <v>319.29999999999995</v>
      </c>
      <c r="Z1286" s="11">
        <f t="shared" si="1732"/>
        <v>309.3</v>
      </c>
      <c r="AA1286" s="11"/>
      <c r="AB1286" s="11"/>
      <c r="AC1286" s="11"/>
      <c r="AD1286" s="11">
        <f t="shared" si="1704"/>
        <v>356.3</v>
      </c>
      <c r="AE1286" s="11"/>
      <c r="AF1286" s="57">
        <f t="shared" si="1684"/>
        <v>356.3</v>
      </c>
      <c r="AG1286" s="58">
        <f t="shared" si="1705"/>
        <v>319.29999999999995</v>
      </c>
      <c r="AH1286" s="58">
        <f t="shared" si="1706"/>
        <v>309.3</v>
      </c>
      <c r="AI1286" s="11"/>
      <c r="AJ1286" s="21"/>
      <c r="AK1286" s="21"/>
    </row>
    <row r="1287" spans="1:37" ht="31.2" x14ac:dyDescent="0.3">
      <c r="A1287" s="47" t="s">
        <v>838</v>
      </c>
      <c r="B1287" s="48"/>
      <c r="C1287" s="47"/>
      <c r="D1287" s="47"/>
      <c r="E1287" s="49" t="s">
        <v>839</v>
      </c>
      <c r="F1287" s="11">
        <f t="shared" ref="F1287:F1288" si="1737">F1288</f>
        <v>57895.5</v>
      </c>
      <c r="G1287" s="11">
        <f t="shared" ref="G1287:G1288" si="1738">G1288</f>
        <v>58052.5</v>
      </c>
      <c r="H1287" s="11">
        <f t="shared" ref="H1287:H1288" si="1739">H1288</f>
        <v>58052.5</v>
      </c>
      <c r="I1287" s="11">
        <f t="shared" ref="I1287:I1288" si="1740">I1288</f>
        <v>-3043.7</v>
      </c>
      <c r="J1287" s="11">
        <f t="shared" ref="J1287:J1288" si="1741">J1288</f>
        <v>-3652.5</v>
      </c>
      <c r="K1287" s="11">
        <f t="shared" ref="K1287:K1288" si="1742">K1288</f>
        <v>-3652.5</v>
      </c>
      <c r="L1287" s="11">
        <f t="shared" si="1652"/>
        <v>54851.8</v>
      </c>
      <c r="M1287" s="11">
        <f t="shared" si="1653"/>
        <v>54400</v>
      </c>
      <c r="N1287" s="11">
        <f t="shared" si="1654"/>
        <v>54400</v>
      </c>
      <c r="O1287" s="11">
        <f t="shared" ref="O1287:O1288" si="1743">O1288</f>
        <v>23741.1</v>
      </c>
      <c r="P1287" s="11">
        <f t="shared" ref="P1287:P1288" si="1744">P1288</f>
        <v>1730.5</v>
      </c>
      <c r="Q1287" s="11">
        <f t="shared" ref="Q1287:Q1288" si="1745">Q1288</f>
        <v>1730.5</v>
      </c>
      <c r="R1287" s="11">
        <f t="shared" si="1649"/>
        <v>78592.899999999994</v>
      </c>
      <c r="S1287" s="11">
        <f t="shared" si="1650"/>
        <v>56130.5</v>
      </c>
      <c r="T1287" s="11">
        <f t="shared" si="1651"/>
        <v>56130.5</v>
      </c>
      <c r="U1287" s="11">
        <f t="shared" ref="U1287:U1288" si="1746">U1288</f>
        <v>0</v>
      </c>
      <c r="V1287" s="11">
        <f t="shared" ref="V1287:V1288" si="1747">V1288</f>
        <v>0</v>
      </c>
      <c r="W1287" s="11">
        <f t="shared" ref="W1287:W1288" si="1748">W1288</f>
        <v>0</v>
      </c>
      <c r="X1287" s="11">
        <f t="shared" si="1730"/>
        <v>78592.899999999994</v>
      </c>
      <c r="Y1287" s="11">
        <f t="shared" si="1731"/>
        <v>56130.5</v>
      </c>
      <c r="Z1287" s="11">
        <f t="shared" si="1732"/>
        <v>56130.5</v>
      </c>
      <c r="AA1287" s="11">
        <f t="shared" ref="AA1287:AA1288" si="1749">AA1288</f>
        <v>20228.900000000001</v>
      </c>
      <c r="AB1287" s="11">
        <f t="shared" ref="AB1287:AB1288" si="1750">AB1288</f>
        <v>18090</v>
      </c>
      <c r="AC1287" s="11">
        <f t="shared" ref="AC1287:AC1288" si="1751">AC1288</f>
        <v>0</v>
      </c>
      <c r="AD1287" s="11">
        <f t="shared" si="1704"/>
        <v>98821.799999999988</v>
      </c>
      <c r="AE1287" s="11">
        <f t="shared" ref="AE1287:AE1288" si="1752">AE1288</f>
        <v>0</v>
      </c>
      <c r="AF1287" s="57">
        <f t="shared" si="1684"/>
        <v>98821.799999999988</v>
      </c>
      <c r="AG1287" s="58">
        <f t="shared" si="1705"/>
        <v>74220.5</v>
      </c>
      <c r="AH1287" s="58">
        <f t="shared" si="1706"/>
        <v>56130.5</v>
      </c>
      <c r="AI1287" s="11">
        <f t="shared" ref="AI1287:AI1288" si="1753">AI1288</f>
        <v>0</v>
      </c>
      <c r="AJ1287" s="21"/>
      <c r="AK1287" s="21"/>
    </row>
    <row r="1288" spans="1:37" ht="31.2" x14ac:dyDescent="0.3">
      <c r="A1288" s="47" t="s">
        <v>838</v>
      </c>
      <c r="B1288" s="48" t="s">
        <v>59</v>
      </c>
      <c r="C1288" s="47"/>
      <c r="D1288" s="47"/>
      <c r="E1288" s="49" t="s">
        <v>60</v>
      </c>
      <c r="F1288" s="11">
        <f t="shared" si="1737"/>
        <v>57895.5</v>
      </c>
      <c r="G1288" s="11">
        <f t="shared" si="1738"/>
        <v>58052.5</v>
      </c>
      <c r="H1288" s="11">
        <f t="shared" si="1739"/>
        <v>58052.5</v>
      </c>
      <c r="I1288" s="11">
        <f t="shared" si="1740"/>
        <v>-3043.7</v>
      </c>
      <c r="J1288" s="11">
        <f t="shared" si="1741"/>
        <v>-3652.5</v>
      </c>
      <c r="K1288" s="11">
        <f t="shared" si="1742"/>
        <v>-3652.5</v>
      </c>
      <c r="L1288" s="11">
        <f t="shared" si="1652"/>
        <v>54851.8</v>
      </c>
      <c r="M1288" s="11">
        <f t="shared" si="1653"/>
        <v>54400</v>
      </c>
      <c r="N1288" s="11">
        <f t="shared" si="1654"/>
        <v>54400</v>
      </c>
      <c r="O1288" s="11">
        <f t="shared" si="1743"/>
        <v>23741.1</v>
      </c>
      <c r="P1288" s="11">
        <f t="shared" si="1744"/>
        <v>1730.5</v>
      </c>
      <c r="Q1288" s="11">
        <f t="shared" si="1745"/>
        <v>1730.5</v>
      </c>
      <c r="R1288" s="11">
        <f t="shared" ref="R1288:R1351" si="1754">L1288+O1288</f>
        <v>78592.899999999994</v>
      </c>
      <c r="S1288" s="11">
        <f t="shared" ref="S1288:S1351" si="1755">M1288+P1288</f>
        <v>56130.5</v>
      </c>
      <c r="T1288" s="11">
        <f t="shared" ref="T1288:T1351" si="1756">N1288+Q1288</f>
        <v>56130.5</v>
      </c>
      <c r="U1288" s="11">
        <f t="shared" si="1746"/>
        <v>0</v>
      </c>
      <c r="V1288" s="11">
        <f t="shared" si="1747"/>
        <v>0</v>
      </c>
      <c r="W1288" s="11">
        <f t="shared" si="1748"/>
        <v>0</v>
      </c>
      <c r="X1288" s="11">
        <f t="shared" si="1730"/>
        <v>78592.899999999994</v>
      </c>
      <c r="Y1288" s="11">
        <f t="shared" si="1731"/>
        <v>56130.5</v>
      </c>
      <c r="Z1288" s="11">
        <f t="shared" si="1732"/>
        <v>56130.5</v>
      </c>
      <c r="AA1288" s="11">
        <f t="shared" si="1749"/>
        <v>20228.900000000001</v>
      </c>
      <c r="AB1288" s="11">
        <f t="shared" si="1750"/>
        <v>18090</v>
      </c>
      <c r="AC1288" s="11">
        <f t="shared" si="1751"/>
        <v>0</v>
      </c>
      <c r="AD1288" s="11">
        <f t="shared" si="1704"/>
        <v>98821.799999999988</v>
      </c>
      <c r="AE1288" s="11">
        <f t="shared" si="1752"/>
        <v>0</v>
      </c>
      <c r="AF1288" s="57">
        <f t="shared" si="1684"/>
        <v>98821.799999999988</v>
      </c>
      <c r="AG1288" s="58">
        <f t="shared" si="1705"/>
        <v>74220.5</v>
      </c>
      <c r="AH1288" s="58">
        <f t="shared" si="1706"/>
        <v>56130.5</v>
      </c>
      <c r="AI1288" s="11">
        <f t="shared" si="1753"/>
        <v>0</v>
      </c>
      <c r="AJ1288" s="21"/>
      <c r="AK1288" s="21"/>
    </row>
    <row r="1289" spans="1:37" x14ac:dyDescent="0.3">
      <c r="A1289" s="47" t="s">
        <v>838</v>
      </c>
      <c r="B1289" s="48" t="s">
        <v>59</v>
      </c>
      <c r="C1289" s="47" t="s">
        <v>235</v>
      </c>
      <c r="D1289" s="47" t="s">
        <v>65</v>
      </c>
      <c r="E1289" s="49" t="s">
        <v>837</v>
      </c>
      <c r="F1289" s="11">
        <v>57895.5</v>
      </c>
      <c r="G1289" s="11">
        <v>58052.5</v>
      </c>
      <c r="H1289" s="11">
        <v>58052.5</v>
      </c>
      <c r="I1289" s="11">
        <v>-3043.7</v>
      </c>
      <c r="J1289" s="11">
        <v>-3652.5</v>
      </c>
      <c r="K1289" s="11">
        <v>-3652.5</v>
      </c>
      <c r="L1289" s="11">
        <f t="shared" si="1652"/>
        <v>54851.8</v>
      </c>
      <c r="M1289" s="11">
        <f t="shared" si="1653"/>
        <v>54400</v>
      </c>
      <c r="N1289" s="11">
        <f t="shared" si="1654"/>
        <v>54400</v>
      </c>
      <c r="O1289" s="11">
        <v>23741.1</v>
      </c>
      <c r="P1289" s="11">
        <v>1730.5</v>
      </c>
      <c r="Q1289" s="11">
        <v>1730.5</v>
      </c>
      <c r="R1289" s="11">
        <f t="shared" si="1754"/>
        <v>78592.899999999994</v>
      </c>
      <c r="S1289" s="11">
        <f t="shared" si="1755"/>
        <v>56130.5</v>
      </c>
      <c r="T1289" s="11">
        <f t="shared" si="1756"/>
        <v>56130.5</v>
      </c>
      <c r="U1289" s="11"/>
      <c r="V1289" s="11"/>
      <c r="W1289" s="11"/>
      <c r="X1289" s="11">
        <f t="shared" si="1730"/>
        <v>78592.899999999994</v>
      </c>
      <c r="Y1289" s="11">
        <f t="shared" si="1731"/>
        <v>56130.5</v>
      </c>
      <c r="Z1289" s="11">
        <f t="shared" si="1732"/>
        <v>56130.5</v>
      </c>
      <c r="AA1289" s="11">
        <v>20228.900000000001</v>
      </c>
      <c r="AB1289" s="11">
        <v>18090</v>
      </c>
      <c r="AC1289" s="11"/>
      <c r="AD1289" s="11">
        <f t="shared" si="1704"/>
        <v>98821.799999999988</v>
      </c>
      <c r="AE1289" s="11"/>
      <c r="AF1289" s="57">
        <f t="shared" si="1684"/>
        <v>98821.799999999988</v>
      </c>
      <c r="AG1289" s="58">
        <f t="shared" si="1705"/>
        <v>74220.5</v>
      </c>
      <c r="AH1289" s="58">
        <f t="shared" si="1706"/>
        <v>56130.5</v>
      </c>
      <c r="AI1289" s="11"/>
      <c r="AJ1289" s="21"/>
      <c r="AK1289" s="21">
        <v>90</v>
      </c>
    </row>
    <row r="1290" spans="1:37" ht="31.2" x14ac:dyDescent="0.3">
      <c r="A1290" s="47" t="s">
        <v>840</v>
      </c>
      <c r="B1290" s="48"/>
      <c r="C1290" s="47"/>
      <c r="D1290" s="47"/>
      <c r="E1290" s="49" t="s">
        <v>841</v>
      </c>
      <c r="F1290" s="11">
        <f>F1291+F1298+F1304</f>
        <v>93158.5</v>
      </c>
      <c r="G1290" s="11">
        <f>G1291+G1298+G1304</f>
        <v>77018.899999999994</v>
      </c>
      <c r="H1290" s="11">
        <f>H1291+H1298+H1304</f>
        <v>77018.899999999994</v>
      </c>
      <c r="I1290" s="11">
        <f>I1291+I1298+I1304+I1301</f>
        <v>0</v>
      </c>
      <c r="J1290" s="11">
        <f>J1291+J1298+J1304+J1301</f>
        <v>0</v>
      </c>
      <c r="K1290" s="11">
        <f>K1291+K1298+K1304+K1301</f>
        <v>0</v>
      </c>
      <c r="L1290" s="11">
        <f t="shared" si="1652"/>
        <v>93158.5</v>
      </c>
      <c r="M1290" s="11">
        <f t="shared" si="1653"/>
        <v>77018.899999999994</v>
      </c>
      <c r="N1290" s="11">
        <f t="shared" si="1654"/>
        <v>77018.899999999994</v>
      </c>
      <c r="O1290" s="11">
        <f>O1291+O1298+O1304+O1301+O1309</f>
        <v>5452.6580000000004</v>
      </c>
      <c r="P1290" s="11">
        <f>P1291+P1298+P1304+P1301+P1309</f>
        <v>6715</v>
      </c>
      <c r="Q1290" s="11">
        <f>Q1291+Q1298+Q1304+Q1301+Q1309</f>
        <v>6715</v>
      </c>
      <c r="R1290" s="11">
        <f t="shared" si="1754"/>
        <v>98611.157999999996</v>
      </c>
      <c r="S1290" s="11">
        <f t="shared" si="1755"/>
        <v>83733.899999999994</v>
      </c>
      <c r="T1290" s="11">
        <f t="shared" si="1756"/>
        <v>83733.899999999994</v>
      </c>
      <c r="U1290" s="11">
        <f>U1291+U1298+U1304+U1301+U1309</f>
        <v>0</v>
      </c>
      <c r="V1290" s="11">
        <f>V1291+V1298+V1304+V1301+V1309</f>
        <v>0</v>
      </c>
      <c r="W1290" s="11">
        <f>W1291+W1298+W1304+W1301+W1309</f>
        <v>0</v>
      </c>
      <c r="X1290" s="11">
        <f t="shared" si="1730"/>
        <v>98611.157999999996</v>
      </c>
      <c r="Y1290" s="11">
        <f t="shared" si="1731"/>
        <v>83733.899999999994</v>
      </c>
      <c r="Z1290" s="11">
        <f t="shared" si="1732"/>
        <v>83733.899999999994</v>
      </c>
      <c r="AA1290" s="11">
        <f>AA1291+AA1298+AA1304+AA1301+AA1309</f>
        <v>2268.6129999999998</v>
      </c>
      <c r="AB1290" s="11">
        <f>AB1291+AB1298+AB1304+AB1301+AB1309</f>
        <v>0</v>
      </c>
      <c r="AC1290" s="11">
        <f>AC1291+AC1298+AC1304+AC1301+AC1309</f>
        <v>0</v>
      </c>
      <c r="AD1290" s="11">
        <f t="shared" si="1704"/>
        <v>100879.77099999999</v>
      </c>
      <c r="AE1290" s="11">
        <f>AE1291+AE1298+AE1304+AE1301+AE1309</f>
        <v>0</v>
      </c>
      <c r="AF1290" s="57">
        <f t="shared" si="1684"/>
        <v>100879.77099999999</v>
      </c>
      <c r="AG1290" s="58">
        <f t="shared" si="1705"/>
        <v>83733.899999999994</v>
      </c>
      <c r="AH1290" s="58">
        <f t="shared" si="1706"/>
        <v>83733.899999999994</v>
      </c>
      <c r="AI1290" s="11">
        <f>AI1291+AI1298+AI1304+AI1301+AI1309</f>
        <v>0</v>
      </c>
      <c r="AJ1290" s="21"/>
      <c r="AK1290" s="21"/>
    </row>
    <row r="1291" spans="1:37" ht="46.8" x14ac:dyDescent="0.3">
      <c r="A1291" s="47" t="s">
        <v>842</v>
      </c>
      <c r="B1291" s="48"/>
      <c r="C1291" s="47"/>
      <c r="D1291" s="47"/>
      <c r="E1291" s="49" t="s">
        <v>140</v>
      </c>
      <c r="F1291" s="11">
        <f t="shared" ref="F1291:K1291" si="1757">F1292+F1294+F1296</f>
        <v>39972.400000000001</v>
      </c>
      <c r="G1291" s="11">
        <f t="shared" si="1757"/>
        <v>39583.699999999997</v>
      </c>
      <c r="H1291" s="11">
        <f t="shared" si="1757"/>
        <v>39583.699999999997</v>
      </c>
      <c r="I1291" s="11">
        <f t="shared" si="1757"/>
        <v>-1400</v>
      </c>
      <c r="J1291" s="11">
        <f t="shared" si="1757"/>
        <v>0</v>
      </c>
      <c r="K1291" s="11">
        <f t="shared" si="1757"/>
        <v>0</v>
      </c>
      <c r="L1291" s="11">
        <f t="shared" si="1652"/>
        <v>38572.400000000001</v>
      </c>
      <c r="M1291" s="11">
        <f t="shared" si="1653"/>
        <v>39583.699999999997</v>
      </c>
      <c r="N1291" s="11">
        <f t="shared" si="1654"/>
        <v>39583.699999999997</v>
      </c>
      <c r="O1291" s="11">
        <f>O1292+O1294+O1296</f>
        <v>5449.3</v>
      </c>
      <c r="P1291" s="11">
        <f>P1292+P1294+P1296</f>
        <v>6715</v>
      </c>
      <c r="Q1291" s="11">
        <f>Q1292+Q1294+Q1296</f>
        <v>6715</v>
      </c>
      <c r="R1291" s="11">
        <f t="shared" si="1754"/>
        <v>44021.700000000004</v>
      </c>
      <c r="S1291" s="11">
        <f t="shared" si="1755"/>
        <v>46298.7</v>
      </c>
      <c r="T1291" s="11">
        <f t="shared" si="1756"/>
        <v>46298.7</v>
      </c>
      <c r="U1291" s="11">
        <f>U1292+U1294+U1296</f>
        <v>0</v>
      </c>
      <c r="V1291" s="11">
        <f>V1292+V1294+V1296</f>
        <v>0</v>
      </c>
      <c r="W1291" s="11">
        <f>W1292+W1294+W1296</f>
        <v>0</v>
      </c>
      <c r="X1291" s="11">
        <f t="shared" si="1730"/>
        <v>44021.700000000004</v>
      </c>
      <c r="Y1291" s="11">
        <f t="shared" si="1731"/>
        <v>46298.7</v>
      </c>
      <c r="Z1291" s="11">
        <f t="shared" si="1732"/>
        <v>46298.7</v>
      </c>
      <c r="AA1291" s="11">
        <f>AA1292+AA1294+AA1296</f>
        <v>2500</v>
      </c>
      <c r="AB1291" s="11">
        <f>AB1292+AB1294+AB1296</f>
        <v>0</v>
      </c>
      <c r="AC1291" s="11">
        <f>AC1292+AC1294+AC1296</f>
        <v>0</v>
      </c>
      <c r="AD1291" s="11">
        <f t="shared" si="1704"/>
        <v>46521.700000000004</v>
      </c>
      <c r="AE1291" s="11">
        <f>AE1292+AE1294+AE1296</f>
        <v>0</v>
      </c>
      <c r="AF1291" s="57">
        <f t="shared" si="1684"/>
        <v>46521.700000000004</v>
      </c>
      <c r="AG1291" s="58">
        <f t="shared" si="1705"/>
        <v>46298.7</v>
      </c>
      <c r="AH1291" s="58">
        <f t="shared" si="1706"/>
        <v>46298.7</v>
      </c>
      <c r="AI1291" s="11">
        <f>AI1292+AI1294+AI1296</f>
        <v>0</v>
      </c>
      <c r="AJ1291" s="21"/>
      <c r="AK1291" s="21"/>
    </row>
    <row r="1292" spans="1:37" ht="78" x14ac:dyDescent="0.3">
      <c r="A1292" s="47" t="s">
        <v>842</v>
      </c>
      <c r="B1292" s="48" t="s">
        <v>141</v>
      </c>
      <c r="C1292" s="47"/>
      <c r="D1292" s="47"/>
      <c r="E1292" s="49" t="s">
        <v>142</v>
      </c>
      <c r="F1292" s="11">
        <f t="shared" ref="F1292:K1292" si="1758">F1293</f>
        <v>32891.9</v>
      </c>
      <c r="G1292" s="11">
        <f t="shared" si="1758"/>
        <v>33903.1</v>
      </c>
      <c r="H1292" s="11">
        <f t="shared" si="1758"/>
        <v>33903.1</v>
      </c>
      <c r="I1292" s="11">
        <f t="shared" si="1758"/>
        <v>0</v>
      </c>
      <c r="J1292" s="11">
        <f t="shared" si="1758"/>
        <v>0</v>
      </c>
      <c r="K1292" s="11">
        <f t="shared" si="1758"/>
        <v>0</v>
      </c>
      <c r="L1292" s="11">
        <f t="shared" si="1652"/>
        <v>32891.9</v>
      </c>
      <c r="M1292" s="11">
        <f t="shared" si="1653"/>
        <v>33903.1</v>
      </c>
      <c r="N1292" s="11">
        <f t="shared" si="1654"/>
        <v>33903.1</v>
      </c>
      <c r="O1292" s="11">
        <f>O1293</f>
        <v>5449.3</v>
      </c>
      <c r="P1292" s="11">
        <f>P1293</f>
        <v>6715</v>
      </c>
      <c r="Q1292" s="11">
        <f>Q1293</f>
        <v>6715</v>
      </c>
      <c r="R1292" s="11">
        <f t="shared" si="1754"/>
        <v>38341.200000000004</v>
      </c>
      <c r="S1292" s="11">
        <f t="shared" si="1755"/>
        <v>40618.1</v>
      </c>
      <c r="T1292" s="11">
        <f t="shared" si="1756"/>
        <v>40618.1</v>
      </c>
      <c r="U1292" s="11">
        <f>U1293</f>
        <v>0</v>
      </c>
      <c r="V1292" s="11">
        <f>V1293</f>
        <v>0</v>
      </c>
      <c r="W1292" s="11">
        <f>W1293</f>
        <v>0</v>
      </c>
      <c r="X1292" s="11">
        <f t="shared" si="1730"/>
        <v>38341.200000000004</v>
      </c>
      <c r="Y1292" s="11">
        <f t="shared" si="1731"/>
        <v>40618.1</v>
      </c>
      <c r="Z1292" s="11">
        <f t="shared" si="1732"/>
        <v>40618.1</v>
      </c>
      <c r="AA1292" s="11">
        <f>AA1293</f>
        <v>0</v>
      </c>
      <c r="AB1292" s="11">
        <f>AB1293</f>
        <v>0</v>
      </c>
      <c r="AC1292" s="11">
        <f>AC1293</f>
        <v>0</v>
      </c>
      <c r="AD1292" s="11">
        <f t="shared" si="1704"/>
        <v>38341.200000000004</v>
      </c>
      <c r="AE1292" s="11">
        <f>AE1293</f>
        <v>0</v>
      </c>
      <c r="AF1292" s="57">
        <f t="shared" si="1684"/>
        <v>38341.200000000004</v>
      </c>
      <c r="AG1292" s="58">
        <f t="shared" si="1705"/>
        <v>40618.1</v>
      </c>
      <c r="AH1292" s="58">
        <f t="shared" si="1706"/>
        <v>40618.1</v>
      </c>
      <c r="AI1292" s="11">
        <f>AI1293</f>
        <v>0</v>
      </c>
      <c r="AJ1292" s="21"/>
      <c r="AK1292" s="21"/>
    </row>
    <row r="1293" spans="1:37" x14ac:dyDescent="0.3">
      <c r="A1293" s="47" t="s">
        <v>842</v>
      </c>
      <c r="B1293" s="48">
        <v>100</v>
      </c>
      <c r="C1293" s="47" t="s">
        <v>235</v>
      </c>
      <c r="D1293" s="47" t="s">
        <v>318</v>
      </c>
      <c r="E1293" s="49" t="s">
        <v>843</v>
      </c>
      <c r="F1293" s="11">
        <v>32891.9</v>
      </c>
      <c r="G1293" s="11">
        <v>33903.1</v>
      </c>
      <c r="H1293" s="11">
        <v>33903.1</v>
      </c>
      <c r="I1293" s="11"/>
      <c r="J1293" s="11"/>
      <c r="K1293" s="11"/>
      <c r="L1293" s="11">
        <f t="shared" si="1652"/>
        <v>32891.9</v>
      </c>
      <c r="M1293" s="11">
        <f t="shared" si="1653"/>
        <v>33903.1</v>
      </c>
      <c r="N1293" s="11">
        <f t="shared" si="1654"/>
        <v>33903.1</v>
      </c>
      <c r="O1293" s="11">
        <v>5449.3</v>
      </c>
      <c r="P1293" s="11">
        <v>6715</v>
      </c>
      <c r="Q1293" s="11">
        <v>6715</v>
      </c>
      <c r="R1293" s="11">
        <f t="shared" si="1754"/>
        <v>38341.200000000004</v>
      </c>
      <c r="S1293" s="11">
        <f t="shared" si="1755"/>
        <v>40618.1</v>
      </c>
      <c r="T1293" s="11">
        <f t="shared" si="1756"/>
        <v>40618.1</v>
      </c>
      <c r="U1293" s="11"/>
      <c r="V1293" s="11"/>
      <c r="W1293" s="11"/>
      <c r="X1293" s="11">
        <f t="shared" si="1730"/>
        <v>38341.200000000004</v>
      </c>
      <c r="Y1293" s="11">
        <f t="shared" si="1731"/>
        <v>40618.1</v>
      </c>
      <c r="Z1293" s="11">
        <f t="shared" si="1732"/>
        <v>40618.1</v>
      </c>
      <c r="AA1293" s="11"/>
      <c r="AB1293" s="11"/>
      <c r="AC1293" s="11"/>
      <c r="AD1293" s="11">
        <f t="shared" si="1704"/>
        <v>38341.200000000004</v>
      </c>
      <c r="AE1293" s="11"/>
      <c r="AF1293" s="57">
        <f t="shared" si="1684"/>
        <v>38341.200000000004</v>
      </c>
      <c r="AG1293" s="58">
        <f t="shared" si="1705"/>
        <v>40618.1</v>
      </c>
      <c r="AH1293" s="58">
        <f t="shared" si="1706"/>
        <v>40618.1</v>
      </c>
      <c r="AI1293" s="11"/>
      <c r="AJ1293" s="21"/>
      <c r="AK1293" s="21"/>
    </row>
    <row r="1294" spans="1:37" ht="31.2" x14ac:dyDescent="0.3">
      <c r="A1294" s="47" t="s">
        <v>842</v>
      </c>
      <c r="B1294" s="48" t="s">
        <v>59</v>
      </c>
      <c r="C1294" s="47"/>
      <c r="D1294" s="47"/>
      <c r="E1294" s="49" t="s">
        <v>60</v>
      </c>
      <c r="F1294" s="11">
        <f t="shared" ref="F1294:K1294" si="1759">F1295</f>
        <v>5708.5</v>
      </c>
      <c r="G1294" s="11">
        <f t="shared" si="1759"/>
        <v>4347.8999999999996</v>
      </c>
      <c r="H1294" s="11">
        <f t="shared" si="1759"/>
        <v>4387.5</v>
      </c>
      <c r="I1294" s="11">
        <f t="shared" si="1759"/>
        <v>-1400</v>
      </c>
      <c r="J1294" s="11">
        <f t="shared" si="1759"/>
        <v>0</v>
      </c>
      <c r="K1294" s="11">
        <f t="shared" si="1759"/>
        <v>0</v>
      </c>
      <c r="L1294" s="11">
        <f t="shared" si="1652"/>
        <v>4308.5</v>
      </c>
      <c r="M1294" s="11">
        <f t="shared" si="1653"/>
        <v>4347.8999999999996</v>
      </c>
      <c r="N1294" s="11">
        <f t="shared" si="1654"/>
        <v>4387.5</v>
      </c>
      <c r="O1294" s="11">
        <f>O1295</f>
        <v>0</v>
      </c>
      <c r="P1294" s="11">
        <f>P1295</f>
        <v>0</v>
      </c>
      <c r="Q1294" s="11">
        <f>Q1295</f>
        <v>0</v>
      </c>
      <c r="R1294" s="11">
        <f t="shared" si="1754"/>
        <v>4308.5</v>
      </c>
      <c r="S1294" s="11">
        <f t="shared" si="1755"/>
        <v>4347.8999999999996</v>
      </c>
      <c r="T1294" s="11">
        <f t="shared" si="1756"/>
        <v>4387.5</v>
      </c>
      <c r="U1294" s="11">
        <f>U1295</f>
        <v>0</v>
      </c>
      <c r="V1294" s="11">
        <f>V1295</f>
        <v>0</v>
      </c>
      <c r="W1294" s="11">
        <f>W1295</f>
        <v>0</v>
      </c>
      <c r="X1294" s="11">
        <f t="shared" si="1730"/>
        <v>4308.5</v>
      </c>
      <c r="Y1294" s="11">
        <f t="shared" si="1731"/>
        <v>4347.8999999999996</v>
      </c>
      <c r="Z1294" s="11">
        <f t="shared" si="1732"/>
        <v>4387.5</v>
      </c>
      <c r="AA1294" s="11">
        <f>AA1295</f>
        <v>2500</v>
      </c>
      <c r="AB1294" s="11">
        <f>AB1295</f>
        <v>0</v>
      </c>
      <c r="AC1294" s="11">
        <f>AC1295</f>
        <v>0</v>
      </c>
      <c r="AD1294" s="11">
        <f t="shared" si="1704"/>
        <v>6808.5</v>
      </c>
      <c r="AE1294" s="11">
        <f>AE1295</f>
        <v>0</v>
      </c>
      <c r="AF1294" s="57">
        <f t="shared" si="1684"/>
        <v>6808.5</v>
      </c>
      <c r="AG1294" s="58">
        <f t="shared" si="1705"/>
        <v>4347.8999999999996</v>
      </c>
      <c r="AH1294" s="58">
        <f t="shared" si="1706"/>
        <v>4387.5</v>
      </c>
      <c r="AI1294" s="11">
        <f>AI1295</f>
        <v>0</v>
      </c>
      <c r="AJ1294" s="21"/>
      <c r="AK1294" s="21"/>
    </row>
    <row r="1295" spans="1:37" x14ac:dyDescent="0.3">
      <c r="A1295" s="47" t="s">
        <v>842</v>
      </c>
      <c r="B1295" s="48">
        <v>200</v>
      </c>
      <c r="C1295" s="47" t="s">
        <v>235</v>
      </c>
      <c r="D1295" s="47" t="s">
        <v>318</v>
      </c>
      <c r="E1295" s="49" t="s">
        <v>843</v>
      </c>
      <c r="F1295" s="11">
        <v>5708.5</v>
      </c>
      <c r="G1295" s="11">
        <v>4347.8999999999996</v>
      </c>
      <c r="H1295" s="11">
        <v>4387.5</v>
      </c>
      <c r="I1295" s="27">
        <v>-1400</v>
      </c>
      <c r="J1295" s="11"/>
      <c r="K1295" s="11"/>
      <c r="L1295" s="11">
        <f t="shared" si="1652"/>
        <v>4308.5</v>
      </c>
      <c r="M1295" s="11">
        <f t="shared" si="1653"/>
        <v>4347.8999999999996</v>
      </c>
      <c r="N1295" s="11">
        <f t="shared" si="1654"/>
        <v>4387.5</v>
      </c>
      <c r="O1295" s="11"/>
      <c r="P1295" s="11"/>
      <c r="Q1295" s="11"/>
      <c r="R1295" s="11">
        <f t="shared" si="1754"/>
        <v>4308.5</v>
      </c>
      <c r="S1295" s="11">
        <f t="shared" si="1755"/>
        <v>4347.8999999999996</v>
      </c>
      <c r="T1295" s="11">
        <f t="shared" si="1756"/>
        <v>4387.5</v>
      </c>
      <c r="U1295" s="11"/>
      <c r="V1295" s="11"/>
      <c r="W1295" s="11"/>
      <c r="X1295" s="11">
        <f t="shared" si="1730"/>
        <v>4308.5</v>
      </c>
      <c r="Y1295" s="11">
        <f t="shared" si="1731"/>
        <v>4347.8999999999996</v>
      </c>
      <c r="Z1295" s="11">
        <f t="shared" si="1732"/>
        <v>4387.5</v>
      </c>
      <c r="AA1295" s="11">
        <v>2500</v>
      </c>
      <c r="AB1295" s="11"/>
      <c r="AC1295" s="11"/>
      <c r="AD1295" s="11">
        <f t="shared" si="1704"/>
        <v>6808.5</v>
      </c>
      <c r="AE1295" s="11"/>
      <c r="AF1295" s="57">
        <f t="shared" si="1684"/>
        <v>6808.5</v>
      </c>
      <c r="AG1295" s="58">
        <f t="shared" si="1705"/>
        <v>4347.8999999999996</v>
      </c>
      <c r="AH1295" s="58">
        <f t="shared" si="1706"/>
        <v>4387.5</v>
      </c>
      <c r="AI1295" s="11"/>
      <c r="AJ1295" s="21"/>
      <c r="AK1295" s="21">
        <v>42</v>
      </c>
    </row>
    <row r="1296" spans="1:37" x14ac:dyDescent="0.3">
      <c r="A1296" s="47" t="s">
        <v>842</v>
      </c>
      <c r="B1296" s="48" t="s">
        <v>45</v>
      </c>
      <c r="C1296" s="47"/>
      <c r="D1296" s="47"/>
      <c r="E1296" s="49" t="s">
        <v>46</v>
      </c>
      <c r="F1296" s="11">
        <f t="shared" ref="F1296:K1296" si="1760">F1297</f>
        <v>1372</v>
      </c>
      <c r="G1296" s="11">
        <f t="shared" si="1760"/>
        <v>1332.7</v>
      </c>
      <c r="H1296" s="11">
        <f t="shared" si="1760"/>
        <v>1293.0999999999999</v>
      </c>
      <c r="I1296" s="11">
        <f t="shared" si="1760"/>
        <v>0</v>
      </c>
      <c r="J1296" s="11">
        <f t="shared" si="1760"/>
        <v>0</v>
      </c>
      <c r="K1296" s="11">
        <f t="shared" si="1760"/>
        <v>0</v>
      </c>
      <c r="L1296" s="11">
        <f t="shared" ref="L1296:L1359" si="1761">F1296+I1296</f>
        <v>1372</v>
      </c>
      <c r="M1296" s="11">
        <f t="shared" ref="M1296:M1359" si="1762">G1296+J1296</f>
        <v>1332.7</v>
      </c>
      <c r="N1296" s="11">
        <f t="shared" ref="N1296:N1359" si="1763">H1296+K1296</f>
        <v>1293.0999999999999</v>
      </c>
      <c r="O1296" s="11">
        <f>O1297</f>
        <v>0</v>
      </c>
      <c r="P1296" s="11">
        <f>P1297</f>
        <v>0</v>
      </c>
      <c r="Q1296" s="11">
        <f>Q1297</f>
        <v>0</v>
      </c>
      <c r="R1296" s="11">
        <f t="shared" si="1754"/>
        <v>1372</v>
      </c>
      <c r="S1296" s="11">
        <f t="shared" si="1755"/>
        <v>1332.7</v>
      </c>
      <c r="T1296" s="11">
        <f t="shared" si="1756"/>
        <v>1293.0999999999999</v>
      </c>
      <c r="U1296" s="11">
        <f>U1297</f>
        <v>0</v>
      </c>
      <c r="V1296" s="11">
        <f>V1297</f>
        <v>0</v>
      </c>
      <c r="W1296" s="11">
        <f>W1297</f>
        <v>0</v>
      </c>
      <c r="X1296" s="11">
        <f t="shared" si="1730"/>
        <v>1372</v>
      </c>
      <c r="Y1296" s="11">
        <f t="shared" si="1731"/>
        <v>1332.7</v>
      </c>
      <c r="Z1296" s="11">
        <f t="shared" si="1732"/>
        <v>1293.0999999999999</v>
      </c>
      <c r="AA1296" s="11">
        <f>AA1297</f>
        <v>0</v>
      </c>
      <c r="AB1296" s="11">
        <f>AB1297</f>
        <v>0</v>
      </c>
      <c r="AC1296" s="11">
        <f>AC1297</f>
        <v>0</v>
      </c>
      <c r="AD1296" s="11">
        <f t="shared" si="1704"/>
        <v>1372</v>
      </c>
      <c r="AE1296" s="11">
        <f>AE1297</f>
        <v>0</v>
      </c>
      <c r="AF1296" s="57">
        <f t="shared" si="1684"/>
        <v>1372</v>
      </c>
      <c r="AG1296" s="58">
        <f t="shared" si="1705"/>
        <v>1332.7</v>
      </c>
      <c r="AH1296" s="58">
        <f t="shared" si="1706"/>
        <v>1293.0999999999999</v>
      </c>
      <c r="AI1296" s="11">
        <f>AI1297</f>
        <v>0</v>
      </c>
      <c r="AJ1296" s="21"/>
      <c r="AK1296" s="21"/>
    </row>
    <row r="1297" spans="1:37" x14ac:dyDescent="0.3">
      <c r="A1297" s="47" t="s">
        <v>842</v>
      </c>
      <c r="B1297" s="48">
        <v>800</v>
      </c>
      <c r="C1297" s="47" t="s">
        <v>235</v>
      </c>
      <c r="D1297" s="47" t="s">
        <v>318</v>
      </c>
      <c r="E1297" s="49" t="s">
        <v>843</v>
      </c>
      <c r="F1297" s="11">
        <v>1372</v>
      </c>
      <c r="G1297" s="11">
        <v>1332.7</v>
      </c>
      <c r="H1297" s="11">
        <v>1293.0999999999999</v>
      </c>
      <c r="I1297" s="11"/>
      <c r="J1297" s="11"/>
      <c r="K1297" s="11"/>
      <c r="L1297" s="11">
        <f t="shared" si="1761"/>
        <v>1372</v>
      </c>
      <c r="M1297" s="11">
        <f t="shared" si="1762"/>
        <v>1332.7</v>
      </c>
      <c r="N1297" s="11">
        <f t="shared" si="1763"/>
        <v>1293.0999999999999</v>
      </c>
      <c r="O1297" s="11"/>
      <c r="P1297" s="11"/>
      <c r="Q1297" s="11"/>
      <c r="R1297" s="11">
        <f t="shared" si="1754"/>
        <v>1372</v>
      </c>
      <c r="S1297" s="11">
        <f t="shared" si="1755"/>
        <v>1332.7</v>
      </c>
      <c r="T1297" s="11">
        <f t="shared" si="1756"/>
        <v>1293.0999999999999</v>
      </c>
      <c r="U1297" s="11"/>
      <c r="V1297" s="11"/>
      <c r="W1297" s="11"/>
      <c r="X1297" s="11">
        <f t="shared" si="1730"/>
        <v>1372</v>
      </c>
      <c r="Y1297" s="11">
        <f t="shared" si="1731"/>
        <v>1332.7</v>
      </c>
      <c r="Z1297" s="11">
        <f t="shared" si="1732"/>
        <v>1293.0999999999999</v>
      </c>
      <c r="AA1297" s="11"/>
      <c r="AB1297" s="11"/>
      <c r="AC1297" s="11"/>
      <c r="AD1297" s="11">
        <f t="shared" si="1704"/>
        <v>1372</v>
      </c>
      <c r="AE1297" s="11"/>
      <c r="AF1297" s="57">
        <f t="shared" si="1684"/>
        <v>1372</v>
      </c>
      <c r="AG1297" s="58">
        <f t="shared" si="1705"/>
        <v>1332.7</v>
      </c>
      <c r="AH1297" s="58">
        <f t="shared" si="1706"/>
        <v>1293.0999999999999</v>
      </c>
      <c r="AI1297" s="11"/>
      <c r="AJ1297" s="21"/>
      <c r="AK1297" s="21"/>
    </row>
    <row r="1298" spans="1:37" ht="31.2" x14ac:dyDescent="0.3">
      <c r="A1298" s="47" t="s">
        <v>844</v>
      </c>
      <c r="B1298" s="48"/>
      <c r="C1298" s="47"/>
      <c r="D1298" s="47"/>
      <c r="E1298" s="49" t="s">
        <v>845</v>
      </c>
      <c r="F1298" s="11">
        <f t="shared" ref="F1298:F1299" si="1764">F1299</f>
        <v>21415</v>
      </c>
      <c r="G1298" s="11">
        <f t="shared" ref="G1298:G1299" si="1765">G1299</f>
        <v>5664.1</v>
      </c>
      <c r="H1298" s="11">
        <f t="shared" ref="H1298:H1299" si="1766">H1299</f>
        <v>5664.1</v>
      </c>
      <c r="I1298" s="11">
        <f t="shared" ref="I1298:I1302" si="1767">I1299</f>
        <v>0</v>
      </c>
      <c r="J1298" s="11">
        <f t="shared" ref="J1298:J1302" si="1768">J1299</f>
        <v>0</v>
      </c>
      <c r="K1298" s="11">
        <f t="shared" ref="K1298:K1302" si="1769">K1299</f>
        <v>0</v>
      </c>
      <c r="L1298" s="11">
        <f t="shared" si="1761"/>
        <v>21415</v>
      </c>
      <c r="M1298" s="11">
        <f t="shared" si="1762"/>
        <v>5664.1</v>
      </c>
      <c r="N1298" s="11">
        <f t="shared" si="1763"/>
        <v>5664.1</v>
      </c>
      <c r="O1298" s="11">
        <f t="shared" ref="O1298:O1302" si="1770">O1299</f>
        <v>0</v>
      </c>
      <c r="P1298" s="11">
        <f t="shared" ref="P1298:P1302" si="1771">P1299</f>
        <v>0</v>
      </c>
      <c r="Q1298" s="11">
        <f t="shared" ref="Q1298:Q1302" si="1772">Q1299</f>
        <v>0</v>
      </c>
      <c r="R1298" s="11">
        <f t="shared" si="1754"/>
        <v>21415</v>
      </c>
      <c r="S1298" s="11">
        <f t="shared" si="1755"/>
        <v>5664.1</v>
      </c>
      <c r="T1298" s="11">
        <f t="shared" si="1756"/>
        <v>5664.1</v>
      </c>
      <c r="U1298" s="11">
        <f t="shared" ref="U1298:U1302" si="1773">U1299</f>
        <v>0</v>
      </c>
      <c r="V1298" s="11">
        <f t="shared" ref="V1298:V1302" si="1774">V1299</f>
        <v>0</v>
      </c>
      <c r="W1298" s="11">
        <f t="shared" ref="W1298:W1302" si="1775">W1299</f>
        <v>0</v>
      </c>
      <c r="X1298" s="11">
        <f t="shared" si="1730"/>
        <v>21415</v>
      </c>
      <c r="Y1298" s="11">
        <f t="shared" si="1731"/>
        <v>5664.1</v>
      </c>
      <c r="Z1298" s="11">
        <f t="shared" si="1732"/>
        <v>5664.1</v>
      </c>
      <c r="AA1298" s="11">
        <f t="shared" ref="AA1298:AA1302" si="1776">AA1299</f>
        <v>-231.387</v>
      </c>
      <c r="AB1298" s="11">
        <f t="shared" ref="AB1298:AB1302" si="1777">AB1299</f>
        <v>0</v>
      </c>
      <c r="AC1298" s="11">
        <f t="shared" ref="AC1298:AC1302" si="1778">AC1299</f>
        <v>0</v>
      </c>
      <c r="AD1298" s="11">
        <f t="shared" si="1704"/>
        <v>21183.613000000001</v>
      </c>
      <c r="AE1298" s="11">
        <f t="shared" ref="AE1298:AE1302" si="1779">AE1299</f>
        <v>0</v>
      </c>
      <c r="AF1298" s="57">
        <f t="shared" si="1684"/>
        <v>21183.613000000001</v>
      </c>
      <c r="AG1298" s="58">
        <f t="shared" si="1705"/>
        <v>5664.1</v>
      </c>
      <c r="AH1298" s="58">
        <f t="shared" si="1706"/>
        <v>5664.1</v>
      </c>
      <c r="AI1298" s="11">
        <f t="shared" ref="AI1298:AI1302" si="1780">AI1299</f>
        <v>0</v>
      </c>
      <c r="AJ1298" s="21"/>
      <c r="AK1298" s="21"/>
    </row>
    <row r="1299" spans="1:37" ht="31.2" x14ac:dyDescent="0.3">
      <c r="A1299" s="47" t="s">
        <v>844</v>
      </c>
      <c r="B1299" s="48" t="s">
        <v>59</v>
      </c>
      <c r="C1299" s="47"/>
      <c r="D1299" s="47"/>
      <c r="E1299" s="49" t="s">
        <v>60</v>
      </c>
      <c r="F1299" s="11">
        <f t="shared" si="1764"/>
        <v>21415</v>
      </c>
      <c r="G1299" s="11">
        <f t="shared" si="1765"/>
        <v>5664.1</v>
      </c>
      <c r="H1299" s="11">
        <f t="shared" si="1766"/>
        <v>5664.1</v>
      </c>
      <c r="I1299" s="11">
        <f t="shared" si="1767"/>
        <v>0</v>
      </c>
      <c r="J1299" s="11">
        <f t="shared" si="1768"/>
        <v>0</v>
      </c>
      <c r="K1299" s="11">
        <f t="shared" si="1769"/>
        <v>0</v>
      </c>
      <c r="L1299" s="11">
        <f t="shared" si="1761"/>
        <v>21415</v>
      </c>
      <c r="M1299" s="11">
        <f t="shared" si="1762"/>
        <v>5664.1</v>
      </c>
      <c r="N1299" s="11">
        <f t="shared" si="1763"/>
        <v>5664.1</v>
      </c>
      <c r="O1299" s="11">
        <f t="shared" si="1770"/>
        <v>0</v>
      </c>
      <c r="P1299" s="11">
        <f t="shared" si="1771"/>
        <v>0</v>
      </c>
      <c r="Q1299" s="11">
        <f t="shared" si="1772"/>
        <v>0</v>
      </c>
      <c r="R1299" s="11">
        <f t="shared" si="1754"/>
        <v>21415</v>
      </c>
      <c r="S1299" s="11">
        <f t="shared" si="1755"/>
        <v>5664.1</v>
      </c>
      <c r="T1299" s="11">
        <f t="shared" si="1756"/>
        <v>5664.1</v>
      </c>
      <c r="U1299" s="11">
        <f t="shared" si="1773"/>
        <v>0</v>
      </c>
      <c r="V1299" s="11">
        <f t="shared" si="1774"/>
        <v>0</v>
      </c>
      <c r="W1299" s="11">
        <f t="shared" si="1775"/>
        <v>0</v>
      </c>
      <c r="X1299" s="11">
        <f t="shared" si="1730"/>
        <v>21415</v>
      </c>
      <c r="Y1299" s="11">
        <f t="shared" si="1731"/>
        <v>5664.1</v>
      </c>
      <c r="Z1299" s="11">
        <f t="shared" si="1732"/>
        <v>5664.1</v>
      </c>
      <c r="AA1299" s="11">
        <f t="shared" si="1776"/>
        <v>-231.387</v>
      </c>
      <c r="AB1299" s="11">
        <f t="shared" si="1777"/>
        <v>0</v>
      </c>
      <c r="AC1299" s="11">
        <f t="shared" si="1778"/>
        <v>0</v>
      </c>
      <c r="AD1299" s="11">
        <f t="shared" si="1704"/>
        <v>21183.613000000001</v>
      </c>
      <c r="AE1299" s="11">
        <f t="shared" si="1779"/>
        <v>0</v>
      </c>
      <c r="AF1299" s="57">
        <f t="shared" si="1684"/>
        <v>21183.613000000001</v>
      </c>
      <c r="AG1299" s="58">
        <f t="shared" si="1705"/>
        <v>5664.1</v>
      </c>
      <c r="AH1299" s="58">
        <f t="shared" si="1706"/>
        <v>5664.1</v>
      </c>
      <c r="AI1299" s="11">
        <f t="shared" si="1780"/>
        <v>0</v>
      </c>
      <c r="AJ1299" s="21"/>
      <c r="AK1299" s="21"/>
    </row>
    <row r="1300" spans="1:37" x14ac:dyDescent="0.3">
      <c r="A1300" s="47" t="s">
        <v>844</v>
      </c>
      <c r="B1300" s="48" t="s">
        <v>59</v>
      </c>
      <c r="C1300" s="47" t="s">
        <v>318</v>
      </c>
      <c r="D1300" s="47" t="s">
        <v>99</v>
      </c>
      <c r="E1300" s="49" t="s">
        <v>523</v>
      </c>
      <c r="F1300" s="11">
        <v>21415</v>
      </c>
      <c r="G1300" s="11">
        <v>5664.1</v>
      </c>
      <c r="H1300" s="11">
        <v>5664.1</v>
      </c>
      <c r="I1300" s="11"/>
      <c r="J1300" s="11"/>
      <c r="K1300" s="11"/>
      <c r="L1300" s="11">
        <f t="shared" si="1761"/>
        <v>21415</v>
      </c>
      <c r="M1300" s="11">
        <f t="shared" si="1762"/>
        <v>5664.1</v>
      </c>
      <c r="N1300" s="11">
        <f t="shared" si="1763"/>
        <v>5664.1</v>
      </c>
      <c r="O1300" s="11"/>
      <c r="P1300" s="11"/>
      <c r="Q1300" s="11"/>
      <c r="R1300" s="11">
        <f t="shared" si="1754"/>
        <v>21415</v>
      </c>
      <c r="S1300" s="11">
        <f t="shared" si="1755"/>
        <v>5664.1</v>
      </c>
      <c r="T1300" s="11">
        <f t="shared" si="1756"/>
        <v>5664.1</v>
      </c>
      <c r="U1300" s="11"/>
      <c r="V1300" s="11"/>
      <c r="W1300" s="11"/>
      <c r="X1300" s="11">
        <f t="shared" si="1730"/>
        <v>21415</v>
      </c>
      <c r="Y1300" s="11">
        <f t="shared" si="1731"/>
        <v>5664.1</v>
      </c>
      <c r="Z1300" s="11">
        <f t="shared" si="1732"/>
        <v>5664.1</v>
      </c>
      <c r="AA1300" s="11">
        <v>-231.387</v>
      </c>
      <c r="AB1300" s="11"/>
      <c r="AC1300" s="11"/>
      <c r="AD1300" s="11">
        <f t="shared" si="1704"/>
        <v>21183.613000000001</v>
      </c>
      <c r="AE1300" s="11"/>
      <c r="AF1300" s="57">
        <f t="shared" si="1684"/>
        <v>21183.613000000001</v>
      </c>
      <c r="AG1300" s="58">
        <f t="shared" si="1705"/>
        <v>5664.1</v>
      </c>
      <c r="AH1300" s="58">
        <f t="shared" si="1706"/>
        <v>5664.1</v>
      </c>
      <c r="AI1300" s="11"/>
      <c r="AJ1300" s="21"/>
      <c r="AK1300" s="21"/>
    </row>
    <row r="1301" spans="1:37" ht="78" x14ac:dyDescent="0.3">
      <c r="A1301" s="47" t="s">
        <v>846</v>
      </c>
      <c r="B1301" s="48"/>
      <c r="C1301" s="47"/>
      <c r="D1301" s="47"/>
      <c r="E1301" s="50" t="s">
        <v>847</v>
      </c>
      <c r="F1301" s="11"/>
      <c r="G1301" s="11"/>
      <c r="H1301" s="11"/>
      <c r="I1301" s="11">
        <f t="shared" si="1767"/>
        <v>1400</v>
      </c>
      <c r="J1301" s="11">
        <f t="shared" si="1768"/>
        <v>0</v>
      </c>
      <c r="K1301" s="11">
        <f t="shared" si="1769"/>
        <v>0</v>
      </c>
      <c r="L1301" s="11">
        <f t="shared" si="1761"/>
        <v>1400</v>
      </c>
      <c r="M1301" s="11">
        <f t="shared" si="1762"/>
        <v>0</v>
      </c>
      <c r="N1301" s="11">
        <f t="shared" si="1763"/>
        <v>0</v>
      </c>
      <c r="O1301" s="11">
        <f t="shared" si="1770"/>
        <v>0</v>
      </c>
      <c r="P1301" s="11">
        <f t="shared" si="1771"/>
        <v>0</v>
      </c>
      <c r="Q1301" s="11">
        <f t="shared" si="1772"/>
        <v>0</v>
      </c>
      <c r="R1301" s="11">
        <f t="shared" si="1754"/>
        <v>1400</v>
      </c>
      <c r="S1301" s="11">
        <f t="shared" si="1755"/>
        <v>0</v>
      </c>
      <c r="T1301" s="11">
        <f t="shared" si="1756"/>
        <v>0</v>
      </c>
      <c r="U1301" s="11">
        <f t="shared" si="1773"/>
        <v>0</v>
      </c>
      <c r="V1301" s="11">
        <f t="shared" si="1774"/>
        <v>0</v>
      </c>
      <c r="W1301" s="11">
        <f t="shared" si="1775"/>
        <v>0</v>
      </c>
      <c r="X1301" s="11">
        <f t="shared" si="1730"/>
        <v>1400</v>
      </c>
      <c r="Y1301" s="11">
        <f t="shared" si="1731"/>
        <v>0</v>
      </c>
      <c r="Z1301" s="11">
        <f t="shared" si="1732"/>
        <v>0</v>
      </c>
      <c r="AA1301" s="11">
        <f t="shared" si="1776"/>
        <v>0</v>
      </c>
      <c r="AB1301" s="11">
        <f t="shared" si="1777"/>
        <v>0</v>
      </c>
      <c r="AC1301" s="11">
        <f t="shared" si="1778"/>
        <v>0</v>
      </c>
      <c r="AD1301" s="11">
        <f t="shared" si="1704"/>
        <v>1400</v>
      </c>
      <c r="AE1301" s="11">
        <f t="shared" si="1779"/>
        <v>0</v>
      </c>
      <c r="AF1301" s="57">
        <f t="shared" si="1684"/>
        <v>1400</v>
      </c>
      <c r="AG1301" s="58">
        <f t="shared" si="1705"/>
        <v>0</v>
      </c>
      <c r="AH1301" s="58">
        <f t="shared" si="1706"/>
        <v>0</v>
      </c>
      <c r="AI1301" s="11">
        <f t="shared" si="1780"/>
        <v>0</v>
      </c>
      <c r="AJ1301" s="21"/>
      <c r="AK1301" s="21"/>
    </row>
    <row r="1302" spans="1:37" ht="31.2" x14ac:dyDescent="0.3">
      <c r="A1302" s="47" t="s">
        <v>846</v>
      </c>
      <c r="B1302" s="48" t="s">
        <v>59</v>
      </c>
      <c r="C1302" s="47"/>
      <c r="D1302" s="47"/>
      <c r="E1302" s="49" t="s">
        <v>60</v>
      </c>
      <c r="F1302" s="11"/>
      <c r="G1302" s="11"/>
      <c r="H1302" s="11"/>
      <c r="I1302" s="11">
        <f t="shared" si="1767"/>
        <v>1400</v>
      </c>
      <c r="J1302" s="11">
        <f t="shared" si="1768"/>
        <v>0</v>
      </c>
      <c r="K1302" s="11">
        <f t="shared" si="1769"/>
        <v>0</v>
      </c>
      <c r="L1302" s="11">
        <f t="shared" si="1761"/>
        <v>1400</v>
      </c>
      <c r="M1302" s="11">
        <f t="shared" si="1762"/>
        <v>0</v>
      </c>
      <c r="N1302" s="11">
        <f t="shared" si="1763"/>
        <v>0</v>
      </c>
      <c r="O1302" s="11">
        <f t="shared" si="1770"/>
        <v>0</v>
      </c>
      <c r="P1302" s="11">
        <f t="shared" si="1771"/>
        <v>0</v>
      </c>
      <c r="Q1302" s="11">
        <f t="shared" si="1772"/>
        <v>0</v>
      </c>
      <c r="R1302" s="11">
        <f t="shared" si="1754"/>
        <v>1400</v>
      </c>
      <c r="S1302" s="11">
        <f t="shared" si="1755"/>
        <v>0</v>
      </c>
      <c r="T1302" s="11">
        <f t="shared" si="1756"/>
        <v>0</v>
      </c>
      <c r="U1302" s="11">
        <f t="shared" si="1773"/>
        <v>0</v>
      </c>
      <c r="V1302" s="11">
        <f t="shared" si="1774"/>
        <v>0</v>
      </c>
      <c r="W1302" s="11">
        <f t="shared" si="1775"/>
        <v>0</v>
      </c>
      <c r="X1302" s="11">
        <f t="shared" si="1730"/>
        <v>1400</v>
      </c>
      <c r="Y1302" s="11">
        <f t="shared" si="1731"/>
        <v>0</v>
      </c>
      <c r="Z1302" s="11">
        <f t="shared" si="1732"/>
        <v>0</v>
      </c>
      <c r="AA1302" s="11">
        <f t="shared" si="1776"/>
        <v>0</v>
      </c>
      <c r="AB1302" s="11">
        <f t="shared" si="1777"/>
        <v>0</v>
      </c>
      <c r="AC1302" s="11">
        <f t="shared" si="1778"/>
        <v>0</v>
      </c>
      <c r="AD1302" s="11">
        <f t="shared" si="1704"/>
        <v>1400</v>
      </c>
      <c r="AE1302" s="11">
        <f t="shared" si="1779"/>
        <v>0</v>
      </c>
      <c r="AF1302" s="57">
        <f t="shared" si="1684"/>
        <v>1400</v>
      </c>
      <c r="AG1302" s="58">
        <f t="shared" si="1705"/>
        <v>0</v>
      </c>
      <c r="AH1302" s="58">
        <f t="shared" si="1706"/>
        <v>0</v>
      </c>
      <c r="AI1302" s="11">
        <f t="shared" si="1780"/>
        <v>0</v>
      </c>
      <c r="AJ1302" s="21"/>
      <c r="AK1302" s="21"/>
    </row>
    <row r="1303" spans="1:37" x14ac:dyDescent="0.3">
      <c r="A1303" s="47" t="s">
        <v>846</v>
      </c>
      <c r="B1303" s="48">
        <v>200</v>
      </c>
      <c r="C1303" s="47" t="s">
        <v>235</v>
      </c>
      <c r="D1303" s="47" t="s">
        <v>318</v>
      </c>
      <c r="E1303" s="49" t="s">
        <v>843</v>
      </c>
      <c r="F1303" s="11"/>
      <c r="G1303" s="11"/>
      <c r="H1303" s="11"/>
      <c r="I1303" s="11">
        <v>1400</v>
      </c>
      <c r="J1303" s="11"/>
      <c r="K1303" s="11"/>
      <c r="L1303" s="11">
        <f t="shared" si="1761"/>
        <v>1400</v>
      </c>
      <c r="M1303" s="11">
        <f t="shared" si="1762"/>
        <v>0</v>
      </c>
      <c r="N1303" s="11">
        <f t="shared" si="1763"/>
        <v>0</v>
      </c>
      <c r="O1303" s="11"/>
      <c r="P1303" s="11"/>
      <c r="Q1303" s="11"/>
      <c r="R1303" s="11">
        <f t="shared" si="1754"/>
        <v>1400</v>
      </c>
      <c r="S1303" s="11">
        <f t="shared" si="1755"/>
        <v>0</v>
      </c>
      <c r="T1303" s="11">
        <f t="shared" si="1756"/>
        <v>0</v>
      </c>
      <c r="U1303" s="11"/>
      <c r="V1303" s="11"/>
      <c r="W1303" s="11"/>
      <c r="X1303" s="11">
        <f t="shared" si="1730"/>
        <v>1400</v>
      </c>
      <c r="Y1303" s="11">
        <f t="shared" si="1731"/>
        <v>0</v>
      </c>
      <c r="Z1303" s="11">
        <f t="shared" si="1732"/>
        <v>0</v>
      </c>
      <c r="AA1303" s="11"/>
      <c r="AB1303" s="11"/>
      <c r="AC1303" s="11"/>
      <c r="AD1303" s="11">
        <f t="shared" si="1704"/>
        <v>1400</v>
      </c>
      <c r="AE1303" s="11"/>
      <c r="AF1303" s="57">
        <f t="shared" si="1684"/>
        <v>1400</v>
      </c>
      <c r="AG1303" s="58">
        <f t="shared" si="1705"/>
        <v>0</v>
      </c>
      <c r="AH1303" s="58">
        <f t="shared" si="1706"/>
        <v>0</v>
      </c>
      <c r="AI1303" s="11"/>
      <c r="AJ1303" s="21"/>
      <c r="AK1303" s="21">
        <v>43</v>
      </c>
    </row>
    <row r="1304" spans="1:37" ht="46.8" x14ac:dyDescent="0.3">
      <c r="A1304" s="47" t="s">
        <v>848</v>
      </c>
      <c r="B1304" s="48"/>
      <c r="C1304" s="47"/>
      <c r="D1304" s="47"/>
      <c r="E1304" s="49" t="s">
        <v>849</v>
      </c>
      <c r="F1304" s="11">
        <f t="shared" ref="F1304:K1304" si="1781">F1305+F1307</f>
        <v>31771.100000000002</v>
      </c>
      <c r="G1304" s="11">
        <f t="shared" si="1781"/>
        <v>31771.1</v>
      </c>
      <c r="H1304" s="11">
        <f t="shared" si="1781"/>
        <v>31771.1</v>
      </c>
      <c r="I1304" s="11">
        <f t="shared" si="1781"/>
        <v>0</v>
      </c>
      <c r="J1304" s="11">
        <f t="shared" si="1781"/>
        <v>0</v>
      </c>
      <c r="K1304" s="11">
        <f t="shared" si="1781"/>
        <v>0</v>
      </c>
      <c r="L1304" s="11">
        <f t="shared" si="1761"/>
        <v>31771.100000000002</v>
      </c>
      <c r="M1304" s="11">
        <f t="shared" si="1762"/>
        <v>31771.1</v>
      </c>
      <c r="N1304" s="11">
        <f t="shared" si="1763"/>
        <v>31771.1</v>
      </c>
      <c r="O1304" s="11">
        <f>O1305+O1307</f>
        <v>0</v>
      </c>
      <c r="P1304" s="11">
        <f>P1305+P1307</f>
        <v>0</v>
      </c>
      <c r="Q1304" s="11">
        <f>Q1305+Q1307</f>
        <v>0</v>
      </c>
      <c r="R1304" s="11">
        <f t="shared" si="1754"/>
        <v>31771.100000000002</v>
      </c>
      <c r="S1304" s="11">
        <f t="shared" si="1755"/>
        <v>31771.1</v>
      </c>
      <c r="T1304" s="11">
        <f t="shared" si="1756"/>
        <v>31771.1</v>
      </c>
      <c r="U1304" s="11">
        <f>U1305+U1307</f>
        <v>0</v>
      </c>
      <c r="V1304" s="11">
        <f>V1305+V1307</f>
        <v>0</v>
      </c>
      <c r="W1304" s="11">
        <f>W1305+W1307</f>
        <v>0</v>
      </c>
      <c r="X1304" s="11">
        <f t="shared" si="1730"/>
        <v>31771.100000000002</v>
      </c>
      <c r="Y1304" s="11">
        <f t="shared" si="1731"/>
        <v>31771.1</v>
      </c>
      <c r="Z1304" s="11">
        <f t="shared" si="1732"/>
        <v>31771.1</v>
      </c>
      <c r="AA1304" s="11">
        <f>AA1305+AA1307</f>
        <v>0</v>
      </c>
      <c r="AB1304" s="11">
        <f>AB1305+AB1307</f>
        <v>0</v>
      </c>
      <c r="AC1304" s="11">
        <f>AC1305+AC1307</f>
        <v>0</v>
      </c>
      <c r="AD1304" s="11">
        <f t="shared" si="1704"/>
        <v>31771.100000000002</v>
      </c>
      <c r="AE1304" s="11">
        <f>AE1305+AE1307</f>
        <v>0</v>
      </c>
      <c r="AF1304" s="57">
        <f t="shared" si="1684"/>
        <v>31771.100000000002</v>
      </c>
      <c r="AG1304" s="58">
        <f t="shared" si="1705"/>
        <v>31771.1</v>
      </c>
      <c r="AH1304" s="58">
        <f t="shared" si="1706"/>
        <v>31771.1</v>
      </c>
      <c r="AI1304" s="11">
        <f>AI1305+AI1307</f>
        <v>0</v>
      </c>
      <c r="AJ1304" s="21"/>
      <c r="AK1304" s="21"/>
    </row>
    <row r="1305" spans="1:37" ht="78" x14ac:dyDescent="0.3">
      <c r="A1305" s="47" t="s">
        <v>848</v>
      </c>
      <c r="B1305" s="48" t="s">
        <v>141</v>
      </c>
      <c r="C1305" s="47"/>
      <c r="D1305" s="47"/>
      <c r="E1305" s="49" t="s">
        <v>142</v>
      </c>
      <c r="F1305" s="11">
        <f t="shared" ref="F1305:K1305" si="1782">F1306</f>
        <v>8871.7000000000007</v>
      </c>
      <c r="G1305" s="11">
        <f t="shared" si="1782"/>
        <v>9144.5</v>
      </c>
      <c r="H1305" s="11">
        <f t="shared" si="1782"/>
        <v>9144.5</v>
      </c>
      <c r="I1305" s="11">
        <f t="shared" si="1782"/>
        <v>0</v>
      </c>
      <c r="J1305" s="11">
        <f t="shared" si="1782"/>
        <v>0</v>
      </c>
      <c r="K1305" s="11">
        <f t="shared" si="1782"/>
        <v>0</v>
      </c>
      <c r="L1305" s="11">
        <f t="shared" si="1761"/>
        <v>8871.7000000000007</v>
      </c>
      <c r="M1305" s="11">
        <f t="shared" si="1762"/>
        <v>9144.5</v>
      </c>
      <c r="N1305" s="11">
        <f t="shared" si="1763"/>
        <v>9144.5</v>
      </c>
      <c r="O1305" s="11">
        <f>O1306</f>
        <v>0</v>
      </c>
      <c r="P1305" s="11">
        <f>P1306</f>
        <v>0</v>
      </c>
      <c r="Q1305" s="11">
        <f>Q1306</f>
        <v>0</v>
      </c>
      <c r="R1305" s="11">
        <f t="shared" si="1754"/>
        <v>8871.7000000000007</v>
      </c>
      <c r="S1305" s="11">
        <f t="shared" si="1755"/>
        <v>9144.5</v>
      </c>
      <c r="T1305" s="11">
        <f t="shared" si="1756"/>
        <v>9144.5</v>
      </c>
      <c r="U1305" s="11">
        <f>U1306</f>
        <v>0</v>
      </c>
      <c r="V1305" s="11">
        <f>V1306</f>
        <v>0</v>
      </c>
      <c r="W1305" s="11">
        <f>W1306</f>
        <v>0</v>
      </c>
      <c r="X1305" s="11">
        <f t="shared" si="1730"/>
        <v>8871.7000000000007</v>
      </c>
      <c r="Y1305" s="11">
        <f t="shared" si="1731"/>
        <v>9144.5</v>
      </c>
      <c r="Z1305" s="11">
        <f t="shared" si="1732"/>
        <v>9144.5</v>
      </c>
      <c r="AA1305" s="11">
        <f>AA1306</f>
        <v>0</v>
      </c>
      <c r="AB1305" s="11">
        <f>AB1306</f>
        <v>0</v>
      </c>
      <c r="AC1305" s="11">
        <f>AC1306</f>
        <v>0</v>
      </c>
      <c r="AD1305" s="11">
        <f t="shared" si="1704"/>
        <v>8871.7000000000007</v>
      </c>
      <c r="AE1305" s="11">
        <f>AE1306</f>
        <v>0</v>
      </c>
      <c r="AF1305" s="57">
        <f t="shared" si="1684"/>
        <v>8871.7000000000007</v>
      </c>
      <c r="AG1305" s="58">
        <f t="shared" si="1705"/>
        <v>9144.5</v>
      </c>
      <c r="AH1305" s="58">
        <f t="shared" si="1706"/>
        <v>9144.5</v>
      </c>
      <c r="AI1305" s="11">
        <f>AI1306</f>
        <v>0</v>
      </c>
      <c r="AJ1305" s="21"/>
      <c r="AK1305" s="21"/>
    </row>
    <row r="1306" spans="1:37" x14ac:dyDescent="0.3">
      <c r="A1306" s="47" t="s">
        <v>848</v>
      </c>
      <c r="B1306" s="48">
        <v>100</v>
      </c>
      <c r="C1306" s="47" t="s">
        <v>235</v>
      </c>
      <c r="D1306" s="47" t="s">
        <v>318</v>
      </c>
      <c r="E1306" s="49" t="s">
        <v>843</v>
      </c>
      <c r="F1306" s="11">
        <v>8871.7000000000007</v>
      </c>
      <c r="G1306" s="11">
        <v>9144.5</v>
      </c>
      <c r="H1306" s="11">
        <v>9144.5</v>
      </c>
      <c r="I1306" s="11"/>
      <c r="J1306" s="11"/>
      <c r="K1306" s="11"/>
      <c r="L1306" s="11">
        <f t="shared" si="1761"/>
        <v>8871.7000000000007</v>
      </c>
      <c r="M1306" s="11">
        <f t="shared" si="1762"/>
        <v>9144.5</v>
      </c>
      <c r="N1306" s="11">
        <f t="shared" si="1763"/>
        <v>9144.5</v>
      </c>
      <c r="O1306" s="11"/>
      <c r="P1306" s="11"/>
      <c r="Q1306" s="11"/>
      <c r="R1306" s="11">
        <f t="shared" si="1754"/>
        <v>8871.7000000000007</v>
      </c>
      <c r="S1306" s="11">
        <f t="shared" si="1755"/>
        <v>9144.5</v>
      </c>
      <c r="T1306" s="11">
        <f t="shared" si="1756"/>
        <v>9144.5</v>
      </c>
      <c r="U1306" s="11"/>
      <c r="V1306" s="11"/>
      <c r="W1306" s="11"/>
      <c r="X1306" s="11">
        <f t="shared" si="1730"/>
        <v>8871.7000000000007</v>
      </c>
      <c r="Y1306" s="11">
        <f t="shared" si="1731"/>
        <v>9144.5</v>
      </c>
      <c r="Z1306" s="11">
        <f t="shared" si="1732"/>
        <v>9144.5</v>
      </c>
      <c r="AA1306" s="11"/>
      <c r="AB1306" s="11"/>
      <c r="AC1306" s="11"/>
      <c r="AD1306" s="11">
        <f t="shared" si="1704"/>
        <v>8871.7000000000007</v>
      </c>
      <c r="AE1306" s="11"/>
      <c r="AF1306" s="57">
        <f t="shared" si="1684"/>
        <v>8871.7000000000007</v>
      </c>
      <c r="AG1306" s="58">
        <f t="shared" si="1705"/>
        <v>9144.5</v>
      </c>
      <c r="AH1306" s="58">
        <f t="shared" si="1706"/>
        <v>9144.5</v>
      </c>
      <c r="AI1306" s="11"/>
      <c r="AJ1306" s="21"/>
      <c r="AK1306" s="21"/>
    </row>
    <row r="1307" spans="1:37" ht="31.2" x14ac:dyDescent="0.3">
      <c r="A1307" s="47" t="s">
        <v>848</v>
      </c>
      <c r="B1307" s="48" t="s">
        <v>59</v>
      </c>
      <c r="C1307" s="47"/>
      <c r="D1307" s="47"/>
      <c r="E1307" s="49" t="s">
        <v>60</v>
      </c>
      <c r="F1307" s="11">
        <f t="shared" ref="F1307:K1307" si="1783">F1308</f>
        <v>22899.4</v>
      </c>
      <c r="G1307" s="11">
        <f t="shared" si="1783"/>
        <v>22626.6</v>
      </c>
      <c r="H1307" s="11">
        <f t="shared" si="1783"/>
        <v>22626.6</v>
      </c>
      <c r="I1307" s="11">
        <f t="shared" si="1783"/>
        <v>0</v>
      </c>
      <c r="J1307" s="11">
        <f t="shared" si="1783"/>
        <v>0</v>
      </c>
      <c r="K1307" s="11">
        <f t="shared" si="1783"/>
        <v>0</v>
      </c>
      <c r="L1307" s="11">
        <f t="shared" si="1761"/>
        <v>22899.4</v>
      </c>
      <c r="M1307" s="11">
        <f t="shared" si="1762"/>
        <v>22626.6</v>
      </c>
      <c r="N1307" s="11">
        <f t="shared" si="1763"/>
        <v>22626.6</v>
      </c>
      <c r="O1307" s="11">
        <f>O1308</f>
        <v>0</v>
      </c>
      <c r="P1307" s="11">
        <f>P1308</f>
        <v>0</v>
      </c>
      <c r="Q1307" s="11">
        <f>Q1308</f>
        <v>0</v>
      </c>
      <c r="R1307" s="11">
        <f t="shared" si="1754"/>
        <v>22899.4</v>
      </c>
      <c r="S1307" s="11">
        <f t="shared" si="1755"/>
        <v>22626.6</v>
      </c>
      <c r="T1307" s="11">
        <f t="shared" si="1756"/>
        <v>22626.6</v>
      </c>
      <c r="U1307" s="11">
        <f>U1308</f>
        <v>0</v>
      </c>
      <c r="V1307" s="11">
        <f>V1308</f>
        <v>0</v>
      </c>
      <c r="W1307" s="11">
        <f>W1308</f>
        <v>0</v>
      </c>
      <c r="X1307" s="11">
        <f t="shared" si="1730"/>
        <v>22899.4</v>
      </c>
      <c r="Y1307" s="11">
        <f t="shared" si="1731"/>
        <v>22626.6</v>
      </c>
      <c r="Z1307" s="11">
        <f t="shared" si="1732"/>
        <v>22626.6</v>
      </c>
      <c r="AA1307" s="11">
        <f>AA1308</f>
        <v>0</v>
      </c>
      <c r="AB1307" s="11">
        <f>AB1308</f>
        <v>0</v>
      </c>
      <c r="AC1307" s="11">
        <f>AC1308</f>
        <v>0</v>
      </c>
      <c r="AD1307" s="11">
        <f t="shared" si="1704"/>
        <v>22899.4</v>
      </c>
      <c r="AE1307" s="11">
        <f>AE1308</f>
        <v>0</v>
      </c>
      <c r="AF1307" s="57">
        <f t="shared" si="1684"/>
        <v>22899.4</v>
      </c>
      <c r="AG1307" s="58">
        <f t="shared" si="1705"/>
        <v>22626.6</v>
      </c>
      <c r="AH1307" s="58">
        <f t="shared" si="1706"/>
        <v>22626.6</v>
      </c>
      <c r="AI1307" s="11">
        <f>AI1308</f>
        <v>0</v>
      </c>
      <c r="AJ1307" s="21"/>
      <c r="AK1307" s="21"/>
    </row>
    <row r="1308" spans="1:37" x14ac:dyDescent="0.3">
      <c r="A1308" s="47" t="s">
        <v>848</v>
      </c>
      <c r="B1308" s="48">
        <v>200</v>
      </c>
      <c r="C1308" s="47" t="s">
        <v>235</v>
      </c>
      <c r="D1308" s="47" t="s">
        <v>318</v>
      </c>
      <c r="E1308" s="49" t="s">
        <v>843</v>
      </c>
      <c r="F1308" s="11">
        <v>22899.4</v>
      </c>
      <c r="G1308" s="11">
        <v>22626.6</v>
      </c>
      <c r="H1308" s="11">
        <v>22626.6</v>
      </c>
      <c r="I1308" s="11"/>
      <c r="J1308" s="11"/>
      <c r="K1308" s="11"/>
      <c r="L1308" s="11">
        <f t="shared" si="1761"/>
        <v>22899.4</v>
      </c>
      <c r="M1308" s="11">
        <f t="shared" si="1762"/>
        <v>22626.6</v>
      </c>
      <c r="N1308" s="11">
        <f t="shared" si="1763"/>
        <v>22626.6</v>
      </c>
      <c r="O1308" s="11"/>
      <c r="P1308" s="11"/>
      <c r="Q1308" s="11"/>
      <c r="R1308" s="11">
        <f t="shared" si="1754"/>
        <v>22899.4</v>
      </c>
      <c r="S1308" s="11">
        <f t="shared" si="1755"/>
        <v>22626.6</v>
      </c>
      <c r="T1308" s="11">
        <f t="shared" si="1756"/>
        <v>22626.6</v>
      </c>
      <c r="U1308" s="11"/>
      <c r="V1308" s="11"/>
      <c r="W1308" s="11"/>
      <c r="X1308" s="11">
        <f t="shared" si="1730"/>
        <v>22899.4</v>
      </c>
      <c r="Y1308" s="11">
        <f t="shared" si="1731"/>
        <v>22626.6</v>
      </c>
      <c r="Z1308" s="11">
        <f t="shared" si="1732"/>
        <v>22626.6</v>
      </c>
      <c r="AA1308" s="11"/>
      <c r="AB1308" s="11"/>
      <c r="AC1308" s="11"/>
      <c r="AD1308" s="11">
        <f t="shared" si="1704"/>
        <v>22899.4</v>
      </c>
      <c r="AE1308" s="11"/>
      <c r="AF1308" s="57">
        <f t="shared" si="1684"/>
        <v>22899.4</v>
      </c>
      <c r="AG1308" s="58">
        <f t="shared" si="1705"/>
        <v>22626.6</v>
      </c>
      <c r="AH1308" s="58">
        <f t="shared" si="1706"/>
        <v>22626.6</v>
      </c>
      <c r="AI1308" s="11"/>
      <c r="AJ1308" s="21"/>
      <c r="AK1308" s="21"/>
    </row>
    <row r="1309" spans="1:37" ht="46.8" x14ac:dyDescent="0.3">
      <c r="A1309" s="47" t="s">
        <v>850</v>
      </c>
      <c r="B1309" s="48"/>
      <c r="C1309" s="47"/>
      <c r="D1309" s="47"/>
      <c r="E1309" s="50" t="s">
        <v>851</v>
      </c>
      <c r="F1309" s="11"/>
      <c r="G1309" s="11"/>
      <c r="H1309" s="11"/>
      <c r="I1309" s="11"/>
      <c r="J1309" s="11"/>
      <c r="K1309" s="11"/>
      <c r="L1309" s="11"/>
      <c r="M1309" s="11"/>
      <c r="N1309" s="11"/>
      <c r="O1309" s="11">
        <f t="shared" ref="O1309:O1310" si="1784">O1310</f>
        <v>3.3580000000000001</v>
      </c>
      <c r="P1309" s="11">
        <f t="shared" ref="P1309:P1310" si="1785">P1310</f>
        <v>0</v>
      </c>
      <c r="Q1309" s="11">
        <f t="shared" ref="Q1309:Q1310" si="1786">Q1310</f>
        <v>0</v>
      </c>
      <c r="R1309" s="11">
        <f t="shared" si="1754"/>
        <v>3.3580000000000001</v>
      </c>
      <c r="S1309" s="11">
        <f t="shared" si="1755"/>
        <v>0</v>
      </c>
      <c r="T1309" s="11">
        <f t="shared" si="1756"/>
        <v>0</v>
      </c>
      <c r="U1309" s="11">
        <f t="shared" ref="U1309:U1310" si="1787">U1310</f>
        <v>0</v>
      </c>
      <c r="V1309" s="11">
        <f t="shared" ref="V1309:V1310" si="1788">V1310</f>
        <v>0</v>
      </c>
      <c r="W1309" s="11">
        <f t="shared" ref="W1309:W1310" si="1789">W1310</f>
        <v>0</v>
      </c>
      <c r="X1309" s="11">
        <f t="shared" si="1730"/>
        <v>3.3580000000000001</v>
      </c>
      <c r="Y1309" s="11">
        <f t="shared" si="1731"/>
        <v>0</v>
      </c>
      <c r="Z1309" s="11">
        <f t="shared" si="1732"/>
        <v>0</v>
      </c>
      <c r="AA1309" s="11">
        <f t="shared" ref="AA1309:AA1310" si="1790">AA1310</f>
        <v>0</v>
      </c>
      <c r="AB1309" s="11">
        <f t="shared" ref="AB1309:AB1310" si="1791">AB1310</f>
        <v>0</v>
      </c>
      <c r="AC1309" s="11">
        <f t="shared" ref="AC1309:AC1310" si="1792">AC1310</f>
        <v>0</v>
      </c>
      <c r="AD1309" s="11">
        <f t="shared" si="1704"/>
        <v>3.3580000000000001</v>
      </c>
      <c r="AE1309" s="11">
        <f t="shared" ref="AE1309:AE1310" si="1793">AE1310</f>
        <v>0</v>
      </c>
      <c r="AF1309" s="57">
        <f t="shared" si="1684"/>
        <v>3.3580000000000001</v>
      </c>
      <c r="AG1309" s="58">
        <f t="shared" si="1705"/>
        <v>0</v>
      </c>
      <c r="AH1309" s="58">
        <f t="shared" si="1706"/>
        <v>0</v>
      </c>
      <c r="AI1309" s="11">
        <f t="shared" ref="AI1309:AI1310" si="1794">AI1310</f>
        <v>0</v>
      </c>
      <c r="AJ1309" s="21"/>
      <c r="AK1309" s="21"/>
    </row>
    <row r="1310" spans="1:37" ht="31.2" x14ac:dyDescent="0.3">
      <c r="A1310" s="47" t="s">
        <v>850</v>
      </c>
      <c r="B1310" s="48" t="s">
        <v>59</v>
      </c>
      <c r="C1310" s="47"/>
      <c r="D1310" s="47"/>
      <c r="E1310" s="49" t="s">
        <v>60</v>
      </c>
      <c r="F1310" s="11"/>
      <c r="G1310" s="11"/>
      <c r="H1310" s="11"/>
      <c r="I1310" s="11"/>
      <c r="J1310" s="11"/>
      <c r="K1310" s="11"/>
      <c r="L1310" s="11"/>
      <c r="M1310" s="11"/>
      <c r="N1310" s="11"/>
      <c r="O1310" s="11">
        <f t="shared" si="1784"/>
        <v>3.3580000000000001</v>
      </c>
      <c r="P1310" s="11">
        <f t="shared" si="1785"/>
        <v>0</v>
      </c>
      <c r="Q1310" s="11">
        <f t="shared" si="1786"/>
        <v>0</v>
      </c>
      <c r="R1310" s="11">
        <f t="shared" si="1754"/>
        <v>3.3580000000000001</v>
      </c>
      <c r="S1310" s="11">
        <f t="shared" si="1755"/>
        <v>0</v>
      </c>
      <c r="T1310" s="11">
        <f t="shared" si="1756"/>
        <v>0</v>
      </c>
      <c r="U1310" s="11">
        <f t="shared" si="1787"/>
        <v>0</v>
      </c>
      <c r="V1310" s="11">
        <f t="shared" si="1788"/>
        <v>0</v>
      </c>
      <c r="W1310" s="11">
        <f t="shared" si="1789"/>
        <v>0</v>
      </c>
      <c r="X1310" s="11">
        <f t="shared" si="1730"/>
        <v>3.3580000000000001</v>
      </c>
      <c r="Y1310" s="11">
        <f t="shared" si="1731"/>
        <v>0</v>
      </c>
      <c r="Z1310" s="11">
        <f t="shared" si="1732"/>
        <v>0</v>
      </c>
      <c r="AA1310" s="11">
        <f t="shared" si="1790"/>
        <v>0</v>
      </c>
      <c r="AB1310" s="11">
        <f t="shared" si="1791"/>
        <v>0</v>
      </c>
      <c r="AC1310" s="11">
        <f t="shared" si="1792"/>
        <v>0</v>
      </c>
      <c r="AD1310" s="11">
        <f t="shared" si="1704"/>
        <v>3.3580000000000001</v>
      </c>
      <c r="AE1310" s="11">
        <f t="shared" si="1793"/>
        <v>0</v>
      </c>
      <c r="AF1310" s="57">
        <f t="shared" si="1684"/>
        <v>3.3580000000000001</v>
      </c>
      <c r="AG1310" s="58">
        <f t="shared" si="1705"/>
        <v>0</v>
      </c>
      <c r="AH1310" s="58">
        <f t="shared" si="1706"/>
        <v>0</v>
      </c>
      <c r="AI1310" s="11">
        <f t="shared" si="1794"/>
        <v>0</v>
      </c>
      <c r="AJ1310" s="21"/>
      <c r="AK1310" s="21"/>
    </row>
    <row r="1311" spans="1:37" x14ac:dyDescent="0.3">
      <c r="A1311" s="47" t="s">
        <v>850</v>
      </c>
      <c r="B1311" s="48">
        <v>200</v>
      </c>
      <c r="C1311" s="47" t="s">
        <v>235</v>
      </c>
      <c r="D1311" s="47" t="s">
        <v>318</v>
      </c>
      <c r="E1311" s="49" t="s">
        <v>843</v>
      </c>
      <c r="F1311" s="11"/>
      <c r="G1311" s="11"/>
      <c r="H1311" s="11"/>
      <c r="I1311" s="11"/>
      <c r="J1311" s="11"/>
      <c r="K1311" s="11"/>
      <c r="L1311" s="11"/>
      <c r="M1311" s="11"/>
      <c r="N1311" s="11"/>
      <c r="O1311" s="11">
        <v>3.3580000000000001</v>
      </c>
      <c r="P1311" s="11"/>
      <c r="Q1311" s="11"/>
      <c r="R1311" s="11">
        <f t="shared" si="1754"/>
        <v>3.3580000000000001</v>
      </c>
      <c r="S1311" s="11">
        <f t="shared" si="1755"/>
        <v>0</v>
      </c>
      <c r="T1311" s="11">
        <f t="shared" si="1756"/>
        <v>0</v>
      </c>
      <c r="U1311" s="11"/>
      <c r="V1311" s="11"/>
      <c r="W1311" s="11"/>
      <c r="X1311" s="11">
        <f t="shared" si="1730"/>
        <v>3.3580000000000001</v>
      </c>
      <c r="Y1311" s="11">
        <f t="shared" si="1731"/>
        <v>0</v>
      </c>
      <c r="Z1311" s="11">
        <f t="shared" si="1732"/>
        <v>0</v>
      </c>
      <c r="AA1311" s="11"/>
      <c r="AB1311" s="11"/>
      <c r="AC1311" s="11"/>
      <c r="AD1311" s="11">
        <f t="shared" si="1704"/>
        <v>3.3580000000000001</v>
      </c>
      <c r="AE1311" s="11"/>
      <c r="AF1311" s="57">
        <f t="shared" si="1684"/>
        <v>3.3580000000000001</v>
      </c>
      <c r="AG1311" s="58">
        <f t="shared" si="1705"/>
        <v>0</v>
      </c>
      <c r="AH1311" s="58">
        <f t="shared" si="1706"/>
        <v>0</v>
      </c>
      <c r="AI1311" s="11"/>
      <c r="AJ1311" s="21"/>
      <c r="AK1311" s="21"/>
    </row>
    <row r="1312" spans="1:37" ht="62.4" x14ac:dyDescent="0.3">
      <c r="A1312" s="47" t="s">
        <v>852</v>
      </c>
      <c r="B1312" s="48"/>
      <c r="C1312" s="47"/>
      <c r="D1312" s="47"/>
      <c r="E1312" s="49" t="s">
        <v>853</v>
      </c>
      <c r="F1312" s="11">
        <f t="shared" ref="F1312:K1312" si="1795">F1313+F1318</f>
        <v>36385.9</v>
      </c>
      <c r="G1312" s="11">
        <f t="shared" si="1795"/>
        <v>37448.700000000004</v>
      </c>
      <c r="H1312" s="11">
        <f t="shared" si="1795"/>
        <v>37448.700000000004</v>
      </c>
      <c r="I1312" s="11">
        <f t="shared" si="1795"/>
        <v>0</v>
      </c>
      <c r="J1312" s="11">
        <f t="shared" si="1795"/>
        <v>0</v>
      </c>
      <c r="K1312" s="11">
        <f t="shared" si="1795"/>
        <v>0</v>
      </c>
      <c r="L1312" s="11">
        <f t="shared" si="1761"/>
        <v>36385.9</v>
      </c>
      <c r="M1312" s="11">
        <f t="shared" si="1762"/>
        <v>37448.700000000004</v>
      </c>
      <c r="N1312" s="11">
        <f t="shared" si="1763"/>
        <v>37448.700000000004</v>
      </c>
      <c r="O1312" s="11">
        <f>O1313+O1318</f>
        <v>4906.1000000000004</v>
      </c>
      <c r="P1312" s="11">
        <f>P1313+P1318</f>
        <v>5979.2</v>
      </c>
      <c r="Q1312" s="11">
        <f>Q1313+Q1318</f>
        <v>5979.2</v>
      </c>
      <c r="R1312" s="11">
        <f t="shared" si="1754"/>
        <v>41292</v>
      </c>
      <c r="S1312" s="11">
        <f t="shared" si="1755"/>
        <v>43427.9</v>
      </c>
      <c r="T1312" s="11">
        <f t="shared" si="1756"/>
        <v>43427.9</v>
      </c>
      <c r="U1312" s="11">
        <f>U1313+U1318</f>
        <v>0</v>
      </c>
      <c r="V1312" s="11">
        <f>V1313+V1318</f>
        <v>0</v>
      </c>
      <c r="W1312" s="11">
        <f>W1313+W1318</f>
        <v>0</v>
      </c>
      <c r="X1312" s="11">
        <f t="shared" si="1730"/>
        <v>41292</v>
      </c>
      <c r="Y1312" s="11">
        <f t="shared" si="1731"/>
        <v>43427.9</v>
      </c>
      <c r="Z1312" s="11">
        <f t="shared" si="1732"/>
        <v>43427.9</v>
      </c>
      <c r="AA1312" s="11">
        <f>AA1313+AA1318</f>
        <v>0</v>
      </c>
      <c r="AB1312" s="11">
        <f>AB1313+AB1318</f>
        <v>0</v>
      </c>
      <c r="AC1312" s="11">
        <f>AC1313+AC1318</f>
        <v>0</v>
      </c>
      <c r="AD1312" s="11">
        <f t="shared" si="1704"/>
        <v>41292</v>
      </c>
      <c r="AE1312" s="11">
        <f>AE1313+AE1318</f>
        <v>0</v>
      </c>
      <c r="AF1312" s="57">
        <f t="shared" si="1684"/>
        <v>41292</v>
      </c>
      <c r="AG1312" s="58">
        <f t="shared" si="1705"/>
        <v>43427.9</v>
      </c>
      <c r="AH1312" s="58">
        <f t="shared" si="1706"/>
        <v>43427.9</v>
      </c>
      <c r="AI1312" s="11">
        <f>AI1313+AI1318</f>
        <v>0</v>
      </c>
      <c r="AJ1312" s="21"/>
      <c r="AK1312" s="21"/>
    </row>
    <row r="1313" spans="1:42" ht="31.2" x14ac:dyDescent="0.3">
      <c r="A1313" s="47" t="s">
        <v>854</v>
      </c>
      <c r="B1313" s="48"/>
      <c r="C1313" s="47"/>
      <c r="D1313" s="47"/>
      <c r="E1313" s="49" t="s">
        <v>169</v>
      </c>
      <c r="F1313" s="11">
        <f t="shared" ref="F1313:K1313" si="1796">F1314+F1316</f>
        <v>34904.9</v>
      </c>
      <c r="G1313" s="11">
        <f t="shared" si="1796"/>
        <v>35922.9</v>
      </c>
      <c r="H1313" s="11">
        <f t="shared" si="1796"/>
        <v>35922.9</v>
      </c>
      <c r="I1313" s="11">
        <f t="shared" si="1796"/>
        <v>0</v>
      </c>
      <c r="J1313" s="11">
        <f t="shared" si="1796"/>
        <v>0</v>
      </c>
      <c r="K1313" s="11">
        <f t="shared" si="1796"/>
        <v>0</v>
      </c>
      <c r="L1313" s="11">
        <f t="shared" si="1761"/>
        <v>34904.9</v>
      </c>
      <c r="M1313" s="11">
        <f t="shared" si="1762"/>
        <v>35922.9</v>
      </c>
      <c r="N1313" s="11">
        <f t="shared" si="1763"/>
        <v>35922.9</v>
      </c>
      <c r="O1313" s="11">
        <f>O1314+O1316</f>
        <v>4906.1000000000004</v>
      </c>
      <c r="P1313" s="11">
        <f>P1314+P1316</f>
        <v>5979.2</v>
      </c>
      <c r="Q1313" s="11">
        <f>Q1314+Q1316</f>
        <v>5979.2</v>
      </c>
      <c r="R1313" s="11">
        <f t="shared" si="1754"/>
        <v>39811</v>
      </c>
      <c r="S1313" s="11">
        <f t="shared" si="1755"/>
        <v>41902.1</v>
      </c>
      <c r="T1313" s="11">
        <f t="shared" si="1756"/>
        <v>41902.1</v>
      </c>
      <c r="U1313" s="11">
        <f>U1314+U1316</f>
        <v>0</v>
      </c>
      <c r="V1313" s="11">
        <f>V1314+V1316</f>
        <v>0</v>
      </c>
      <c r="W1313" s="11">
        <f>W1314+W1316</f>
        <v>0</v>
      </c>
      <c r="X1313" s="11">
        <f t="shared" si="1730"/>
        <v>39811</v>
      </c>
      <c r="Y1313" s="11">
        <f t="shared" si="1731"/>
        <v>41902.1</v>
      </c>
      <c r="Z1313" s="11">
        <f t="shared" si="1732"/>
        <v>41902.1</v>
      </c>
      <c r="AA1313" s="11">
        <f>AA1314+AA1316</f>
        <v>0</v>
      </c>
      <c r="AB1313" s="11">
        <f>AB1314+AB1316</f>
        <v>0</v>
      </c>
      <c r="AC1313" s="11">
        <f>AC1314+AC1316</f>
        <v>0</v>
      </c>
      <c r="AD1313" s="11">
        <f t="shared" si="1704"/>
        <v>39811</v>
      </c>
      <c r="AE1313" s="11">
        <f>AE1314+AE1316</f>
        <v>0</v>
      </c>
      <c r="AF1313" s="57">
        <f t="shared" si="1684"/>
        <v>39811</v>
      </c>
      <c r="AG1313" s="58">
        <f t="shared" si="1705"/>
        <v>41902.1</v>
      </c>
      <c r="AH1313" s="58">
        <f t="shared" si="1706"/>
        <v>41902.1</v>
      </c>
      <c r="AI1313" s="11">
        <f>AI1314+AI1316</f>
        <v>0</v>
      </c>
      <c r="AJ1313" s="21"/>
      <c r="AK1313" s="21"/>
    </row>
    <row r="1314" spans="1:42" ht="78" x14ac:dyDescent="0.3">
      <c r="A1314" s="47" t="s">
        <v>854</v>
      </c>
      <c r="B1314" s="48" t="s">
        <v>141</v>
      </c>
      <c r="C1314" s="47"/>
      <c r="D1314" s="47"/>
      <c r="E1314" s="49" t="s">
        <v>142</v>
      </c>
      <c r="F1314" s="11">
        <f t="shared" ref="F1314:K1314" si="1797">F1315</f>
        <v>33247.9</v>
      </c>
      <c r="G1314" s="11">
        <f t="shared" si="1797"/>
        <v>34265.9</v>
      </c>
      <c r="H1314" s="11">
        <f t="shared" si="1797"/>
        <v>34265.9</v>
      </c>
      <c r="I1314" s="11">
        <f t="shared" si="1797"/>
        <v>0</v>
      </c>
      <c r="J1314" s="11">
        <f t="shared" si="1797"/>
        <v>0</v>
      </c>
      <c r="K1314" s="11">
        <f t="shared" si="1797"/>
        <v>0</v>
      </c>
      <c r="L1314" s="11">
        <f t="shared" si="1761"/>
        <v>33247.9</v>
      </c>
      <c r="M1314" s="11">
        <f t="shared" si="1762"/>
        <v>34265.9</v>
      </c>
      <c r="N1314" s="11">
        <f t="shared" si="1763"/>
        <v>34265.9</v>
      </c>
      <c r="O1314" s="11">
        <f>O1315</f>
        <v>4906.1000000000004</v>
      </c>
      <c r="P1314" s="11">
        <f>P1315</f>
        <v>5979.2</v>
      </c>
      <c r="Q1314" s="11">
        <f>Q1315</f>
        <v>5979.2</v>
      </c>
      <c r="R1314" s="11">
        <f t="shared" si="1754"/>
        <v>38154</v>
      </c>
      <c r="S1314" s="11">
        <f t="shared" si="1755"/>
        <v>40245.1</v>
      </c>
      <c r="T1314" s="11">
        <f t="shared" si="1756"/>
        <v>40245.1</v>
      </c>
      <c r="U1314" s="11">
        <f>U1315</f>
        <v>0</v>
      </c>
      <c r="V1314" s="11">
        <f>V1315</f>
        <v>0</v>
      </c>
      <c r="W1314" s="11">
        <f>W1315</f>
        <v>0</v>
      </c>
      <c r="X1314" s="11">
        <f t="shared" si="1730"/>
        <v>38154</v>
      </c>
      <c r="Y1314" s="11">
        <f t="shared" si="1731"/>
        <v>40245.1</v>
      </c>
      <c r="Z1314" s="11">
        <f t="shared" si="1732"/>
        <v>40245.1</v>
      </c>
      <c r="AA1314" s="11">
        <f>AA1315</f>
        <v>0</v>
      </c>
      <c r="AB1314" s="11">
        <f>AB1315</f>
        <v>0</v>
      </c>
      <c r="AC1314" s="11">
        <f>AC1315</f>
        <v>0</v>
      </c>
      <c r="AD1314" s="11">
        <f t="shared" si="1704"/>
        <v>38154</v>
      </c>
      <c r="AE1314" s="11">
        <f>AE1315</f>
        <v>0</v>
      </c>
      <c r="AF1314" s="57">
        <f t="shared" si="1684"/>
        <v>38154</v>
      </c>
      <c r="AG1314" s="58">
        <f t="shared" si="1705"/>
        <v>40245.1</v>
      </c>
      <c r="AH1314" s="58">
        <f t="shared" si="1706"/>
        <v>40245.1</v>
      </c>
      <c r="AI1314" s="11">
        <f>AI1315</f>
        <v>0</v>
      </c>
      <c r="AJ1314" s="21"/>
      <c r="AK1314" s="21"/>
    </row>
    <row r="1315" spans="1:42" ht="31.2" x14ac:dyDescent="0.3">
      <c r="A1315" s="47" t="s">
        <v>854</v>
      </c>
      <c r="B1315" s="48">
        <v>100</v>
      </c>
      <c r="C1315" s="47" t="s">
        <v>328</v>
      </c>
      <c r="D1315" s="47" t="s">
        <v>318</v>
      </c>
      <c r="E1315" s="49" t="s">
        <v>855</v>
      </c>
      <c r="F1315" s="11">
        <v>33247.9</v>
      </c>
      <c r="G1315" s="11">
        <v>34265.9</v>
      </c>
      <c r="H1315" s="11">
        <v>34265.9</v>
      </c>
      <c r="I1315" s="11"/>
      <c r="J1315" s="11"/>
      <c r="K1315" s="11"/>
      <c r="L1315" s="11">
        <f t="shared" si="1761"/>
        <v>33247.9</v>
      </c>
      <c r="M1315" s="11">
        <f t="shared" si="1762"/>
        <v>34265.9</v>
      </c>
      <c r="N1315" s="11">
        <f t="shared" si="1763"/>
        <v>34265.9</v>
      </c>
      <c r="O1315" s="11">
        <v>4906.1000000000004</v>
      </c>
      <c r="P1315" s="11">
        <v>5979.2</v>
      </c>
      <c r="Q1315" s="11">
        <v>5979.2</v>
      </c>
      <c r="R1315" s="11">
        <f t="shared" si="1754"/>
        <v>38154</v>
      </c>
      <c r="S1315" s="11">
        <f t="shared" si="1755"/>
        <v>40245.1</v>
      </c>
      <c r="T1315" s="11">
        <f t="shared" si="1756"/>
        <v>40245.1</v>
      </c>
      <c r="U1315" s="11"/>
      <c r="V1315" s="11"/>
      <c r="W1315" s="11"/>
      <c r="X1315" s="11">
        <f t="shared" si="1730"/>
        <v>38154</v>
      </c>
      <c r="Y1315" s="11">
        <f t="shared" si="1731"/>
        <v>40245.1</v>
      </c>
      <c r="Z1315" s="11">
        <f t="shared" si="1732"/>
        <v>40245.1</v>
      </c>
      <c r="AA1315" s="11"/>
      <c r="AB1315" s="11"/>
      <c r="AC1315" s="11"/>
      <c r="AD1315" s="11">
        <f t="shared" si="1704"/>
        <v>38154</v>
      </c>
      <c r="AE1315" s="11"/>
      <c r="AF1315" s="57">
        <f t="shared" si="1684"/>
        <v>38154</v>
      </c>
      <c r="AG1315" s="58">
        <f t="shared" si="1705"/>
        <v>40245.1</v>
      </c>
      <c r="AH1315" s="58">
        <f t="shared" si="1706"/>
        <v>40245.1</v>
      </c>
      <c r="AI1315" s="11"/>
      <c r="AJ1315" s="21"/>
      <c r="AK1315" s="21"/>
    </row>
    <row r="1316" spans="1:42" ht="31.2" x14ac:dyDescent="0.3">
      <c r="A1316" s="47" t="s">
        <v>854</v>
      </c>
      <c r="B1316" s="48" t="s">
        <v>59</v>
      </c>
      <c r="C1316" s="47"/>
      <c r="D1316" s="47"/>
      <c r="E1316" s="49" t="s">
        <v>60</v>
      </c>
      <c r="F1316" s="11">
        <f t="shared" ref="F1316:K1316" si="1798">F1317</f>
        <v>1657</v>
      </c>
      <c r="G1316" s="11">
        <f t="shared" si="1798"/>
        <v>1657</v>
      </c>
      <c r="H1316" s="11">
        <f t="shared" si="1798"/>
        <v>1657</v>
      </c>
      <c r="I1316" s="11">
        <f t="shared" si="1798"/>
        <v>0</v>
      </c>
      <c r="J1316" s="11">
        <f t="shared" si="1798"/>
        <v>0</v>
      </c>
      <c r="K1316" s="11">
        <f t="shared" si="1798"/>
        <v>0</v>
      </c>
      <c r="L1316" s="11">
        <f t="shared" si="1761"/>
        <v>1657</v>
      </c>
      <c r="M1316" s="11">
        <f t="shared" si="1762"/>
        <v>1657</v>
      </c>
      <c r="N1316" s="11">
        <f t="shared" si="1763"/>
        <v>1657</v>
      </c>
      <c r="O1316" s="11">
        <f>O1317</f>
        <v>0</v>
      </c>
      <c r="P1316" s="11">
        <f>P1317</f>
        <v>0</v>
      </c>
      <c r="Q1316" s="11">
        <f>Q1317</f>
        <v>0</v>
      </c>
      <c r="R1316" s="11">
        <f t="shared" si="1754"/>
        <v>1657</v>
      </c>
      <c r="S1316" s="11">
        <f t="shared" si="1755"/>
        <v>1657</v>
      </c>
      <c r="T1316" s="11">
        <f t="shared" si="1756"/>
        <v>1657</v>
      </c>
      <c r="U1316" s="11">
        <f>U1317</f>
        <v>0</v>
      </c>
      <c r="V1316" s="11">
        <f>V1317</f>
        <v>0</v>
      </c>
      <c r="W1316" s="11">
        <f>W1317</f>
        <v>0</v>
      </c>
      <c r="X1316" s="11">
        <f t="shared" si="1730"/>
        <v>1657</v>
      </c>
      <c r="Y1316" s="11">
        <f t="shared" si="1731"/>
        <v>1657</v>
      </c>
      <c r="Z1316" s="11">
        <f t="shared" si="1732"/>
        <v>1657</v>
      </c>
      <c r="AA1316" s="11">
        <f>AA1317</f>
        <v>0</v>
      </c>
      <c r="AB1316" s="11">
        <f>AB1317</f>
        <v>0</v>
      </c>
      <c r="AC1316" s="11">
        <f>AC1317</f>
        <v>0</v>
      </c>
      <c r="AD1316" s="11">
        <f t="shared" si="1704"/>
        <v>1657</v>
      </c>
      <c r="AE1316" s="11">
        <f>AE1317</f>
        <v>0</v>
      </c>
      <c r="AF1316" s="57">
        <f t="shared" si="1684"/>
        <v>1657</v>
      </c>
      <c r="AG1316" s="58">
        <f t="shared" si="1705"/>
        <v>1657</v>
      </c>
      <c r="AH1316" s="58">
        <f t="shared" si="1706"/>
        <v>1657</v>
      </c>
      <c r="AI1316" s="11">
        <f>AI1317</f>
        <v>0</v>
      </c>
      <c r="AJ1316" s="21"/>
      <c r="AK1316" s="21"/>
    </row>
    <row r="1317" spans="1:42" ht="31.2" x14ac:dyDescent="0.3">
      <c r="A1317" s="47" t="s">
        <v>854</v>
      </c>
      <c r="B1317" s="48">
        <v>200</v>
      </c>
      <c r="C1317" s="47" t="s">
        <v>328</v>
      </c>
      <c r="D1317" s="47" t="s">
        <v>318</v>
      </c>
      <c r="E1317" s="49" t="s">
        <v>855</v>
      </c>
      <c r="F1317" s="11">
        <v>1657</v>
      </c>
      <c r="G1317" s="11">
        <v>1657</v>
      </c>
      <c r="H1317" s="11">
        <v>1657</v>
      </c>
      <c r="I1317" s="11"/>
      <c r="J1317" s="11"/>
      <c r="K1317" s="11"/>
      <c r="L1317" s="11">
        <f t="shared" si="1761"/>
        <v>1657</v>
      </c>
      <c r="M1317" s="11">
        <f t="shared" si="1762"/>
        <v>1657</v>
      </c>
      <c r="N1317" s="11">
        <f t="shared" si="1763"/>
        <v>1657</v>
      </c>
      <c r="O1317" s="11"/>
      <c r="P1317" s="11"/>
      <c r="Q1317" s="11"/>
      <c r="R1317" s="11">
        <f t="shared" si="1754"/>
        <v>1657</v>
      </c>
      <c r="S1317" s="11">
        <f t="shared" si="1755"/>
        <v>1657</v>
      </c>
      <c r="T1317" s="11">
        <f t="shared" si="1756"/>
        <v>1657</v>
      </c>
      <c r="U1317" s="11"/>
      <c r="V1317" s="11"/>
      <c r="W1317" s="11"/>
      <c r="X1317" s="11">
        <f t="shared" si="1730"/>
        <v>1657</v>
      </c>
      <c r="Y1317" s="11">
        <f t="shared" si="1731"/>
        <v>1657</v>
      </c>
      <c r="Z1317" s="11">
        <f t="shared" si="1732"/>
        <v>1657</v>
      </c>
      <c r="AA1317" s="11"/>
      <c r="AB1317" s="11"/>
      <c r="AC1317" s="11"/>
      <c r="AD1317" s="11">
        <f t="shared" si="1704"/>
        <v>1657</v>
      </c>
      <c r="AE1317" s="11"/>
      <c r="AF1317" s="57">
        <f t="shared" si="1684"/>
        <v>1657</v>
      </c>
      <c r="AG1317" s="58">
        <f t="shared" si="1705"/>
        <v>1657</v>
      </c>
      <c r="AH1317" s="58">
        <f t="shared" si="1706"/>
        <v>1657</v>
      </c>
      <c r="AI1317" s="11"/>
      <c r="AJ1317" s="21"/>
      <c r="AK1317" s="21"/>
    </row>
    <row r="1318" spans="1:42" ht="62.4" x14ac:dyDescent="0.3">
      <c r="A1318" s="47" t="s">
        <v>856</v>
      </c>
      <c r="B1318" s="48"/>
      <c r="C1318" s="47"/>
      <c r="D1318" s="47"/>
      <c r="E1318" s="49" t="s">
        <v>857</v>
      </c>
      <c r="F1318" s="11">
        <f t="shared" ref="F1318:K1318" si="1799">F1319+F1321</f>
        <v>1481</v>
      </c>
      <c r="G1318" s="11">
        <f t="shared" si="1799"/>
        <v>1525.8</v>
      </c>
      <c r="H1318" s="11">
        <f t="shared" si="1799"/>
        <v>1525.8</v>
      </c>
      <c r="I1318" s="11">
        <f t="shared" si="1799"/>
        <v>0</v>
      </c>
      <c r="J1318" s="11">
        <f t="shared" si="1799"/>
        <v>0</v>
      </c>
      <c r="K1318" s="11">
        <f t="shared" si="1799"/>
        <v>0</v>
      </c>
      <c r="L1318" s="11">
        <f t="shared" si="1761"/>
        <v>1481</v>
      </c>
      <c r="M1318" s="11">
        <f t="shared" si="1762"/>
        <v>1525.8</v>
      </c>
      <c r="N1318" s="11">
        <f t="shared" si="1763"/>
        <v>1525.8</v>
      </c>
      <c r="O1318" s="11">
        <f>O1319+O1321</f>
        <v>0</v>
      </c>
      <c r="P1318" s="11">
        <f>P1319+P1321</f>
        <v>0</v>
      </c>
      <c r="Q1318" s="11">
        <f>Q1319+Q1321</f>
        <v>0</v>
      </c>
      <c r="R1318" s="11">
        <f t="shared" si="1754"/>
        <v>1481</v>
      </c>
      <c r="S1318" s="11">
        <f t="shared" si="1755"/>
        <v>1525.8</v>
      </c>
      <c r="T1318" s="11">
        <f t="shared" si="1756"/>
        <v>1525.8</v>
      </c>
      <c r="U1318" s="11">
        <f>U1319+U1321</f>
        <v>0</v>
      </c>
      <c r="V1318" s="11">
        <f>V1319+V1321</f>
        <v>0</v>
      </c>
      <c r="W1318" s="11">
        <f>W1319+W1321</f>
        <v>0</v>
      </c>
      <c r="X1318" s="11">
        <f t="shared" si="1730"/>
        <v>1481</v>
      </c>
      <c r="Y1318" s="11">
        <f t="shared" si="1731"/>
        <v>1525.8</v>
      </c>
      <c r="Z1318" s="11">
        <f t="shared" si="1732"/>
        <v>1525.8</v>
      </c>
      <c r="AA1318" s="11">
        <f>AA1319+AA1321</f>
        <v>0</v>
      </c>
      <c r="AB1318" s="11">
        <f>AB1319+AB1321</f>
        <v>0</v>
      </c>
      <c r="AC1318" s="11">
        <f>AC1319+AC1321</f>
        <v>0</v>
      </c>
      <c r="AD1318" s="11">
        <f t="shared" si="1704"/>
        <v>1481</v>
      </c>
      <c r="AE1318" s="11">
        <f>AE1319+AE1321</f>
        <v>0</v>
      </c>
      <c r="AF1318" s="57">
        <f t="shared" si="1684"/>
        <v>1481</v>
      </c>
      <c r="AG1318" s="58">
        <f t="shared" si="1705"/>
        <v>1525.8</v>
      </c>
      <c r="AH1318" s="58">
        <f t="shared" si="1706"/>
        <v>1525.8</v>
      </c>
      <c r="AI1318" s="11">
        <f>AI1319+AI1321</f>
        <v>0</v>
      </c>
      <c r="AJ1318" s="21"/>
      <c r="AK1318" s="21"/>
    </row>
    <row r="1319" spans="1:42" ht="78" x14ac:dyDescent="0.3">
      <c r="A1319" s="47" t="s">
        <v>856</v>
      </c>
      <c r="B1319" s="48" t="s">
        <v>141</v>
      </c>
      <c r="C1319" s="47"/>
      <c r="D1319" s="47"/>
      <c r="E1319" s="49" t="s">
        <v>142</v>
      </c>
      <c r="F1319" s="11">
        <f t="shared" ref="F1319:K1319" si="1800">F1320</f>
        <v>1231</v>
      </c>
      <c r="G1319" s="11">
        <f t="shared" si="1800"/>
        <v>1275.8</v>
      </c>
      <c r="H1319" s="11">
        <f t="shared" si="1800"/>
        <v>1275.8</v>
      </c>
      <c r="I1319" s="11">
        <f t="shared" si="1800"/>
        <v>0</v>
      </c>
      <c r="J1319" s="11">
        <f t="shared" si="1800"/>
        <v>0</v>
      </c>
      <c r="K1319" s="11">
        <f t="shared" si="1800"/>
        <v>0</v>
      </c>
      <c r="L1319" s="11">
        <f t="shared" si="1761"/>
        <v>1231</v>
      </c>
      <c r="M1319" s="11">
        <f t="shared" si="1762"/>
        <v>1275.8</v>
      </c>
      <c r="N1319" s="11">
        <f t="shared" si="1763"/>
        <v>1275.8</v>
      </c>
      <c r="O1319" s="11">
        <f>O1320</f>
        <v>0</v>
      </c>
      <c r="P1319" s="11">
        <f>P1320</f>
        <v>0</v>
      </c>
      <c r="Q1319" s="11">
        <f>Q1320</f>
        <v>0</v>
      </c>
      <c r="R1319" s="11">
        <f t="shared" si="1754"/>
        <v>1231</v>
      </c>
      <c r="S1319" s="11">
        <f t="shared" si="1755"/>
        <v>1275.8</v>
      </c>
      <c r="T1319" s="11">
        <f t="shared" si="1756"/>
        <v>1275.8</v>
      </c>
      <c r="U1319" s="11">
        <f>U1320</f>
        <v>0</v>
      </c>
      <c r="V1319" s="11">
        <f>V1320</f>
        <v>0</v>
      </c>
      <c r="W1319" s="11">
        <f>W1320</f>
        <v>0</v>
      </c>
      <c r="X1319" s="11">
        <f t="shared" si="1730"/>
        <v>1231</v>
      </c>
      <c r="Y1319" s="11">
        <f t="shared" si="1731"/>
        <v>1275.8</v>
      </c>
      <c r="Z1319" s="11">
        <f t="shared" si="1732"/>
        <v>1275.8</v>
      </c>
      <c r="AA1319" s="11">
        <f>AA1320</f>
        <v>0</v>
      </c>
      <c r="AB1319" s="11">
        <f>AB1320</f>
        <v>0</v>
      </c>
      <c r="AC1319" s="11">
        <f>AC1320</f>
        <v>0</v>
      </c>
      <c r="AD1319" s="11">
        <f t="shared" si="1704"/>
        <v>1231</v>
      </c>
      <c r="AE1319" s="11">
        <f>AE1320</f>
        <v>0</v>
      </c>
      <c r="AF1319" s="57">
        <f t="shared" si="1684"/>
        <v>1231</v>
      </c>
      <c r="AG1319" s="58">
        <f t="shared" si="1705"/>
        <v>1275.8</v>
      </c>
      <c r="AH1319" s="58">
        <f t="shared" si="1706"/>
        <v>1275.8</v>
      </c>
      <c r="AI1319" s="11">
        <f>AI1320</f>
        <v>0</v>
      </c>
      <c r="AJ1319" s="21"/>
      <c r="AK1319" s="21"/>
    </row>
    <row r="1320" spans="1:42" ht="31.2" x14ac:dyDescent="0.3">
      <c r="A1320" s="47" t="s">
        <v>856</v>
      </c>
      <c r="B1320" s="48">
        <v>100</v>
      </c>
      <c r="C1320" s="47" t="s">
        <v>328</v>
      </c>
      <c r="D1320" s="47" t="s">
        <v>318</v>
      </c>
      <c r="E1320" s="49" t="s">
        <v>855</v>
      </c>
      <c r="F1320" s="11">
        <v>1231</v>
      </c>
      <c r="G1320" s="11">
        <v>1275.8</v>
      </c>
      <c r="H1320" s="11">
        <v>1275.8</v>
      </c>
      <c r="I1320" s="11"/>
      <c r="J1320" s="11"/>
      <c r="K1320" s="11"/>
      <c r="L1320" s="11">
        <f t="shared" si="1761"/>
        <v>1231</v>
      </c>
      <c r="M1320" s="11">
        <f t="shared" si="1762"/>
        <v>1275.8</v>
      </c>
      <c r="N1320" s="11">
        <f t="shared" si="1763"/>
        <v>1275.8</v>
      </c>
      <c r="O1320" s="11"/>
      <c r="P1320" s="11"/>
      <c r="Q1320" s="11"/>
      <c r="R1320" s="11">
        <f t="shared" si="1754"/>
        <v>1231</v>
      </c>
      <c r="S1320" s="11">
        <f t="shared" si="1755"/>
        <v>1275.8</v>
      </c>
      <c r="T1320" s="11">
        <f t="shared" si="1756"/>
        <v>1275.8</v>
      </c>
      <c r="U1320" s="11"/>
      <c r="V1320" s="11"/>
      <c r="W1320" s="11"/>
      <c r="X1320" s="11">
        <f t="shared" si="1730"/>
        <v>1231</v>
      </c>
      <c r="Y1320" s="11">
        <f t="shared" si="1731"/>
        <v>1275.8</v>
      </c>
      <c r="Z1320" s="11">
        <f t="shared" si="1732"/>
        <v>1275.8</v>
      </c>
      <c r="AA1320" s="11"/>
      <c r="AB1320" s="11"/>
      <c r="AC1320" s="11"/>
      <c r="AD1320" s="11">
        <f t="shared" si="1704"/>
        <v>1231</v>
      </c>
      <c r="AE1320" s="11"/>
      <c r="AF1320" s="57">
        <f t="shared" si="1684"/>
        <v>1231</v>
      </c>
      <c r="AG1320" s="58">
        <f t="shared" si="1705"/>
        <v>1275.8</v>
      </c>
      <c r="AH1320" s="58">
        <f t="shared" si="1706"/>
        <v>1275.8</v>
      </c>
      <c r="AI1320" s="11"/>
      <c r="AJ1320" s="21"/>
      <c r="AK1320" s="21"/>
    </row>
    <row r="1321" spans="1:42" ht="31.2" x14ac:dyDescent="0.3">
      <c r="A1321" s="47" t="s">
        <v>856</v>
      </c>
      <c r="B1321" s="48" t="s">
        <v>59</v>
      </c>
      <c r="C1321" s="47"/>
      <c r="D1321" s="47"/>
      <c r="E1321" s="49" t="s">
        <v>60</v>
      </c>
      <c r="F1321" s="11">
        <f t="shared" ref="F1321:K1321" si="1801">F1322</f>
        <v>250</v>
      </c>
      <c r="G1321" s="11">
        <f t="shared" si="1801"/>
        <v>250</v>
      </c>
      <c r="H1321" s="11">
        <f t="shared" si="1801"/>
        <v>250</v>
      </c>
      <c r="I1321" s="11">
        <f t="shared" si="1801"/>
        <v>0</v>
      </c>
      <c r="J1321" s="11">
        <f t="shared" si="1801"/>
        <v>0</v>
      </c>
      <c r="K1321" s="11">
        <f t="shared" si="1801"/>
        <v>0</v>
      </c>
      <c r="L1321" s="11">
        <f t="shared" si="1761"/>
        <v>250</v>
      </c>
      <c r="M1321" s="11">
        <f t="shared" si="1762"/>
        <v>250</v>
      </c>
      <c r="N1321" s="11">
        <f t="shared" si="1763"/>
        <v>250</v>
      </c>
      <c r="O1321" s="11">
        <f>O1322</f>
        <v>0</v>
      </c>
      <c r="P1321" s="11">
        <f>P1322</f>
        <v>0</v>
      </c>
      <c r="Q1321" s="11">
        <f>Q1322</f>
        <v>0</v>
      </c>
      <c r="R1321" s="11">
        <f t="shared" si="1754"/>
        <v>250</v>
      </c>
      <c r="S1321" s="11">
        <f t="shared" si="1755"/>
        <v>250</v>
      </c>
      <c r="T1321" s="11">
        <f t="shared" si="1756"/>
        <v>250</v>
      </c>
      <c r="U1321" s="11">
        <f>U1322</f>
        <v>0</v>
      </c>
      <c r="V1321" s="11">
        <f>V1322</f>
        <v>0</v>
      </c>
      <c r="W1321" s="11">
        <f>W1322</f>
        <v>0</v>
      </c>
      <c r="X1321" s="11">
        <f t="shared" si="1730"/>
        <v>250</v>
      </c>
      <c r="Y1321" s="11">
        <f t="shared" si="1731"/>
        <v>250</v>
      </c>
      <c r="Z1321" s="11">
        <f t="shared" si="1732"/>
        <v>250</v>
      </c>
      <c r="AA1321" s="11">
        <f>AA1322</f>
        <v>0</v>
      </c>
      <c r="AB1321" s="11">
        <f>AB1322</f>
        <v>0</v>
      </c>
      <c r="AC1321" s="11">
        <f>AC1322</f>
        <v>0</v>
      </c>
      <c r="AD1321" s="11">
        <f t="shared" si="1704"/>
        <v>250</v>
      </c>
      <c r="AE1321" s="11">
        <f>AE1322</f>
        <v>0</v>
      </c>
      <c r="AF1321" s="57">
        <f t="shared" ref="AF1321:AF1330" si="1802">AD1321+AE1321</f>
        <v>250</v>
      </c>
      <c r="AG1321" s="58">
        <f t="shared" si="1705"/>
        <v>250</v>
      </c>
      <c r="AH1321" s="58">
        <f t="shared" si="1706"/>
        <v>250</v>
      </c>
      <c r="AI1321" s="11">
        <f>AI1322</f>
        <v>0</v>
      </c>
      <c r="AJ1321" s="21"/>
      <c r="AK1321" s="21"/>
    </row>
    <row r="1322" spans="1:42" ht="31.2" x14ac:dyDescent="0.3">
      <c r="A1322" s="47" t="s">
        <v>856</v>
      </c>
      <c r="B1322" s="48" t="s">
        <v>59</v>
      </c>
      <c r="C1322" s="47" t="s">
        <v>328</v>
      </c>
      <c r="D1322" s="47" t="s">
        <v>318</v>
      </c>
      <c r="E1322" s="49" t="s">
        <v>855</v>
      </c>
      <c r="F1322" s="11">
        <v>250</v>
      </c>
      <c r="G1322" s="11">
        <v>250</v>
      </c>
      <c r="H1322" s="11">
        <v>250</v>
      </c>
      <c r="I1322" s="11"/>
      <c r="J1322" s="11"/>
      <c r="K1322" s="11"/>
      <c r="L1322" s="11">
        <f t="shared" si="1761"/>
        <v>250</v>
      </c>
      <c r="M1322" s="11">
        <f t="shared" si="1762"/>
        <v>250</v>
      </c>
      <c r="N1322" s="11">
        <f t="shared" si="1763"/>
        <v>250</v>
      </c>
      <c r="O1322" s="11"/>
      <c r="P1322" s="11"/>
      <c r="Q1322" s="11"/>
      <c r="R1322" s="11">
        <f t="shared" si="1754"/>
        <v>250</v>
      </c>
      <c r="S1322" s="11">
        <f t="shared" si="1755"/>
        <v>250</v>
      </c>
      <c r="T1322" s="11">
        <f t="shared" si="1756"/>
        <v>250</v>
      </c>
      <c r="U1322" s="11"/>
      <c r="V1322" s="11"/>
      <c r="W1322" s="11"/>
      <c r="X1322" s="11">
        <f t="shared" si="1730"/>
        <v>250</v>
      </c>
      <c r="Y1322" s="11">
        <f t="shared" si="1731"/>
        <v>250</v>
      </c>
      <c r="Z1322" s="11">
        <f t="shared" si="1732"/>
        <v>250</v>
      </c>
      <c r="AA1322" s="11"/>
      <c r="AB1322" s="11"/>
      <c r="AC1322" s="11"/>
      <c r="AD1322" s="11">
        <f t="shared" si="1704"/>
        <v>250</v>
      </c>
      <c r="AE1322" s="11"/>
      <c r="AF1322" s="57">
        <f t="shared" si="1802"/>
        <v>250</v>
      </c>
      <c r="AG1322" s="58">
        <f t="shared" si="1705"/>
        <v>250</v>
      </c>
      <c r="AH1322" s="58">
        <f t="shared" si="1706"/>
        <v>250</v>
      </c>
      <c r="AI1322" s="11"/>
      <c r="AJ1322" s="21"/>
      <c r="AK1322" s="21"/>
    </row>
    <row r="1323" spans="1:42" s="59" customFormat="1" ht="31.2" x14ac:dyDescent="0.3">
      <c r="A1323" s="41" t="s">
        <v>858</v>
      </c>
      <c r="B1323" s="42"/>
      <c r="C1323" s="41"/>
      <c r="D1323" s="41"/>
      <c r="E1323" s="43" t="s">
        <v>859</v>
      </c>
      <c r="F1323" s="15">
        <f t="shared" ref="F1323:K1323" si="1803">F1324+F1329+F1339+F1361</f>
        <v>1947034.9000000001</v>
      </c>
      <c r="G1323" s="15">
        <f t="shared" si="1803"/>
        <v>1766170.3</v>
      </c>
      <c r="H1323" s="15">
        <f t="shared" si="1803"/>
        <v>1887164.3</v>
      </c>
      <c r="I1323" s="15">
        <f t="shared" si="1803"/>
        <v>0</v>
      </c>
      <c r="J1323" s="15">
        <f t="shared" si="1803"/>
        <v>0</v>
      </c>
      <c r="K1323" s="15">
        <f t="shared" si="1803"/>
        <v>0</v>
      </c>
      <c r="L1323" s="15">
        <f t="shared" si="1761"/>
        <v>1947034.9000000001</v>
      </c>
      <c r="M1323" s="15">
        <f t="shared" si="1762"/>
        <v>1766170.3</v>
      </c>
      <c r="N1323" s="15">
        <f t="shared" si="1763"/>
        <v>1887164.3</v>
      </c>
      <c r="O1323" s="15">
        <f>O1324+O1329+O1339+O1361</f>
        <v>363578.22807999997</v>
      </c>
      <c r="P1323" s="15">
        <f>P1324+P1329+P1339+P1361</f>
        <v>25737.3</v>
      </c>
      <c r="Q1323" s="15">
        <f>Q1324+Q1329+Q1339+Q1361</f>
        <v>-205285.99000000002</v>
      </c>
      <c r="R1323" s="15">
        <f t="shared" si="1754"/>
        <v>2310613.1280800002</v>
      </c>
      <c r="S1323" s="15">
        <f t="shared" si="1755"/>
        <v>1791907.6</v>
      </c>
      <c r="T1323" s="15">
        <f t="shared" si="1756"/>
        <v>1681878.31</v>
      </c>
      <c r="U1323" s="15">
        <f>U1324+U1329+U1339+U1361</f>
        <v>38759.345560000002</v>
      </c>
      <c r="V1323" s="15">
        <f>V1324+V1329+V1339+V1361</f>
        <v>0</v>
      </c>
      <c r="W1323" s="15">
        <f>W1324+W1329+W1339+W1361</f>
        <v>0</v>
      </c>
      <c r="X1323" s="15">
        <f t="shared" si="1730"/>
        <v>2349372.47364</v>
      </c>
      <c r="Y1323" s="15">
        <f t="shared" si="1731"/>
        <v>1791907.6</v>
      </c>
      <c r="Z1323" s="15">
        <f t="shared" si="1732"/>
        <v>1681878.31</v>
      </c>
      <c r="AA1323" s="15">
        <f>AA1324+AA1329+AA1339+AA1361</f>
        <v>609208.56999999995</v>
      </c>
      <c r="AB1323" s="15">
        <f>AB1324+AB1329+AB1339+AB1361</f>
        <v>0</v>
      </c>
      <c r="AC1323" s="15">
        <f>AC1324+AC1329+AC1339+AC1361</f>
        <v>0</v>
      </c>
      <c r="AD1323" s="15">
        <f t="shared" si="1704"/>
        <v>2958581.0436399998</v>
      </c>
      <c r="AE1323" s="15">
        <f>AE1324+AE1329+AE1339+AE1361</f>
        <v>0</v>
      </c>
      <c r="AF1323" s="53">
        <f t="shared" si="1802"/>
        <v>2958581.0436399998</v>
      </c>
      <c r="AG1323" s="54">
        <f t="shared" si="1705"/>
        <v>1791907.6</v>
      </c>
      <c r="AH1323" s="54">
        <f t="shared" si="1706"/>
        <v>1681878.31</v>
      </c>
      <c r="AI1323" s="15">
        <f>AI1324+AI1329+AI1339+AI1361</f>
        <v>0</v>
      </c>
      <c r="AJ1323" s="16"/>
      <c r="AK1323" s="16"/>
      <c r="AL1323" s="12"/>
      <c r="AM1323" s="12"/>
      <c r="AN1323" s="12"/>
      <c r="AO1323" s="12"/>
      <c r="AP1323" s="12"/>
    </row>
    <row r="1324" spans="1:42" s="60" customFormat="1" ht="31.2" x14ac:dyDescent="0.3">
      <c r="A1324" s="44" t="s">
        <v>860</v>
      </c>
      <c r="B1324" s="45"/>
      <c r="C1324" s="44"/>
      <c r="D1324" s="44"/>
      <c r="E1324" s="46" t="s">
        <v>372</v>
      </c>
      <c r="F1324" s="18">
        <f t="shared" ref="F1324:F1337" si="1804">F1325</f>
        <v>448017.6</v>
      </c>
      <c r="G1324" s="18">
        <f t="shared" ref="G1324:G1337" si="1805">G1325</f>
        <v>0</v>
      </c>
      <c r="H1324" s="18">
        <f t="shared" ref="H1324:H1337" si="1806">H1325</f>
        <v>0</v>
      </c>
      <c r="I1324" s="18">
        <f t="shared" ref="I1324:I1337" si="1807">I1325</f>
        <v>0</v>
      </c>
      <c r="J1324" s="18">
        <f t="shared" ref="J1324:J1337" si="1808">J1325</f>
        <v>0</v>
      </c>
      <c r="K1324" s="18">
        <f t="shared" ref="K1324:K1337" si="1809">K1325</f>
        <v>0</v>
      </c>
      <c r="L1324" s="18">
        <f t="shared" si="1761"/>
        <v>448017.6</v>
      </c>
      <c r="M1324" s="18">
        <f t="shared" si="1762"/>
        <v>0</v>
      </c>
      <c r="N1324" s="18">
        <f t="shared" si="1763"/>
        <v>0</v>
      </c>
      <c r="O1324" s="18">
        <f t="shared" ref="O1324:O1337" si="1810">O1325</f>
        <v>0</v>
      </c>
      <c r="P1324" s="18">
        <f t="shared" ref="P1324:P1337" si="1811">P1325</f>
        <v>0</v>
      </c>
      <c r="Q1324" s="18">
        <f t="shared" ref="Q1324:Q1337" si="1812">Q1325</f>
        <v>0</v>
      </c>
      <c r="R1324" s="18">
        <f t="shared" si="1754"/>
        <v>448017.6</v>
      </c>
      <c r="S1324" s="18">
        <f t="shared" si="1755"/>
        <v>0</v>
      </c>
      <c r="T1324" s="18">
        <f t="shared" si="1756"/>
        <v>0</v>
      </c>
      <c r="U1324" s="18">
        <f t="shared" ref="U1324:U1329" si="1813">U1325</f>
        <v>0</v>
      </c>
      <c r="V1324" s="18">
        <f t="shared" ref="V1324:V1329" si="1814">V1325</f>
        <v>0</v>
      </c>
      <c r="W1324" s="18">
        <f t="shared" ref="W1324:W1329" si="1815">W1325</f>
        <v>0</v>
      </c>
      <c r="X1324" s="18">
        <f t="shared" si="1730"/>
        <v>448017.6</v>
      </c>
      <c r="Y1324" s="18">
        <f t="shared" si="1731"/>
        <v>0</v>
      </c>
      <c r="Z1324" s="18">
        <f t="shared" si="1732"/>
        <v>0</v>
      </c>
      <c r="AA1324" s="18">
        <f t="shared" ref="AA1324:AA1329" si="1816">AA1325</f>
        <v>0</v>
      </c>
      <c r="AB1324" s="18">
        <f t="shared" ref="AB1324:AB1329" si="1817">AB1325</f>
        <v>0</v>
      </c>
      <c r="AC1324" s="18">
        <f t="shared" ref="AC1324:AC1329" si="1818">AC1325</f>
        <v>0</v>
      </c>
      <c r="AD1324" s="18">
        <f t="shared" si="1704"/>
        <v>448017.6</v>
      </c>
      <c r="AE1324" s="18">
        <f t="shared" ref="AE1324:AE1329" si="1819">AE1325</f>
        <v>0</v>
      </c>
      <c r="AF1324" s="55">
        <f t="shared" si="1802"/>
        <v>448017.6</v>
      </c>
      <c r="AG1324" s="56">
        <f t="shared" si="1705"/>
        <v>0</v>
      </c>
      <c r="AH1324" s="56">
        <f t="shared" si="1706"/>
        <v>0</v>
      </c>
      <c r="AI1324" s="18">
        <f t="shared" ref="AI1324:AI1329" si="1820">AI1325</f>
        <v>0</v>
      </c>
      <c r="AJ1324" s="19"/>
      <c r="AK1324" s="19"/>
      <c r="AL1324" s="17"/>
      <c r="AM1324" s="17"/>
      <c r="AN1324" s="17"/>
      <c r="AO1324" s="17"/>
      <c r="AP1324" s="17"/>
    </row>
    <row r="1325" spans="1:42" ht="46.8" x14ac:dyDescent="0.3">
      <c r="A1325" s="47" t="s">
        <v>861</v>
      </c>
      <c r="B1325" s="48"/>
      <c r="C1325" s="47"/>
      <c r="D1325" s="47"/>
      <c r="E1325" s="49" t="s">
        <v>862</v>
      </c>
      <c r="F1325" s="11">
        <f t="shared" si="1804"/>
        <v>448017.6</v>
      </c>
      <c r="G1325" s="11">
        <f t="shared" si="1805"/>
        <v>0</v>
      </c>
      <c r="H1325" s="11">
        <f t="shared" si="1806"/>
        <v>0</v>
      </c>
      <c r="I1325" s="11">
        <f t="shared" si="1807"/>
        <v>0</v>
      </c>
      <c r="J1325" s="11">
        <f t="shared" si="1808"/>
        <v>0</v>
      </c>
      <c r="K1325" s="11">
        <f t="shared" si="1809"/>
        <v>0</v>
      </c>
      <c r="L1325" s="11">
        <f t="shared" si="1761"/>
        <v>448017.6</v>
      </c>
      <c r="M1325" s="11">
        <f t="shared" si="1762"/>
        <v>0</v>
      </c>
      <c r="N1325" s="11">
        <f t="shared" si="1763"/>
        <v>0</v>
      </c>
      <c r="O1325" s="11">
        <f t="shared" si="1810"/>
        <v>0</v>
      </c>
      <c r="P1325" s="11">
        <f t="shared" si="1811"/>
        <v>0</v>
      </c>
      <c r="Q1325" s="11">
        <f t="shared" si="1812"/>
        <v>0</v>
      </c>
      <c r="R1325" s="11">
        <f t="shared" si="1754"/>
        <v>448017.6</v>
      </c>
      <c r="S1325" s="11">
        <f t="shared" si="1755"/>
        <v>0</v>
      </c>
      <c r="T1325" s="11">
        <f t="shared" si="1756"/>
        <v>0</v>
      </c>
      <c r="U1325" s="11">
        <f t="shared" si="1813"/>
        <v>0</v>
      </c>
      <c r="V1325" s="11">
        <f t="shared" si="1814"/>
        <v>0</v>
      </c>
      <c r="W1325" s="11">
        <f t="shared" si="1815"/>
        <v>0</v>
      </c>
      <c r="X1325" s="11">
        <f t="shared" si="1730"/>
        <v>448017.6</v>
      </c>
      <c r="Y1325" s="11">
        <f t="shared" si="1731"/>
        <v>0</v>
      </c>
      <c r="Z1325" s="11">
        <f t="shared" si="1732"/>
        <v>0</v>
      </c>
      <c r="AA1325" s="11">
        <f t="shared" si="1816"/>
        <v>0</v>
      </c>
      <c r="AB1325" s="11">
        <f t="shared" si="1817"/>
        <v>0</v>
      </c>
      <c r="AC1325" s="11">
        <f t="shared" si="1818"/>
        <v>0</v>
      </c>
      <c r="AD1325" s="11">
        <f t="shared" si="1704"/>
        <v>448017.6</v>
      </c>
      <c r="AE1325" s="11">
        <f t="shared" si="1819"/>
        <v>0</v>
      </c>
      <c r="AF1325" s="57">
        <f t="shared" si="1802"/>
        <v>448017.6</v>
      </c>
      <c r="AG1325" s="58">
        <f t="shared" si="1705"/>
        <v>0</v>
      </c>
      <c r="AH1325" s="58">
        <f t="shared" si="1706"/>
        <v>0</v>
      </c>
      <c r="AI1325" s="11">
        <f t="shared" si="1820"/>
        <v>0</v>
      </c>
      <c r="AJ1325" s="21"/>
      <c r="AK1325" s="21"/>
    </row>
    <row r="1326" spans="1:42" ht="46.8" x14ac:dyDescent="0.3">
      <c r="A1326" s="47" t="s">
        <v>863</v>
      </c>
      <c r="B1326" s="48"/>
      <c r="C1326" s="47"/>
      <c r="D1326" s="47"/>
      <c r="E1326" s="49" t="s">
        <v>864</v>
      </c>
      <c r="F1326" s="11">
        <f t="shared" si="1804"/>
        <v>448017.6</v>
      </c>
      <c r="G1326" s="11">
        <f t="shared" si="1805"/>
        <v>0</v>
      </c>
      <c r="H1326" s="11">
        <f t="shared" si="1806"/>
        <v>0</v>
      </c>
      <c r="I1326" s="11">
        <f t="shared" si="1807"/>
        <v>0</v>
      </c>
      <c r="J1326" s="11">
        <f t="shared" si="1808"/>
        <v>0</v>
      </c>
      <c r="K1326" s="11">
        <f t="shared" si="1809"/>
        <v>0</v>
      </c>
      <c r="L1326" s="11">
        <f t="shared" si="1761"/>
        <v>448017.6</v>
      </c>
      <c r="M1326" s="11">
        <f t="shared" si="1762"/>
        <v>0</v>
      </c>
      <c r="N1326" s="11">
        <f t="shared" si="1763"/>
        <v>0</v>
      </c>
      <c r="O1326" s="11">
        <f t="shared" si="1810"/>
        <v>0</v>
      </c>
      <c r="P1326" s="11">
        <f t="shared" si="1811"/>
        <v>0</v>
      </c>
      <c r="Q1326" s="11">
        <f t="shared" si="1812"/>
        <v>0</v>
      </c>
      <c r="R1326" s="11">
        <f t="shared" si="1754"/>
        <v>448017.6</v>
      </c>
      <c r="S1326" s="11">
        <f t="shared" si="1755"/>
        <v>0</v>
      </c>
      <c r="T1326" s="11">
        <f t="shared" si="1756"/>
        <v>0</v>
      </c>
      <c r="U1326" s="11">
        <f t="shared" si="1813"/>
        <v>0</v>
      </c>
      <c r="V1326" s="11">
        <f t="shared" si="1814"/>
        <v>0</v>
      </c>
      <c r="W1326" s="11">
        <f t="shared" si="1815"/>
        <v>0</v>
      </c>
      <c r="X1326" s="11">
        <f t="shared" si="1730"/>
        <v>448017.6</v>
      </c>
      <c r="Y1326" s="11">
        <f t="shared" si="1731"/>
        <v>0</v>
      </c>
      <c r="Z1326" s="11">
        <f t="shared" si="1732"/>
        <v>0</v>
      </c>
      <c r="AA1326" s="11">
        <f t="shared" si="1816"/>
        <v>0</v>
      </c>
      <c r="AB1326" s="11">
        <f t="shared" si="1817"/>
        <v>0</v>
      </c>
      <c r="AC1326" s="11">
        <f t="shared" si="1818"/>
        <v>0</v>
      </c>
      <c r="AD1326" s="11">
        <f t="shared" si="1704"/>
        <v>448017.6</v>
      </c>
      <c r="AE1326" s="11">
        <f t="shared" si="1819"/>
        <v>0</v>
      </c>
      <c r="AF1326" s="57">
        <f t="shared" si="1802"/>
        <v>448017.6</v>
      </c>
      <c r="AG1326" s="58">
        <f t="shared" si="1705"/>
        <v>0</v>
      </c>
      <c r="AH1326" s="58">
        <f t="shared" si="1706"/>
        <v>0</v>
      </c>
      <c r="AI1326" s="11">
        <f t="shared" si="1820"/>
        <v>0</v>
      </c>
      <c r="AJ1326" s="21"/>
      <c r="AK1326" s="21"/>
    </row>
    <row r="1327" spans="1:42" ht="46.8" x14ac:dyDescent="0.3">
      <c r="A1327" s="47" t="s">
        <v>863</v>
      </c>
      <c r="B1327" s="48" t="s">
        <v>28</v>
      </c>
      <c r="C1327" s="47"/>
      <c r="D1327" s="47"/>
      <c r="E1327" s="49" t="s">
        <v>29</v>
      </c>
      <c r="F1327" s="11">
        <f t="shared" si="1804"/>
        <v>448017.6</v>
      </c>
      <c r="G1327" s="11">
        <f t="shared" si="1805"/>
        <v>0</v>
      </c>
      <c r="H1327" s="11">
        <f t="shared" si="1806"/>
        <v>0</v>
      </c>
      <c r="I1327" s="11">
        <f t="shared" si="1807"/>
        <v>0</v>
      </c>
      <c r="J1327" s="11">
        <f t="shared" si="1808"/>
        <v>0</v>
      </c>
      <c r="K1327" s="11">
        <f t="shared" si="1809"/>
        <v>0</v>
      </c>
      <c r="L1327" s="11">
        <f t="shared" si="1761"/>
        <v>448017.6</v>
      </c>
      <c r="M1327" s="11">
        <f t="shared" si="1762"/>
        <v>0</v>
      </c>
      <c r="N1327" s="11">
        <f t="shared" si="1763"/>
        <v>0</v>
      </c>
      <c r="O1327" s="11">
        <f t="shared" si="1810"/>
        <v>0</v>
      </c>
      <c r="P1327" s="11">
        <f t="shared" si="1811"/>
        <v>0</v>
      </c>
      <c r="Q1327" s="11">
        <f t="shared" si="1812"/>
        <v>0</v>
      </c>
      <c r="R1327" s="11">
        <f t="shared" si="1754"/>
        <v>448017.6</v>
      </c>
      <c r="S1327" s="11">
        <f t="shared" si="1755"/>
        <v>0</v>
      </c>
      <c r="T1327" s="11">
        <f t="shared" si="1756"/>
        <v>0</v>
      </c>
      <c r="U1327" s="11">
        <f t="shared" si="1813"/>
        <v>0</v>
      </c>
      <c r="V1327" s="11">
        <f t="shared" si="1814"/>
        <v>0</v>
      </c>
      <c r="W1327" s="11">
        <f t="shared" si="1815"/>
        <v>0</v>
      </c>
      <c r="X1327" s="11">
        <f t="shared" si="1730"/>
        <v>448017.6</v>
      </c>
      <c r="Y1327" s="11">
        <f t="shared" si="1731"/>
        <v>0</v>
      </c>
      <c r="Z1327" s="11">
        <f t="shared" si="1732"/>
        <v>0</v>
      </c>
      <c r="AA1327" s="11">
        <f t="shared" si="1816"/>
        <v>0</v>
      </c>
      <c r="AB1327" s="11">
        <f t="shared" si="1817"/>
        <v>0</v>
      </c>
      <c r="AC1327" s="11">
        <f t="shared" si="1818"/>
        <v>0</v>
      </c>
      <c r="AD1327" s="11">
        <f t="shared" ref="AD1327:AD1390" si="1821">X1327+AA1327</f>
        <v>448017.6</v>
      </c>
      <c r="AE1327" s="11">
        <f t="shared" si="1819"/>
        <v>0</v>
      </c>
      <c r="AF1327" s="57">
        <f t="shared" si="1802"/>
        <v>448017.6</v>
      </c>
      <c r="AG1327" s="58">
        <f t="shared" ref="AG1327:AG1390" si="1822">Y1327+AB1327</f>
        <v>0</v>
      </c>
      <c r="AH1327" s="58">
        <f t="shared" ref="AH1327:AH1390" si="1823">Z1327+AC1327</f>
        <v>0</v>
      </c>
      <c r="AI1327" s="11">
        <f t="shared" si="1820"/>
        <v>0</v>
      </c>
      <c r="AJ1327" s="21"/>
      <c r="AK1327" s="21"/>
    </row>
    <row r="1328" spans="1:42" x14ac:dyDescent="0.3">
      <c r="A1328" s="47" t="s">
        <v>863</v>
      </c>
      <c r="B1328" s="48">
        <v>400</v>
      </c>
      <c r="C1328" s="47" t="s">
        <v>318</v>
      </c>
      <c r="D1328" s="47" t="s">
        <v>30</v>
      </c>
      <c r="E1328" s="49" t="s">
        <v>720</v>
      </c>
      <c r="F1328" s="11">
        <v>448017.6</v>
      </c>
      <c r="G1328" s="11">
        <v>0</v>
      </c>
      <c r="H1328" s="11">
        <v>0</v>
      </c>
      <c r="I1328" s="11"/>
      <c r="J1328" s="11"/>
      <c r="K1328" s="11"/>
      <c r="L1328" s="11">
        <f t="shared" si="1761"/>
        <v>448017.6</v>
      </c>
      <c r="M1328" s="11">
        <f t="shared" si="1762"/>
        <v>0</v>
      </c>
      <c r="N1328" s="11">
        <f t="shared" si="1763"/>
        <v>0</v>
      </c>
      <c r="O1328" s="11"/>
      <c r="P1328" s="11"/>
      <c r="Q1328" s="11"/>
      <c r="R1328" s="11">
        <f t="shared" si="1754"/>
        <v>448017.6</v>
      </c>
      <c r="S1328" s="11">
        <f t="shared" si="1755"/>
        <v>0</v>
      </c>
      <c r="T1328" s="11">
        <f t="shared" si="1756"/>
        <v>0</v>
      </c>
      <c r="U1328" s="11"/>
      <c r="V1328" s="11"/>
      <c r="W1328" s="11"/>
      <c r="X1328" s="11">
        <f t="shared" si="1730"/>
        <v>448017.6</v>
      </c>
      <c r="Y1328" s="11">
        <f t="shared" si="1731"/>
        <v>0</v>
      </c>
      <c r="Z1328" s="11">
        <f t="shared" si="1732"/>
        <v>0</v>
      </c>
      <c r="AA1328" s="11"/>
      <c r="AB1328" s="11"/>
      <c r="AC1328" s="11"/>
      <c r="AD1328" s="11">
        <f t="shared" si="1821"/>
        <v>448017.6</v>
      </c>
      <c r="AE1328" s="11"/>
      <c r="AF1328" s="57">
        <f t="shared" si="1802"/>
        <v>448017.6</v>
      </c>
      <c r="AG1328" s="58">
        <f t="shared" si="1822"/>
        <v>0</v>
      </c>
      <c r="AH1328" s="58">
        <f t="shared" si="1823"/>
        <v>0</v>
      </c>
      <c r="AI1328" s="11"/>
      <c r="AJ1328" s="21"/>
      <c r="AK1328" s="21"/>
    </row>
    <row r="1329" spans="1:42" s="60" customFormat="1" ht="31.2" x14ac:dyDescent="0.3">
      <c r="A1329" s="44" t="s">
        <v>865</v>
      </c>
      <c r="B1329" s="45"/>
      <c r="C1329" s="44"/>
      <c r="D1329" s="44"/>
      <c r="E1329" s="46" t="s">
        <v>256</v>
      </c>
      <c r="F1329" s="18">
        <f t="shared" si="1804"/>
        <v>0</v>
      </c>
      <c r="G1329" s="18">
        <f t="shared" si="1805"/>
        <v>583791</v>
      </c>
      <c r="H1329" s="18">
        <f t="shared" si="1806"/>
        <v>0</v>
      </c>
      <c r="I1329" s="18">
        <f t="shared" si="1807"/>
        <v>0</v>
      </c>
      <c r="J1329" s="18">
        <f t="shared" si="1808"/>
        <v>0</v>
      </c>
      <c r="K1329" s="18">
        <f t="shared" si="1809"/>
        <v>0</v>
      </c>
      <c r="L1329" s="18">
        <f t="shared" si="1761"/>
        <v>0</v>
      </c>
      <c r="M1329" s="18">
        <f t="shared" si="1762"/>
        <v>583791</v>
      </c>
      <c r="N1329" s="18">
        <f t="shared" si="1763"/>
        <v>0</v>
      </c>
      <c r="O1329" s="18">
        <f t="shared" si="1810"/>
        <v>87800.088699999993</v>
      </c>
      <c r="P1329" s="18">
        <f t="shared" si="1811"/>
        <v>0</v>
      </c>
      <c r="Q1329" s="18">
        <f t="shared" si="1812"/>
        <v>0</v>
      </c>
      <c r="R1329" s="18">
        <f t="shared" si="1754"/>
        <v>87800.088699999993</v>
      </c>
      <c r="S1329" s="18">
        <f t="shared" si="1755"/>
        <v>583791</v>
      </c>
      <c r="T1329" s="18">
        <f t="shared" si="1756"/>
        <v>0</v>
      </c>
      <c r="U1329" s="18">
        <f t="shared" si="1813"/>
        <v>-87800.088699999993</v>
      </c>
      <c r="V1329" s="18">
        <f t="shared" si="1814"/>
        <v>0</v>
      </c>
      <c r="W1329" s="18">
        <f t="shared" si="1815"/>
        <v>0</v>
      </c>
      <c r="X1329" s="18">
        <f t="shared" si="1730"/>
        <v>0</v>
      </c>
      <c r="Y1329" s="18">
        <f t="shared" si="1731"/>
        <v>583791</v>
      </c>
      <c r="Z1329" s="18">
        <f t="shared" si="1732"/>
        <v>0</v>
      </c>
      <c r="AA1329" s="18">
        <f t="shared" si="1816"/>
        <v>0</v>
      </c>
      <c r="AB1329" s="18">
        <f t="shared" si="1817"/>
        <v>0</v>
      </c>
      <c r="AC1329" s="18">
        <f t="shared" si="1818"/>
        <v>0</v>
      </c>
      <c r="AD1329" s="18">
        <f t="shared" si="1821"/>
        <v>0</v>
      </c>
      <c r="AE1329" s="18">
        <f t="shared" si="1819"/>
        <v>0</v>
      </c>
      <c r="AF1329" s="55">
        <f t="shared" si="1802"/>
        <v>0</v>
      </c>
      <c r="AG1329" s="56">
        <f t="shared" si="1822"/>
        <v>583791</v>
      </c>
      <c r="AH1329" s="56">
        <f t="shared" si="1823"/>
        <v>0</v>
      </c>
      <c r="AI1329" s="18">
        <f t="shared" si="1820"/>
        <v>0</v>
      </c>
      <c r="AJ1329" s="19"/>
      <c r="AK1329" s="19"/>
      <c r="AL1329" s="17"/>
      <c r="AM1329" s="17"/>
      <c r="AN1329" s="17"/>
      <c r="AO1329" s="17"/>
      <c r="AP1329" s="17"/>
    </row>
    <row r="1330" spans="1:42" ht="46.8" x14ac:dyDescent="0.3">
      <c r="A1330" s="47" t="s">
        <v>866</v>
      </c>
      <c r="B1330" s="48"/>
      <c r="C1330" s="47"/>
      <c r="D1330" s="47"/>
      <c r="E1330" s="49" t="s">
        <v>867</v>
      </c>
      <c r="F1330" s="11">
        <f t="shared" ref="F1330:K1330" si="1824">F1336</f>
        <v>0</v>
      </c>
      <c r="G1330" s="11">
        <f t="shared" si="1824"/>
        <v>583791</v>
      </c>
      <c r="H1330" s="11">
        <f t="shared" si="1824"/>
        <v>0</v>
      </c>
      <c r="I1330" s="11">
        <f t="shared" si="1824"/>
        <v>0</v>
      </c>
      <c r="J1330" s="11">
        <f t="shared" si="1824"/>
        <v>0</v>
      </c>
      <c r="K1330" s="11">
        <f t="shared" si="1824"/>
        <v>0</v>
      </c>
      <c r="L1330" s="11">
        <f t="shared" si="1761"/>
        <v>0</v>
      </c>
      <c r="M1330" s="11">
        <f t="shared" si="1762"/>
        <v>583791</v>
      </c>
      <c r="N1330" s="11">
        <f t="shared" si="1763"/>
        <v>0</v>
      </c>
      <c r="O1330" s="11">
        <f>O1336+O1331</f>
        <v>87800.088699999993</v>
      </c>
      <c r="P1330" s="11">
        <f>P1336+P1331</f>
        <v>0</v>
      </c>
      <c r="Q1330" s="11">
        <f>Q1336+Q1331</f>
        <v>0</v>
      </c>
      <c r="R1330" s="11">
        <f t="shared" si="1754"/>
        <v>87800.088699999993</v>
      </c>
      <c r="S1330" s="11">
        <f t="shared" si="1755"/>
        <v>583791</v>
      </c>
      <c r="T1330" s="11">
        <f t="shared" si="1756"/>
        <v>0</v>
      </c>
      <c r="U1330" s="11">
        <f>U1336+U1331</f>
        <v>-87800.088699999993</v>
      </c>
      <c r="V1330" s="11">
        <f>V1336+V1331</f>
        <v>0</v>
      </c>
      <c r="W1330" s="11">
        <f>W1336+W1331</f>
        <v>0</v>
      </c>
      <c r="X1330" s="11">
        <f t="shared" si="1730"/>
        <v>0</v>
      </c>
      <c r="Y1330" s="11">
        <f t="shared" si="1731"/>
        <v>583791</v>
      </c>
      <c r="Z1330" s="11">
        <f t="shared" si="1732"/>
        <v>0</v>
      </c>
      <c r="AA1330" s="11">
        <f>AA1336+AA1331</f>
        <v>0</v>
      </c>
      <c r="AB1330" s="11">
        <f>AB1336+AB1331</f>
        <v>0</v>
      </c>
      <c r="AC1330" s="11">
        <f>AC1336+AC1331</f>
        <v>0</v>
      </c>
      <c r="AD1330" s="11">
        <f t="shared" si="1821"/>
        <v>0</v>
      </c>
      <c r="AE1330" s="11">
        <f>AE1336+AE1331</f>
        <v>0</v>
      </c>
      <c r="AF1330" s="57">
        <f t="shared" si="1802"/>
        <v>0</v>
      </c>
      <c r="AG1330" s="58">
        <f t="shared" si="1822"/>
        <v>583791</v>
      </c>
      <c r="AH1330" s="58">
        <f t="shared" si="1823"/>
        <v>0</v>
      </c>
      <c r="AI1330" s="11">
        <f>AI1336+AI1331</f>
        <v>0</v>
      </c>
      <c r="AJ1330" s="21"/>
      <c r="AK1330" s="21"/>
    </row>
    <row r="1331" spans="1:42" s="1" customFormat="1" ht="62.4" hidden="1" x14ac:dyDescent="0.3">
      <c r="A1331" s="8" t="s">
        <v>868</v>
      </c>
      <c r="B1331" s="9"/>
      <c r="C1331" s="8"/>
      <c r="D1331" s="8"/>
      <c r="E1331" s="22" t="s">
        <v>869</v>
      </c>
      <c r="F1331" s="11"/>
      <c r="G1331" s="11"/>
      <c r="H1331" s="11"/>
      <c r="I1331" s="11"/>
      <c r="J1331" s="11"/>
      <c r="K1331" s="11"/>
      <c r="L1331" s="11"/>
      <c r="M1331" s="11"/>
      <c r="N1331" s="11"/>
      <c r="O1331" s="11">
        <f>O1332+O1334</f>
        <v>87800.088699999993</v>
      </c>
      <c r="P1331" s="11">
        <f>P1332+P1334</f>
        <v>0</v>
      </c>
      <c r="Q1331" s="11">
        <f>Q1332+Q1334</f>
        <v>0</v>
      </c>
      <c r="R1331" s="11">
        <f t="shared" si="1754"/>
        <v>87800.088699999993</v>
      </c>
      <c r="S1331" s="11">
        <f t="shared" si="1755"/>
        <v>0</v>
      </c>
      <c r="T1331" s="11">
        <f t="shared" si="1756"/>
        <v>0</v>
      </c>
      <c r="U1331" s="11">
        <f>U1332+U1334</f>
        <v>-87800.088699999993</v>
      </c>
      <c r="V1331" s="11">
        <f>V1332+V1334</f>
        <v>0</v>
      </c>
      <c r="W1331" s="11">
        <f>W1332+W1334</f>
        <v>0</v>
      </c>
      <c r="X1331" s="11">
        <f t="shared" si="1730"/>
        <v>0</v>
      </c>
      <c r="Y1331" s="11">
        <f t="shared" si="1731"/>
        <v>0</v>
      </c>
      <c r="Z1331" s="11">
        <f t="shared" si="1732"/>
        <v>0</v>
      </c>
      <c r="AA1331" s="11">
        <f>AA1332+AA1334</f>
        <v>0</v>
      </c>
      <c r="AB1331" s="11">
        <f>AB1332+AB1334</f>
        <v>0</v>
      </c>
      <c r="AC1331" s="11">
        <f>AC1332+AC1334</f>
        <v>0</v>
      </c>
      <c r="AD1331" s="11">
        <f t="shared" si="1821"/>
        <v>0</v>
      </c>
      <c r="AE1331" s="11">
        <f>AE1332+AE1334</f>
        <v>0</v>
      </c>
      <c r="AF1331" s="11"/>
      <c r="AG1331" s="11">
        <f t="shared" si="1822"/>
        <v>0</v>
      </c>
      <c r="AH1331" s="11">
        <f t="shared" si="1823"/>
        <v>0</v>
      </c>
      <c r="AI1331" s="11">
        <f>AI1332+AI1334</f>
        <v>0</v>
      </c>
      <c r="AJ1331" s="21">
        <v>0</v>
      </c>
      <c r="AK1331" s="21"/>
    </row>
    <row r="1332" spans="1:42" s="1" customFormat="1" ht="46.8" hidden="1" x14ac:dyDescent="0.3">
      <c r="A1332" s="8" t="s">
        <v>868</v>
      </c>
      <c r="B1332" s="9" t="s">
        <v>28</v>
      </c>
      <c r="C1332" s="8"/>
      <c r="D1332" s="8"/>
      <c r="E1332" s="20" t="s">
        <v>29</v>
      </c>
      <c r="F1332" s="11"/>
      <c r="G1332" s="11"/>
      <c r="H1332" s="11"/>
      <c r="I1332" s="11"/>
      <c r="J1332" s="11"/>
      <c r="K1332" s="11"/>
      <c r="L1332" s="11"/>
      <c r="M1332" s="11"/>
      <c r="N1332" s="11"/>
      <c r="O1332" s="11">
        <f>O1333</f>
        <v>85702.688699999999</v>
      </c>
      <c r="P1332" s="11">
        <f>P1333</f>
        <v>0</v>
      </c>
      <c r="Q1332" s="11">
        <f>Q1333</f>
        <v>0</v>
      </c>
      <c r="R1332" s="11">
        <f t="shared" si="1754"/>
        <v>85702.688699999999</v>
      </c>
      <c r="S1332" s="11">
        <f t="shared" si="1755"/>
        <v>0</v>
      </c>
      <c r="T1332" s="11">
        <f t="shared" si="1756"/>
        <v>0</v>
      </c>
      <c r="U1332" s="11">
        <f>U1333</f>
        <v>-85702.688699999999</v>
      </c>
      <c r="V1332" s="11">
        <f>V1333</f>
        <v>0</v>
      </c>
      <c r="W1332" s="11">
        <f>W1333</f>
        <v>0</v>
      </c>
      <c r="X1332" s="11">
        <f t="shared" si="1730"/>
        <v>0</v>
      </c>
      <c r="Y1332" s="11">
        <f t="shared" si="1731"/>
        <v>0</v>
      </c>
      <c r="Z1332" s="11">
        <f t="shared" si="1732"/>
        <v>0</v>
      </c>
      <c r="AA1332" s="11">
        <f>AA1333</f>
        <v>0</v>
      </c>
      <c r="AB1332" s="11">
        <f>AB1333</f>
        <v>0</v>
      </c>
      <c r="AC1332" s="11">
        <f>AC1333</f>
        <v>0</v>
      </c>
      <c r="AD1332" s="11">
        <f t="shared" si="1821"/>
        <v>0</v>
      </c>
      <c r="AE1332" s="11">
        <f>AE1333</f>
        <v>0</v>
      </c>
      <c r="AF1332" s="11"/>
      <c r="AG1332" s="11">
        <f t="shared" si="1822"/>
        <v>0</v>
      </c>
      <c r="AH1332" s="11">
        <f t="shared" si="1823"/>
        <v>0</v>
      </c>
      <c r="AI1332" s="11">
        <f>AI1333</f>
        <v>0</v>
      </c>
      <c r="AJ1332" s="21">
        <v>0</v>
      </c>
      <c r="AK1332" s="21"/>
    </row>
    <row r="1333" spans="1:42" s="1" customFormat="1" hidden="1" x14ac:dyDescent="0.3">
      <c r="A1333" s="8" t="s">
        <v>868</v>
      </c>
      <c r="B1333" s="9">
        <v>400</v>
      </c>
      <c r="C1333" s="8" t="s">
        <v>318</v>
      </c>
      <c r="D1333" s="8" t="s">
        <v>30</v>
      </c>
      <c r="E1333" s="20" t="s">
        <v>720</v>
      </c>
      <c r="F1333" s="11"/>
      <c r="G1333" s="11"/>
      <c r="H1333" s="11"/>
      <c r="I1333" s="11"/>
      <c r="J1333" s="11"/>
      <c r="K1333" s="11"/>
      <c r="L1333" s="11"/>
      <c r="M1333" s="11"/>
      <c r="N1333" s="11"/>
      <c r="O1333" s="11">
        <v>85702.688699999999</v>
      </c>
      <c r="P1333" s="11"/>
      <c r="Q1333" s="11"/>
      <c r="R1333" s="11">
        <f t="shared" si="1754"/>
        <v>85702.688699999999</v>
      </c>
      <c r="S1333" s="11">
        <f t="shared" si="1755"/>
        <v>0</v>
      </c>
      <c r="T1333" s="11">
        <f t="shared" si="1756"/>
        <v>0</v>
      </c>
      <c r="U1333" s="11">
        <v>-85702.688699999999</v>
      </c>
      <c r="V1333" s="11"/>
      <c r="W1333" s="11"/>
      <c r="X1333" s="11">
        <f t="shared" si="1730"/>
        <v>0</v>
      </c>
      <c r="Y1333" s="11">
        <f t="shared" si="1731"/>
        <v>0</v>
      </c>
      <c r="Z1333" s="11">
        <f t="shared" si="1732"/>
        <v>0</v>
      </c>
      <c r="AA1333" s="11"/>
      <c r="AB1333" s="11"/>
      <c r="AC1333" s="11"/>
      <c r="AD1333" s="11">
        <f t="shared" si="1821"/>
        <v>0</v>
      </c>
      <c r="AE1333" s="11"/>
      <c r="AF1333" s="11"/>
      <c r="AG1333" s="11">
        <f t="shared" si="1822"/>
        <v>0</v>
      </c>
      <c r="AH1333" s="11">
        <f t="shared" si="1823"/>
        <v>0</v>
      </c>
      <c r="AI1333" s="11"/>
      <c r="AJ1333" s="21">
        <v>0</v>
      </c>
      <c r="AK1333" s="21"/>
    </row>
    <row r="1334" spans="1:42" s="1" customFormat="1" hidden="1" x14ac:dyDescent="0.3">
      <c r="A1334" s="8" t="s">
        <v>868</v>
      </c>
      <c r="B1334" s="9" t="s">
        <v>45</v>
      </c>
      <c r="C1334" s="8"/>
      <c r="D1334" s="8"/>
      <c r="E1334" s="20" t="s">
        <v>46</v>
      </c>
      <c r="F1334" s="11"/>
      <c r="G1334" s="11"/>
      <c r="H1334" s="11"/>
      <c r="I1334" s="11"/>
      <c r="J1334" s="11"/>
      <c r="K1334" s="11"/>
      <c r="L1334" s="11"/>
      <c r="M1334" s="11"/>
      <c r="N1334" s="11"/>
      <c r="O1334" s="11">
        <f>O1335</f>
        <v>2097.4</v>
      </c>
      <c r="P1334" s="11">
        <f>P1335</f>
        <v>0</v>
      </c>
      <c r="Q1334" s="11">
        <f>Q1335</f>
        <v>0</v>
      </c>
      <c r="R1334" s="11">
        <f t="shared" si="1754"/>
        <v>2097.4</v>
      </c>
      <c r="S1334" s="11">
        <f t="shared" si="1755"/>
        <v>0</v>
      </c>
      <c r="T1334" s="11">
        <f t="shared" si="1756"/>
        <v>0</v>
      </c>
      <c r="U1334" s="11">
        <f>U1335</f>
        <v>-2097.4</v>
      </c>
      <c r="V1334" s="11">
        <f>V1335</f>
        <v>0</v>
      </c>
      <c r="W1334" s="11">
        <f>W1335</f>
        <v>0</v>
      </c>
      <c r="X1334" s="11">
        <f t="shared" si="1730"/>
        <v>0</v>
      </c>
      <c r="Y1334" s="11">
        <f t="shared" si="1731"/>
        <v>0</v>
      </c>
      <c r="Z1334" s="11">
        <f t="shared" si="1732"/>
        <v>0</v>
      </c>
      <c r="AA1334" s="11">
        <f>AA1335</f>
        <v>0</v>
      </c>
      <c r="AB1334" s="11">
        <f>AB1335</f>
        <v>0</v>
      </c>
      <c r="AC1334" s="11">
        <f>AC1335</f>
        <v>0</v>
      </c>
      <c r="AD1334" s="11">
        <f t="shared" si="1821"/>
        <v>0</v>
      </c>
      <c r="AE1334" s="11">
        <f>AE1335</f>
        <v>0</v>
      </c>
      <c r="AF1334" s="11"/>
      <c r="AG1334" s="11">
        <f t="shared" si="1822"/>
        <v>0</v>
      </c>
      <c r="AH1334" s="11">
        <f t="shared" si="1823"/>
        <v>0</v>
      </c>
      <c r="AI1334" s="11">
        <f>AI1335</f>
        <v>0</v>
      </c>
      <c r="AJ1334" s="21">
        <v>0</v>
      </c>
      <c r="AK1334" s="21"/>
    </row>
    <row r="1335" spans="1:42" s="1" customFormat="1" hidden="1" x14ac:dyDescent="0.3">
      <c r="A1335" s="8" t="s">
        <v>868</v>
      </c>
      <c r="B1335" s="9">
        <v>800</v>
      </c>
      <c r="C1335" s="8" t="s">
        <v>318</v>
      </c>
      <c r="D1335" s="8" t="s">
        <v>30</v>
      </c>
      <c r="E1335" s="20" t="s">
        <v>720</v>
      </c>
      <c r="F1335" s="11"/>
      <c r="G1335" s="11"/>
      <c r="H1335" s="11"/>
      <c r="I1335" s="11"/>
      <c r="J1335" s="11"/>
      <c r="K1335" s="11"/>
      <c r="L1335" s="11"/>
      <c r="M1335" s="11"/>
      <c r="N1335" s="11"/>
      <c r="O1335" s="11">
        <v>2097.4</v>
      </c>
      <c r="P1335" s="11"/>
      <c r="Q1335" s="11"/>
      <c r="R1335" s="11">
        <f t="shared" si="1754"/>
        <v>2097.4</v>
      </c>
      <c r="S1335" s="11">
        <f t="shared" si="1755"/>
        <v>0</v>
      </c>
      <c r="T1335" s="11">
        <f t="shared" si="1756"/>
        <v>0</v>
      </c>
      <c r="U1335" s="11">
        <v>-2097.4</v>
      </c>
      <c r="V1335" s="11"/>
      <c r="W1335" s="11"/>
      <c r="X1335" s="11">
        <f t="shared" si="1730"/>
        <v>0</v>
      </c>
      <c r="Y1335" s="11">
        <f t="shared" si="1731"/>
        <v>0</v>
      </c>
      <c r="Z1335" s="11">
        <f t="shared" si="1732"/>
        <v>0</v>
      </c>
      <c r="AA1335" s="11"/>
      <c r="AB1335" s="11"/>
      <c r="AC1335" s="11"/>
      <c r="AD1335" s="11">
        <f t="shared" si="1821"/>
        <v>0</v>
      </c>
      <c r="AE1335" s="11"/>
      <c r="AF1335" s="11"/>
      <c r="AG1335" s="11">
        <f t="shared" si="1822"/>
        <v>0</v>
      </c>
      <c r="AH1335" s="11">
        <f t="shared" si="1823"/>
        <v>0</v>
      </c>
      <c r="AI1335" s="11"/>
      <c r="AJ1335" s="21">
        <v>0</v>
      </c>
      <c r="AK1335" s="21"/>
    </row>
    <row r="1336" spans="1:42" ht="62.4" x14ac:dyDescent="0.3">
      <c r="A1336" s="47" t="s">
        <v>870</v>
      </c>
      <c r="B1336" s="48"/>
      <c r="C1336" s="47"/>
      <c r="D1336" s="47"/>
      <c r="E1336" s="49" t="s">
        <v>871</v>
      </c>
      <c r="F1336" s="11">
        <f t="shared" si="1804"/>
        <v>0</v>
      </c>
      <c r="G1336" s="11">
        <f t="shared" si="1805"/>
        <v>583791</v>
      </c>
      <c r="H1336" s="11">
        <f t="shared" si="1806"/>
        <v>0</v>
      </c>
      <c r="I1336" s="11">
        <f t="shared" si="1807"/>
        <v>0</v>
      </c>
      <c r="J1336" s="11">
        <f t="shared" si="1808"/>
        <v>0</v>
      </c>
      <c r="K1336" s="11">
        <f t="shared" si="1809"/>
        <v>0</v>
      </c>
      <c r="L1336" s="11">
        <f t="shared" si="1761"/>
        <v>0</v>
      </c>
      <c r="M1336" s="11">
        <f t="shared" si="1762"/>
        <v>583791</v>
      </c>
      <c r="N1336" s="11">
        <f t="shared" si="1763"/>
        <v>0</v>
      </c>
      <c r="O1336" s="11">
        <f t="shared" si="1810"/>
        <v>0</v>
      </c>
      <c r="P1336" s="11">
        <f t="shared" si="1811"/>
        <v>0</v>
      </c>
      <c r="Q1336" s="11">
        <f t="shared" si="1812"/>
        <v>0</v>
      </c>
      <c r="R1336" s="11">
        <f t="shared" si="1754"/>
        <v>0</v>
      </c>
      <c r="S1336" s="11">
        <f t="shared" si="1755"/>
        <v>583791</v>
      </c>
      <c r="T1336" s="11">
        <f t="shared" si="1756"/>
        <v>0</v>
      </c>
      <c r="U1336" s="11">
        <f t="shared" ref="U1336:U1337" si="1825">U1337</f>
        <v>0</v>
      </c>
      <c r="V1336" s="11">
        <f t="shared" ref="V1336:V1337" si="1826">V1337</f>
        <v>0</v>
      </c>
      <c r="W1336" s="11">
        <f t="shared" ref="W1336:W1337" si="1827">W1337</f>
        <v>0</v>
      </c>
      <c r="X1336" s="11">
        <f t="shared" si="1730"/>
        <v>0</v>
      </c>
      <c r="Y1336" s="11">
        <f t="shared" si="1731"/>
        <v>583791</v>
      </c>
      <c r="Z1336" s="11">
        <f t="shared" si="1732"/>
        <v>0</v>
      </c>
      <c r="AA1336" s="11">
        <f t="shared" ref="AA1336:AA1337" si="1828">AA1337</f>
        <v>0</v>
      </c>
      <c r="AB1336" s="11">
        <f t="shared" ref="AB1336:AB1337" si="1829">AB1337</f>
        <v>0</v>
      </c>
      <c r="AC1336" s="11">
        <f t="shared" ref="AC1336:AC1337" si="1830">AC1337</f>
        <v>0</v>
      </c>
      <c r="AD1336" s="11">
        <f t="shared" si="1821"/>
        <v>0</v>
      </c>
      <c r="AE1336" s="11">
        <f t="shared" ref="AE1336:AE1337" si="1831">AE1337</f>
        <v>0</v>
      </c>
      <c r="AF1336" s="57">
        <f t="shared" ref="AF1336:AF1399" si="1832">AD1336+AE1336</f>
        <v>0</v>
      </c>
      <c r="AG1336" s="58">
        <f t="shared" si="1822"/>
        <v>583791</v>
      </c>
      <c r="AH1336" s="58">
        <f t="shared" si="1823"/>
        <v>0</v>
      </c>
      <c r="AI1336" s="11">
        <f t="shared" ref="AI1336:AI1337" si="1833">AI1337</f>
        <v>0</v>
      </c>
      <c r="AJ1336" s="21"/>
      <c r="AK1336" s="21"/>
    </row>
    <row r="1337" spans="1:42" ht="46.8" x14ac:dyDescent="0.3">
      <c r="A1337" s="47" t="s">
        <v>870</v>
      </c>
      <c r="B1337" s="48" t="s">
        <v>28</v>
      </c>
      <c r="C1337" s="47"/>
      <c r="D1337" s="47"/>
      <c r="E1337" s="49" t="s">
        <v>29</v>
      </c>
      <c r="F1337" s="11">
        <f t="shared" si="1804"/>
        <v>0</v>
      </c>
      <c r="G1337" s="11">
        <f t="shared" si="1805"/>
        <v>583791</v>
      </c>
      <c r="H1337" s="11">
        <f t="shared" si="1806"/>
        <v>0</v>
      </c>
      <c r="I1337" s="11">
        <f t="shared" si="1807"/>
        <v>0</v>
      </c>
      <c r="J1337" s="11">
        <f t="shared" si="1808"/>
        <v>0</v>
      </c>
      <c r="K1337" s="11">
        <f t="shared" si="1809"/>
        <v>0</v>
      </c>
      <c r="L1337" s="11">
        <f t="shared" si="1761"/>
        <v>0</v>
      </c>
      <c r="M1337" s="11">
        <f t="shared" si="1762"/>
        <v>583791</v>
      </c>
      <c r="N1337" s="11">
        <f t="shared" si="1763"/>
        <v>0</v>
      </c>
      <c r="O1337" s="11">
        <f t="shared" si="1810"/>
        <v>0</v>
      </c>
      <c r="P1337" s="11">
        <f t="shared" si="1811"/>
        <v>0</v>
      </c>
      <c r="Q1337" s="11">
        <f t="shared" si="1812"/>
        <v>0</v>
      </c>
      <c r="R1337" s="11">
        <f t="shared" si="1754"/>
        <v>0</v>
      </c>
      <c r="S1337" s="11">
        <f t="shared" si="1755"/>
        <v>583791</v>
      </c>
      <c r="T1337" s="11">
        <f t="shared" si="1756"/>
        <v>0</v>
      </c>
      <c r="U1337" s="11">
        <f t="shared" si="1825"/>
        <v>0</v>
      </c>
      <c r="V1337" s="11">
        <f t="shared" si="1826"/>
        <v>0</v>
      </c>
      <c r="W1337" s="11">
        <f t="shared" si="1827"/>
        <v>0</v>
      </c>
      <c r="X1337" s="11">
        <f t="shared" si="1730"/>
        <v>0</v>
      </c>
      <c r="Y1337" s="11">
        <f t="shared" si="1731"/>
        <v>583791</v>
      </c>
      <c r="Z1337" s="11">
        <f t="shared" si="1732"/>
        <v>0</v>
      </c>
      <c r="AA1337" s="11">
        <f t="shared" si="1828"/>
        <v>0</v>
      </c>
      <c r="AB1337" s="11">
        <f t="shared" si="1829"/>
        <v>0</v>
      </c>
      <c r="AC1337" s="11">
        <f t="shared" si="1830"/>
        <v>0</v>
      </c>
      <c r="AD1337" s="11">
        <f t="shared" si="1821"/>
        <v>0</v>
      </c>
      <c r="AE1337" s="11">
        <f t="shared" si="1831"/>
        <v>0</v>
      </c>
      <c r="AF1337" s="57">
        <f t="shared" si="1832"/>
        <v>0</v>
      </c>
      <c r="AG1337" s="58">
        <f t="shared" si="1822"/>
        <v>583791</v>
      </c>
      <c r="AH1337" s="58">
        <f t="shared" si="1823"/>
        <v>0</v>
      </c>
      <c r="AI1337" s="11">
        <f t="shared" si="1833"/>
        <v>0</v>
      </c>
      <c r="AJ1337" s="21"/>
      <c r="AK1337" s="21"/>
    </row>
    <row r="1338" spans="1:42" x14ac:dyDescent="0.3">
      <c r="A1338" s="47" t="s">
        <v>870</v>
      </c>
      <c r="B1338" s="48">
        <v>400</v>
      </c>
      <c r="C1338" s="47" t="s">
        <v>318</v>
      </c>
      <c r="D1338" s="47" t="s">
        <v>30</v>
      </c>
      <c r="E1338" s="49" t="s">
        <v>720</v>
      </c>
      <c r="F1338" s="11">
        <v>0</v>
      </c>
      <c r="G1338" s="11">
        <v>583791</v>
      </c>
      <c r="H1338" s="11">
        <v>0</v>
      </c>
      <c r="I1338" s="11"/>
      <c r="J1338" s="11"/>
      <c r="K1338" s="11"/>
      <c r="L1338" s="11">
        <f t="shared" si="1761"/>
        <v>0</v>
      </c>
      <c r="M1338" s="11">
        <f t="shared" si="1762"/>
        <v>583791</v>
      </c>
      <c r="N1338" s="11">
        <f t="shared" si="1763"/>
        <v>0</v>
      </c>
      <c r="O1338" s="11"/>
      <c r="P1338" s="11"/>
      <c r="Q1338" s="11"/>
      <c r="R1338" s="11">
        <f t="shared" si="1754"/>
        <v>0</v>
      </c>
      <c r="S1338" s="11">
        <f t="shared" si="1755"/>
        <v>583791</v>
      </c>
      <c r="T1338" s="11">
        <f t="shared" si="1756"/>
        <v>0</v>
      </c>
      <c r="U1338" s="11"/>
      <c r="V1338" s="11"/>
      <c r="W1338" s="11"/>
      <c r="X1338" s="11">
        <f t="shared" si="1730"/>
        <v>0</v>
      </c>
      <c r="Y1338" s="11">
        <f t="shared" si="1731"/>
        <v>583791</v>
      </c>
      <c r="Z1338" s="11">
        <f t="shared" si="1732"/>
        <v>0</v>
      </c>
      <c r="AA1338" s="11"/>
      <c r="AB1338" s="11"/>
      <c r="AC1338" s="11"/>
      <c r="AD1338" s="11">
        <f t="shared" si="1821"/>
        <v>0</v>
      </c>
      <c r="AE1338" s="11"/>
      <c r="AF1338" s="57">
        <f t="shared" si="1832"/>
        <v>0</v>
      </c>
      <c r="AG1338" s="58">
        <f t="shared" si="1822"/>
        <v>583791</v>
      </c>
      <c r="AH1338" s="58">
        <f t="shared" si="1823"/>
        <v>0</v>
      </c>
      <c r="AI1338" s="11"/>
      <c r="AJ1338" s="21"/>
      <c r="AK1338" s="21"/>
    </row>
    <row r="1339" spans="1:42" s="60" customFormat="1" x14ac:dyDescent="0.3">
      <c r="A1339" s="44" t="s">
        <v>872</v>
      </c>
      <c r="B1339" s="45"/>
      <c r="C1339" s="44"/>
      <c r="D1339" s="44"/>
      <c r="E1339" s="46" t="s">
        <v>23</v>
      </c>
      <c r="F1339" s="18">
        <f t="shared" ref="F1339:K1339" si="1834">F1340+F1346</f>
        <v>1213505.5</v>
      </c>
      <c r="G1339" s="18">
        <f t="shared" si="1834"/>
        <v>897583.3</v>
      </c>
      <c r="H1339" s="18">
        <f t="shared" si="1834"/>
        <v>1572368.3</v>
      </c>
      <c r="I1339" s="18">
        <f t="shared" si="1834"/>
        <v>0</v>
      </c>
      <c r="J1339" s="18">
        <f t="shared" si="1834"/>
        <v>0</v>
      </c>
      <c r="K1339" s="18">
        <f t="shared" si="1834"/>
        <v>0</v>
      </c>
      <c r="L1339" s="18">
        <f t="shared" si="1761"/>
        <v>1213505.5</v>
      </c>
      <c r="M1339" s="18">
        <f t="shared" si="1762"/>
        <v>897583.3</v>
      </c>
      <c r="N1339" s="18">
        <f t="shared" si="1763"/>
        <v>1572368.3</v>
      </c>
      <c r="O1339" s="18">
        <f>O1340+O1346</f>
        <v>248246.24638</v>
      </c>
      <c r="P1339" s="18">
        <f>P1340+P1346</f>
        <v>0</v>
      </c>
      <c r="Q1339" s="18">
        <f>Q1340+Q1346</f>
        <v>-231023.29</v>
      </c>
      <c r="R1339" s="18">
        <f t="shared" si="1754"/>
        <v>1461751.7463799999</v>
      </c>
      <c r="S1339" s="18">
        <f t="shared" si="1755"/>
        <v>897583.3</v>
      </c>
      <c r="T1339" s="18">
        <f t="shared" si="1756"/>
        <v>1341345.01</v>
      </c>
      <c r="U1339" s="18">
        <f>U1340+U1346</f>
        <v>126559.43425999999</v>
      </c>
      <c r="V1339" s="18">
        <f>V1340+V1346</f>
        <v>0</v>
      </c>
      <c r="W1339" s="18">
        <f>W1340+W1346</f>
        <v>0</v>
      </c>
      <c r="X1339" s="18">
        <f t="shared" si="1730"/>
        <v>1588311.1806399999</v>
      </c>
      <c r="Y1339" s="18">
        <f t="shared" si="1731"/>
        <v>897583.3</v>
      </c>
      <c r="Z1339" s="18">
        <f t="shared" si="1732"/>
        <v>1341345.01</v>
      </c>
      <c r="AA1339" s="18">
        <f>AA1340+AA1346</f>
        <v>609208.56999999995</v>
      </c>
      <c r="AB1339" s="18">
        <f>AB1340+AB1346</f>
        <v>0</v>
      </c>
      <c r="AC1339" s="18">
        <f>AC1340+AC1346</f>
        <v>0</v>
      </c>
      <c r="AD1339" s="18">
        <f t="shared" si="1821"/>
        <v>2197519.7506399998</v>
      </c>
      <c r="AE1339" s="18">
        <f>AE1340+AE1346</f>
        <v>0</v>
      </c>
      <c r="AF1339" s="55">
        <f t="shared" si="1832"/>
        <v>2197519.7506399998</v>
      </c>
      <c r="AG1339" s="56">
        <f t="shared" si="1822"/>
        <v>897583.3</v>
      </c>
      <c r="AH1339" s="56">
        <f t="shared" si="1823"/>
        <v>1341345.01</v>
      </c>
      <c r="AI1339" s="18">
        <f>AI1340+AI1346</f>
        <v>0</v>
      </c>
      <c r="AJ1339" s="19"/>
      <c r="AK1339" s="19"/>
      <c r="AL1339" s="17"/>
      <c r="AM1339" s="17"/>
      <c r="AN1339" s="17"/>
      <c r="AO1339" s="17"/>
      <c r="AP1339" s="17"/>
    </row>
    <row r="1340" spans="1:42" ht="46.8" x14ac:dyDescent="0.3">
      <c r="A1340" s="47" t="s">
        <v>873</v>
      </c>
      <c r="B1340" s="48"/>
      <c r="C1340" s="47"/>
      <c r="D1340" s="47"/>
      <c r="E1340" s="49" t="s">
        <v>874</v>
      </c>
      <c r="F1340" s="11">
        <f t="shared" ref="F1340:F1342" si="1835">F1341</f>
        <v>600000</v>
      </c>
      <c r="G1340" s="11">
        <f t="shared" ref="G1340:G1342" si="1836">G1341</f>
        <v>216209</v>
      </c>
      <c r="H1340" s="11">
        <f t="shared" ref="H1340:H1342" si="1837">H1341</f>
        <v>800000</v>
      </c>
      <c r="I1340" s="11">
        <f t="shared" ref="I1340:I1342" si="1838">I1341</f>
        <v>0</v>
      </c>
      <c r="J1340" s="11">
        <f t="shared" ref="J1340:J1342" si="1839">J1341</f>
        <v>0</v>
      </c>
      <c r="K1340" s="11">
        <f t="shared" ref="K1340:K1342" si="1840">K1341</f>
        <v>0</v>
      </c>
      <c r="L1340" s="11">
        <f t="shared" si="1761"/>
        <v>600000</v>
      </c>
      <c r="M1340" s="11">
        <f t="shared" si="1762"/>
        <v>216209</v>
      </c>
      <c r="N1340" s="11">
        <f t="shared" si="1763"/>
        <v>800000</v>
      </c>
      <c r="O1340" s="11">
        <f t="shared" ref="O1340:O1344" si="1841">O1341</f>
        <v>248246.24638</v>
      </c>
      <c r="P1340" s="11">
        <f t="shared" ref="P1340:P1344" si="1842">P1341</f>
        <v>0</v>
      </c>
      <c r="Q1340" s="11">
        <f t="shared" ref="Q1340:Q1344" si="1843">Q1341</f>
        <v>-231023.29</v>
      </c>
      <c r="R1340" s="11">
        <f t="shared" si="1754"/>
        <v>848246.24638000003</v>
      </c>
      <c r="S1340" s="11">
        <f t="shared" si="1755"/>
        <v>216209</v>
      </c>
      <c r="T1340" s="11">
        <f t="shared" si="1756"/>
        <v>568976.71</v>
      </c>
      <c r="U1340" s="11">
        <f>U1341</f>
        <v>126559.43425999999</v>
      </c>
      <c r="V1340" s="11">
        <f>V1341</f>
        <v>0</v>
      </c>
      <c r="W1340" s="11">
        <f>W1341</f>
        <v>0</v>
      </c>
      <c r="X1340" s="11">
        <f t="shared" si="1730"/>
        <v>974805.68064000004</v>
      </c>
      <c r="Y1340" s="11">
        <f t="shared" si="1731"/>
        <v>216209</v>
      </c>
      <c r="Z1340" s="11">
        <f t="shared" si="1732"/>
        <v>568976.71</v>
      </c>
      <c r="AA1340" s="11">
        <f>AA1341</f>
        <v>609208.56999999995</v>
      </c>
      <c r="AB1340" s="11">
        <f>AB1341</f>
        <v>0</v>
      </c>
      <c r="AC1340" s="11">
        <f>AC1341</f>
        <v>0</v>
      </c>
      <c r="AD1340" s="11">
        <f t="shared" si="1821"/>
        <v>1584014.25064</v>
      </c>
      <c r="AE1340" s="11">
        <f>AE1341</f>
        <v>0</v>
      </c>
      <c r="AF1340" s="57">
        <f t="shared" si="1832"/>
        <v>1584014.25064</v>
      </c>
      <c r="AG1340" s="58">
        <f t="shared" si="1822"/>
        <v>216209</v>
      </c>
      <c r="AH1340" s="58">
        <f t="shared" si="1823"/>
        <v>568976.71</v>
      </c>
      <c r="AI1340" s="11">
        <f>AI1341</f>
        <v>0</v>
      </c>
      <c r="AJ1340" s="21"/>
      <c r="AK1340" s="21"/>
    </row>
    <row r="1341" spans="1:42" ht="31.2" x14ac:dyDescent="0.3">
      <c r="A1341" s="47" t="s">
        <v>875</v>
      </c>
      <c r="B1341" s="48"/>
      <c r="C1341" s="47"/>
      <c r="D1341" s="47"/>
      <c r="E1341" s="49" t="s">
        <v>876</v>
      </c>
      <c r="F1341" s="11">
        <f t="shared" si="1835"/>
        <v>600000</v>
      </c>
      <c r="G1341" s="11">
        <f t="shared" si="1836"/>
        <v>216209</v>
      </c>
      <c r="H1341" s="11">
        <f t="shared" si="1837"/>
        <v>800000</v>
      </c>
      <c r="I1341" s="11">
        <f t="shared" si="1838"/>
        <v>0</v>
      </c>
      <c r="J1341" s="11">
        <f t="shared" si="1839"/>
        <v>0</v>
      </c>
      <c r="K1341" s="11">
        <f t="shared" si="1840"/>
        <v>0</v>
      </c>
      <c r="L1341" s="11">
        <f t="shared" si="1761"/>
        <v>600000</v>
      </c>
      <c r="M1341" s="11">
        <f t="shared" si="1762"/>
        <v>216209</v>
      </c>
      <c r="N1341" s="11">
        <f t="shared" si="1763"/>
        <v>800000</v>
      </c>
      <c r="O1341" s="11">
        <f>O1342+O1344</f>
        <v>248246.24638</v>
      </c>
      <c r="P1341" s="11">
        <f>P1342+P1344</f>
        <v>0</v>
      </c>
      <c r="Q1341" s="11">
        <f>Q1342+Q1344</f>
        <v>-231023.29</v>
      </c>
      <c r="R1341" s="11">
        <f t="shared" si="1754"/>
        <v>848246.24638000003</v>
      </c>
      <c r="S1341" s="11">
        <f t="shared" si="1755"/>
        <v>216209</v>
      </c>
      <c r="T1341" s="11">
        <f t="shared" si="1756"/>
        <v>568976.71</v>
      </c>
      <c r="U1341" s="11">
        <f>U1342+U1344</f>
        <v>126559.43425999999</v>
      </c>
      <c r="V1341" s="11">
        <f>V1342+V1344</f>
        <v>0</v>
      </c>
      <c r="W1341" s="11">
        <f>W1342+W1344</f>
        <v>0</v>
      </c>
      <c r="X1341" s="11">
        <f t="shared" si="1730"/>
        <v>974805.68064000004</v>
      </c>
      <c r="Y1341" s="11">
        <f t="shared" si="1731"/>
        <v>216209</v>
      </c>
      <c r="Z1341" s="11">
        <f t="shared" si="1732"/>
        <v>568976.71</v>
      </c>
      <c r="AA1341" s="11">
        <f>AA1342+AA1344</f>
        <v>609208.56999999995</v>
      </c>
      <c r="AB1341" s="11">
        <f>AB1342+AB1344</f>
        <v>0</v>
      </c>
      <c r="AC1341" s="11">
        <f>AC1342+AC1344</f>
        <v>0</v>
      </c>
      <c r="AD1341" s="11">
        <f t="shared" si="1821"/>
        <v>1584014.25064</v>
      </c>
      <c r="AE1341" s="11">
        <f>AE1342+AE1344</f>
        <v>0</v>
      </c>
      <c r="AF1341" s="57">
        <f t="shared" si="1832"/>
        <v>1584014.25064</v>
      </c>
      <c r="AG1341" s="58">
        <f t="shared" si="1822"/>
        <v>216209</v>
      </c>
      <c r="AH1341" s="58">
        <f t="shared" si="1823"/>
        <v>568976.71</v>
      </c>
      <c r="AI1341" s="11">
        <f>AI1342+AI1344</f>
        <v>0</v>
      </c>
      <c r="AJ1341" s="21"/>
      <c r="AK1341" s="21"/>
    </row>
    <row r="1342" spans="1:42" ht="46.8" x14ac:dyDescent="0.3">
      <c r="A1342" s="47" t="s">
        <v>875</v>
      </c>
      <c r="B1342" s="48" t="s">
        <v>28</v>
      </c>
      <c r="C1342" s="47"/>
      <c r="D1342" s="47"/>
      <c r="E1342" s="49" t="s">
        <v>29</v>
      </c>
      <c r="F1342" s="11">
        <f t="shared" si="1835"/>
        <v>600000</v>
      </c>
      <c r="G1342" s="11">
        <f t="shared" si="1836"/>
        <v>216209</v>
      </c>
      <c r="H1342" s="11">
        <f t="shared" si="1837"/>
        <v>800000</v>
      </c>
      <c r="I1342" s="11">
        <f t="shared" si="1838"/>
        <v>0</v>
      </c>
      <c r="J1342" s="11">
        <f t="shared" si="1839"/>
        <v>0</v>
      </c>
      <c r="K1342" s="11">
        <f t="shared" si="1840"/>
        <v>0</v>
      </c>
      <c r="L1342" s="11">
        <f t="shared" si="1761"/>
        <v>600000</v>
      </c>
      <c r="M1342" s="11">
        <f t="shared" si="1762"/>
        <v>216209</v>
      </c>
      <c r="N1342" s="11">
        <f t="shared" si="1763"/>
        <v>800000</v>
      </c>
      <c r="O1342" s="11">
        <f t="shared" si="1841"/>
        <v>247939.55937999999</v>
      </c>
      <c r="P1342" s="11">
        <f t="shared" si="1842"/>
        <v>0</v>
      </c>
      <c r="Q1342" s="11">
        <f t="shared" si="1843"/>
        <v>-231023.29</v>
      </c>
      <c r="R1342" s="11">
        <f t="shared" si="1754"/>
        <v>847939.55937999999</v>
      </c>
      <c r="S1342" s="11">
        <f t="shared" si="1755"/>
        <v>216209</v>
      </c>
      <c r="T1342" s="11">
        <f t="shared" si="1756"/>
        <v>568976.71</v>
      </c>
      <c r="U1342" s="11">
        <f>U1343</f>
        <v>126559.43425999999</v>
      </c>
      <c r="V1342" s="11">
        <f>V1343</f>
        <v>0</v>
      </c>
      <c r="W1342" s="11">
        <f>W1343</f>
        <v>0</v>
      </c>
      <c r="X1342" s="11">
        <f t="shared" si="1730"/>
        <v>974498.99364</v>
      </c>
      <c r="Y1342" s="11">
        <f t="shared" si="1731"/>
        <v>216209</v>
      </c>
      <c r="Z1342" s="11">
        <f t="shared" si="1732"/>
        <v>568976.71</v>
      </c>
      <c r="AA1342" s="11">
        <f>AA1343</f>
        <v>609208.56999999995</v>
      </c>
      <c r="AB1342" s="11">
        <f>AB1343</f>
        <v>0</v>
      </c>
      <c r="AC1342" s="11">
        <f>AC1343</f>
        <v>0</v>
      </c>
      <c r="AD1342" s="11">
        <f t="shared" si="1821"/>
        <v>1583707.5636399998</v>
      </c>
      <c r="AE1342" s="11">
        <f>AE1343</f>
        <v>0</v>
      </c>
      <c r="AF1342" s="57">
        <f t="shared" si="1832"/>
        <v>1583707.5636399998</v>
      </c>
      <c r="AG1342" s="58">
        <f t="shared" si="1822"/>
        <v>216209</v>
      </c>
      <c r="AH1342" s="58">
        <f t="shared" si="1823"/>
        <v>568976.71</v>
      </c>
      <c r="AI1342" s="11">
        <f>AI1343</f>
        <v>0</v>
      </c>
      <c r="AJ1342" s="21"/>
      <c r="AK1342" s="21"/>
    </row>
    <row r="1343" spans="1:42" x14ac:dyDescent="0.3">
      <c r="A1343" s="47" t="s">
        <v>875</v>
      </c>
      <c r="B1343" s="48">
        <v>400</v>
      </c>
      <c r="C1343" s="47" t="s">
        <v>318</v>
      </c>
      <c r="D1343" s="47" t="s">
        <v>30</v>
      </c>
      <c r="E1343" s="49" t="s">
        <v>720</v>
      </c>
      <c r="F1343" s="11">
        <v>600000</v>
      </c>
      <c r="G1343" s="11">
        <v>216209</v>
      </c>
      <c r="H1343" s="11">
        <v>800000</v>
      </c>
      <c r="I1343" s="11"/>
      <c r="J1343" s="11"/>
      <c r="K1343" s="11"/>
      <c r="L1343" s="11">
        <f t="shared" si="1761"/>
        <v>600000</v>
      </c>
      <c r="M1343" s="11">
        <f t="shared" si="1762"/>
        <v>216209</v>
      </c>
      <c r="N1343" s="11">
        <f t="shared" si="1763"/>
        <v>800000</v>
      </c>
      <c r="O1343" s="11">
        <f>16916.26938+204092.618+26930.672</f>
        <v>247939.55937999999</v>
      </c>
      <c r="P1343" s="11"/>
      <c r="Q1343" s="11">
        <v>-231023.29</v>
      </c>
      <c r="R1343" s="11">
        <f t="shared" si="1754"/>
        <v>847939.55937999999</v>
      </c>
      <c r="S1343" s="11">
        <f t="shared" si="1755"/>
        <v>216209</v>
      </c>
      <c r="T1343" s="11">
        <f t="shared" si="1756"/>
        <v>568976.71</v>
      </c>
      <c r="U1343" s="11">
        <f>87800.0887+38759.34556</f>
        <v>126559.43425999999</v>
      </c>
      <c r="V1343" s="11"/>
      <c r="W1343" s="11"/>
      <c r="X1343" s="11">
        <f t="shared" ref="X1343:X1406" si="1844">R1343+U1343</f>
        <v>974498.99364</v>
      </c>
      <c r="Y1343" s="11">
        <f t="shared" ref="Y1343:Y1406" si="1845">S1343+V1343</f>
        <v>216209</v>
      </c>
      <c r="Z1343" s="11">
        <f t="shared" ref="Z1343:Z1406" si="1846">T1343+W1343</f>
        <v>568976.71</v>
      </c>
      <c r="AA1343" s="11">
        <v>609208.56999999995</v>
      </c>
      <c r="AB1343" s="11"/>
      <c r="AC1343" s="11"/>
      <c r="AD1343" s="11">
        <f t="shared" si="1821"/>
        <v>1583707.5636399998</v>
      </c>
      <c r="AE1343" s="11"/>
      <c r="AF1343" s="57">
        <f t="shared" si="1832"/>
        <v>1583707.5636399998</v>
      </c>
      <c r="AG1343" s="58">
        <f t="shared" si="1822"/>
        <v>216209</v>
      </c>
      <c r="AH1343" s="58">
        <f t="shared" si="1823"/>
        <v>568976.71</v>
      </c>
      <c r="AI1343" s="11"/>
      <c r="AJ1343" s="21"/>
      <c r="AK1343" s="21"/>
    </row>
    <row r="1344" spans="1:42" x14ac:dyDescent="0.3">
      <c r="A1344" s="47" t="s">
        <v>875</v>
      </c>
      <c r="B1344" s="48" t="s">
        <v>45</v>
      </c>
      <c r="C1344" s="47"/>
      <c r="D1344" s="47"/>
      <c r="E1344" s="49" t="s">
        <v>46</v>
      </c>
      <c r="F1344" s="11"/>
      <c r="G1344" s="11"/>
      <c r="H1344" s="11"/>
      <c r="I1344" s="11"/>
      <c r="J1344" s="11"/>
      <c r="K1344" s="11"/>
      <c r="L1344" s="11"/>
      <c r="M1344" s="11"/>
      <c r="N1344" s="11"/>
      <c r="O1344" s="11">
        <f t="shared" si="1841"/>
        <v>306.68700000000001</v>
      </c>
      <c r="P1344" s="11">
        <f t="shared" si="1842"/>
        <v>0</v>
      </c>
      <c r="Q1344" s="11">
        <f t="shared" si="1843"/>
        <v>0</v>
      </c>
      <c r="R1344" s="11">
        <f t="shared" si="1754"/>
        <v>306.68700000000001</v>
      </c>
      <c r="S1344" s="11">
        <f t="shared" si="1755"/>
        <v>0</v>
      </c>
      <c r="T1344" s="11">
        <f t="shared" si="1756"/>
        <v>0</v>
      </c>
      <c r="U1344" s="11">
        <f>U1345</f>
        <v>0</v>
      </c>
      <c r="V1344" s="11">
        <f>V1345</f>
        <v>0</v>
      </c>
      <c r="W1344" s="11">
        <f>W1345</f>
        <v>0</v>
      </c>
      <c r="X1344" s="11">
        <f t="shared" si="1844"/>
        <v>306.68700000000001</v>
      </c>
      <c r="Y1344" s="11">
        <f t="shared" si="1845"/>
        <v>0</v>
      </c>
      <c r="Z1344" s="11">
        <f t="shared" si="1846"/>
        <v>0</v>
      </c>
      <c r="AA1344" s="11">
        <f>AA1345</f>
        <v>0</v>
      </c>
      <c r="AB1344" s="11">
        <f>AB1345</f>
        <v>0</v>
      </c>
      <c r="AC1344" s="11">
        <f>AC1345</f>
        <v>0</v>
      </c>
      <c r="AD1344" s="11">
        <f t="shared" si="1821"/>
        <v>306.68700000000001</v>
      </c>
      <c r="AE1344" s="11">
        <f>AE1345</f>
        <v>0</v>
      </c>
      <c r="AF1344" s="57">
        <f t="shared" si="1832"/>
        <v>306.68700000000001</v>
      </c>
      <c r="AG1344" s="58">
        <f t="shared" si="1822"/>
        <v>0</v>
      </c>
      <c r="AH1344" s="58">
        <f t="shared" si="1823"/>
        <v>0</v>
      </c>
      <c r="AI1344" s="11">
        <f>AI1345</f>
        <v>0</v>
      </c>
      <c r="AJ1344" s="21"/>
      <c r="AK1344" s="21"/>
    </row>
    <row r="1345" spans="1:37" x14ac:dyDescent="0.3">
      <c r="A1345" s="47" t="s">
        <v>875</v>
      </c>
      <c r="B1345" s="48">
        <v>800</v>
      </c>
      <c r="C1345" s="47" t="s">
        <v>318</v>
      </c>
      <c r="D1345" s="47" t="s">
        <v>30</v>
      </c>
      <c r="E1345" s="49" t="s">
        <v>720</v>
      </c>
      <c r="F1345" s="11"/>
      <c r="G1345" s="11"/>
      <c r="H1345" s="11"/>
      <c r="I1345" s="11"/>
      <c r="J1345" s="11"/>
      <c r="K1345" s="11"/>
      <c r="L1345" s="11"/>
      <c r="M1345" s="11"/>
      <c r="N1345" s="11"/>
      <c r="O1345" s="11">
        <f>306.687</f>
        <v>306.68700000000001</v>
      </c>
      <c r="P1345" s="11"/>
      <c r="Q1345" s="11"/>
      <c r="R1345" s="11">
        <f t="shared" si="1754"/>
        <v>306.68700000000001</v>
      </c>
      <c r="S1345" s="11">
        <f t="shared" si="1755"/>
        <v>0</v>
      </c>
      <c r="T1345" s="11">
        <f t="shared" si="1756"/>
        <v>0</v>
      </c>
      <c r="U1345" s="11"/>
      <c r="V1345" s="11"/>
      <c r="W1345" s="11"/>
      <c r="X1345" s="11">
        <f t="shared" si="1844"/>
        <v>306.68700000000001</v>
      </c>
      <c r="Y1345" s="11">
        <f t="shared" si="1845"/>
        <v>0</v>
      </c>
      <c r="Z1345" s="11">
        <f t="shared" si="1846"/>
        <v>0</v>
      </c>
      <c r="AA1345" s="11"/>
      <c r="AB1345" s="11"/>
      <c r="AC1345" s="11"/>
      <c r="AD1345" s="11">
        <f t="shared" si="1821"/>
        <v>306.68700000000001</v>
      </c>
      <c r="AE1345" s="11"/>
      <c r="AF1345" s="57">
        <f t="shared" si="1832"/>
        <v>306.68700000000001</v>
      </c>
      <c r="AG1345" s="58">
        <f t="shared" si="1822"/>
        <v>0</v>
      </c>
      <c r="AH1345" s="58">
        <f t="shared" si="1823"/>
        <v>0</v>
      </c>
      <c r="AI1345" s="11"/>
      <c r="AJ1345" s="21"/>
      <c r="AK1345" s="21"/>
    </row>
    <row r="1346" spans="1:37" ht="46.8" x14ac:dyDescent="0.3">
      <c r="A1346" s="47" t="s">
        <v>877</v>
      </c>
      <c r="B1346" s="48"/>
      <c r="C1346" s="47"/>
      <c r="D1346" s="47"/>
      <c r="E1346" s="49" t="s">
        <v>878</v>
      </c>
      <c r="F1346" s="11">
        <f t="shared" ref="F1346:K1346" si="1847">F1347+F1350+F1353+F1358</f>
        <v>613505.5</v>
      </c>
      <c r="G1346" s="11">
        <f t="shared" si="1847"/>
        <v>681374.3</v>
      </c>
      <c r="H1346" s="11">
        <f t="shared" si="1847"/>
        <v>772368.3</v>
      </c>
      <c r="I1346" s="11">
        <f t="shared" si="1847"/>
        <v>0</v>
      </c>
      <c r="J1346" s="11">
        <f t="shared" si="1847"/>
        <v>0</v>
      </c>
      <c r="K1346" s="11">
        <f t="shared" si="1847"/>
        <v>0</v>
      </c>
      <c r="L1346" s="11">
        <f t="shared" si="1761"/>
        <v>613505.5</v>
      </c>
      <c r="M1346" s="11">
        <f t="shared" si="1762"/>
        <v>681374.3</v>
      </c>
      <c r="N1346" s="11">
        <f t="shared" si="1763"/>
        <v>772368.3</v>
      </c>
      <c r="O1346" s="11">
        <f>O1347+O1350+O1353+O1358</f>
        <v>0</v>
      </c>
      <c r="P1346" s="11">
        <f>P1347+P1350+P1353+P1358</f>
        <v>0</v>
      </c>
      <c r="Q1346" s="11">
        <f>Q1347+Q1350+Q1353+Q1358</f>
        <v>0</v>
      </c>
      <c r="R1346" s="11">
        <f t="shared" si="1754"/>
        <v>613505.5</v>
      </c>
      <c r="S1346" s="11">
        <f t="shared" si="1755"/>
        <v>681374.3</v>
      </c>
      <c r="T1346" s="11">
        <f t="shared" si="1756"/>
        <v>772368.3</v>
      </c>
      <c r="U1346" s="11">
        <f>U1347+U1350+U1353+U1358</f>
        <v>0</v>
      </c>
      <c r="V1346" s="11">
        <f>V1347+V1350+V1353+V1358</f>
        <v>0</v>
      </c>
      <c r="W1346" s="11">
        <f>W1347+W1350+W1353+W1358</f>
        <v>0</v>
      </c>
      <c r="X1346" s="11">
        <f t="shared" si="1844"/>
        <v>613505.5</v>
      </c>
      <c r="Y1346" s="11">
        <f t="shared" si="1845"/>
        <v>681374.3</v>
      </c>
      <c r="Z1346" s="11">
        <f t="shared" si="1846"/>
        <v>772368.3</v>
      </c>
      <c r="AA1346" s="11">
        <f>AA1347+AA1350+AA1353+AA1358</f>
        <v>0</v>
      </c>
      <c r="AB1346" s="11">
        <f>AB1347+AB1350+AB1353+AB1358</f>
        <v>0</v>
      </c>
      <c r="AC1346" s="11">
        <f>AC1347+AC1350+AC1353+AC1358</f>
        <v>0</v>
      </c>
      <c r="AD1346" s="11">
        <f t="shared" si="1821"/>
        <v>613505.5</v>
      </c>
      <c r="AE1346" s="11">
        <f>AE1347+AE1350+AE1353+AE1358</f>
        <v>0</v>
      </c>
      <c r="AF1346" s="57">
        <f t="shared" si="1832"/>
        <v>613505.5</v>
      </c>
      <c r="AG1346" s="58">
        <f t="shared" si="1822"/>
        <v>681374.3</v>
      </c>
      <c r="AH1346" s="58">
        <f t="shared" si="1823"/>
        <v>772368.3</v>
      </c>
      <c r="AI1346" s="11">
        <f>AI1347+AI1350+AI1353+AI1358</f>
        <v>0</v>
      </c>
      <c r="AJ1346" s="21"/>
      <c r="AK1346" s="21"/>
    </row>
    <row r="1347" spans="1:37" ht="62.4" x14ac:dyDescent="0.3">
      <c r="A1347" s="47" t="s">
        <v>879</v>
      </c>
      <c r="B1347" s="48"/>
      <c r="C1347" s="47"/>
      <c r="D1347" s="47"/>
      <c r="E1347" s="49" t="s">
        <v>880</v>
      </c>
      <c r="F1347" s="11">
        <f t="shared" ref="F1347:F1351" si="1848">F1348</f>
        <v>4433.2</v>
      </c>
      <c r="G1347" s="11">
        <f t="shared" ref="G1347:G1351" si="1849">G1348</f>
        <v>6008.2999999999993</v>
      </c>
      <c r="H1347" s="11">
        <f t="shared" ref="H1347:H1351" si="1850">H1348</f>
        <v>6900.9</v>
      </c>
      <c r="I1347" s="11">
        <f t="shared" ref="I1347:I1351" si="1851">I1348</f>
        <v>0</v>
      </c>
      <c r="J1347" s="11">
        <f t="shared" ref="J1347:J1351" si="1852">J1348</f>
        <v>0</v>
      </c>
      <c r="K1347" s="11">
        <f t="shared" ref="K1347:K1351" si="1853">K1348</f>
        <v>0</v>
      </c>
      <c r="L1347" s="11">
        <f t="shared" si="1761"/>
        <v>4433.2</v>
      </c>
      <c r="M1347" s="11">
        <f t="shared" si="1762"/>
        <v>6008.2999999999993</v>
      </c>
      <c r="N1347" s="11">
        <f t="shared" si="1763"/>
        <v>6900.9</v>
      </c>
      <c r="O1347" s="11">
        <f t="shared" ref="O1347:O1351" si="1854">O1348</f>
        <v>0</v>
      </c>
      <c r="P1347" s="11">
        <f t="shared" ref="P1347:P1351" si="1855">P1348</f>
        <v>0</v>
      </c>
      <c r="Q1347" s="11">
        <f t="shared" ref="Q1347:Q1351" si="1856">Q1348</f>
        <v>0</v>
      </c>
      <c r="R1347" s="11">
        <f t="shared" si="1754"/>
        <v>4433.2</v>
      </c>
      <c r="S1347" s="11">
        <f t="shared" si="1755"/>
        <v>6008.2999999999993</v>
      </c>
      <c r="T1347" s="11">
        <f t="shared" si="1756"/>
        <v>6900.9</v>
      </c>
      <c r="U1347" s="11">
        <f t="shared" ref="U1347:U1351" si="1857">U1348</f>
        <v>0</v>
      </c>
      <c r="V1347" s="11">
        <f t="shared" ref="V1347:V1351" si="1858">V1348</f>
        <v>0</v>
      </c>
      <c r="W1347" s="11">
        <f t="shared" ref="W1347:W1351" si="1859">W1348</f>
        <v>0</v>
      </c>
      <c r="X1347" s="11">
        <f t="shared" si="1844"/>
        <v>4433.2</v>
      </c>
      <c r="Y1347" s="11">
        <f t="shared" si="1845"/>
        <v>6008.2999999999993</v>
      </c>
      <c r="Z1347" s="11">
        <f t="shared" si="1846"/>
        <v>6900.9</v>
      </c>
      <c r="AA1347" s="11">
        <f t="shared" ref="AA1347:AA1351" si="1860">AA1348</f>
        <v>0</v>
      </c>
      <c r="AB1347" s="11">
        <f t="shared" ref="AB1347:AB1351" si="1861">AB1348</f>
        <v>0</v>
      </c>
      <c r="AC1347" s="11">
        <f t="shared" ref="AC1347:AC1351" si="1862">AC1348</f>
        <v>0</v>
      </c>
      <c r="AD1347" s="11">
        <f t="shared" si="1821"/>
        <v>4433.2</v>
      </c>
      <c r="AE1347" s="11">
        <f t="shared" ref="AE1347:AE1351" si="1863">AE1348</f>
        <v>0</v>
      </c>
      <c r="AF1347" s="57">
        <f t="shared" si="1832"/>
        <v>4433.2</v>
      </c>
      <c r="AG1347" s="58">
        <f t="shared" si="1822"/>
        <v>6008.2999999999993</v>
      </c>
      <c r="AH1347" s="58">
        <f t="shared" si="1823"/>
        <v>6900.9</v>
      </c>
      <c r="AI1347" s="11">
        <f t="shared" ref="AI1347:AI1351" si="1864">AI1348</f>
        <v>0</v>
      </c>
      <c r="AJ1347" s="21"/>
      <c r="AK1347" s="21"/>
    </row>
    <row r="1348" spans="1:37" ht="31.2" x14ac:dyDescent="0.3">
      <c r="A1348" s="47" t="s">
        <v>879</v>
      </c>
      <c r="B1348" s="48" t="s">
        <v>59</v>
      </c>
      <c r="C1348" s="47"/>
      <c r="D1348" s="47"/>
      <c r="E1348" s="49" t="s">
        <v>60</v>
      </c>
      <c r="F1348" s="11">
        <f t="shared" si="1848"/>
        <v>4433.2</v>
      </c>
      <c r="G1348" s="11">
        <f t="shared" si="1849"/>
        <v>6008.2999999999993</v>
      </c>
      <c r="H1348" s="11">
        <f t="shared" si="1850"/>
        <v>6900.9</v>
      </c>
      <c r="I1348" s="11">
        <f t="shared" si="1851"/>
        <v>0</v>
      </c>
      <c r="J1348" s="11">
        <f t="shared" si="1852"/>
        <v>0</v>
      </c>
      <c r="K1348" s="11">
        <f t="shared" si="1853"/>
        <v>0</v>
      </c>
      <c r="L1348" s="11">
        <f t="shared" si="1761"/>
        <v>4433.2</v>
      </c>
      <c r="M1348" s="11">
        <f t="shared" si="1762"/>
        <v>6008.2999999999993</v>
      </c>
      <c r="N1348" s="11">
        <f t="shared" si="1763"/>
        <v>6900.9</v>
      </c>
      <c r="O1348" s="11">
        <f t="shared" si="1854"/>
        <v>0</v>
      </c>
      <c r="P1348" s="11">
        <f t="shared" si="1855"/>
        <v>0</v>
      </c>
      <c r="Q1348" s="11">
        <f t="shared" si="1856"/>
        <v>0</v>
      </c>
      <c r="R1348" s="11">
        <f t="shared" si="1754"/>
        <v>4433.2</v>
      </c>
      <c r="S1348" s="11">
        <f t="shared" si="1755"/>
        <v>6008.2999999999993</v>
      </c>
      <c r="T1348" s="11">
        <f t="shared" si="1756"/>
        <v>6900.9</v>
      </c>
      <c r="U1348" s="11">
        <f t="shared" si="1857"/>
        <v>0</v>
      </c>
      <c r="V1348" s="11">
        <f t="shared" si="1858"/>
        <v>0</v>
      </c>
      <c r="W1348" s="11">
        <f t="shared" si="1859"/>
        <v>0</v>
      </c>
      <c r="X1348" s="11">
        <f t="shared" si="1844"/>
        <v>4433.2</v>
      </c>
      <c r="Y1348" s="11">
        <f t="shared" si="1845"/>
        <v>6008.2999999999993</v>
      </c>
      <c r="Z1348" s="11">
        <f t="shared" si="1846"/>
        <v>6900.9</v>
      </c>
      <c r="AA1348" s="11">
        <f t="shared" si="1860"/>
        <v>0</v>
      </c>
      <c r="AB1348" s="11">
        <f t="shared" si="1861"/>
        <v>0</v>
      </c>
      <c r="AC1348" s="11">
        <f t="shared" si="1862"/>
        <v>0</v>
      </c>
      <c r="AD1348" s="11">
        <f t="shared" si="1821"/>
        <v>4433.2</v>
      </c>
      <c r="AE1348" s="11">
        <f t="shared" si="1863"/>
        <v>0</v>
      </c>
      <c r="AF1348" s="57">
        <f t="shared" si="1832"/>
        <v>4433.2</v>
      </c>
      <c r="AG1348" s="58">
        <f t="shared" si="1822"/>
        <v>6008.2999999999993</v>
      </c>
      <c r="AH1348" s="58">
        <f t="shared" si="1823"/>
        <v>6900.9</v>
      </c>
      <c r="AI1348" s="11">
        <f t="shared" si="1864"/>
        <v>0</v>
      </c>
      <c r="AJ1348" s="21"/>
      <c r="AK1348" s="21"/>
    </row>
    <row r="1349" spans="1:37" x14ac:dyDescent="0.3">
      <c r="A1349" s="47" t="s">
        <v>879</v>
      </c>
      <c r="B1349" s="48">
        <v>200</v>
      </c>
      <c r="C1349" s="47" t="s">
        <v>100</v>
      </c>
      <c r="D1349" s="47" t="s">
        <v>328</v>
      </c>
      <c r="E1349" s="49" t="s">
        <v>329</v>
      </c>
      <c r="F1349" s="11">
        <v>4433.2</v>
      </c>
      <c r="G1349" s="11">
        <v>6008.2999999999993</v>
      </c>
      <c r="H1349" s="11">
        <v>6900.9</v>
      </c>
      <c r="I1349" s="11"/>
      <c r="J1349" s="11"/>
      <c r="K1349" s="11"/>
      <c r="L1349" s="11">
        <f t="shared" si="1761"/>
        <v>4433.2</v>
      </c>
      <c r="M1349" s="11">
        <f t="shared" si="1762"/>
        <v>6008.2999999999993</v>
      </c>
      <c r="N1349" s="11">
        <f t="shared" si="1763"/>
        <v>6900.9</v>
      </c>
      <c r="O1349" s="11"/>
      <c r="P1349" s="11"/>
      <c r="Q1349" s="11"/>
      <c r="R1349" s="11">
        <f t="shared" si="1754"/>
        <v>4433.2</v>
      </c>
      <c r="S1349" s="11">
        <f t="shared" si="1755"/>
        <v>6008.2999999999993</v>
      </c>
      <c r="T1349" s="11">
        <f t="shared" si="1756"/>
        <v>6900.9</v>
      </c>
      <c r="U1349" s="11"/>
      <c r="V1349" s="11"/>
      <c r="W1349" s="11"/>
      <c r="X1349" s="11">
        <f t="shared" si="1844"/>
        <v>4433.2</v>
      </c>
      <c r="Y1349" s="11">
        <f t="shared" si="1845"/>
        <v>6008.2999999999993</v>
      </c>
      <c r="Z1349" s="11">
        <f t="shared" si="1846"/>
        <v>6900.9</v>
      </c>
      <c r="AA1349" s="11"/>
      <c r="AB1349" s="11"/>
      <c r="AC1349" s="11"/>
      <c r="AD1349" s="11">
        <f t="shared" si="1821"/>
        <v>4433.2</v>
      </c>
      <c r="AE1349" s="11"/>
      <c r="AF1349" s="57">
        <f t="shared" si="1832"/>
        <v>4433.2</v>
      </c>
      <c r="AG1349" s="58">
        <f t="shared" si="1822"/>
        <v>6008.2999999999993</v>
      </c>
      <c r="AH1349" s="58">
        <f t="shared" si="1823"/>
        <v>6900.9</v>
      </c>
      <c r="AI1349" s="11"/>
      <c r="AJ1349" s="21"/>
      <c r="AK1349" s="21"/>
    </row>
    <row r="1350" spans="1:37" ht="124.8" x14ac:dyDescent="0.3">
      <c r="A1350" s="47" t="s">
        <v>881</v>
      </c>
      <c r="B1350" s="48"/>
      <c r="C1350" s="47"/>
      <c r="D1350" s="47"/>
      <c r="E1350" s="49" t="s">
        <v>882</v>
      </c>
      <c r="F1350" s="11">
        <f t="shared" si="1848"/>
        <v>314478.40000000002</v>
      </c>
      <c r="G1350" s="11">
        <f t="shared" si="1849"/>
        <v>379275.5</v>
      </c>
      <c r="H1350" s="11">
        <f t="shared" si="1850"/>
        <v>469030.9</v>
      </c>
      <c r="I1350" s="11">
        <f t="shared" si="1851"/>
        <v>0</v>
      </c>
      <c r="J1350" s="11">
        <f t="shared" si="1852"/>
        <v>0</v>
      </c>
      <c r="K1350" s="11">
        <f t="shared" si="1853"/>
        <v>0</v>
      </c>
      <c r="L1350" s="11">
        <f t="shared" si="1761"/>
        <v>314478.40000000002</v>
      </c>
      <c r="M1350" s="11">
        <f t="shared" si="1762"/>
        <v>379275.5</v>
      </c>
      <c r="N1350" s="11">
        <f t="shared" si="1763"/>
        <v>469030.9</v>
      </c>
      <c r="O1350" s="11">
        <f t="shared" si="1854"/>
        <v>0</v>
      </c>
      <c r="P1350" s="11">
        <f t="shared" si="1855"/>
        <v>0</v>
      </c>
      <c r="Q1350" s="11">
        <f t="shared" si="1856"/>
        <v>0</v>
      </c>
      <c r="R1350" s="11">
        <f t="shared" si="1754"/>
        <v>314478.40000000002</v>
      </c>
      <c r="S1350" s="11">
        <f t="shared" si="1755"/>
        <v>379275.5</v>
      </c>
      <c r="T1350" s="11">
        <f t="shared" si="1756"/>
        <v>469030.9</v>
      </c>
      <c r="U1350" s="11">
        <f t="shared" si="1857"/>
        <v>0</v>
      </c>
      <c r="V1350" s="11">
        <f t="shared" si="1858"/>
        <v>0</v>
      </c>
      <c r="W1350" s="11">
        <f t="shared" si="1859"/>
        <v>0</v>
      </c>
      <c r="X1350" s="11">
        <f t="shared" si="1844"/>
        <v>314478.40000000002</v>
      </c>
      <c r="Y1350" s="11">
        <f t="shared" si="1845"/>
        <v>379275.5</v>
      </c>
      <c r="Z1350" s="11">
        <f t="shared" si="1846"/>
        <v>469030.9</v>
      </c>
      <c r="AA1350" s="11">
        <f t="shared" si="1860"/>
        <v>0</v>
      </c>
      <c r="AB1350" s="11">
        <f t="shared" si="1861"/>
        <v>0</v>
      </c>
      <c r="AC1350" s="11">
        <f t="shared" si="1862"/>
        <v>0</v>
      </c>
      <c r="AD1350" s="11">
        <f t="shared" si="1821"/>
        <v>314478.40000000002</v>
      </c>
      <c r="AE1350" s="11">
        <f t="shared" si="1863"/>
        <v>0</v>
      </c>
      <c r="AF1350" s="57">
        <f t="shared" si="1832"/>
        <v>314478.40000000002</v>
      </c>
      <c r="AG1350" s="58">
        <f t="shared" si="1822"/>
        <v>379275.5</v>
      </c>
      <c r="AH1350" s="58">
        <f t="shared" si="1823"/>
        <v>469030.9</v>
      </c>
      <c r="AI1350" s="11">
        <f t="shared" si="1864"/>
        <v>0</v>
      </c>
      <c r="AJ1350" s="21"/>
      <c r="AK1350" s="21"/>
    </row>
    <row r="1351" spans="1:37" ht="46.8" x14ac:dyDescent="0.3">
      <c r="A1351" s="47" t="s">
        <v>881</v>
      </c>
      <c r="B1351" s="48" t="s">
        <v>28</v>
      </c>
      <c r="C1351" s="47"/>
      <c r="D1351" s="47"/>
      <c r="E1351" s="49" t="s">
        <v>29</v>
      </c>
      <c r="F1351" s="11">
        <f t="shared" si="1848"/>
        <v>314478.40000000002</v>
      </c>
      <c r="G1351" s="11">
        <f t="shared" si="1849"/>
        <v>379275.5</v>
      </c>
      <c r="H1351" s="11">
        <f t="shared" si="1850"/>
        <v>469030.9</v>
      </c>
      <c r="I1351" s="11">
        <f t="shared" si="1851"/>
        <v>0</v>
      </c>
      <c r="J1351" s="11">
        <f t="shared" si="1852"/>
        <v>0</v>
      </c>
      <c r="K1351" s="11">
        <f t="shared" si="1853"/>
        <v>0</v>
      </c>
      <c r="L1351" s="11">
        <f t="shared" si="1761"/>
        <v>314478.40000000002</v>
      </c>
      <c r="M1351" s="11">
        <f t="shared" si="1762"/>
        <v>379275.5</v>
      </c>
      <c r="N1351" s="11">
        <f t="shared" si="1763"/>
        <v>469030.9</v>
      </c>
      <c r="O1351" s="11">
        <f t="shared" si="1854"/>
        <v>0</v>
      </c>
      <c r="P1351" s="11">
        <f t="shared" si="1855"/>
        <v>0</v>
      </c>
      <c r="Q1351" s="11">
        <f t="shared" si="1856"/>
        <v>0</v>
      </c>
      <c r="R1351" s="11">
        <f t="shared" si="1754"/>
        <v>314478.40000000002</v>
      </c>
      <c r="S1351" s="11">
        <f t="shared" si="1755"/>
        <v>379275.5</v>
      </c>
      <c r="T1351" s="11">
        <f t="shared" si="1756"/>
        <v>469030.9</v>
      </c>
      <c r="U1351" s="11">
        <f t="shared" si="1857"/>
        <v>0</v>
      </c>
      <c r="V1351" s="11">
        <f t="shared" si="1858"/>
        <v>0</v>
      </c>
      <c r="W1351" s="11">
        <f t="shared" si="1859"/>
        <v>0</v>
      </c>
      <c r="X1351" s="11">
        <f t="shared" si="1844"/>
        <v>314478.40000000002</v>
      </c>
      <c r="Y1351" s="11">
        <f t="shared" si="1845"/>
        <v>379275.5</v>
      </c>
      <c r="Z1351" s="11">
        <f t="shared" si="1846"/>
        <v>469030.9</v>
      </c>
      <c r="AA1351" s="11">
        <f t="shared" si="1860"/>
        <v>0</v>
      </c>
      <c r="AB1351" s="11">
        <f t="shared" si="1861"/>
        <v>0</v>
      </c>
      <c r="AC1351" s="11">
        <f t="shared" si="1862"/>
        <v>0</v>
      </c>
      <c r="AD1351" s="11">
        <f t="shared" si="1821"/>
        <v>314478.40000000002</v>
      </c>
      <c r="AE1351" s="11">
        <f t="shared" si="1863"/>
        <v>0</v>
      </c>
      <c r="AF1351" s="57">
        <f t="shared" si="1832"/>
        <v>314478.40000000002</v>
      </c>
      <c r="AG1351" s="58">
        <f t="shared" si="1822"/>
        <v>379275.5</v>
      </c>
      <c r="AH1351" s="58">
        <f t="shared" si="1823"/>
        <v>469030.9</v>
      </c>
      <c r="AI1351" s="11">
        <f t="shared" si="1864"/>
        <v>0</v>
      </c>
      <c r="AJ1351" s="21"/>
      <c r="AK1351" s="21"/>
    </row>
    <row r="1352" spans="1:37" x14ac:dyDescent="0.3">
      <c r="A1352" s="47" t="s">
        <v>881</v>
      </c>
      <c r="B1352" s="48">
        <v>400</v>
      </c>
      <c r="C1352" s="47" t="s">
        <v>100</v>
      </c>
      <c r="D1352" s="47" t="s">
        <v>235</v>
      </c>
      <c r="E1352" s="49" t="s">
        <v>423</v>
      </c>
      <c r="F1352" s="11">
        <v>314478.40000000002</v>
      </c>
      <c r="G1352" s="11">
        <v>379275.5</v>
      </c>
      <c r="H1352" s="11">
        <v>469030.9</v>
      </c>
      <c r="I1352" s="11"/>
      <c r="J1352" s="11"/>
      <c r="K1352" s="11"/>
      <c r="L1352" s="11">
        <f t="shared" si="1761"/>
        <v>314478.40000000002</v>
      </c>
      <c r="M1352" s="11">
        <f t="shared" si="1762"/>
        <v>379275.5</v>
      </c>
      <c r="N1352" s="11">
        <f t="shared" si="1763"/>
        <v>469030.9</v>
      </c>
      <c r="O1352" s="11"/>
      <c r="P1352" s="11"/>
      <c r="Q1352" s="11"/>
      <c r="R1352" s="11">
        <f t="shared" ref="R1352:R1415" si="1865">L1352+O1352</f>
        <v>314478.40000000002</v>
      </c>
      <c r="S1352" s="11">
        <f t="shared" ref="S1352:S1415" si="1866">M1352+P1352</f>
        <v>379275.5</v>
      </c>
      <c r="T1352" s="11">
        <f t="shared" ref="T1352:T1415" si="1867">N1352+Q1352</f>
        <v>469030.9</v>
      </c>
      <c r="U1352" s="11"/>
      <c r="V1352" s="11"/>
      <c r="W1352" s="11"/>
      <c r="X1352" s="11">
        <f t="shared" si="1844"/>
        <v>314478.40000000002</v>
      </c>
      <c r="Y1352" s="11">
        <f t="shared" si="1845"/>
        <v>379275.5</v>
      </c>
      <c r="Z1352" s="11">
        <f t="shared" si="1846"/>
        <v>469030.9</v>
      </c>
      <c r="AA1352" s="11"/>
      <c r="AB1352" s="11"/>
      <c r="AC1352" s="11"/>
      <c r="AD1352" s="11">
        <f t="shared" si="1821"/>
        <v>314478.40000000002</v>
      </c>
      <c r="AE1352" s="11"/>
      <c r="AF1352" s="57">
        <f t="shared" si="1832"/>
        <v>314478.40000000002</v>
      </c>
      <c r="AG1352" s="58">
        <f t="shared" si="1822"/>
        <v>379275.5</v>
      </c>
      <c r="AH1352" s="58">
        <f t="shared" si="1823"/>
        <v>469030.9</v>
      </c>
      <c r="AI1352" s="11"/>
      <c r="AJ1352" s="21"/>
      <c r="AK1352" s="21"/>
    </row>
    <row r="1353" spans="1:37" ht="93.6" x14ac:dyDescent="0.3">
      <c r="A1353" s="47" t="s">
        <v>883</v>
      </c>
      <c r="B1353" s="48"/>
      <c r="C1353" s="47"/>
      <c r="D1353" s="47"/>
      <c r="E1353" s="49" t="s">
        <v>884</v>
      </c>
      <c r="F1353" s="11">
        <f t="shared" ref="F1353:K1353" si="1868">F1354+F1356</f>
        <v>4198.9000000000005</v>
      </c>
      <c r="G1353" s="11">
        <f t="shared" si="1868"/>
        <v>4151.5999999999995</v>
      </c>
      <c r="H1353" s="11">
        <f t="shared" si="1868"/>
        <v>4497.6000000000004</v>
      </c>
      <c r="I1353" s="11">
        <f t="shared" si="1868"/>
        <v>0</v>
      </c>
      <c r="J1353" s="11">
        <f t="shared" si="1868"/>
        <v>0</v>
      </c>
      <c r="K1353" s="11">
        <f t="shared" si="1868"/>
        <v>0</v>
      </c>
      <c r="L1353" s="11">
        <f t="shared" si="1761"/>
        <v>4198.9000000000005</v>
      </c>
      <c r="M1353" s="11">
        <f t="shared" si="1762"/>
        <v>4151.5999999999995</v>
      </c>
      <c r="N1353" s="11">
        <f t="shared" si="1763"/>
        <v>4497.6000000000004</v>
      </c>
      <c r="O1353" s="11">
        <f>O1354+O1356</f>
        <v>0</v>
      </c>
      <c r="P1353" s="11">
        <f>P1354+P1356</f>
        <v>0</v>
      </c>
      <c r="Q1353" s="11">
        <f>Q1354+Q1356</f>
        <v>0</v>
      </c>
      <c r="R1353" s="11">
        <f t="shared" si="1865"/>
        <v>4198.9000000000005</v>
      </c>
      <c r="S1353" s="11">
        <f t="shared" si="1866"/>
        <v>4151.5999999999995</v>
      </c>
      <c r="T1353" s="11">
        <f t="shared" si="1867"/>
        <v>4497.6000000000004</v>
      </c>
      <c r="U1353" s="11">
        <f>U1354+U1356</f>
        <v>0</v>
      </c>
      <c r="V1353" s="11">
        <f>V1354+V1356</f>
        <v>0</v>
      </c>
      <c r="W1353" s="11">
        <f>W1354+W1356</f>
        <v>0</v>
      </c>
      <c r="X1353" s="11">
        <f t="shared" si="1844"/>
        <v>4198.9000000000005</v>
      </c>
      <c r="Y1353" s="11">
        <f t="shared" si="1845"/>
        <v>4151.5999999999995</v>
      </c>
      <c r="Z1353" s="11">
        <f t="shared" si="1846"/>
        <v>4497.6000000000004</v>
      </c>
      <c r="AA1353" s="11">
        <f>AA1354+AA1356</f>
        <v>0</v>
      </c>
      <c r="AB1353" s="11">
        <f>AB1354+AB1356</f>
        <v>0</v>
      </c>
      <c r="AC1353" s="11">
        <f>AC1354+AC1356</f>
        <v>0</v>
      </c>
      <c r="AD1353" s="11">
        <f t="shared" si="1821"/>
        <v>4198.9000000000005</v>
      </c>
      <c r="AE1353" s="11">
        <f>AE1354+AE1356</f>
        <v>0</v>
      </c>
      <c r="AF1353" s="57">
        <f t="shared" si="1832"/>
        <v>4198.9000000000005</v>
      </c>
      <c r="AG1353" s="58">
        <f t="shared" si="1822"/>
        <v>4151.5999999999995</v>
      </c>
      <c r="AH1353" s="58">
        <f t="shared" si="1823"/>
        <v>4497.6000000000004</v>
      </c>
      <c r="AI1353" s="11">
        <f>AI1354+AI1356</f>
        <v>0</v>
      </c>
      <c r="AJ1353" s="21"/>
      <c r="AK1353" s="21"/>
    </row>
    <row r="1354" spans="1:37" ht="78" x14ac:dyDescent="0.3">
      <c r="A1354" s="47" t="s">
        <v>883</v>
      </c>
      <c r="B1354" s="48" t="s">
        <v>141</v>
      </c>
      <c r="C1354" s="47"/>
      <c r="D1354" s="47"/>
      <c r="E1354" s="49" t="s">
        <v>142</v>
      </c>
      <c r="F1354" s="11">
        <f t="shared" ref="F1354:K1354" si="1869">F1355</f>
        <v>4087.8</v>
      </c>
      <c r="G1354" s="11">
        <f t="shared" si="1869"/>
        <v>4044.8999999999996</v>
      </c>
      <c r="H1354" s="11">
        <f t="shared" si="1869"/>
        <v>4382</v>
      </c>
      <c r="I1354" s="11">
        <f t="shared" si="1869"/>
        <v>0</v>
      </c>
      <c r="J1354" s="11">
        <f t="shared" si="1869"/>
        <v>0</v>
      </c>
      <c r="K1354" s="11">
        <f t="shared" si="1869"/>
        <v>0</v>
      </c>
      <c r="L1354" s="11">
        <f t="shared" si="1761"/>
        <v>4087.8</v>
      </c>
      <c r="M1354" s="11">
        <f t="shared" si="1762"/>
        <v>4044.8999999999996</v>
      </c>
      <c r="N1354" s="11">
        <f t="shared" si="1763"/>
        <v>4382</v>
      </c>
      <c r="O1354" s="11">
        <f>O1355</f>
        <v>0</v>
      </c>
      <c r="P1354" s="11">
        <f>P1355</f>
        <v>0</v>
      </c>
      <c r="Q1354" s="11">
        <f>Q1355</f>
        <v>0</v>
      </c>
      <c r="R1354" s="11">
        <f t="shared" si="1865"/>
        <v>4087.8</v>
      </c>
      <c r="S1354" s="11">
        <f t="shared" si="1866"/>
        <v>4044.8999999999996</v>
      </c>
      <c r="T1354" s="11">
        <f t="shared" si="1867"/>
        <v>4382</v>
      </c>
      <c r="U1354" s="11">
        <f>U1355</f>
        <v>0</v>
      </c>
      <c r="V1354" s="11">
        <f>V1355</f>
        <v>0</v>
      </c>
      <c r="W1354" s="11">
        <f>W1355</f>
        <v>0</v>
      </c>
      <c r="X1354" s="11">
        <f t="shared" si="1844"/>
        <v>4087.8</v>
      </c>
      <c r="Y1354" s="11">
        <f t="shared" si="1845"/>
        <v>4044.8999999999996</v>
      </c>
      <c r="Z1354" s="11">
        <f t="shared" si="1846"/>
        <v>4382</v>
      </c>
      <c r="AA1354" s="11">
        <f>AA1355</f>
        <v>0</v>
      </c>
      <c r="AB1354" s="11">
        <f>AB1355</f>
        <v>0</v>
      </c>
      <c r="AC1354" s="11">
        <f>AC1355</f>
        <v>0</v>
      </c>
      <c r="AD1354" s="11">
        <f t="shared" si="1821"/>
        <v>4087.8</v>
      </c>
      <c r="AE1354" s="11">
        <f>AE1355</f>
        <v>0</v>
      </c>
      <c r="AF1354" s="57">
        <f t="shared" si="1832"/>
        <v>4087.8</v>
      </c>
      <c r="AG1354" s="58">
        <f t="shared" si="1822"/>
        <v>4044.8999999999996</v>
      </c>
      <c r="AH1354" s="58">
        <f t="shared" si="1823"/>
        <v>4382</v>
      </c>
      <c r="AI1354" s="11">
        <f>AI1355</f>
        <v>0</v>
      </c>
      <c r="AJ1354" s="21"/>
      <c r="AK1354" s="21"/>
    </row>
    <row r="1355" spans="1:37" x14ac:dyDescent="0.3">
      <c r="A1355" s="47" t="s">
        <v>883</v>
      </c>
      <c r="B1355" s="48">
        <v>100</v>
      </c>
      <c r="C1355" s="47" t="s">
        <v>100</v>
      </c>
      <c r="D1355" s="47" t="s">
        <v>328</v>
      </c>
      <c r="E1355" s="49" t="s">
        <v>329</v>
      </c>
      <c r="F1355" s="11">
        <v>4087.8</v>
      </c>
      <c r="G1355" s="11">
        <v>4044.8999999999996</v>
      </c>
      <c r="H1355" s="11">
        <v>4382</v>
      </c>
      <c r="I1355" s="11"/>
      <c r="J1355" s="11"/>
      <c r="K1355" s="11"/>
      <c r="L1355" s="11">
        <f t="shared" si="1761"/>
        <v>4087.8</v>
      </c>
      <c r="M1355" s="11">
        <f t="shared" si="1762"/>
        <v>4044.8999999999996</v>
      </c>
      <c r="N1355" s="11">
        <f t="shared" si="1763"/>
        <v>4382</v>
      </c>
      <c r="O1355" s="11"/>
      <c r="P1355" s="11"/>
      <c r="Q1355" s="11"/>
      <c r="R1355" s="11">
        <f t="shared" si="1865"/>
        <v>4087.8</v>
      </c>
      <c r="S1355" s="11">
        <f t="shared" si="1866"/>
        <v>4044.8999999999996</v>
      </c>
      <c r="T1355" s="11">
        <f t="shared" si="1867"/>
        <v>4382</v>
      </c>
      <c r="U1355" s="11"/>
      <c r="V1355" s="11"/>
      <c r="W1355" s="11"/>
      <c r="X1355" s="11">
        <f t="shared" si="1844"/>
        <v>4087.8</v>
      </c>
      <c r="Y1355" s="11">
        <f t="shared" si="1845"/>
        <v>4044.8999999999996</v>
      </c>
      <c r="Z1355" s="11">
        <f t="shared" si="1846"/>
        <v>4382</v>
      </c>
      <c r="AA1355" s="11"/>
      <c r="AB1355" s="11"/>
      <c r="AC1355" s="11"/>
      <c r="AD1355" s="11">
        <f t="shared" si="1821"/>
        <v>4087.8</v>
      </c>
      <c r="AE1355" s="11"/>
      <c r="AF1355" s="57">
        <f t="shared" si="1832"/>
        <v>4087.8</v>
      </c>
      <c r="AG1355" s="58">
        <f t="shared" si="1822"/>
        <v>4044.8999999999996</v>
      </c>
      <c r="AH1355" s="58">
        <f t="shared" si="1823"/>
        <v>4382</v>
      </c>
      <c r="AI1355" s="11"/>
      <c r="AJ1355" s="21"/>
      <c r="AK1355" s="21"/>
    </row>
    <row r="1356" spans="1:37" ht="31.2" x14ac:dyDescent="0.3">
      <c r="A1356" s="47" t="s">
        <v>883</v>
      </c>
      <c r="B1356" s="48" t="s">
        <v>59</v>
      </c>
      <c r="C1356" s="47"/>
      <c r="D1356" s="47"/>
      <c r="E1356" s="49" t="s">
        <v>60</v>
      </c>
      <c r="F1356" s="11">
        <f t="shared" ref="F1356:K1356" si="1870">F1357</f>
        <v>111.1</v>
      </c>
      <c r="G1356" s="11">
        <f t="shared" si="1870"/>
        <v>106.7</v>
      </c>
      <c r="H1356" s="11">
        <f t="shared" si="1870"/>
        <v>115.6</v>
      </c>
      <c r="I1356" s="11">
        <f t="shared" si="1870"/>
        <v>0</v>
      </c>
      <c r="J1356" s="11">
        <f t="shared" si="1870"/>
        <v>0</v>
      </c>
      <c r="K1356" s="11">
        <f t="shared" si="1870"/>
        <v>0</v>
      </c>
      <c r="L1356" s="11">
        <f t="shared" si="1761"/>
        <v>111.1</v>
      </c>
      <c r="M1356" s="11">
        <f t="shared" si="1762"/>
        <v>106.7</v>
      </c>
      <c r="N1356" s="11">
        <f t="shared" si="1763"/>
        <v>115.6</v>
      </c>
      <c r="O1356" s="11">
        <f>O1357</f>
        <v>0</v>
      </c>
      <c r="P1356" s="11">
        <f>P1357</f>
        <v>0</v>
      </c>
      <c r="Q1356" s="11">
        <f>Q1357</f>
        <v>0</v>
      </c>
      <c r="R1356" s="11">
        <f t="shared" si="1865"/>
        <v>111.1</v>
      </c>
      <c r="S1356" s="11">
        <f t="shared" si="1866"/>
        <v>106.7</v>
      </c>
      <c r="T1356" s="11">
        <f t="shared" si="1867"/>
        <v>115.6</v>
      </c>
      <c r="U1356" s="11">
        <f>U1357</f>
        <v>0</v>
      </c>
      <c r="V1356" s="11">
        <f>V1357</f>
        <v>0</v>
      </c>
      <c r="W1356" s="11">
        <f>W1357</f>
        <v>0</v>
      </c>
      <c r="X1356" s="11">
        <f t="shared" si="1844"/>
        <v>111.1</v>
      </c>
      <c r="Y1356" s="11">
        <f t="shared" si="1845"/>
        <v>106.7</v>
      </c>
      <c r="Z1356" s="11">
        <f t="shared" si="1846"/>
        <v>115.6</v>
      </c>
      <c r="AA1356" s="11">
        <f>AA1357</f>
        <v>0</v>
      </c>
      <c r="AB1356" s="11">
        <f>AB1357</f>
        <v>0</v>
      </c>
      <c r="AC1356" s="11">
        <f>AC1357</f>
        <v>0</v>
      </c>
      <c r="AD1356" s="11">
        <f t="shared" si="1821"/>
        <v>111.1</v>
      </c>
      <c r="AE1356" s="11">
        <f>AE1357</f>
        <v>0</v>
      </c>
      <c r="AF1356" s="57">
        <f t="shared" si="1832"/>
        <v>111.1</v>
      </c>
      <c r="AG1356" s="58">
        <f t="shared" si="1822"/>
        <v>106.7</v>
      </c>
      <c r="AH1356" s="58">
        <f t="shared" si="1823"/>
        <v>115.6</v>
      </c>
      <c r="AI1356" s="11">
        <f>AI1357</f>
        <v>0</v>
      </c>
      <c r="AJ1356" s="21"/>
      <c r="AK1356" s="21"/>
    </row>
    <row r="1357" spans="1:37" x14ac:dyDescent="0.3">
      <c r="A1357" s="47" t="s">
        <v>883</v>
      </c>
      <c r="B1357" s="48">
        <v>200</v>
      </c>
      <c r="C1357" s="47" t="s">
        <v>100</v>
      </c>
      <c r="D1357" s="47" t="s">
        <v>328</v>
      </c>
      <c r="E1357" s="49" t="s">
        <v>329</v>
      </c>
      <c r="F1357" s="11">
        <v>111.1</v>
      </c>
      <c r="G1357" s="11">
        <v>106.7</v>
      </c>
      <c r="H1357" s="11">
        <v>115.6</v>
      </c>
      <c r="I1357" s="11"/>
      <c r="J1357" s="11"/>
      <c r="K1357" s="11"/>
      <c r="L1357" s="11">
        <f t="shared" si="1761"/>
        <v>111.1</v>
      </c>
      <c r="M1357" s="11">
        <f t="shared" si="1762"/>
        <v>106.7</v>
      </c>
      <c r="N1357" s="11">
        <f t="shared" si="1763"/>
        <v>115.6</v>
      </c>
      <c r="O1357" s="11"/>
      <c r="P1357" s="11"/>
      <c r="Q1357" s="11"/>
      <c r="R1357" s="11">
        <f t="shared" si="1865"/>
        <v>111.1</v>
      </c>
      <c r="S1357" s="11">
        <f t="shared" si="1866"/>
        <v>106.7</v>
      </c>
      <c r="T1357" s="11">
        <f t="shared" si="1867"/>
        <v>115.6</v>
      </c>
      <c r="U1357" s="11"/>
      <c r="V1357" s="11"/>
      <c r="W1357" s="11"/>
      <c r="X1357" s="11">
        <f t="shared" si="1844"/>
        <v>111.1</v>
      </c>
      <c r="Y1357" s="11">
        <f t="shared" si="1845"/>
        <v>106.7</v>
      </c>
      <c r="Z1357" s="11">
        <f t="shared" si="1846"/>
        <v>115.6</v>
      </c>
      <c r="AA1357" s="11"/>
      <c r="AB1357" s="11"/>
      <c r="AC1357" s="11"/>
      <c r="AD1357" s="11">
        <f t="shared" si="1821"/>
        <v>111.1</v>
      </c>
      <c r="AE1357" s="11"/>
      <c r="AF1357" s="57">
        <f t="shared" si="1832"/>
        <v>111.1</v>
      </c>
      <c r="AG1357" s="58">
        <f t="shared" si="1822"/>
        <v>106.7</v>
      </c>
      <c r="AH1357" s="58">
        <f t="shared" si="1823"/>
        <v>115.6</v>
      </c>
      <c r="AI1357" s="11"/>
      <c r="AJ1357" s="21"/>
      <c r="AK1357" s="21"/>
    </row>
    <row r="1358" spans="1:37" ht="62.4" x14ac:dyDescent="0.3">
      <c r="A1358" s="47" t="s">
        <v>885</v>
      </c>
      <c r="B1358" s="48"/>
      <c r="C1358" s="47"/>
      <c r="D1358" s="47"/>
      <c r="E1358" s="49" t="s">
        <v>886</v>
      </c>
      <c r="F1358" s="11">
        <f t="shared" ref="F1358:F1359" si="1871">F1359</f>
        <v>290395</v>
      </c>
      <c r="G1358" s="11">
        <f t="shared" ref="G1358:G1359" si="1872">G1359</f>
        <v>291938.90000000002</v>
      </c>
      <c r="H1358" s="11">
        <f t="shared" ref="H1358:H1359" si="1873">H1359</f>
        <v>291938.90000000002</v>
      </c>
      <c r="I1358" s="11">
        <f t="shared" ref="I1358:I1359" si="1874">I1359</f>
        <v>0</v>
      </c>
      <c r="J1358" s="11">
        <f t="shared" ref="J1358:J1359" si="1875">J1359</f>
        <v>0</v>
      </c>
      <c r="K1358" s="11">
        <f t="shared" ref="K1358:K1359" si="1876">K1359</f>
        <v>0</v>
      </c>
      <c r="L1358" s="11">
        <f t="shared" si="1761"/>
        <v>290395</v>
      </c>
      <c r="M1358" s="11">
        <f t="shared" si="1762"/>
        <v>291938.90000000002</v>
      </c>
      <c r="N1358" s="11">
        <f t="shared" si="1763"/>
        <v>291938.90000000002</v>
      </c>
      <c r="O1358" s="11">
        <f t="shared" ref="O1358:O1359" si="1877">O1359</f>
        <v>0</v>
      </c>
      <c r="P1358" s="11">
        <f t="shared" ref="P1358:P1359" si="1878">P1359</f>
        <v>0</v>
      </c>
      <c r="Q1358" s="11">
        <f t="shared" ref="Q1358:Q1359" si="1879">Q1359</f>
        <v>0</v>
      </c>
      <c r="R1358" s="11">
        <f t="shared" si="1865"/>
        <v>290395</v>
      </c>
      <c r="S1358" s="11">
        <f t="shared" si="1866"/>
        <v>291938.90000000002</v>
      </c>
      <c r="T1358" s="11">
        <f t="shared" si="1867"/>
        <v>291938.90000000002</v>
      </c>
      <c r="U1358" s="11">
        <f t="shared" ref="U1358:U1359" si="1880">U1359</f>
        <v>0</v>
      </c>
      <c r="V1358" s="11">
        <f t="shared" ref="V1358:V1359" si="1881">V1359</f>
        <v>0</v>
      </c>
      <c r="W1358" s="11">
        <f t="shared" ref="W1358:W1359" si="1882">W1359</f>
        <v>0</v>
      </c>
      <c r="X1358" s="11">
        <f t="shared" si="1844"/>
        <v>290395</v>
      </c>
      <c r="Y1358" s="11">
        <f t="shared" si="1845"/>
        <v>291938.90000000002</v>
      </c>
      <c r="Z1358" s="11">
        <f t="shared" si="1846"/>
        <v>291938.90000000002</v>
      </c>
      <c r="AA1358" s="11">
        <f t="shared" ref="AA1358:AA1359" si="1883">AA1359</f>
        <v>0</v>
      </c>
      <c r="AB1358" s="11">
        <f t="shared" ref="AB1358:AB1359" si="1884">AB1359</f>
        <v>0</v>
      </c>
      <c r="AC1358" s="11">
        <f t="shared" ref="AC1358:AC1359" si="1885">AC1359</f>
        <v>0</v>
      </c>
      <c r="AD1358" s="11">
        <f t="shared" si="1821"/>
        <v>290395</v>
      </c>
      <c r="AE1358" s="11">
        <f t="shared" ref="AE1358:AE1359" si="1886">AE1359</f>
        <v>0</v>
      </c>
      <c r="AF1358" s="57">
        <f t="shared" si="1832"/>
        <v>290395</v>
      </c>
      <c r="AG1358" s="58">
        <f t="shared" si="1822"/>
        <v>291938.90000000002</v>
      </c>
      <c r="AH1358" s="58">
        <f t="shared" si="1823"/>
        <v>291938.90000000002</v>
      </c>
      <c r="AI1358" s="11">
        <f t="shared" ref="AI1358:AI1359" si="1887">AI1359</f>
        <v>0</v>
      </c>
      <c r="AJ1358" s="21"/>
      <c r="AK1358" s="21"/>
    </row>
    <row r="1359" spans="1:37" ht="46.8" x14ac:dyDescent="0.3">
      <c r="A1359" s="47" t="s">
        <v>885</v>
      </c>
      <c r="B1359" s="48" t="s">
        <v>28</v>
      </c>
      <c r="C1359" s="47"/>
      <c r="D1359" s="47"/>
      <c r="E1359" s="49" t="s">
        <v>29</v>
      </c>
      <c r="F1359" s="11">
        <f t="shared" si="1871"/>
        <v>290395</v>
      </c>
      <c r="G1359" s="11">
        <f t="shared" si="1872"/>
        <v>291938.90000000002</v>
      </c>
      <c r="H1359" s="11">
        <f t="shared" si="1873"/>
        <v>291938.90000000002</v>
      </c>
      <c r="I1359" s="11">
        <f t="shared" si="1874"/>
        <v>0</v>
      </c>
      <c r="J1359" s="11">
        <f t="shared" si="1875"/>
        <v>0</v>
      </c>
      <c r="K1359" s="11">
        <f t="shared" si="1876"/>
        <v>0</v>
      </c>
      <c r="L1359" s="11">
        <f t="shared" si="1761"/>
        <v>290395</v>
      </c>
      <c r="M1359" s="11">
        <f t="shared" si="1762"/>
        <v>291938.90000000002</v>
      </c>
      <c r="N1359" s="11">
        <f t="shared" si="1763"/>
        <v>291938.90000000002</v>
      </c>
      <c r="O1359" s="11">
        <f t="shared" si="1877"/>
        <v>0</v>
      </c>
      <c r="P1359" s="11">
        <f t="shared" si="1878"/>
        <v>0</v>
      </c>
      <c r="Q1359" s="11">
        <f t="shared" si="1879"/>
        <v>0</v>
      </c>
      <c r="R1359" s="11">
        <f t="shared" si="1865"/>
        <v>290395</v>
      </c>
      <c r="S1359" s="11">
        <f t="shared" si="1866"/>
        <v>291938.90000000002</v>
      </c>
      <c r="T1359" s="11">
        <f t="shared" si="1867"/>
        <v>291938.90000000002</v>
      </c>
      <c r="U1359" s="11">
        <f t="shared" si="1880"/>
        <v>0</v>
      </c>
      <c r="V1359" s="11">
        <f t="shared" si="1881"/>
        <v>0</v>
      </c>
      <c r="W1359" s="11">
        <f t="shared" si="1882"/>
        <v>0</v>
      </c>
      <c r="X1359" s="11">
        <f t="shared" si="1844"/>
        <v>290395</v>
      </c>
      <c r="Y1359" s="11">
        <f t="shared" si="1845"/>
        <v>291938.90000000002</v>
      </c>
      <c r="Z1359" s="11">
        <f t="shared" si="1846"/>
        <v>291938.90000000002</v>
      </c>
      <c r="AA1359" s="11">
        <f t="shared" si="1883"/>
        <v>0</v>
      </c>
      <c r="AB1359" s="11">
        <f t="shared" si="1884"/>
        <v>0</v>
      </c>
      <c r="AC1359" s="11">
        <f t="shared" si="1885"/>
        <v>0</v>
      </c>
      <c r="AD1359" s="11">
        <f t="shared" si="1821"/>
        <v>290395</v>
      </c>
      <c r="AE1359" s="11">
        <f t="shared" si="1886"/>
        <v>0</v>
      </c>
      <c r="AF1359" s="57">
        <f t="shared" si="1832"/>
        <v>290395</v>
      </c>
      <c r="AG1359" s="58">
        <f t="shared" si="1822"/>
        <v>291938.90000000002</v>
      </c>
      <c r="AH1359" s="58">
        <f t="shared" si="1823"/>
        <v>291938.90000000002</v>
      </c>
      <c r="AI1359" s="11">
        <f t="shared" si="1887"/>
        <v>0</v>
      </c>
      <c r="AJ1359" s="21"/>
      <c r="AK1359" s="21"/>
    </row>
    <row r="1360" spans="1:37" x14ac:dyDescent="0.3">
      <c r="A1360" s="47" t="s">
        <v>885</v>
      </c>
      <c r="B1360" s="48">
        <v>400</v>
      </c>
      <c r="C1360" s="47" t="s">
        <v>100</v>
      </c>
      <c r="D1360" s="47" t="s">
        <v>235</v>
      </c>
      <c r="E1360" s="49" t="s">
        <v>423</v>
      </c>
      <c r="F1360" s="11">
        <v>290395</v>
      </c>
      <c r="G1360" s="11">
        <v>291938.90000000002</v>
      </c>
      <c r="H1360" s="11">
        <v>291938.90000000002</v>
      </c>
      <c r="I1360" s="11"/>
      <c r="J1360" s="11"/>
      <c r="K1360" s="11"/>
      <c r="L1360" s="11">
        <f t="shared" ref="L1360:L1423" si="1888">F1360+I1360</f>
        <v>290395</v>
      </c>
      <c r="M1360" s="11">
        <f t="shared" ref="M1360:M1423" si="1889">G1360+J1360</f>
        <v>291938.90000000002</v>
      </c>
      <c r="N1360" s="11">
        <f t="shared" ref="N1360:N1423" si="1890">H1360+K1360</f>
        <v>291938.90000000002</v>
      </c>
      <c r="O1360" s="11"/>
      <c r="P1360" s="11"/>
      <c r="Q1360" s="11"/>
      <c r="R1360" s="11">
        <f t="shared" si="1865"/>
        <v>290395</v>
      </c>
      <c r="S1360" s="11">
        <f t="shared" si="1866"/>
        <v>291938.90000000002</v>
      </c>
      <c r="T1360" s="11">
        <f t="shared" si="1867"/>
        <v>291938.90000000002</v>
      </c>
      <c r="U1360" s="11"/>
      <c r="V1360" s="11"/>
      <c r="W1360" s="11"/>
      <c r="X1360" s="11">
        <f t="shared" si="1844"/>
        <v>290395</v>
      </c>
      <c r="Y1360" s="11">
        <f t="shared" si="1845"/>
        <v>291938.90000000002</v>
      </c>
      <c r="Z1360" s="11">
        <f t="shared" si="1846"/>
        <v>291938.90000000002</v>
      </c>
      <c r="AA1360" s="11"/>
      <c r="AB1360" s="11"/>
      <c r="AC1360" s="11"/>
      <c r="AD1360" s="11">
        <f t="shared" si="1821"/>
        <v>290395</v>
      </c>
      <c r="AE1360" s="11"/>
      <c r="AF1360" s="57">
        <f t="shared" si="1832"/>
        <v>290395</v>
      </c>
      <c r="AG1360" s="58">
        <f t="shared" si="1822"/>
        <v>291938.90000000002</v>
      </c>
      <c r="AH1360" s="58">
        <f t="shared" si="1823"/>
        <v>291938.90000000002</v>
      </c>
      <c r="AI1360" s="11"/>
      <c r="AJ1360" s="21"/>
      <c r="AK1360" s="21"/>
    </row>
    <row r="1361" spans="1:42" s="60" customFormat="1" x14ac:dyDescent="0.3">
      <c r="A1361" s="44" t="s">
        <v>887</v>
      </c>
      <c r="B1361" s="45"/>
      <c r="C1361" s="44"/>
      <c r="D1361" s="44"/>
      <c r="E1361" s="46" t="s">
        <v>54</v>
      </c>
      <c r="F1361" s="18">
        <f t="shared" ref="F1361:K1361" si="1891">F1362+F1371+F1381</f>
        <v>285511.80000000005</v>
      </c>
      <c r="G1361" s="18">
        <f t="shared" si="1891"/>
        <v>284796</v>
      </c>
      <c r="H1361" s="18">
        <f t="shared" si="1891"/>
        <v>314796</v>
      </c>
      <c r="I1361" s="18">
        <f t="shared" si="1891"/>
        <v>0</v>
      </c>
      <c r="J1361" s="18">
        <f t="shared" si="1891"/>
        <v>0</v>
      </c>
      <c r="K1361" s="18">
        <f t="shared" si="1891"/>
        <v>0</v>
      </c>
      <c r="L1361" s="18">
        <f t="shared" si="1888"/>
        <v>285511.80000000005</v>
      </c>
      <c r="M1361" s="18">
        <f t="shared" si="1889"/>
        <v>284796</v>
      </c>
      <c r="N1361" s="18">
        <f t="shared" si="1890"/>
        <v>314796</v>
      </c>
      <c r="O1361" s="18">
        <f>O1362+O1371+O1381</f>
        <v>27531.893</v>
      </c>
      <c r="P1361" s="18">
        <f>P1362+P1371+P1381</f>
        <v>25737.3</v>
      </c>
      <c r="Q1361" s="18">
        <f>Q1362+Q1371+Q1381</f>
        <v>25737.3</v>
      </c>
      <c r="R1361" s="18">
        <f t="shared" si="1865"/>
        <v>313043.69300000003</v>
      </c>
      <c r="S1361" s="18">
        <f t="shared" si="1866"/>
        <v>310533.3</v>
      </c>
      <c r="T1361" s="18">
        <f t="shared" si="1867"/>
        <v>340533.3</v>
      </c>
      <c r="U1361" s="18">
        <f>U1362+U1371+U1381</f>
        <v>0</v>
      </c>
      <c r="V1361" s="18">
        <f>V1362+V1371+V1381</f>
        <v>0</v>
      </c>
      <c r="W1361" s="18">
        <f>W1362+W1371+W1381</f>
        <v>0</v>
      </c>
      <c r="X1361" s="18">
        <f t="shared" si="1844"/>
        <v>313043.69300000003</v>
      </c>
      <c r="Y1361" s="18">
        <f t="shared" si="1845"/>
        <v>310533.3</v>
      </c>
      <c r="Z1361" s="18">
        <f t="shared" si="1846"/>
        <v>340533.3</v>
      </c>
      <c r="AA1361" s="18">
        <f>AA1362+AA1371+AA1381</f>
        <v>0</v>
      </c>
      <c r="AB1361" s="18">
        <f>AB1362+AB1371+AB1381</f>
        <v>0</v>
      </c>
      <c r="AC1361" s="18">
        <f>AC1362+AC1371+AC1381</f>
        <v>0</v>
      </c>
      <c r="AD1361" s="18">
        <f t="shared" si="1821"/>
        <v>313043.69300000003</v>
      </c>
      <c r="AE1361" s="18">
        <f>AE1362+AE1371+AE1381</f>
        <v>0</v>
      </c>
      <c r="AF1361" s="55">
        <f t="shared" si="1832"/>
        <v>313043.69300000003</v>
      </c>
      <c r="AG1361" s="56">
        <f t="shared" si="1822"/>
        <v>310533.3</v>
      </c>
      <c r="AH1361" s="56">
        <f t="shared" si="1823"/>
        <v>340533.3</v>
      </c>
      <c r="AI1361" s="18">
        <f>AI1362+AI1371+AI1381</f>
        <v>0</v>
      </c>
      <c r="AJ1361" s="19"/>
      <c r="AK1361" s="19"/>
      <c r="AL1361" s="17"/>
      <c r="AM1361" s="17"/>
      <c r="AN1361" s="17"/>
      <c r="AO1361" s="17"/>
      <c r="AP1361" s="17"/>
    </row>
    <row r="1362" spans="1:42" ht="46.8" x14ac:dyDescent="0.3">
      <c r="A1362" s="47" t="s">
        <v>888</v>
      </c>
      <c r="B1362" s="48"/>
      <c r="C1362" s="47"/>
      <c r="D1362" s="47"/>
      <c r="E1362" s="49" t="s">
        <v>889</v>
      </c>
      <c r="F1362" s="11">
        <f t="shared" ref="F1362:K1362" si="1892">F1363+F1368</f>
        <v>74622.3</v>
      </c>
      <c r="G1362" s="11">
        <f t="shared" si="1892"/>
        <v>70108.2</v>
      </c>
      <c r="H1362" s="11">
        <f t="shared" si="1892"/>
        <v>100108.20000000001</v>
      </c>
      <c r="I1362" s="11">
        <f t="shared" si="1892"/>
        <v>0</v>
      </c>
      <c r="J1362" s="11">
        <f t="shared" si="1892"/>
        <v>0</v>
      </c>
      <c r="K1362" s="11">
        <f t="shared" si="1892"/>
        <v>0</v>
      </c>
      <c r="L1362" s="11">
        <f t="shared" si="1888"/>
        <v>74622.3</v>
      </c>
      <c r="M1362" s="11">
        <f t="shared" si="1889"/>
        <v>70108.2</v>
      </c>
      <c r="N1362" s="11">
        <f t="shared" si="1890"/>
        <v>100108.20000000001</v>
      </c>
      <c r="O1362" s="11">
        <f>O1363+O1368</f>
        <v>6426.1930000000002</v>
      </c>
      <c r="P1362" s="11">
        <f>P1363+P1368</f>
        <v>0</v>
      </c>
      <c r="Q1362" s="11">
        <f>Q1363+Q1368</f>
        <v>0</v>
      </c>
      <c r="R1362" s="11">
        <f t="shared" si="1865"/>
        <v>81048.493000000002</v>
      </c>
      <c r="S1362" s="11">
        <f t="shared" si="1866"/>
        <v>70108.2</v>
      </c>
      <c r="T1362" s="11">
        <f t="shared" si="1867"/>
        <v>100108.20000000001</v>
      </c>
      <c r="U1362" s="11">
        <f>U1363+U1368</f>
        <v>0</v>
      </c>
      <c r="V1362" s="11">
        <f>V1363+V1368</f>
        <v>0</v>
      </c>
      <c r="W1362" s="11">
        <f>W1363+W1368</f>
        <v>0</v>
      </c>
      <c r="X1362" s="11">
        <f t="shared" si="1844"/>
        <v>81048.493000000002</v>
      </c>
      <c r="Y1362" s="11">
        <f t="shared" si="1845"/>
        <v>70108.2</v>
      </c>
      <c r="Z1362" s="11">
        <f t="shared" si="1846"/>
        <v>100108.20000000001</v>
      </c>
      <c r="AA1362" s="11">
        <f>AA1363+AA1368</f>
        <v>0</v>
      </c>
      <c r="AB1362" s="11">
        <f>AB1363+AB1368</f>
        <v>0</v>
      </c>
      <c r="AC1362" s="11">
        <f>AC1363+AC1368</f>
        <v>0</v>
      </c>
      <c r="AD1362" s="11">
        <f t="shared" si="1821"/>
        <v>81048.493000000002</v>
      </c>
      <c r="AE1362" s="11">
        <f>AE1363+AE1368</f>
        <v>0</v>
      </c>
      <c r="AF1362" s="57">
        <f t="shared" si="1832"/>
        <v>81048.493000000002</v>
      </c>
      <c r="AG1362" s="58">
        <f t="shared" si="1822"/>
        <v>70108.2</v>
      </c>
      <c r="AH1362" s="58">
        <f t="shared" si="1823"/>
        <v>100108.20000000001</v>
      </c>
      <c r="AI1362" s="11">
        <f>AI1363+AI1368</f>
        <v>0</v>
      </c>
      <c r="AJ1362" s="21"/>
      <c r="AK1362" s="21"/>
    </row>
    <row r="1363" spans="1:42" ht="31.2" x14ac:dyDescent="0.3">
      <c r="A1363" s="47" t="s">
        <v>890</v>
      </c>
      <c r="B1363" s="48"/>
      <c r="C1363" s="47"/>
      <c r="D1363" s="47"/>
      <c r="E1363" s="49" t="s">
        <v>891</v>
      </c>
      <c r="F1363" s="11">
        <f t="shared" ref="F1363:K1363" si="1893">F1364+F1366</f>
        <v>65745.3</v>
      </c>
      <c r="G1363" s="11">
        <f t="shared" si="1893"/>
        <v>65745.3</v>
      </c>
      <c r="H1363" s="11">
        <f t="shared" si="1893"/>
        <v>95745.300000000017</v>
      </c>
      <c r="I1363" s="11">
        <f t="shared" si="1893"/>
        <v>0</v>
      </c>
      <c r="J1363" s="11">
        <f t="shared" si="1893"/>
        <v>0</v>
      </c>
      <c r="K1363" s="11">
        <f t="shared" si="1893"/>
        <v>0</v>
      </c>
      <c r="L1363" s="11">
        <f t="shared" si="1888"/>
        <v>65745.3</v>
      </c>
      <c r="M1363" s="11">
        <f t="shared" si="1889"/>
        <v>65745.3</v>
      </c>
      <c r="N1363" s="11">
        <f t="shared" si="1890"/>
        <v>95745.300000000017</v>
      </c>
      <c r="O1363" s="11">
        <f>O1364+O1366</f>
        <v>6426.1930000000002</v>
      </c>
      <c r="P1363" s="11">
        <f>P1364+P1366</f>
        <v>0</v>
      </c>
      <c r="Q1363" s="11">
        <f>Q1364+Q1366</f>
        <v>0</v>
      </c>
      <c r="R1363" s="11">
        <f t="shared" si="1865"/>
        <v>72171.493000000002</v>
      </c>
      <c r="S1363" s="11">
        <f t="shared" si="1866"/>
        <v>65745.3</v>
      </c>
      <c r="T1363" s="11">
        <f t="shared" si="1867"/>
        <v>95745.300000000017</v>
      </c>
      <c r="U1363" s="11">
        <f>U1364+U1366</f>
        <v>0</v>
      </c>
      <c r="V1363" s="11">
        <f>V1364+V1366</f>
        <v>0</v>
      </c>
      <c r="W1363" s="11">
        <f>W1364+W1366</f>
        <v>0</v>
      </c>
      <c r="X1363" s="11">
        <f t="shared" si="1844"/>
        <v>72171.493000000002</v>
      </c>
      <c r="Y1363" s="11">
        <f t="shared" si="1845"/>
        <v>65745.3</v>
      </c>
      <c r="Z1363" s="11">
        <f t="shared" si="1846"/>
        <v>95745.300000000017</v>
      </c>
      <c r="AA1363" s="11">
        <f>AA1364+AA1366</f>
        <v>0</v>
      </c>
      <c r="AB1363" s="11">
        <f>AB1364+AB1366</f>
        <v>0</v>
      </c>
      <c r="AC1363" s="11">
        <f>AC1364+AC1366</f>
        <v>0</v>
      </c>
      <c r="AD1363" s="11">
        <f t="shared" si="1821"/>
        <v>72171.493000000002</v>
      </c>
      <c r="AE1363" s="11">
        <f>AE1364+AE1366</f>
        <v>0</v>
      </c>
      <c r="AF1363" s="57">
        <f t="shared" si="1832"/>
        <v>72171.493000000002</v>
      </c>
      <c r="AG1363" s="58">
        <f t="shared" si="1822"/>
        <v>65745.3</v>
      </c>
      <c r="AH1363" s="58">
        <f t="shared" si="1823"/>
        <v>95745.300000000017</v>
      </c>
      <c r="AI1363" s="11">
        <f>AI1364+AI1366</f>
        <v>0</v>
      </c>
      <c r="AJ1363" s="21"/>
      <c r="AK1363" s="21"/>
    </row>
    <row r="1364" spans="1:42" ht="31.2" x14ac:dyDescent="0.3">
      <c r="A1364" s="47" t="s">
        <v>890</v>
      </c>
      <c r="B1364" s="48" t="s">
        <v>59</v>
      </c>
      <c r="C1364" s="47"/>
      <c r="D1364" s="47"/>
      <c r="E1364" s="49" t="s">
        <v>60</v>
      </c>
      <c r="F1364" s="11">
        <f t="shared" ref="F1364:K1364" si="1894">F1365</f>
        <v>65433.3</v>
      </c>
      <c r="G1364" s="11">
        <f t="shared" si="1894"/>
        <v>65219.200000000004</v>
      </c>
      <c r="H1364" s="11">
        <f t="shared" si="1894"/>
        <v>95219.200000000012</v>
      </c>
      <c r="I1364" s="11">
        <f t="shared" si="1894"/>
        <v>0</v>
      </c>
      <c r="J1364" s="11">
        <f t="shared" si="1894"/>
        <v>0</v>
      </c>
      <c r="K1364" s="11">
        <f t="shared" si="1894"/>
        <v>0</v>
      </c>
      <c r="L1364" s="11">
        <f t="shared" si="1888"/>
        <v>65433.3</v>
      </c>
      <c r="M1364" s="11">
        <f t="shared" si="1889"/>
        <v>65219.200000000004</v>
      </c>
      <c r="N1364" s="11">
        <f t="shared" si="1890"/>
        <v>95219.200000000012</v>
      </c>
      <c r="O1364" s="11">
        <f>O1365</f>
        <v>6426.1930000000002</v>
      </c>
      <c r="P1364" s="11">
        <f>P1365</f>
        <v>0</v>
      </c>
      <c r="Q1364" s="11">
        <f>Q1365</f>
        <v>0</v>
      </c>
      <c r="R1364" s="11">
        <f t="shared" si="1865"/>
        <v>71859.493000000002</v>
      </c>
      <c r="S1364" s="11">
        <f t="shared" si="1866"/>
        <v>65219.200000000004</v>
      </c>
      <c r="T1364" s="11">
        <f t="shared" si="1867"/>
        <v>95219.200000000012</v>
      </c>
      <c r="U1364" s="11">
        <f>U1365</f>
        <v>0</v>
      </c>
      <c r="V1364" s="11">
        <f>V1365</f>
        <v>0</v>
      </c>
      <c r="W1364" s="11">
        <f>W1365</f>
        <v>0</v>
      </c>
      <c r="X1364" s="11">
        <f t="shared" si="1844"/>
        <v>71859.493000000002</v>
      </c>
      <c r="Y1364" s="11">
        <f t="shared" si="1845"/>
        <v>65219.200000000004</v>
      </c>
      <c r="Z1364" s="11">
        <f t="shared" si="1846"/>
        <v>95219.200000000012</v>
      </c>
      <c r="AA1364" s="11">
        <f>AA1365</f>
        <v>0</v>
      </c>
      <c r="AB1364" s="11">
        <f>AB1365</f>
        <v>0</v>
      </c>
      <c r="AC1364" s="11">
        <f>AC1365</f>
        <v>0</v>
      </c>
      <c r="AD1364" s="11">
        <f t="shared" si="1821"/>
        <v>71859.493000000002</v>
      </c>
      <c r="AE1364" s="11">
        <f>AE1365</f>
        <v>0</v>
      </c>
      <c r="AF1364" s="57">
        <f t="shared" si="1832"/>
        <v>71859.493000000002</v>
      </c>
      <c r="AG1364" s="58">
        <f t="shared" si="1822"/>
        <v>65219.200000000004</v>
      </c>
      <c r="AH1364" s="58">
        <f t="shared" si="1823"/>
        <v>95219.200000000012</v>
      </c>
      <c r="AI1364" s="11">
        <f>AI1365</f>
        <v>0</v>
      </c>
      <c r="AJ1364" s="21"/>
      <c r="AK1364" s="21"/>
    </row>
    <row r="1365" spans="1:42" x14ac:dyDescent="0.3">
      <c r="A1365" s="47" t="s">
        <v>890</v>
      </c>
      <c r="B1365" s="48">
        <v>200</v>
      </c>
      <c r="C1365" s="47" t="s">
        <v>318</v>
      </c>
      <c r="D1365" s="47" t="s">
        <v>30</v>
      </c>
      <c r="E1365" s="49" t="s">
        <v>720</v>
      </c>
      <c r="F1365" s="11">
        <v>65433.3</v>
      </c>
      <c r="G1365" s="11">
        <v>65219.200000000004</v>
      </c>
      <c r="H1365" s="11">
        <v>95219.200000000012</v>
      </c>
      <c r="I1365" s="11"/>
      <c r="J1365" s="11"/>
      <c r="K1365" s="11"/>
      <c r="L1365" s="11">
        <f t="shared" si="1888"/>
        <v>65433.3</v>
      </c>
      <c r="M1365" s="11">
        <f t="shared" si="1889"/>
        <v>65219.200000000004</v>
      </c>
      <c r="N1365" s="11">
        <f t="shared" si="1890"/>
        <v>95219.200000000012</v>
      </c>
      <c r="O1365" s="11">
        <v>6426.1930000000002</v>
      </c>
      <c r="P1365" s="11"/>
      <c r="Q1365" s="11"/>
      <c r="R1365" s="11">
        <f t="shared" si="1865"/>
        <v>71859.493000000002</v>
      </c>
      <c r="S1365" s="11">
        <f t="shared" si="1866"/>
        <v>65219.200000000004</v>
      </c>
      <c r="T1365" s="11">
        <f t="shared" si="1867"/>
        <v>95219.200000000012</v>
      </c>
      <c r="U1365" s="11"/>
      <c r="V1365" s="11"/>
      <c r="W1365" s="11"/>
      <c r="X1365" s="11">
        <f t="shared" si="1844"/>
        <v>71859.493000000002</v>
      </c>
      <c r="Y1365" s="11">
        <f t="shared" si="1845"/>
        <v>65219.200000000004</v>
      </c>
      <c r="Z1365" s="11">
        <f t="shared" si="1846"/>
        <v>95219.200000000012</v>
      </c>
      <c r="AA1365" s="11"/>
      <c r="AB1365" s="11"/>
      <c r="AC1365" s="11"/>
      <c r="AD1365" s="11">
        <f t="shared" si="1821"/>
        <v>71859.493000000002</v>
      </c>
      <c r="AE1365" s="11"/>
      <c r="AF1365" s="57">
        <f t="shared" si="1832"/>
        <v>71859.493000000002</v>
      </c>
      <c r="AG1365" s="58">
        <f t="shared" si="1822"/>
        <v>65219.200000000004</v>
      </c>
      <c r="AH1365" s="58">
        <f t="shared" si="1823"/>
        <v>95219.200000000012</v>
      </c>
      <c r="AI1365" s="11"/>
      <c r="AJ1365" s="21"/>
      <c r="AK1365" s="21"/>
    </row>
    <row r="1366" spans="1:42" x14ac:dyDescent="0.3">
      <c r="A1366" s="47" t="s">
        <v>890</v>
      </c>
      <c r="B1366" s="48" t="s">
        <v>45</v>
      </c>
      <c r="C1366" s="47"/>
      <c r="D1366" s="47"/>
      <c r="E1366" s="49" t="s">
        <v>46</v>
      </c>
      <c r="F1366" s="11">
        <f t="shared" ref="F1366:K1366" si="1895">F1367</f>
        <v>312</v>
      </c>
      <c r="G1366" s="11">
        <f t="shared" si="1895"/>
        <v>526.1</v>
      </c>
      <c r="H1366" s="11">
        <f t="shared" si="1895"/>
        <v>526.1</v>
      </c>
      <c r="I1366" s="11">
        <f t="shared" si="1895"/>
        <v>0</v>
      </c>
      <c r="J1366" s="11">
        <f t="shared" si="1895"/>
        <v>0</v>
      </c>
      <c r="K1366" s="11">
        <f t="shared" si="1895"/>
        <v>0</v>
      </c>
      <c r="L1366" s="11">
        <f t="shared" si="1888"/>
        <v>312</v>
      </c>
      <c r="M1366" s="11">
        <f t="shared" si="1889"/>
        <v>526.1</v>
      </c>
      <c r="N1366" s="11">
        <f t="shared" si="1890"/>
        <v>526.1</v>
      </c>
      <c r="O1366" s="11">
        <f>O1367</f>
        <v>0</v>
      </c>
      <c r="P1366" s="11">
        <f>P1367</f>
        <v>0</v>
      </c>
      <c r="Q1366" s="11">
        <f>Q1367</f>
        <v>0</v>
      </c>
      <c r="R1366" s="11">
        <f t="shared" si="1865"/>
        <v>312</v>
      </c>
      <c r="S1366" s="11">
        <f t="shared" si="1866"/>
        <v>526.1</v>
      </c>
      <c r="T1366" s="11">
        <f t="shared" si="1867"/>
        <v>526.1</v>
      </c>
      <c r="U1366" s="11">
        <f>U1367</f>
        <v>0</v>
      </c>
      <c r="V1366" s="11">
        <f>V1367</f>
        <v>0</v>
      </c>
      <c r="W1366" s="11">
        <f>W1367</f>
        <v>0</v>
      </c>
      <c r="X1366" s="11">
        <f t="shared" si="1844"/>
        <v>312</v>
      </c>
      <c r="Y1366" s="11">
        <f t="shared" si="1845"/>
        <v>526.1</v>
      </c>
      <c r="Z1366" s="11">
        <f t="shared" si="1846"/>
        <v>526.1</v>
      </c>
      <c r="AA1366" s="11">
        <f>AA1367</f>
        <v>0</v>
      </c>
      <c r="AB1366" s="11">
        <f>AB1367</f>
        <v>0</v>
      </c>
      <c r="AC1366" s="11">
        <f>AC1367</f>
        <v>0</v>
      </c>
      <c r="AD1366" s="11">
        <f t="shared" si="1821"/>
        <v>312</v>
      </c>
      <c r="AE1366" s="11">
        <f>AE1367</f>
        <v>0</v>
      </c>
      <c r="AF1366" s="57">
        <f t="shared" si="1832"/>
        <v>312</v>
      </c>
      <c r="AG1366" s="58">
        <f t="shared" si="1822"/>
        <v>526.1</v>
      </c>
      <c r="AH1366" s="58">
        <f t="shared" si="1823"/>
        <v>526.1</v>
      </c>
      <c r="AI1366" s="11">
        <f>AI1367</f>
        <v>0</v>
      </c>
      <c r="AJ1366" s="21"/>
      <c r="AK1366" s="21"/>
    </row>
    <row r="1367" spans="1:42" x14ac:dyDescent="0.3">
      <c r="A1367" s="47" t="s">
        <v>890</v>
      </c>
      <c r="B1367" s="48">
        <v>800</v>
      </c>
      <c r="C1367" s="47" t="s">
        <v>318</v>
      </c>
      <c r="D1367" s="47" t="s">
        <v>30</v>
      </c>
      <c r="E1367" s="49" t="s">
        <v>720</v>
      </c>
      <c r="F1367" s="11">
        <v>312</v>
      </c>
      <c r="G1367" s="11">
        <v>526.1</v>
      </c>
      <c r="H1367" s="11">
        <v>526.1</v>
      </c>
      <c r="I1367" s="11"/>
      <c r="J1367" s="11"/>
      <c r="K1367" s="11"/>
      <c r="L1367" s="11">
        <f t="shared" si="1888"/>
        <v>312</v>
      </c>
      <c r="M1367" s="11">
        <f t="shared" si="1889"/>
        <v>526.1</v>
      </c>
      <c r="N1367" s="11">
        <f t="shared" si="1890"/>
        <v>526.1</v>
      </c>
      <c r="O1367" s="11"/>
      <c r="P1367" s="11"/>
      <c r="Q1367" s="11"/>
      <c r="R1367" s="11">
        <f t="shared" si="1865"/>
        <v>312</v>
      </c>
      <c r="S1367" s="11">
        <f t="shared" si="1866"/>
        <v>526.1</v>
      </c>
      <c r="T1367" s="11">
        <f t="shared" si="1867"/>
        <v>526.1</v>
      </c>
      <c r="U1367" s="11"/>
      <c r="V1367" s="11"/>
      <c r="W1367" s="11"/>
      <c r="X1367" s="11">
        <f t="shared" si="1844"/>
        <v>312</v>
      </c>
      <c r="Y1367" s="11">
        <f t="shared" si="1845"/>
        <v>526.1</v>
      </c>
      <c r="Z1367" s="11">
        <f t="shared" si="1846"/>
        <v>526.1</v>
      </c>
      <c r="AA1367" s="11"/>
      <c r="AB1367" s="11"/>
      <c r="AC1367" s="11"/>
      <c r="AD1367" s="11">
        <f t="shared" si="1821"/>
        <v>312</v>
      </c>
      <c r="AE1367" s="11"/>
      <c r="AF1367" s="57">
        <f t="shared" si="1832"/>
        <v>312</v>
      </c>
      <c r="AG1367" s="58">
        <f t="shared" si="1822"/>
        <v>526.1</v>
      </c>
      <c r="AH1367" s="58">
        <f t="shared" si="1823"/>
        <v>526.1</v>
      </c>
      <c r="AI1367" s="11"/>
      <c r="AJ1367" s="21"/>
      <c r="AK1367" s="21"/>
    </row>
    <row r="1368" spans="1:42" x14ac:dyDescent="0.3">
      <c r="A1368" s="47" t="s">
        <v>892</v>
      </c>
      <c r="B1368" s="48"/>
      <c r="C1368" s="47"/>
      <c r="D1368" s="47"/>
      <c r="E1368" s="49" t="s">
        <v>893</v>
      </c>
      <c r="F1368" s="11">
        <f t="shared" ref="F1368:F1369" si="1896">F1369</f>
        <v>8877</v>
      </c>
      <c r="G1368" s="11">
        <f t="shared" ref="G1368:G1369" si="1897">G1369</f>
        <v>4362.8999999999996</v>
      </c>
      <c r="H1368" s="11">
        <f t="shared" ref="H1368:H1369" si="1898">H1369</f>
        <v>4362.8999999999996</v>
      </c>
      <c r="I1368" s="11">
        <f t="shared" ref="I1368:I1369" si="1899">I1369</f>
        <v>0</v>
      </c>
      <c r="J1368" s="11">
        <f t="shared" ref="J1368:J1369" si="1900">J1369</f>
        <v>0</v>
      </c>
      <c r="K1368" s="11">
        <f t="shared" ref="K1368:K1369" si="1901">K1369</f>
        <v>0</v>
      </c>
      <c r="L1368" s="11">
        <f t="shared" si="1888"/>
        <v>8877</v>
      </c>
      <c r="M1368" s="11">
        <f t="shared" si="1889"/>
        <v>4362.8999999999996</v>
      </c>
      <c r="N1368" s="11">
        <f t="shared" si="1890"/>
        <v>4362.8999999999996</v>
      </c>
      <c r="O1368" s="11">
        <f t="shared" ref="O1368:O1369" si="1902">O1369</f>
        <v>0</v>
      </c>
      <c r="P1368" s="11">
        <f t="shared" ref="P1368:P1369" si="1903">P1369</f>
        <v>0</v>
      </c>
      <c r="Q1368" s="11">
        <f t="shared" ref="Q1368:Q1369" si="1904">Q1369</f>
        <v>0</v>
      </c>
      <c r="R1368" s="11">
        <f t="shared" si="1865"/>
        <v>8877</v>
      </c>
      <c r="S1368" s="11">
        <f t="shared" si="1866"/>
        <v>4362.8999999999996</v>
      </c>
      <c r="T1368" s="11">
        <f t="shared" si="1867"/>
        <v>4362.8999999999996</v>
      </c>
      <c r="U1368" s="11">
        <f t="shared" ref="U1368:U1369" si="1905">U1369</f>
        <v>0</v>
      </c>
      <c r="V1368" s="11">
        <f t="shared" ref="V1368:V1369" si="1906">V1369</f>
        <v>0</v>
      </c>
      <c r="W1368" s="11">
        <f t="shared" ref="W1368:W1369" si="1907">W1369</f>
        <v>0</v>
      </c>
      <c r="X1368" s="11">
        <f t="shared" si="1844"/>
        <v>8877</v>
      </c>
      <c r="Y1368" s="11">
        <f t="shared" si="1845"/>
        <v>4362.8999999999996</v>
      </c>
      <c r="Z1368" s="11">
        <f t="shared" si="1846"/>
        <v>4362.8999999999996</v>
      </c>
      <c r="AA1368" s="11">
        <f t="shared" ref="AA1368:AA1369" si="1908">AA1369</f>
        <v>0</v>
      </c>
      <c r="AB1368" s="11">
        <f t="shared" ref="AB1368:AB1369" si="1909">AB1369</f>
        <v>0</v>
      </c>
      <c r="AC1368" s="11">
        <f t="shared" ref="AC1368:AC1369" si="1910">AC1369</f>
        <v>0</v>
      </c>
      <c r="AD1368" s="11">
        <f t="shared" si="1821"/>
        <v>8877</v>
      </c>
      <c r="AE1368" s="11">
        <f t="shared" ref="AE1368:AE1369" si="1911">AE1369</f>
        <v>0</v>
      </c>
      <c r="AF1368" s="57">
        <f t="shared" si="1832"/>
        <v>8877</v>
      </c>
      <c r="AG1368" s="58">
        <f t="shared" si="1822"/>
        <v>4362.8999999999996</v>
      </c>
      <c r="AH1368" s="58">
        <f t="shared" si="1823"/>
        <v>4362.8999999999996</v>
      </c>
      <c r="AI1368" s="11">
        <f t="shared" ref="AI1368:AI1369" si="1912">AI1369</f>
        <v>0</v>
      </c>
      <c r="AJ1368" s="21"/>
      <c r="AK1368" s="21"/>
    </row>
    <row r="1369" spans="1:42" ht="31.2" x14ac:dyDescent="0.3">
      <c r="A1369" s="47" t="s">
        <v>892</v>
      </c>
      <c r="B1369" s="48" t="s">
        <v>59</v>
      </c>
      <c r="C1369" s="47"/>
      <c r="D1369" s="47"/>
      <c r="E1369" s="49" t="s">
        <v>60</v>
      </c>
      <c r="F1369" s="11">
        <f t="shared" si="1896"/>
        <v>8877</v>
      </c>
      <c r="G1369" s="11">
        <f t="shared" si="1897"/>
        <v>4362.8999999999996</v>
      </c>
      <c r="H1369" s="11">
        <f t="shared" si="1898"/>
        <v>4362.8999999999996</v>
      </c>
      <c r="I1369" s="11">
        <f t="shared" si="1899"/>
        <v>0</v>
      </c>
      <c r="J1369" s="11">
        <f t="shared" si="1900"/>
        <v>0</v>
      </c>
      <c r="K1369" s="11">
        <f t="shared" si="1901"/>
        <v>0</v>
      </c>
      <c r="L1369" s="11">
        <f t="shared" si="1888"/>
        <v>8877</v>
      </c>
      <c r="M1369" s="11">
        <f t="shared" si="1889"/>
        <v>4362.8999999999996</v>
      </c>
      <c r="N1369" s="11">
        <f t="shared" si="1890"/>
        <v>4362.8999999999996</v>
      </c>
      <c r="O1369" s="11">
        <f t="shared" si="1902"/>
        <v>0</v>
      </c>
      <c r="P1369" s="11">
        <f t="shared" si="1903"/>
        <v>0</v>
      </c>
      <c r="Q1369" s="11">
        <f t="shared" si="1904"/>
        <v>0</v>
      </c>
      <c r="R1369" s="11">
        <f t="shared" si="1865"/>
        <v>8877</v>
      </c>
      <c r="S1369" s="11">
        <f t="shared" si="1866"/>
        <v>4362.8999999999996</v>
      </c>
      <c r="T1369" s="11">
        <f t="shared" si="1867"/>
        <v>4362.8999999999996</v>
      </c>
      <c r="U1369" s="11">
        <f t="shared" si="1905"/>
        <v>0</v>
      </c>
      <c r="V1369" s="11">
        <f t="shared" si="1906"/>
        <v>0</v>
      </c>
      <c r="W1369" s="11">
        <f t="shared" si="1907"/>
        <v>0</v>
      </c>
      <c r="X1369" s="11">
        <f t="shared" si="1844"/>
        <v>8877</v>
      </c>
      <c r="Y1369" s="11">
        <f t="shared" si="1845"/>
        <v>4362.8999999999996</v>
      </c>
      <c r="Z1369" s="11">
        <f t="shared" si="1846"/>
        <v>4362.8999999999996</v>
      </c>
      <c r="AA1369" s="11">
        <f t="shared" si="1908"/>
        <v>0</v>
      </c>
      <c r="AB1369" s="11">
        <f t="shared" si="1909"/>
        <v>0</v>
      </c>
      <c r="AC1369" s="11">
        <f t="shared" si="1910"/>
        <v>0</v>
      </c>
      <c r="AD1369" s="11">
        <f t="shared" si="1821"/>
        <v>8877</v>
      </c>
      <c r="AE1369" s="11">
        <f t="shared" si="1911"/>
        <v>0</v>
      </c>
      <c r="AF1369" s="57">
        <f t="shared" si="1832"/>
        <v>8877</v>
      </c>
      <c r="AG1369" s="58">
        <f t="shared" si="1822"/>
        <v>4362.8999999999996</v>
      </c>
      <c r="AH1369" s="58">
        <f t="shared" si="1823"/>
        <v>4362.8999999999996</v>
      </c>
      <c r="AI1369" s="11">
        <f t="shared" si="1912"/>
        <v>0</v>
      </c>
      <c r="AJ1369" s="21"/>
      <c r="AK1369" s="21"/>
    </row>
    <row r="1370" spans="1:42" x14ac:dyDescent="0.3">
      <c r="A1370" s="47" t="s">
        <v>892</v>
      </c>
      <c r="B1370" s="48">
        <v>200</v>
      </c>
      <c r="C1370" s="47" t="s">
        <v>318</v>
      </c>
      <c r="D1370" s="47" t="s">
        <v>30</v>
      </c>
      <c r="E1370" s="49" t="s">
        <v>720</v>
      </c>
      <c r="F1370" s="11">
        <v>8877</v>
      </c>
      <c r="G1370" s="11">
        <v>4362.8999999999996</v>
      </c>
      <c r="H1370" s="11">
        <v>4362.8999999999996</v>
      </c>
      <c r="I1370" s="11"/>
      <c r="J1370" s="11"/>
      <c r="K1370" s="11"/>
      <c r="L1370" s="11">
        <f t="shared" si="1888"/>
        <v>8877</v>
      </c>
      <c r="M1370" s="11">
        <f t="shared" si="1889"/>
        <v>4362.8999999999996</v>
      </c>
      <c r="N1370" s="11">
        <f t="shared" si="1890"/>
        <v>4362.8999999999996</v>
      </c>
      <c r="O1370" s="11"/>
      <c r="P1370" s="11"/>
      <c r="Q1370" s="11"/>
      <c r="R1370" s="11">
        <f t="shared" si="1865"/>
        <v>8877</v>
      </c>
      <c r="S1370" s="11">
        <f t="shared" si="1866"/>
        <v>4362.8999999999996</v>
      </c>
      <c r="T1370" s="11">
        <f t="shared" si="1867"/>
        <v>4362.8999999999996</v>
      </c>
      <c r="U1370" s="11"/>
      <c r="V1370" s="11"/>
      <c r="W1370" s="11"/>
      <c r="X1370" s="11">
        <f t="shared" si="1844"/>
        <v>8877</v>
      </c>
      <c r="Y1370" s="11">
        <f t="shared" si="1845"/>
        <v>4362.8999999999996</v>
      </c>
      <c r="Z1370" s="11">
        <f t="shared" si="1846"/>
        <v>4362.8999999999996</v>
      </c>
      <c r="AA1370" s="11"/>
      <c r="AB1370" s="11"/>
      <c r="AC1370" s="11"/>
      <c r="AD1370" s="11">
        <f t="shared" si="1821"/>
        <v>8877</v>
      </c>
      <c r="AE1370" s="11"/>
      <c r="AF1370" s="57">
        <f t="shared" si="1832"/>
        <v>8877</v>
      </c>
      <c r="AG1370" s="58">
        <f t="shared" si="1822"/>
        <v>4362.8999999999996</v>
      </c>
      <c r="AH1370" s="58">
        <f t="shared" si="1823"/>
        <v>4362.8999999999996</v>
      </c>
      <c r="AI1370" s="11"/>
      <c r="AJ1370" s="21"/>
      <c r="AK1370" s="21"/>
    </row>
    <row r="1371" spans="1:42" ht="46.8" x14ac:dyDescent="0.3">
      <c r="A1371" s="47" t="s">
        <v>894</v>
      </c>
      <c r="B1371" s="48"/>
      <c r="C1371" s="47"/>
      <c r="D1371" s="47"/>
      <c r="E1371" s="49" t="s">
        <v>895</v>
      </c>
      <c r="F1371" s="11">
        <f t="shared" ref="F1371:K1371" si="1913">F1372+F1375+F1378</f>
        <v>46492.6</v>
      </c>
      <c r="G1371" s="11">
        <f t="shared" si="1913"/>
        <v>50562.2</v>
      </c>
      <c r="H1371" s="11">
        <f t="shared" si="1913"/>
        <v>50562.2</v>
      </c>
      <c r="I1371" s="11">
        <f t="shared" si="1913"/>
        <v>0</v>
      </c>
      <c r="J1371" s="11">
        <f t="shared" si="1913"/>
        <v>0</v>
      </c>
      <c r="K1371" s="11">
        <f t="shared" si="1913"/>
        <v>0</v>
      </c>
      <c r="L1371" s="11">
        <f t="shared" si="1888"/>
        <v>46492.6</v>
      </c>
      <c r="M1371" s="11">
        <f t="shared" si="1889"/>
        <v>50562.2</v>
      </c>
      <c r="N1371" s="11">
        <f t="shared" si="1890"/>
        <v>50562.2</v>
      </c>
      <c r="O1371" s="11">
        <f>O1372+O1375+O1378</f>
        <v>0</v>
      </c>
      <c r="P1371" s="11">
        <f>P1372+P1375+P1378</f>
        <v>0</v>
      </c>
      <c r="Q1371" s="11">
        <f>Q1372+Q1375+Q1378</f>
        <v>0</v>
      </c>
      <c r="R1371" s="11">
        <f t="shared" si="1865"/>
        <v>46492.6</v>
      </c>
      <c r="S1371" s="11">
        <f t="shared" si="1866"/>
        <v>50562.2</v>
      </c>
      <c r="T1371" s="11">
        <f t="shared" si="1867"/>
        <v>50562.2</v>
      </c>
      <c r="U1371" s="11">
        <f>U1372+U1375+U1378</f>
        <v>0</v>
      </c>
      <c r="V1371" s="11">
        <f>V1372+V1375+V1378</f>
        <v>0</v>
      </c>
      <c r="W1371" s="11">
        <f>W1372+W1375+W1378</f>
        <v>0</v>
      </c>
      <c r="X1371" s="11">
        <f t="shared" si="1844"/>
        <v>46492.6</v>
      </c>
      <c r="Y1371" s="11">
        <f t="shared" si="1845"/>
        <v>50562.2</v>
      </c>
      <c r="Z1371" s="11">
        <f t="shared" si="1846"/>
        <v>50562.2</v>
      </c>
      <c r="AA1371" s="11">
        <f>AA1372+AA1375+AA1378</f>
        <v>0</v>
      </c>
      <c r="AB1371" s="11">
        <f>AB1372+AB1375+AB1378</f>
        <v>0</v>
      </c>
      <c r="AC1371" s="11">
        <f>AC1372+AC1375+AC1378</f>
        <v>0</v>
      </c>
      <c r="AD1371" s="11">
        <f t="shared" si="1821"/>
        <v>46492.6</v>
      </c>
      <c r="AE1371" s="11">
        <f>AE1372+AE1375+AE1378</f>
        <v>0</v>
      </c>
      <c r="AF1371" s="57">
        <f t="shared" si="1832"/>
        <v>46492.6</v>
      </c>
      <c r="AG1371" s="58">
        <f t="shared" si="1822"/>
        <v>50562.2</v>
      </c>
      <c r="AH1371" s="58">
        <f t="shared" si="1823"/>
        <v>50562.2</v>
      </c>
      <c r="AI1371" s="11">
        <f>AI1372+AI1375+AI1378</f>
        <v>0</v>
      </c>
      <c r="AJ1371" s="21"/>
      <c r="AK1371" s="21"/>
    </row>
    <row r="1372" spans="1:42" ht="109.2" x14ac:dyDescent="0.3">
      <c r="A1372" s="47" t="s">
        <v>896</v>
      </c>
      <c r="B1372" s="48"/>
      <c r="C1372" s="47"/>
      <c r="D1372" s="47"/>
      <c r="E1372" s="49" t="s">
        <v>897</v>
      </c>
      <c r="F1372" s="11">
        <f t="shared" ref="F1372:F1379" si="1914">F1373</f>
        <v>0</v>
      </c>
      <c r="G1372" s="11">
        <f t="shared" ref="G1372:G1379" si="1915">G1373</f>
        <v>3905.5</v>
      </c>
      <c r="H1372" s="11">
        <f t="shared" ref="H1372:H1379" si="1916">H1373</f>
        <v>3905.5</v>
      </c>
      <c r="I1372" s="11">
        <f t="shared" ref="I1372:I1379" si="1917">I1373</f>
        <v>0</v>
      </c>
      <c r="J1372" s="11">
        <f t="shared" ref="J1372:J1379" si="1918">J1373</f>
        <v>0</v>
      </c>
      <c r="K1372" s="11">
        <f t="shared" ref="K1372:K1379" si="1919">K1373</f>
        <v>0</v>
      </c>
      <c r="L1372" s="11">
        <f t="shared" si="1888"/>
        <v>0</v>
      </c>
      <c r="M1372" s="11">
        <f t="shared" si="1889"/>
        <v>3905.5</v>
      </c>
      <c r="N1372" s="11">
        <f t="shared" si="1890"/>
        <v>3905.5</v>
      </c>
      <c r="O1372" s="11">
        <f t="shared" ref="O1372:O1379" si="1920">O1373</f>
        <v>0</v>
      </c>
      <c r="P1372" s="11">
        <f t="shared" ref="P1372:P1379" si="1921">P1373</f>
        <v>0</v>
      </c>
      <c r="Q1372" s="11">
        <f t="shared" ref="Q1372:Q1379" si="1922">Q1373</f>
        <v>0</v>
      </c>
      <c r="R1372" s="11">
        <f t="shared" si="1865"/>
        <v>0</v>
      </c>
      <c r="S1372" s="11">
        <f t="shared" si="1866"/>
        <v>3905.5</v>
      </c>
      <c r="T1372" s="11">
        <f t="shared" si="1867"/>
        <v>3905.5</v>
      </c>
      <c r="U1372" s="11">
        <f t="shared" ref="U1372:U1379" si="1923">U1373</f>
        <v>0</v>
      </c>
      <c r="V1372" s="11">
        <f t="shared" ref="V1372:V1379" si="1924">V1373</f>
        <v>0</v>
      </c>
      <c r="W1372" s="11">
        <f t="shared" ref="W1372:W1379" si="1925">W1373</f>
        <v>0</v>
      </c>
      <c r="X1372" s="11">
        <f t="shared" si="1844"/>
        <v>0</v>
      </c>
      <c r="Y1372" s="11">
        <f t="shared" si="1845"/>
        <v>3905.5</v>
      </c>
      <c r="Z1372" s="11">
        <f t="shared" si="1846"/>
        <v>3905.5</v>
      </c>
      <c r="AA1372" s="11">
        <f t="shared" ref="AA1372:AA1379" si="1926">AA1373</f>
        <v>0</v>
      </c>
      <c r="AB1372" s="11">
        <f t="shared" ref="AB1372:AB1379" si="1927">AB1373</f>
        <v>0</v>
      </c>
      <c r="AC1372" s="11">
        <f t="shared" ref="AC1372:AC1379" si="1928">AC1373</f>
        <v>0</v>
      </c>
      <c r="AD1372" s="11">
        <f t="shared" si="1821"/>
        <v>0</v>
      </c>
      <c r="AE1372" s="11">
        <f t="shared" ref="AE1372:AE1379" si="1929">AE1373</f>
        <v>0</v>
      </c>
      <c r="AF1372" s="57">
        <f t="shared" si="1832"/>
        <v>0</v>
      </c>
      <c r="AG1372" s="58">
        <f t="shared" si="1822"/>
        <v>3905.5</v>
      </c>
      <c r="AH1372" s="58">
        <f t="shared" si="1823"/>
        <v>3905.5</v>
      </c>
      <c r="AI1372" s="11">
        <f t="shared" ref="AI1372:AI1379" si="1930">AI1373</f>
        <v>0</v>
      </c>
      <c r="AJ1372" s="21"/>
      <c r="AK1372" s="21"/>
    </row>
    <row r="1373" spans="1:42" ht="31.2" x14ac:dyDescent="0.3">
      <c r="A1373" s="47" t="s">
        <v>896</v>
      </c>
      <c r="B1373" s="48" t="s">
        <v>185</v>
      </c>
      <c r="C1373" s="47"/>
      <c r="D1373" s="47"/>
      <c r="E1373" s="49" t="s">
        <v>186</v>
      </c>
      <c r="F1373" s="11">
        <f t="shared" si="1914"/>
        <v>0</v>
      </c>
      <c r="G1373" s="11">
        <f t="shared" si="1915"/>
        <v>3905.5</v>
      </c>
      <c r="H1373" s="11">
        <f t="shared" si="1916"/>
        <v>3905.5</v>
      </c>
      <c r="I1373" s="11">
        <f t="shared" si="1917"/>
        <v>0</v>
      </c>
      <c r="J1373" s="11">
        <f t="shared" si="1918"/>
        <v>0</v>
      </c>
      <c r="K1373" s="11">
        <f t="shared" si="1919"/>
        <v>0</v>
      </c>
      <c r="L1373" s="11">
        <f t="shared" si="1888"/>
        <v>0</v>
      </c>
      <c r="M1373" s="11">
        <f t="shared" si="1889"/>
        <v>3905.5</v>
      </c>
      <c r="N1373" s="11">
        <f t="shared" si="1890"/>
        <v>3905.5</v>
      </c>
      <c r="O1373" s="11">
        <f t="shared" si="1920"/>
        <v>0</v>
      </c>
      <c r="P1373" s="11">
        <f t="shared" si="1921"/>
        <v>0</v>
      </c>
      <c r="Q1373" s="11">
        <f t="shared" si="1922"/>
        <v>0</v>
      </c>
      <c r="R1373" s="11">
        <f t="shared" si="1865"/>
        <v>0</v>
      </c>
      <c r="S1373" s="11">
        <f t="shared" si="1866"/>
        <v>3905.5</v>
      </c>
      <c r="T1373" s="11">
        <f t="shared" si="1867"/>
        <v>3905.5</v>
      </c>
      <c r="U1373" s="11">
        <f t="shared" si="1923"/>
        <v>0</v>
      </c>
      <c r="V1373" s="11">
        <f t="shared" si="1924"/>
        <v>0</v>
      </c>
      <c r="W1373" s="11">
        <f t="shared" si="1925"/>
        <v>0</v>
      </c>
      <c r="X1373" s="11">
        <f t="shared" si="1844"/>
        <v>0</v>
      </c>
      <c r="Y1373" s="11">
        <f t="shared" si="1845"/>
        <v>3905.5</v>
      </c>
      <c r="Z1373" s="11">
        <f t="shared" si="1846"/>
        <v>3905.5</v>
      </c>
      <c r="AA1373" s="11">
        <f t="shared" si="1926"/>
        <v>0</v>
      </c>
      <c r="AB1373" s="11">
        <f t="shared" si="1927"/>
        <v>0</v>
      </c>
      <c r="AC1373" s="11">
        <f t="shared" si="1928"/>
        <v>0</v>
      </c>
      <c r="AD1373" s="11">
        <f t="shared" si="1821"/>
        <v>0</v>
      </c>
      <c r="AE1373" s="11">
        <f t="shared" si="1929"/>
        <v>0</v>
      </c>
      <c r="AF1373" s="57">
        <f t="shared" si="1832"/>
        <v>0</v>
      </c>
      <c r="AG1373" s="58">
        <f t="shared" si="1822"/>
        <v>3905.5</v>
      </c>
      <c r="AH1373" s="58">
        <f t="shared" si="1823"/>
        <v>3905.5</v>
      </c>
      <c r="AI1373" s="11">
        <f t="shared" si="1930"/>
        <v>0</v>
      </c>
      <c r="AJ1373" s="21"/>
      <c r="AK1373" s="21"/>
    </row>
    <row r="1374" spans="1:42" x14ac:dyDescent="0.3">
      <c r="A1374" s="47" t="s">
        <v>896</v>
      </c>
      <c r="B1374" s="48">
        <v>300</v>
      </c>
      <c r="C1374" s="47" t="s">
        <v>100</v>
      </c>
      <c r="D1374" s="47" t="s">
        <v>99</v>
      </c>
      <c r="E1374" s="49" t="s">
        <v>217</v>
      </c>
      <c r="F1374" s="11">
        <v>0</v>
      </c>
      <c r="G1374" s="11">
        <v>3905.5</v>
      </c>
      <c r="H1374" s="11">
        <v>3905.5</v>
      </c>
      <c r="I1374" s="11"/>
      <c r="J1374" s="11"/>
      <c r="K1374" s="11"/>
      <c r="L1374" s="11">
        <f t="shared" si="1888"/>
        <v>0</v>
      </c>
      <c r="M1374" s="11">
        <f t="shared" si="1889"/>
        <v>3905.5</v>
      </c>
      <c r="N1374" s="11">
        <f t="shared" si="1890"/>
        <v>3905.5</v>
      </c>
      <c r="O1374" s="11"/>
      <c r="P1374" s="11"/>
      <c r="Q1374" s="11"/>
      <c r="R1374" s="11">
        <f t="shared" si="1865"/>
        <v>0</v>
      </c>
      <c r="S1374" s="11">
        <f t="shared" si="1866"/>
        <v>3905.5</v>
      </c>
      <c r="T1374" s="11">
        <f t="shared" si="1867"/>
        <v>3905.5</v>
      </c>
      <c r="U1374" s="11"/>
      <c r="V1374" s="11"/>
      <c r="W1374" s="11"/>
      <c r="X1374" s="11">
        <f t="shared" si="1844"/>
        <v>0</v>
      </c>
      <c r="Y1374" s="11">
        <f t="shared" si="1845"/>
        <v>3905.5</v>
      </c>
      <c r="Z1374" s="11">
        <f t="shared" si="1846"/>
        <v>3905.5</v>
      </c>
      <c r="AA1374" s="11"/>
      <c r="AB1374" s="11"/>
      <c r="AC1374" s="11"/>
      <c r="AD1374" s="11">
        <f t="shared" si="1821"/>
        <v>0</v>
      </c>
      <c r="AE1374" s="11"/>
      <c r="AF1374" s="57">
        <f t="shared" si="1832"/>
        <v>0</v>
      </c>
      <c r="AG1374" s="58">
        <f t="shared" si="1822"/>
        <v>3905.5</v>
      </c>
      <c r="AH1374" s="58">
        <f t="shared" si="1823"/>
        <v>3905.5</v>
      </c>
      <c r="AI1374" s="11"/>
      <c r="AJ1374" s="21"/>
      <c r="AK1374" s="21"/>
    </row>
    <row r="1375" spans="1:42" ht="62.4" x14ac:dyDescent="0.3">
      <c r="A1375" s="47" t="s">
        <v>898</v>
      </c>
      <c r="B1375" s="48"/>
      <c r="C1375" s="47"/>
      <c r="D1375" s="47"/>
      <c r="E1375" s="49" t="s">
        <v>899</v>
      </c>
      <c r="F1375" s="11">
        <f t="shared" si="1914"/>
        <v>4492.6000000000004</v>
      </c>
      <c r="G1375" s="11">
        <f t="shared" si="1915"/>
        <v>4656.7</v>
      </c>
      <c r="H1375" s="11">
        <f t="shared" si="1916"/>
        <v>4656.7</v>
      </c>
      <c r="I1375" s="11">
        <f t="shared" si="1917"/>
        <v>0</v>
      </c>
      <c r="J1375" s="11">
        <f t="shared" si="1918"/>
        <v>0</v>
      </c>
      <c r="K1375" s="11">
        <f t="shared" si="1919"/>
        <v>0</v>
      </c>
      <c r="L1375" s="11">
        <f t="shared" si="1888"/>
        <v>4492.6000000000004</v>
      </c>
      <c r="M1375" s="11">
        <f t="shared" si="1889"/>
        <v>4656.7</v>
      </c>
      <c r="N1375" s="11">
        <f t="shared" si="1890"/>
        <v>4656.7</v>
      </c>
      <c r="O1375" s="11">
        <f t="shared" si="1920"/>
        <v>0</v>
      </c>
      <c r="P1375" s="11">
        <f t="shared" si="1921"/>
        <v>0</v>
      </c>
      <c r="Q1375" s="11">
        <f t="shared" si="1922"/>
        <v>0</v>
      </c>
      <c r="R1375" s="11">
        <f t="shared" si="1865"/>
        <v>4492.6000000000004</v>
      </c>
      <c r="S1375" s="11">
        <f t="shared" si="1866"/>
        <v>4656.7</v>
      </c>
      <c r="T1375" s="11">
        <f t="shared" si="1867"/>
        <v>4656.7</v>
      </c>
      <c r="U1375" s="11">
        <f t="shared" si="1923"/>
        <v>0</v>
      </c>
      <c r="V1375" s="11">
        <f t="shared" si="1924"/>
        <v>0</v>
      </c>
      <c r="W1375" s="11">
        <f t="shared" si="1925"/>
        <v>0</v>
      </c>
      <c r="X1375" s="11">
        <f t="shared" si="1844"/>
        <v>4492.6000000000004</v>
      </c>
      <c r="Y1375" s="11">
        <f t="shared" si="1845"/>
        <v>4656.7</v>
      </c>
      <c r="Z1375" s="11">
        <f t="shared" si="1846"/>
        <v>4656.7</v>
      </c>
      <c r="AA1375" s="11">
        <f t="shared" si="1926"/>
        <v>0</v>
      </c>
      <c r="AB1375" s="11">
        <f t="shared" si="1927"/>
        <v>0</v>
      </c>
      <c r="AC1375" s="11">
        <f t="shared" si="1928"/>
        <v>0</v>
      </c>
      <c r="AD1375" s="11">
        <f t="shared" si="1821"/>
        <v>4492.6000000000004</v>
      </c>
      <c r="AE1375" s="11">
        <f t="shared" si="1929"/>
        <v>0</v>
      </c>
      <c r="AF1375" s="57">
        <f t="shared" si="1832"/>
        <v>4492.6000000000004</v>
      </c>
      <c r="AG1375" s="58">
        <f t="shared" si="1822"/>
        <v>4656.7</v>
      </c>
      <c r="AH1375" s="58">
        <f t="shared" si="1823"/>
        <v>4656.7</v>
      </c>
      <c r="AI1375" s="11">
        <f t="shared" si="1930"/>
        <v>0</v>
      </c>
      <c r="AJ1375" s="21"/>
      <c r="AK1375" s="21"/>
    </row>
    <row r="1376" spans="1:42" ht="31.2" x14ac:dyDescent="0.3">
      <c r="A1376" s="47" t="s">
        <v>898</v>
      </c>
      <c r="B1376" s="48" t="s">
        <v>185</v>
      </c>
      <c r="C1376" s="47"/>
      <c r="D1376" s="47"/>
      <c r="E1376" s="49" t="s">
        <v>186</v>
      </c>
      <c r="F1376" s="11">
        <f t="shared" si="1914"/>
        <v>4492.6000000000004</v>
      </c>
      <c r="G1376" s="11">
        <f t="shared" si="1915"/>
        <v>4656.7</v>
      </c>
      <c r="H1376" s="11">
        <f t="shared" si="1916"/>
        <v>4656.7</v>
      </c>
      <c r="I1376" s="11">
        <f t="shared" si="1917"/>
        <v>0</v>
      </c>
      <c r="J1376" s="11">
        <f t="shared" si="1918"/>
        <v>0</v>
      </c>
      <c r="K1376" s="11">
        <f t="shared" si="1919"/>
        <v>0</v>
      </c>
      <c r="L1376" s="11">
        <f t="shared" si="1888"/>
        <v>4492.6000000000004</v>
      </c>
      <c r="M1376" s="11">
        <f t="shared" si="1889"/>
        <v>4656.7</v>
      </c>
      <c r="N1376" s="11">
        <f t="shared" si="1890"/>
        <v>4656.7</v>
      </c>
      <c r="O1376" s="11">
        <f t="shared" si="1920"/>
        <v>0</v>
      </c>
      <c r="P1376" s="11">
        <f t="shared" si="1921"/>
        <v>0</v>
      </c>
      <c r="Q1376" s="11">
        <f t="shared" si="1922"/>
        <v>0</v>
      </c>
      <c r="R1376" s="11">
        <f t="shared" si="1865"/>
        <v>4492.6000000000004</v>
      </c>
      <c r="S1376" s="11">
        <f t="shared" si="1866"/>
        <v>4656.7</v>
      </c>
      <c r="T1376" s="11">
        <f t="shared" si="1867"/>
        <v>4656.7</v>
      </c>
      <c r="U1376" s="11">
        <f t="shared" si="1923"/>
        <v>0</v>
      </c>
      <c r="V1376" s="11">
        <f t="shared" si="1924"/>
        <v>0</v>
      </c>
      <c r="W1376" s="11">
        <f t="shared" si="1925"/>
        <v>0</v>
      </c>
      <c r="X1376" s="11">
        <f t="shared" si="1844"/>
        <v>4492.6000000000004</v>
      </c>
      <c r="Y1376" s="11">
        <f t="shared" si="1845"/>
        <v>4656.7</v>
      </c>
      <c r="Z1376" s="11">
        <f t="shared" si="1846"/>
        <v>4656.7</v>
      </c>
      <c r="AA1376" s="11">
        <f t="shared" si="1926"/>
        <v>0</v>
      </c>
      <c r="AB1376" s="11">
        <f t="shared" si="1927"/>
        <v>0</v>
      </c>
      <c r="AC1376" s="11">
        <f t="shared" si="1928"/>
        <v>0</v>
      </c>
      <c r="AD1376" s="11">
        <f t="shared" si="1821"/>
        <v>4492.6000000000004</v>
      </c>
      <c r="AE1376" s="11">
        <f t="shared" si="1929"/>
        <v>0</v>
      </c>
      <c r="AF1376" s="57">
        <f t="shared" si="1832"/>
        <v>4492.6000000000004</v>
      </c>
      <c r="AG1376" s="58">
        <f t="shared" si="1822"/>
        <v>4656.7</v>
      </c>
      <c r="AH1376" s="58">
        <f t="shared" si="1823"/>
        <v>4656.7</v>
      </c>
      <c r="AI1376" s="11">
        <f t="shared" si="1930"/>
        <v>0</v>
      </c>
      <c r="AJ1376" s="21"/>
      <c r="AK1376" s="21"/>
    </row>
    <row r="1377" spans="1:37" x14ac:dyDescent="0.3">
      <c r="A1377" s="47" t="s">
        <v>898</v>
      </c>
      <c r="B1377" s="48">
        <v>300</v>
      </c>
      <c r="C1377" s="47" t="s">
        <v>100</v>
      </c>
      <c r="D1377" s="47" t="s">
        <v>99</v>
      </c>
      <c r="E1377" s="49" t="s">
        <v>217</v>
      </c>
      <c r="F1377" s="11">
        <v>4492.6000000000004</v>
      </c>
      <c r="G1377" s="11">
        <v>4656.7</v>
      </c>
      <c r="H1377" s="11">
        <v>4656.7</v>
      </c>
      <c r="I1377" s="11"/>
      <c r="J1377" s="11"/>
      <c r="K1377" s="11"/>
      <c r="L1377" s="11">
        <f t="shared" si="1888"/>
        <v>4492.6000000000004</v>
      </c>
      <c r="M1377" s="11">
        <f t="shared" si="1889"/>
        <v>4656.7</v>
      </c>
      <c r="N1377" s="11">
        <f t="shared" si="1890"/>
        <v>4656.7</v>
      </c>
      <c r="O1377" s="11"/>
      <c r="P1377" s="11"/>
      <c r="Q1377" s="11"/>
      <c r="R1377" s="11">
        <f t="shared" si="1865"/>
        <v>4492.6000000000004</v>
      </c>
      <c r="S1377" s="11">
        <f t="shared" si="1866"/>
        <v>4656.7</v>
      </c>
      <c r="T1377" s="11">
        <f t="shared" si="1867"/>
        <v>4656.7</v>
      </c>
      <c r="U1377" s="11"/>
      <c r="V1377" s="11"/>
      <c r="W1377" s="11"/>
      <c r="X1377" s="11">
        <f t="shared" si="1844"/>
        <v>4492.6000000000004</v>
      </c>
      <c r="Y1377" s="11">
        <f t="shared" si="1845"/>
        <v>4656.7</v>
      </c>
      <c r="Z1377" s="11">
        <f t="shared" si="1846"/>
        <v>4656.7</v>
      </c>
      <c r="AA1377" s="11"/>
      <c r="AB1377" s="11"/>
      <c r="AC1377" s="11"/>
      <c r="AD1377" s="11">
        <f t="shared" si="1821"/>
        <v>4492.6000000000004</v>
      </c>
      <c r="AE1377" s="11"/>
      <c r="AF1377" s="57">
        <f t="shared" si="1832"/>
        <v>4492.6000000000004</v>
      </c>
      <c r="AG1377" s="58">
        <f t="shared" si="1822"/>
        <v>4656.7</v>
      </c>
      <c r="AH1377" s="58">
        <f t="shared" si="1823"/>
        <v>4656.7</v>
      </c>
      <c r="AI1377" s="11"/>
      <c r="AJ1377" s="21"/>
      <c r="AK1377" s="21"/>
    </row>
    <row r="1378" spans="1:37" ht="93.6" x14ac:dyDescent="0.3">
      <c r="A1378" s="47" t="s">
        <v>900</v>
      </c>
      <c r="B1378" s="48"/>
      <c r="C1378" s="47"/>
      <c r="D1378" s="47"/>
      <c r="E1378" s="49" t="s">
        <v>901</v>
      </c>
      <c r="F1378" s="11">
        <f t="shared" si="1914"/>
        <v>42000</v>
      </c>
      <c r="G1378" s="11">
        <f t="shared" si="1915"/>
        <v>42000</v>
      </c>
      <c r="H1378" s="11">
        <f t="shared" si="1916"/>
        <v>42000</v>
      </c>
      <c r="I1378" s="11">
        <f t="shared" si="1917"/>
        <v>0</v>
      </c>
      <c r="J1378" s="11">
        <f t="shared" si="1918"/>
        <v>0</v>
      </c>
      <c r="K1378" s="11">
        <f t="shared" si="1919"/>
        <v>0</v>
      </c>
      <c r="L1378" s="11">
        <f t="shared" si="1888"/>
        <v>42000</v>
      </c>
      <c r="M1378" s="11">
        <f t="shared" si="1889"/>
        <v>42000</v>
      </c>
      <c r="N1378" s="11">
        <f t="shared" si="1890"/>
        <v>42000</v>
      </c>
      <c r="O1378" s="11">
        <f t="shared" si="1920"/>
        <v>0</v>
      </c>
      <c r="P1378" s="11">
        <f t="shared" si="1921"/>
        <v>0</v>
      </c>
      <c r="Q1378" s="11">
        <f t="shared" si="1922"/>
        <v>0</v>
      </c>
      <c r="R1378" s="11">
        <f t="shared" si="1865"/>
        <v>42000</v>
      </c>
      <c r="S1378" s="11">
        <f t="shared" si="1866"/>
        <v>42000</v>
      </c>
      <c r="T1378" s="11">
        <f t="shared" si="1867"/>
        <v>42000</v>
      </c>
      <c r="U1378" s="11">
        <f t="shared" si="1923"/>
        <v>0</v>
      </c>
      <c r="V1378" s="11">
        <f t="shared" si="1924"/>
        <v>0</v>
      </c>
      <c r="W1378" s="11">
        <f t="shared" si="1925"/>
        <v>0</v>
      </c>
      <c r="X1378" s="11">
        <f t="shared" si="1844"/>
        <v>42000</v>
      </c>
      <c r="Y1378" s="11">
        <f t="shared" si="1845"/>
        <v>42000</v>
      </c>
      <c r="Z1378" s="11">
        <f t="shared" si="1846"/>
        <v>42000</v>
      </c>
      <c r="AA1378" s="11">
        <f t="shared" si="1926"/>
        <v>0</v>
      </c>
      <c r="AB1378" s="11">
        <f t="shared" si="1927"/>
        <v>0</v>
      </c>
      <c r="AC1378" s="11">
        <f t="shared" si="1928"/>
        <v>0</v>
      </c>
      <c r="AD1378" s="11">
        <f t="shared" si="1821"/>
        <v>42000</v>
      </c>
      <c r="AE1378" s="11">
        <f t="shared" si="1929"/>
        <v>0</v>
      </c>
      <c r="AF1378" s="57">
        <f t="shared" si="1832"/>
        <v>42000</v>
      </c>
      <c r="AG1378" s="58">
        <f t="shared" si="1822"/>
        <v>42000</v>
      </c>
      <c r="AH1378" s="58">
        <f t="shared" si="1823"/>
        <v>42000</v>
      </c>
      <c r="AI1378" s="11">
        <f t="shared" si="1930"/>
        <v>0</v>
      </c>
      <c r="AJ1378" s="21"/>
      <c r="AK1378" s="21"/>
    </row>
    <row r="1379" spans="1:37" ht="31.2" x14ac:dyDescent="0.3">
      <c r="A1379" s="47" t="s">
        <v>900</v>
      </c>
      <c r="B1379" s="48" t="s">
        <v>185</v>
      </c>
      <c r="C1379" s="47"/>
      <c r="D1379" s="47"/>
      <c r="E1379" s="49" t="s">
        <v>186</v>
      </c>
      <c r="F1379" s="11">
        <f t="shared" si="1914"/>
        <v>42000</v>
      </c>
      <c r="G1379" s="11">
        <f t="shared" si="1915"/>
        <v>42000</v>
      </c>
      <c r="H1379" s="11">
        <f t="shared" si="1916"/>
        <v>42000</v>
      </c>
      <c r="I1379" s="11">
        <f t="shared" si="1917"/>
        <v>0</v>
      </c>
      <c r="J1379" s="11">
        <f t="shared" si="1918"/>
        <v>0</v>
      </c>
      <c r="K1379" s="11">
        <f t="shared" si="1919"/>
        <v>0</v>
      </c>
      <c r="L1379" s="11">
        <f t="shared" si="1888"/>
        <v>42000</v>
      </c>
      <c r="M1379" s="11">
        <f t="shared" si="1889"/>
        <v>42000</v>
      </c>
      <c r="N1379" s="11">
        <f t="shared" si="1890"/>
        <v>42000</v>
      </c>
      <c r="O1379" s="11">
        <f t="shared" si="1920"/>
        <v>0</v>
      </c>
      <c r="P1379" s="11">
        <f t="shared" si="1921"/>
        <v>0</v>
      </c>
      <c r="Q1379" s="11">
        <f t="shared" si="1922"/>
        <v>0</v>
      </c>
      <c r="R1379" s="11">
        <f t="shared" si="1865"/>
        <v>42000</v>
      </c>
      <c r="S1379" s="11">
        <f t="shared" si="1866"/>
        <v>42000</v>
      </c>
      <c r="T1379" s="11">
        <f t="shared" si="1867"/>
        <v>42000</v>
      </c>
      <c r="U1379" s="11">
        <f t="shared" si="1923"/>
        <v>0</v>
      </c>
      <c r="V1379" s="11">
        <f t="shared" si="1924"/>
        <v>0</v>
      </c>
      <c r="W1379" s="11">
        <f t="shared" si="1925"/>
        <v>0</v>
      </c>
      <c r="X1379" s="11">
        <f t="shared" si="1844"/>
        <v>42000</v>
      </c>
      <c r="Y1379" s="11">
        <f t="shared" si="1845"/>
        <v>42000</v>
      </c>
      <c r="Z1379" s="11">
        <f t="shared" si="1846"/>
        <v>42000</v>
      </c>
      <c r="AA1379" s="11">
        <f t="shared" si="1926"/>
        <v>0</v>
      </c>
      <c r="AB1379" s="11">
        <f t="shared" si="1927"/>
        <v>0</v>
      </c>
      <c r="AC1379" s="11">
        <f t="shared" si="1928"/>
        <v>0</v>
      </c>
      <c r="AD1379" s="11">
        <f t="shared" si="1821"/>
        <v>42000</v>
      </c>
      <c r="AE1379" s="11">
        <f t="shared" si="1929"/>
        <v>0</v>
      </c>
      <c r="AF1379" s="57">
        <f t="shared" si="1832"/>
        <v>42000</v>
      </c>
      <c r="AG1379" s="58">
        <f t="shared" si="1822"/>
        <v>42000</v>
      </c>
      <c r="AH1379" s="58">
        <f t="shared" si="1823"/>
        <v>42000</v>
      </c>
      <c r="AI1379" s="11">
        <f t="shared" si="1930"/>
        <v>0</v>
      </c>
      <c r="AJ1379" s="21"/>
      <c r="AK1379" s="21"/>
    </row>
    <row r="1380" spans="1:37" x14ac:dyDescent="0.3">
      <c r="A1380" s="47" t="s">
        <v>900</v>
      </c>
      <c r="B1380" s="48">
        <v>300</v>
      </c>
      <c r="C1380" s="47" t="s">
        <v>100</v>
      </c>
      <c r="D1380" s="47" t="s">
        <v>235</v>
      </c>
      <c r="E1380" s="49" t="s">
        <v>423</v>
      </c>
      <c r="F1380" s="11">
        <v>42000</v>
      </c>
      <c r="G1380" s="11">
        <v>42000</v>
      </c>
      <c r="H1380" s="11">
        <v>42000</v>
      </c>
      <c r="I1380" s="11"/>
      <c r="J1380" s="11"/>
      <c r="K1380" s="11"/>
      <c r="L1380" s="11">
        <f t="shared" si="1888"/>
        <v>42000</v>
      </c>
      <c r="M1380" s="11">
        <f t="shared" si="1889"/>
        <v>42000</v>
      </c>
      <c r="N1380" s="11">
        <f t="shared" si="1890"/>
        <v>42000</v>
      </c>
      <c r="O1380" s="11"/>
      <c r="P1380" s="11"/>
      <c r="Q1380" s="11"/>
      <c r="R1380" s="11">
        <f t="shared" si="1865"/>
        <v>42000</v>
      </c>
      <c r="S1380" s="11">
        <f t="shared" si="1866"/>
        <v>42000</v>
      </c>
      <c r="T1380" s="11">
        <f t="shared" si="1867"/>
        <v>42000</v>
      </c>
      <c r="U1380" s="11"/>
      <c r="V1380" s="11"/>
      <c r="W1380" s="11"/>
      <c r="X1380" s="11">
        <f t="shared" si="1844"/>
        <v>42000</v>
      </c>
      <c r="Y1380" s="11">
        <f t="shared" si="1845"/>
        <v>42000</v>
      </c>
      <c r="Z1380" s="11">
        <f t="shared" si="1846"/>
        <v>42000</v>
      </c>
      <c r="AA1380" s="11"/>
      <c r="AB1380" s="11"/>
      <c r="AC1380" s="11"/>
      <c r="AD1380" s="11">
        <f t="shared" si="1821"/>
        <v>42000</v>
      </c>
      <c r="AE1380" s="11"/>
      <c r="AF1380" s="57">
        <f t="shared" si="1832"/>
        <v>42000</v>
      </c>
      <c r="AG1380" s="58">
        <f t="shared" si="1822"/>
        <v>42000</v>
      </c>
      <c r="AH1380" s="58">
        <f t="shared" si="1823"/>
        <v>42000</v>
      </c>
      <c r="AI1380" s="11"/>
      <c r="AJ1380" s="21"/>
      <c r="AK1380" s="21"/>
    </row>
    <row r="1381" spans="1:37" ht="62.4" x14ac:dyDescent="0.3">
      <c r="A1381" s="47" t="s">
        <v>902</v>
      </c>
      <c r="B1381" s="48"/>
      <c r="C1381" s="47"/>
      <c r="D1381" s="47"/>
      <c r="E1381" s="49" t="s">
        <v>903</v>
      </c>
      <c r="F1381" s="11">
        <f t="shared" ref="F1381:K1381" si="1931">F1382+F1387</f>
        <v>164396.90000000002</v>
      </c>
      <c r="G1381" s="11">
        <f t="shared" si="1931"/>
        <v>164125.59999999998</v>
      </c>
      <c r="H1381" s="11">
        <f t="shared" si="1931"/>
        <v>164125.59999999998</v>
      </c>
      <c r="I1381" s="11">
        <f t="shared" si="1931"/>
        <v>0</v>
      </c>
      <c r="J1381" s="11">
        <f t="shared" si="1931"/>
        <v>0</v>
      </c>
      <c r="K1381" s="11">
        <f t="shared" si="1931"/>
        <v>0</v>
      </c>
      <c r="L1381" s="11">
        <f t="shared" si="1888"/>
        <v>164396.90000000002</v>
      </c>
      <c r="M1381" s="11">
        <f t="shared" si="1889"/>
        <v>164125.59999999998</v>
      </c>
      <c r="N1381" s="11">
        <f t="shared" si="1890"/>
        <v>164125.59999999998</v>
      </c>
      <c r="O1381" s="11">
        <f>O1382+O1387</f>
        <v>21105.7</v>
      </c>
      <c r="P1381" s="11">
        <f>P1382+P1387</f>
        <v>25737.3</v>
      </c>
      <c r="Q1381" s="11">
        <f>Q1382+Q1387</f>
        <v>25737.3</v>
      </c>
      <c r="R1381" s="11">
        <f t="shared" si="1865"/>
        <v>185502.60000000003</v>
      </c>
      <c r="S1381" s="11">
        <f t="shared" si="1866"/>
        <v>189862.89999999997</v>
      </c>
      <c r="T1381" s="11">
        <f t="shared" si="1867"/>
        <v>189862.89999999997</v>
      </c>
      <c r="U1381" s="11">
        <f>U1382+U1387</f>
        <v>0</v>
      </c>
      <c r="V1381" s="11">
        <f>V1382+V1387</f>
        <v>0</v>
      </c>
      <c r="W1381" s="11">
        <f>W1382+W1387</f>
        <v>0</v>
      </c>
      <c r="X1381" s="11">
        <f t="shared" si="1844"/>
        <v>185502.60000000003</v>
      </c>
      <c r="Y1381" s="11">
        <f t="shared" si="1845"/>
        <v>189862.89999999997</v>
      </c>
      <c r="Z1381" s="11">
        <f t="shared" si="1846"/>
        <v>189862.89999999997</v>
      </c>
      <c r="AA1381" s="11">
        <f>AA1382+AA1387</f>
        <v>0</v>
      </c>
      <c r="AB1381" s="11">
        <f>AB1382+AB1387</f>
        <v>0</v>
      </c>
      <c r="AC1381" s="11">
        <f>AC1382+AC1387</f>
        <v>0</v>
      </c>
      <c r="AD1381" s="11">
        <f t="shared" si="1821"/>
        <v>185502.60000000003</v>
      </c>
      <c r="AE1381" s="11">
        <f>AE1382+AE1387</f>
        <v>0</v>
      </c>
      <c r="AF1381" s="57">
        <f t="shared" si="1832"/>
        <v>185502.60000000003</v>
      </c>
      <c r="AG1381" s="58">
        <f t="shared" si="1822"/>
        <v>189862.89999999997</v>
      </c>
      <c r="AH1381" s="58">
        <f t="shared" si="1823"/>
        <v>189862.89999999997</v>
      </c>
      <c r="AI1381" s="11">
        <f>AI1382+AI1387</f>
        <v>0</v>
      </c>
      <c r="AJ1381" s="21"/>
      <c r="AK1381" s="21"/>
    </row>
    <row r="1382" spans="1:37" ht="31.2" x14ac:dyDescent="0.3">
      <c r="A1382" s="47" t="s">
        <v>904</v>
      </c>
      <c r="B1382" s="48"/>
      <c r="C1382" s="47"/>
      <c r="D1382" s="47"/>
      <c r="E1382" s="49" t="s">
        <v>169</v>
      </c>
      <c r="F1382" s="11">
        <f t="shared" ref="F1382:K1382" si="1932">F1383+F1385</f>
        <v>84718.700000000012</v>
      </c>
      <c r="G1382" s="11">
        <f t="shared" si="1932"/>
        <v>87133</v>
      </c>
      <c r="H1382" s="11">
        <f t="shared" si="1932"/>
        <v>87133</v>
      </c>
      <c r="I1382" s="11">
        <f t="shared" si="1932"/>
        <v>0</v>
      </c>
      <c r="J1382" s="11">
        <f t="shared" si="1932"/>
        <v>0</v>
      </c>
      <c r="K1382" s="11">
        <f t="shared" si="1932"/>
        <v>0</v>
      </c>
      <c r="L1382" s="11">
        <f t="shared" si="1888"/>
        <v>84718.700000000012</v>
      </c>
      <c r="M1382" s="11">
        <f t="shared" si="1889"/>
        <v>87133</v>
      </c>
      <c r="N1382" s="11">
        <f t="shared" si="1890"/>
        <v>87133</v>
      </c>
      <c r="O1382" s="11">
        <f>O1383+O1385</f>
        <v>11958</v>
      </c>
      <c r="P1382" s="11">
        <f>P1383+P1385</f>
        <v>14610.4</v>
      </c>
      <c r="Q1382" s="11">
        <f>Q1383+Q1385</f>
        <v>14610.4</v>
      </c>
      <c r="R1382" s="11">
        <f t="shared" si="1865"/>
        <v>96676.700000000012</v>
      </c>
      <c r="S1382" s="11">
        <f t="shared" si="1866"/>
        <v>101743.4</v>
      </c>
      <c r="T1382" s="11">
        <f t="shared" si="1867"/>
        <v>101743.4</v>
      </c>
      <c r="U1382" s="11">
        <f>U1383+U1385</f>
        <v>0</v>
      </c>
      <c r="V1382" s="11">
        <f>V1383+V1385</f>
        <v>0</v>
      </c>
      <c r="W1382" s="11">
        <f>W1383+W1385</f>
        <v>0</v>
      </c>
      <c r="X1382" s="11">
        <f t="shared" si="1844"/>
        <v>96676.700000000012</v>
      </c>
      <c r="Y1382" s="11">
        <f t="shared" si="1845"/>
        <v>101743.4</v>
      </c>
      <c r="Z1382" s="11">
        <f t="shared" si="1846"/>
        <v>101743.4</v>
      </c>
      <c r="AA1382" s="11">
        <f>AA1383+AA1385</f>
        <v>0</v>
      </c>
      <c r="AB1382" s="11">
        <f>AB1383+AB1385</f>
        <v>0</v>
      </c>
      <c r="AC1382" s="11">
        <f>AC1383+AC1385</f>
        <v>0</v>
      </c>
      <c r="AD1382" s="11">
        <f t="shared" si="1821"/>
        <v>96676.700000000012</v>
      </c>
      <c r="AE1382" s="11">
        <f>AE1383+AE1385</f>
        <v>0</v>
      </c>
      <c r="AF1382" s="57">
        <f t="shared" si="1832"/>
        <v>96676.700000000012</v>
      </c>
      <c r="AG1382" s="58">
        <f t="shared" si="1822"/>
        <v>101743.4</v>
      </c>
      <c r="AH1382" s="58">
        <f t="shared" si="1823"/>
        <v>101743.4</v>
      </c>
      <c r="AI1382" s="11">
        <f>AI1383+AI1385</f>
        <v>0</v>
      </c>
      <c r="AJ1382" s="21"/>
      <c r="AK1382" s="21"/>
    </row>
    <row r="1383" spans="1:37" ht="78" x14ac:dyDescent="0.3">
      <c r="A1383" s="47" t="s">
        <v>904</v>
      </c>
      <c r="B1383" s="48" t="s">
        <v>141</v>
      </c>
      <c r="C1383" s="47"/>
      <c r="D1383" s="47"/>
      <c r="E1383" s="49" t="s">
        <v>142</v>
      </c>
      <c r="F1383" s="11">
        <f t="shared" ref="F1383:K1383" si="1933">F1384</f>
        <v>78497.100000000006</v>
      </c>
      <c r="G1383" s="11">
        <f t="shared" si="1933"/>
        <v>80911.399999999994</v>
      </c>
      <c r="H1383" s="11">
        <f t="shared" si="1933"/>
        <v>80911.399999999994</v>
      </c>
      <c r="I1383" s="11">
        <f t="shared" si="1933"/>
        <v>0</v>
      </c>
      <c r="J1383" s="11">
        <f t="shared" si="1933"/>
        <v>0</v>
      </c>
      <c r="K1383" s="11">
        <f t="shared" si="1933"/>
        <v>0</v>
      </c>
      <c r="L1383" s="11">
        <f t="shared" si="1888"/>
        <v>78497.100000000006</v>
      </c>
      <c r="M1383" s="11">
        <f t="shared" si="1889"/>
        <v>80911.399999999994</v>
      </c>
      <c r="N1383" s="11">
        <f t="shared" si="1890"/>
        <v>80911.399999999994</v>
      </c>
      <c r="O1383" s="11">
        <f>O1384</f>
        <v>11958</v>
      </c>
      <c r="P1383" s="11">
        <f>P1384</f>
        <v>14610.4</v>
      </c>
      <c r="Q1383" s="11">
        <f>Q1384</f>
        <v>14610.4</v>
      </c>
      <c r="R1383" s="11">
        <f t="shared" si="1865"/>
        <v>90455.1</v>
      </c>
      <c r="S1383" s="11">
        <f t="shared" si="1866"/>
        <v>95521.799999999988</v>
      </c>
      <c r="T1383" s="11">
        <f t="shared" si="1867"/>
        <v>95521.799999999988</v>
      </c>
      <c r="U1383" s="11">
        <f>U1384</f>
        <v>0</v>
      </c>
      <c r="V1383" s="11">
        <f>V1384</f>
        <v>0</v>
      </c>
      <c r="W1383" s="11">
        <f>W1384</f>
        <v>0</v>
      </c>
      <c r="X1383" s="11">
        <f t="shared" si="1844"/>
        <v>90455.1</v>
      </c>
      <c r="Y1383" s="11">
        <f t="shared" si="1845"/>
        <v>95521.799999999988</v>
      </c>
      <c r="Z1383" s="11">
        <f t="shared" si="1846"/>
        <v>95521.799999999988</v>
      </c>
      <c r="AA1383" s="11">
        <f>AA1384</f>
        <v>0</v>
      </c>
      <c r="AB1383" s="11">
        <f>AB1384</f>
        <v>0</v>
      </c>
      <c r="AC1383" s="11">
        <f>AC1384</f>
        <v>0</v>
      </c>
      <c r="AD1383" s="11">
        <f t="shared" si="1821"/>
        <v>90455.1</v>
      </c>
      <c r="AE1383" s="11">
        <f>AE1384</f>
        <v>0</v>
      </c>
      <c r="AF1383" s="57">
        <f t="shared" si="1832"/>
        <v>90455.1</v>
      </c>
      <c r="AG1383" s="58">
        <f t="shared" si="1822"/>
        <v>95521.799999999988</v>
      </c>
      <c r="AH1383" s="58">
        <f t="shared" si="1823"/>
        <v>95521.799999999988</v>
      </c>
      <c r="AI1383" s="11">
        <f>AI1384</f>
        <v>0</v>
      </c>
      <c r="AJ1383" s="21"/>
      <c r="AK1383" s="21"/>
    </row>
    <row r="1384" spans="1:37" ht="31.2" x14ac:dyDescent="0.3">
      <c r="A1384" s="47" t="s">
        <v>904</v>
      </c>
      <c r="B1384" s="48">
        <v>100</v>
      </c>
      <c r="C1384" s="47" t="s">
        <v>318</v>
      </c>
      <c r="D1384" s="47" t="s">
        <v>318</v>
      </c>
      <c r="E1384" s="49" t="s">
        <v>659</v>
      </c>
      <c r="F1384" s="11">
        <v>78497.100000000006</v>
      </c>
      <c r="G1384" s="11">
        <v>80911.399999999994</v>
      </c>
      <c r="H1384" s="11">
        <v>80911.399999999994</v>
      </c>
      <c r="I1384" s="11"/>
      <c r="J1384" s="11"/>
      <c r="K1384" s="11"/>
      <c r="L1384" s="11">
        <f t="shared" si="1888"/>
        <v>78497.100000000006</v>
      </c>
      <c r="M1384" s="11">
        <f t="shared" si="1889"/>
        <v>80911.399999999994</v>
      </c>
      <c r="N1384" s="11">
        <f t="shared" si="1890"/>
        <v>80911.399999999994</v>
      </c>
      <c r="O1384" s="11">
        <v>11958</v>
      </c>
      <c r="P1384" s="11">
        <v>14610.4</v>
      </c>
      <c r="Q1384" s="11">
        <v>14610.4</v>
      </c>
      <c r="R1384" s="11">
        <f t="shared" si="1865"/>
        <v>90455.1</v>
      </c>
      <c r="S1384" s="11">
        <f t="shared" si="1866"/>
        <v>95521.799999999988</v>
      </c>
      <c r="T1384" s="11">
        <f t="shared" si="1867"/>
        <v>95521.799999999988</v>
      </c>
      <c r="U1384" s="11"/>
      <c r="V1384" s="11"/>
      <c r="W1384" s="11"/>
      <c r="X1384" s="11">
        <f t="shared" si="1844"/>
        <v>90455.1</v>
      </c>
      <c r="Y1384" s="11">
        <f t="shared" si="1845"/>
        <v>95521.799999999988</v>
      </c>
      <c r="Z1384" s="11">
        <f t="shared" si="1846"/>
        <v>95521.799999999988</v>
      </c>
      <c r="AA1384" s="11"/>
      <c r="AB1384" s="11"/>
      <c r="AC1384" s="11"/>
      <c r="AD1384" s="11">
        <f t="shared" si="1821"/>
        <v>90455.1</v>
      </c>
      <c r="AE1384" s="11"/>
      <c r="AF1384" s="57">
        <f t="shared" si="1832"/>
        <v>90455.1</v>
      </c>
      <c r="AG1384" s="58">
        <f t="shared" si="1822"/>
        <v>95521.799999999988</v>
      </c>
      <c r="AH1384" s="58">
        <f t="shared" si="1823"/>
        <v>95521.799999999988</v>
      </c>
      <c r="AI1384" s="11"/>
      <c r="AJ1384" s="21"/>
      <c r="AK1384" s="21"/>
    </row>
    <row r="1385" spans="1:37" ht="31.2" x14ac:dyDescent="0.3">
      <c r="A1385" s="47" t="s">
        <v>904</v>
      </c>
      <c r="B1385" s="48" t="s">
        <v>59</v>
      </c>
      <c r="C1385" s="47"/>
      <c r="D1385" s="47"/>
      <c r="E1385" s="49" t="s">
        <v>60</v>
      </c>
      <c r="F1385" s="11">
        <f t="shared" ref="F1385:K1385" si="1934">F1386</f>
        <v>6221.6</v>
      </c>
      <c r="G1385" s="11">
        <f t="shared" si="1934"/>
        <v>6221.6</v>
      </c>
      <c r="H1385" s="11">
        <f t="shared" si="1934"/>
        <v>6221.6</v>
      </c>
      <c r="I1385" s="11">
        <f t="shared" si="1934"/>
        <v>0</v>
      </c>
      <c r="J1385" s="11">
        <f t="shared" si="1934"/>
        <v>0</v>
      </c>
      <c r="K1385" s="11">
        <f t="shared" si="1934"/>
        <v>0</v>
      </c>
      <c r="L1385" s="11">
        <f t="shared" si="1888"/>
        <v>6221.6</v>
      </c>
      <c r="M1385" s="11">
        <f t="shared" si="1889"/>
        <v>6221.6</v>
      </c>
      <c r="N1385" s="11">
        <f t="shared" si="1890"/>
        <v>6221.6</v>
      </c>
      <c r="O1385" s="11">
        <f>O1386</f>
        <v>0</v>
      </c>
      <c r="P1385" s="11">
        <f>P1386</f>
        <v>0</v>
      </c>
      <c r="Q1385" s="11">
        <f>Q1386</f>
        <v>0</v>
      </c>
      <c r="R1385" s="11">
        <f t="shared" si="1865"/>
        <v>6221.6</v>
      </c>
      <c r="S1385" s="11">
        <f t="shared" si="1866"/>
        <v>6221.6</v>
      </c>
      <c r="T1385" s="11">
        <f t="shared" si="1867"/>
        <v>6221.6</v>
      </c>
      <c r="U1385" s="11">
        <f>U1386</f>
        <v>0</v>
      </c>
      <c r="V1385" s="11">
        <f>V1386</f>
        <v>0</v>
      </c>
      <c r="W1385" s="11">
        <f>W1386</f>
        <v>0</v>
      </c>
      <c r="X1385" s="11">
        <f t="shared" si="1844"/>
        <v>6221.6</v>
      </c>
      <c r="Y1385" s="11">
        <f t="shared" si="1845"/>
        <v>6221.6</v>
      </c>
      <c r="Z1385" s="11">
        <f t="shared" si="1846"/>
        <v>6221.6</v>
      </c>
      <c r="AA1385" s="11">
        <f>AA1386</f>
        <v>0</v>
      </c>
      <c r="AB1385" s="11">
        <f>AB1386</f>
        <v>0</v>
      </c>
      <c r="AC1385" s="11">
        <f>AC1386</f>
        <v>0</v>
      </c>
      <c r="AD1385" s="11">
        <f t="shared" si="1821"/>
        <v>6221.6</v>
      </c>
      <c r="AE1385" s="11">
        <f>AE1386</f>
        <v>0</v>
      </c>
      <c r="AF1385" s="57">
        <f t="shared" si="1832"/>
        <v>6221.6</v>
      </c>
      <c r="AG1385" s="58">
        <f t="shared" si="1822"/>
        <v>6221.6</v>
      </c>
      <c r="AH1385" s="58">
        <f t="shared" si="1823"/>
        <v>6221.6</v>
      </c>
      <c r="AI1385" s="11">
        <f>AI1386</f>
        <v>0</v>
      </c>
      <c r="AJ1385" s="21"/>
      <c r="AK1385" s="21"/>
    </row>
    <row r="1386" spans="1:37" ht="31.2" x14ac:dyDescent="0.3">
      <c r="A1386" s="47" t="s">
        <v>904</v>
      </c>
      <c r="B1386" s="48">
        <v>200</v>
      </c>
      <c r="C1386" s="47" t="s">
        <v>318</v>
      </c>
      <c r="D1386" s="47" t="s">
        <v>318</v>
      </c>
      <c r="E1386" s="49" t="s">
        <v>659</v>
      </c>
      <c r="F1386" s="11">
        <v>6221.6</v>
      </c>
      <c r="G1386" s="11">
        <v>6221.6</v>
      </c>
      <c r="H1386" s="11">
        <v>6221.6</v>
      </c>
      <c r="I1386" s="11"/>
      <c r="J1386" s="11"/>
      <c r="K1386" s="11"/>
      <c r="L1386" s="11">
        <f t="shared" si="1888"/>
        <v>6221.6</v>
      </c>
      <c r="M1386" s="11">
        <f t="shared" si="1889"/>
        <v>6221.6</v>
      </c>
      <c r="N1386" s="11">
        <f t="shared" si="1890"/>
        <v>6221.6</v>
      </c>
      <c r="O1386" s="11"/>
      <c r="P1386" s="11"/>
      <c r="Q1386" s="11"/>
      <c r="R1386" s="11">
        <f t="shared" si="1865"/>
        <v>6221.6</v>
      </c>
      <c r="S1386" s="11">
        <f t="shared" si="1866"/>
        <v>6221.6</v>
      </c>
      <c r="T1386" s="11">
        <f t="shared" si="1867"/>
        <v>6221.6</v>
      </c>
      <c r="U1386" s="11"/>
      <c r="V1386" s="11"/>
      <c r="W1386" s="11"/>
      <c r="X1386" s="11">
        <f t="shared" si="1844"/>
        <v>6221.6</v>
      </c>
      <c r="Y1386" s="11">
        <f t="shared" si="1845"/>
        <v>6221.6</v>
      </c>
      <c r="Z1386" s="11">
        <f t="shared" si="1846"/>
        <v>6221.6</v>
      </c>
      <c r="AA1386" s="11"/>
      <c r="AB1386" s="11"/>
      <c r="AC1386" s="11"/>
      <c r="AD1386" s="11">
        <f t="shared" si="1821"/>
        <v>6221.6</v>
      </c>
      <c r="AE1386" s="11"/>
      <c r="AF1386" s="57">
        <f t="shared" si="1832"/>
        <v>6221.6</v>
      </c>
      <c r="AG1386" s="58">
        <f t="shared" si="1822"/>
        <v>6221.6</v>
      </c>
      <c r="AH1386" s="58">
        <f t="shared" si="1823"/>
        <v>6221.6</v>
      </c>
      <c r="AI1386" s="11"/>
      <c r="AJ1386" s="21"/>
      <c r="AK1386" s="21"/>
    </row>
    <row r="1387" spans="1:37" ht="46.8" x14ac:dyDescent="0.3">
      <c r="A1387" s="47" t="s">
        <v>905</v>
      </c>
      <c r="B1387" s="48"/>
      <c r="C1387" s="47"/>
      <c r="D1387" s="47"/>
      <c r="E1387" s="49" t="s">
        <v>140</v>
      </c>
      <c r="F1387" s="11">
        <f t="shared" ref="F1387:K1387" si="1935">F1388+F1390+F1392</f>
        <v>79678.2</v>
      </c>
      <c r="G1387" s="11">
        <f t="shared" si="1935"/>
        <v>76992.599999999991</v>
      </c>
      <c r="H1387" s="11">
        <f t="shared" si="1935"/>
        <v>76992.599999999991</v>
      </c>
      <c r="I1387" s="11">
        <f t="shared" si="1935"/>
        <v>0</v>
      </c>
      <c r="J1387" s="11">
        <f t="shared" si="1935"/>
        <v>0</v>
      </c>
      <c r="K1387" s="11">
        <f t="shared" si="1935"/>
        <v>0</v>
      </c>
      <c r="L1387" s="11">
        <f t="shared" si="1888"/>
        <v>79678.2</v>
      </c>
      <c r="M1387" s="11">
        <f t="shared" si="1889"/>
        <v>76992.599999999991</v>
      </c>
      <c r="N1387" s="11">
        <f t="shared" si="1890"/>
        <v>76992.599999999991</v>
      </c>
      <c r="O1387" s="11">
        <f>O1388+O1390+O1392</f>
        <v>9147.7000000000007</v>
      </c>
      <c r="P1387" s="11">
        <f>P1388+P1390+P1392</f>
        <v>11126.9</v>
      </c>
      <c r="Q1387" s="11">
        <f>Q1388+Q1390+Q1392</f>
        <v>11126.9</v>
      </c>
      <c r="R1387" s="11">
        <f t="shared" si="1865"/>
        <v>88825.9</v>
      </c>
      <c r="S1387" s="11">
        <f t="shared" si="1866"/>
        <v>88119.499999999985</v>
      </c>
      <c r="T1387" s="11">
        <f t="shared" si="1867"/>
        <v>88119.499999999985</v>
      </c>
      <c r="U1387" s="11">
        <f>U1388+U1390+U1392</f>
        <v>0</v>
      </c>
      <c r="V1387" s="11">
        <f>V1388+V1390+V1392</f>
        <v>0</v>
      </c>
      <c r="W1387" s="11">
        <f>W1388+W1390+W1392</f>
        <v>0</v>
      </c>
      <c r="X1387" s="11">
        <f t="shared" si="1844"/>
        <v>88825.9</v>
      </c>
      <c r="Y1387" s="11">
        <f t="shared" si="1845"/>
        <v>88119.499999999985</v>
      </c>
      <c r="Z1387" s="11">
        <f t="shared" si="1846"/>
        <v>88119.499999999985</v>
      </c>
      <c r="AA1387" s="11">
        <f>AA1388+AA1390+AA1392</f>
        <v>0</v>
      </c>
      <c r="AB1387" s="11">
        <f>AB1388+AB1390+AB1392</f>
        <v>0</v>
      </c>
      <c r="AC1387" s="11">
        <f>AC1388+AC1390+AC1392</f>
        <v>0</v>
      </c>
      <c r="AD1387" s="11">
        <f t="shared" si="1821"/>
        <v>88825.9</v>
      </c>
      <c r="AE1387" s="11">
        <f>AE1388+AE1390+AE1392</f>
        <v>0</v>
      </c>
      <c r="AF1387" s="57">
        <f t="shared" si="1832"/>
        <v>88825.9</v>
      </c>
      <c r="AG1387" s="58">
        <f t="shared" si="1822"/>
        <v>88119.499999999985</v>
      </c>
      <c r="AH1387" s="58">
        <f t="shared" si="1823"/>
        <v>88119.499999999985</v>
      </c>
      <c r="AI1387" s="11">
        <f>AI1388+AI1390+AI1392</f>
        <v>0</v>
      </c>
      <c r="AJ1387" s="21"/>
      <c r="AK1387" s="21"/>
    </row>
    <row r="1388" spans="1:37" ht="78" x14ac:dyDescent="0.3">
      <c r="A1388" s="47" t="s">
        <v>905</v>
      </c>
      <c r="B1388" s="48" t="s">
        <v>141</v>
      </c>
      <c r="C1388" s="47"/>
      <c r="D1388" s="47"/>
      <c r="E1388" s="49" t="s">
        <v>142</v>
      </c>
      <c r="F1388" s="11">
        <f t="shared" ref="F1388:K1388" si="1936">F1389</f>
        <v>67145.3</v>
      </c>
      <c r="G1388" s="11">
        <f t="shared" si="1936"/>
        <v>69209.7</v>
      </c>
      <c r="H1388" s="11">
        <f t="shared" si="1936"/>
        <v>69209.7</v>
      </c>
      <c r="I1388" s="11">
        <f t="shared" si="1936"/>
        <v>0</v>
      </c>
      <c r="J1388" s="11">
        <f t="shared" si="1936"/>
        <v>0</v>
      </c>
      <c r="K1388" s="11">
        <f t="shared" si="1936"/>
        <v>0</v>
      </c>
      <c r="L1388" s="11">
        <f t="shared" si="1888"/>
        <v>67145.3</v>
      </c>
      <c r="M1388" s="11">
        <f t="shared" si="1889"/>
        <v>69209.7</v>
      </c>
      <c r="N1388" s="11">
        <f t="shared" si="1890"/>
        <v>69209.7</v>
      </c>
      <c r="O1388" s="11">
        <f>O1389</f>
        <v>9147.7000000000007</v>
      </c>
      <c r="P1388" s="11">
        <f>P1389</f>
        <v>11126.9</v>
      </c>
      <c r="Q1388" s="11">
        <f>Q1389</f>
        <v>11126.9</v>
      </c>
      <c r="R1388" s="11">
        <f t="shared" si="1865"/>
        <v>76293</v>
      </c>
      <c r="S1388" s="11">
        <f t="shared" si="1866"/>
        <v>80336.599999999991</v>
      </c>
      <c r="T1388" s="11">
        <f t="shared" si="1867"/>
        <v>80336.599999999991</v>
      </c>
      <c r="U1388" s="11">
        <f>U1389</f>
        <v>0</v>
      </c>
      <c r="V1388" s="11">
        <f>V1389</f>
        <v>0</v>
      </c>
      <c r="W1388" s="11">
        <f>W1389</f>
        <v>0</v>
      </c>
      <c r="X1388" s="11">
        <f t="shared" si="1844"/>
        <v>76293</v>
      </c>
      <c r="Y1388" s="11">
        <f t="shared" si="1845"/>
        <v>80336.599999999991</v>
      </c>
      <c r="Z1388" s="11">
        <f t="shared" si="1846"/>
        <v>80336.599999999991</v>
      </c>
      <c r="AA1388" s="11">
        <f>AA1389</f>
        <v>0</v>
      </c>
      <c r="AB1388" s="11">
        <f>AB1389</f>
        <v>0</v>
      </c>
      <c r="AC1388" s="11">
        <f>AC1389</f>
        <v>0</v>
      </c>
      <c r="AD1388" s="11">
        <f t="shared" si="1821"/>
        <v>76293</v>
      </c>
      <c r="AE1388" s="11">
        <f>AE1389</f>
        <v>0</v>
      </c>
      <c r="AF1388" s="57">
        <f t="shared" si="1832"/>
        <v>76293</v>
      </c>
      <c r="AG1388" s="58">
        <f t="shared" si="1822"/>
        <v>80336.599999999991</v>
      </c>
      <c r="AH1388" s="58">
        <f t="shared" si="1823"/>
        <v>80336.599999999991</v>
      </c>
      <c r="AI1388" s="11">
        <f>AI1389</f>
        <v>0</v>
      </c>
      <c r="AJ1388" s="21"/>
      <c r="AK1388" s="21"/>
    </row>
    <row r="1389" spans="1:37" ht="31.2" x14ac:dyDescent="0.3">
      <c r="A1389" s="47" t="s">
        <v>905</v>
      </c>
      <c r="B1389" s="48">
        <v>100</v>
      </c>
      <c r="C1389" s="47" t="s">
        <v>318</v>
      </c>
      <c r="D1389" s="47" t="s">
        <v>318</v>
      </c>
      <c r="E1389" s="49" t="s">
        <v>659</v>
      </c>
      <c r="F1389" s="11">
        <v>67145.3</v>
      </c>
      <c r="G1389" s="11">
        <v>69209.7</v>
      </c>
      <c r="H1389" s="11">
        <v>69209.7</v>
      </c>
      <c r="I1389" s="11"/>
      <c r="J1389" s="11"/>
      <c r="K1389" s="11"/>
      <c r="L1389" s="11">
        <f t="shared" si="1888"/>
        <v>67145.3</v>
      </c>
      <c r="M1389" s="11">
        <f t="shared" si="1889"/>
        <v>69209.7</v>
      </c>
      <c r="N1389" s="11">
        <f t="shared" si="1890"/>
        <v>69209.7</v>
      </c>
      <c r="O1389" s="11">
        <v>9147.7000000000007</v>
      </c>
      <c r="P1389" s="11">
        <v>11126.9</v>
      </c>
      <c r="Q1389" s="11">
        <v>11126.9</v>
      </c>
      <c r="R1389" s="11">
        <f t="shared" si="1865"/>
        <v>76293</v>
      </c>
      <c r="S1389" s="11">
        <f t="shared" si="1866"/>
        <v>80336.599999999991</v>
      </c>
      <c r="T1389" s="11">
        <f t="shared" si="1867"/>
        <v>80336.599999999991</v>
      </c>
      <c r="U1389" s="11"/>
      <c r="V1389" s="11"/>
      <c r="W1389" s="11"/>
      <c r="X1389" s="11">
        <f t="shared" si="1844"/>
        <v>76293</v>
      </c>
      <c r="Y1389" s="11">
        <f t="shared" si="1845"/>
        <v>80336.599999999991</v>
      </c>
      <c r="Z1389" s="11">
        <f t="shared" si="1846"/>
        <v>80336.599999999991</v>
      </c>
      <c r="AA1389" s="11"/>
      <c r="AB1389" s="11"/>
      <c r="AC1389" s="11"/>
      <c r="AD1389" s="11">
        <f t="shared" si="1821"/>
        <v>76293</v>
      </c>
      <c r="AE1389" s="11"/>
      <c r="AF1389" s="57">
        <f t="shared" si="1832"/>
        <v>76293</v>
      </c>
      <c r="AG1389" s="58">
        <f t="shared" si="1822"/>
        <v>80336.599999999991</v>
      </c>
      <c r="AH1389" s="58">
        <f t="shared" si="1823"/>
        <v>80336.599999999991</v>
      </c>
      <c r="AI1389" s="11"/>
      <c r="AJ1389" s="21"/>
      <c r="AK1389" s="21"/>
    </row>
    <row r="1390" spans="1:37" ht="31.2" x14ac:dyDescent="0.3">
      <c r="A1390" s="47" t="s">
        <v>905</v>
      </c>
      <c r="B1390" s="48" t="s">
        <v>59</v>
      </c>
      <c r="C1390" s="47"/>
      <c r="D1390" s="47"/>
      <c r="E1390" s="49" t="s">
        <v>60</v>
      </c>
      <c r="F1390" s="11">
        <f t="shared" ref="F1390:K1390" si="1937">F1391</f>
        <v>12516.7</v>
      </c>
      <c r="G1390" s="11">
        <f t="shared" si="1937"/>
        <v>7766.7</v>
      </c>
      <c r="H1390" s="11">
        <f t="shared" si="1937"/>
        <v>7766.7</v>
      </c>
      <c r="I1390" s="11">
        <f t="shared" si="1937"/>
        <v>0</v>
      </c>
      <c r="J1390" s="11">
        <f t="shared" si="1937"/>
        <v>0</v>
      </c>
      <c r="K1390" s="11">
        <f t="shared" si="1937"/>
        <v>0</v>
      </c>
      <c r="L1390" s="11">
        <f t="shared" si="1888"/>
        <v>12516.7</v>
      </c>
      <c r="M1390" s="11">
        <f t="shared" si="1889"/>
        <v>7766.7</v>
      </c>
      <c r="N1390" s="11">
        <f t="shared" si="1890"/>
        <v>7766.7</v>
      </c>
      <c r="O1390" s="11">
        <f>O1391</f>
        <v>0</v>
      </c>
      <c r="P1390" s="11">
        <f>P1391</f>
        <v>0</v>
      </c>
      <c r="Q1390" s="11">
        <f>Q1391</f>
        <v>0</v>
      </c>
      <c r="R1390" s="11">
        <f t="shared" si="1865"/>
        <v>12516.7</v>
      </c>
      <c r="S1390" s="11">
        <f t="shared" si="1866"/>
        <v>7766.7</v>
      </c>
      <c r="T1390" s="11">
        <f t="shared" si="1867"/>
        <v>7766.7</v>
      </c>
      <c r="U1390" s="11">
        <f>U1391</f>
        <v>0</v>
      </c>
      <c r="V1390" s="11">
        <f>V1391</f>
        <v>0</v>
      </c>
      <c r="W1390" s="11">
        <f>W1391</f>
        <v>0</v>
      </c>
      <c r="X1390" s="11">
        <f t="shared" si="1844"/>
        <v>12516.7</v>
      </c>
      <c r="Y1390" s="11">
        <f t="shared" si="1845"/>
        <v>7766.7</v>
      </c>
      <c r="Z1390" s="11">
        <f t="shared" si="1846"/>
        <v>7766.7</v>
      </c>
      <c r="AA1390" s="11">
        <f>AA1391</f>
        <v>0</v>
      </c>
      <c r="AB1390" s="11">
        <f>AB1391</f>
        <v>0</v>
      </c>
      <c r="AC1390" s="11">
        <f>AC1391</f>
        <v>0</v>
      </c>
      <c r="AD1390" s="11">
        <f t="shared" si="1821"/>
        <v>12516.7</v>
      </c>
      <c r="AE1390" s="11">
        <f>AE1391</f>
        <v>0</v>
      </c>
      <c r="AF1390" s="57">
        <f t="shared" si="1832"/>
        <v>12516.7</v>
      </c>
      <c r="AG1390" s="58">
        <f t="shared" si="1822"/>
        <v>7766.7</v>
      </c>
      <c r="AH1390" s="58">
        <f t="shared" si="1823"/>
        <v>7766.7</v>
      </c>
      <c r="AI1390" s="11">
        <f>AI1391</f>
        <v>0</v>
      </c>
      <c r="AJ1390" s="21"/>
      <c r="AK1390" s="21"/>
    </row>
    <row r="1391" spans="1:37" ht="31.2" x14ac:dyDescent="0.3">
      <c r="A1391" s="47" t="s">
        <v>905</v>
      </c>
      <c r="B1391" s="48">
        <v>200</v>
      </c>
      <c r="C1391" s="47" t="s">
        <v>318</v>
      </c>
      <c r="D1391" s="47" t="s">
        <v>318</v>
      </c>
      <c r="E1391" s="49" t="s">
        <v>659</v>
      </c>
      <c r="F1391" s="11">
        <v>12516.7</v>
      </c>
      <c r="G1391" s="11">
        <v>7766.7</v>
      </c>
      <c r="H1391" s="11">
        <v>7766.7</v>
      </c>
      <c r="I1391" s="11"/>
      <c r="J1391" s="11"/>
      <c r="K1391" s="11"/>
      <c r="L1391" s="11">
        <f t="shared" si="1888"/>
        <v>12516.7</v>
      </c>
      <c r="M1391" s="11">
        <f t="shared" si="1889"/>
        <v>7766.7</v>
      </c>
      <c r="N1391" s="11">
        <f t="shared" si="1890"/>
        <v>7766.7</v>
      </c>
      <c r="O1391" s="11"/>
      <c r="P1391" s="11"/>
      <c r="Q1391" s="11"/>
      <c r="R1391" s="11">
        <f t="shared" si="1865"/>
        <v>12516.7</v>
      </c>
      <c r="S1391" s="11">
        <f t="shared" si="1866"/>
        <v>7766.7</v>
      </c>
      <c r="T1391" s="11">
        <f t="shared" si="1867"/>
        <v>7766.7</v>
      </c>
      <c r="U1391" s="11"/>
      <c r="V1391" s="11"/>
      <c r="W1391" s="11"/>
      <c r="X1391" s="11">
        <f t="shared" si="1844"/>
        <v>12516.7</v>
      </c>
      <c r="Y1391" s="11">
        <f t="shared" si="1845"/>
        <v>7766.7</v>
      </c>
      <c r="Z1391" s="11">
        <f t="shared" si="1846"/>
        <v>7766.7</v>
      </c>
      <c r="AA1391" s="11"/>
      <c r="AB1391" s="11"/>
      <c r="AC1391" s="11"/>
      <c r="AD1391" s="11">
        <f t="shared" ref="AD1391:AD1454" si="1938">X1391+AA1391</f>
        <v>12516.7</v>
      </c>
      <c r="AE1391" s="11"/>
      <c r="AF1391" s="57">
        <f t="shared" si="1832"/>
        <v>12516.7</v>
      </c>
      <c r="AG1391" s="58">
        <f t="shared" ref="AG1391:AG1454" si="1939">Y1391+AB1391</f>
        <v>7766.7</v>
      </c>
      <c r="AH1391" s="58">
        <f t="shared" ref="AH1391:AH1454" si="1940">Z1391+AC1391</f>
        <v>7766.7</v>
      </c>
      <c r="AI1391" s="11"/>
      <c r="AJ1391" s="21"/>
      <c r="AK1391" s="21"/>
    </row>
    <row r="1392" spans="1:37" x14ac:dyDescent="0.3">
      <c r="A1392" s="47" t="s">
        <v>905</v>
      </c>
      <c r="B1392" s="48" t="s">
        <v>45</v>
      </c>
      <c r="C1392" s="47"/>
      <c r="D1392" s="47"/>
      <c r="E1392" s="49" t="s">
        <v>46</v>
      </c>
      <c r="F1392" s="11">
        <f t="shared" ref="F1392:K1392" si="1941">F1393</f>
        <v>16.2</v>
      </c>
      <c r="G1392" s="11">
        <f t="shared" si="1941"/>
        <v>16.2</v>
      </c>
      <c r="H1392" s="11">
        <f t="shared" si="1941"/>
        <v>16.2</v>
      </c>
      <c r="I1392" s="11">
        <f t="shared" si="1941"/>
        <v>0</v>
      </c>
      <c r="J1392" s="11">
        <f t="shared" si="1941"/>
        <v>0</v>
      </c>
      <c r="K1392" s="11">
        <f t="shared" si="1941"/>
        <v>0</v>
      </c>
      <c r="L1392" s="11">
        <f t="shared" si="1888"/>
        <v>16.2</v>
      </c>
      <c r="M1392" s="11">
        <f t="shared" si="1889"/>
        <v>16.2</v>
      </c>
      <c r="N1392" s="11">
        <f t="shared" si="1890"/>
        <v>16.2</v>
      </c>
      <c r="O1392" s="11">
        <f>O1393</f>
        <v>0</v>
      </c>
      <c r="P1392" s="11">
        <f>P1393</f>
        <v>0</v>
      </c>
      <c r="Q1392" s="11">
        <f>Q1393</f>
        <v>0</v>
      </c>
      <c r="R1392" s="11">
        <f t="shared" si="1865"/>
        <v>16.2</v>
      </c>
      <c r="S1392" s="11">
        <f t="shared" si="1866"/>
        <v>16.2</v>
      </c>
      <c r="T1392" s="11">
        <f t="shared" si="1867"/>
        <v>16.2</v>
      </c>
      <c r="U1392" s="11">
        <f>U1393</f>
        <v>0</v>
      </c>
      <c r="V1392" s="11">
        <f>V1393</f>
        <v>0</v>
      </c>
      <c r="W1392" s="11">
        <f>W1393</f>
        <v>0</v>
      </c>
      <c r="X1392" s="11">
        <f t="shared" si="1844"/>
        <v>16.2</v>
      </c>
      <c r="Y1392" s="11">
        <f t="shared" si="1845"/>
        <v>16.2</v>
      </c>
      <c r="Z1392" s="11">
        <f t="shared" si="1846"/>
        <v>16.2</v>
      </c>
      <c r="AA1392" s="11">
        <f>AA1393</f>
        <v>0</v>
      </c>
      <c r="AB1392" s="11">
        <f>AB1393</f>
        <v>0</v>
      </c>
      <c r="AC1392" s="11">
        <f>AC1393</f>
        <v>0</v>
      </c>
      <c r="AD1392" s="11">
        <f t="shared" si="1938"/>
        <v>16.2</v>
      </c>
      <c r="AE1392" s="11">
        <f>AE1393</f>
        <v>0</v>
      </c>
      <c r="AF1392" s="57">
        <f t="shared" si="1832"/>
        <v>16.2</v>
      </c>
      <c r="AG1392" s="58">
        <f t="shared" si="1939"/>
        <v>16.2</v>
      </c>
      <c r="AH1392" s="58">
        <f t="shared" si="1940"/>
        <v>16.2</v>
      </c>
      <c r="AI1392" s="11">
        <f>AI1393</f>
        <v>0</v>
      </c>
      <c r="AJ1392" s="21"/>
      <c r="AK1392" s="21"/>
    </row>
    <row r="1393" spans="1:42" ht="31.2" x14ac:dyDescent="0.3">
      <c r="A1393" s="47" t="s">
        <v>905</v>
      </c>
      <c r="B1393" s="48">
        <v>800</v>
      </c>
      <c r="C1393" s="47" t="s">
        <v>318</v>
      </c>
      <c r="D1393" s="47" t="s">
        <v>318</v>
      </c>
      <c r="E1393" s="49" t="s">
        <v>659</v>
      </c>
      <c r="F1393" s="11">
        <v>16.2</v>
      </c>
      <c r="G1393" s="11">
        <v>16.2</v>
      </c>
      <c r="H1393" s="11">
        <v>16.2</v>
      </c>
      <c r="I1393" s="11"/>
      <c r="J1393" s="11"/>
      <c r="K1393" s="11"/>
      <c r="L1393" s="11">
        <f t="shared" si="1888"/>
        <v>16.2</v>
      </c>
      <c r="M1393" s="11">
        <f t="shared" si="1889"/>
        <v>16.2</v>
      </c>
      <c r="N1393" s="11">
        <f t="shared" si="1890"/>
        <v>16.2</v>
      </c>
      <c r="O1393" s="11"/>
      <c r="P1393" s="11"/>
      <c r="Q1393" s="11"/>
      <c r="R1393" s="11">
        <f t="shared" si="1865"/>
        <v>16.2</v>
      </c>
      <c r="S1393" s="11">
        <f t="shared" si="1866"/>
        <v>16.2</v>
      </c>
      <c r="T1393" s="11">
        <f t="shared" si="1867"/>
        <v>16.2</v>
      </c>
      <c r="U1393" s="11"/>
      <c r="V1393" s="11"/>
      <c r="W1393" s="11"/>
      <c r="X1393" s="11">
        <f t="shared" si="1844"/>
        <v>16.2</v>
      </c>
      <c r="Y1393" s="11">
        <f t="shared" si="1845"/>
        <v>16.2</v>
      </c>
      <c r="Z1393" s="11">
        <f t="shared" si="1846"/>
        <v>16.2</v>
      </c>
      <c r="AA1393" s="11"/>
      <c r="AB1393" s="11"/>
      <c r="AC1393" s="11"/>
      <c r="AD1393" s="11">
        <f t="shared" si="1938"/>
        <v>16.2</v>
      </c>
      <c r="AE1393" s="11"/>
      <c r="AF1393" s="57">
        <f t="shared" si="1832"/>
        <v>16.2</v>
      </c>
      <c r="AG1393" s="58">
        <f t="shared" si="1939"/>
        <v>16.2</v>
      </c>
      <c r="AH1393" s="58">
        <f t="shared" si="1940"/>
        <v>16.2</v>
      </c>
      <c r="AI1393" s="11"/>
      <c r="AJ1393" s="21"/>
      <c r="AK1393" s="21"/>
    </row>
    <row r="1394" spans="1:42" s="59" customFormat="1" ht="31.2" x14ac:dyDescent="0.3">
      <c r="A1394" s="41" t="s">
        <v>906</v>
      </c>
      <c r="B1394" s="42"/>
      <c r="C1394" s="41"/>
      <c r="D1394" s="41"/>
      <c r="E1394" s="43" t="s">
        <v>907</v>
      </c>
      <c r="F1394" s="15">
        <f t="shared" ref="F1394:K1394" si="1942">F1395+F1401+F1409+F1425+F1435+F1447</f>
        <v>1355816.7999999998</v>
      </c>
      <c r="G1394" s="15">
        <f t="shared" si="1942"/>
        <v>1213297.8</v>
      </c>
      <c r="H1394" s="15">
        <f t="shared" si="1942"/>
        <v>1097375.8</v>
      </c>
      <c r="I1394" s="15">
        <f t="shared" si="1942"/>
        <v>11741.699999999999</v>
      </c>
      <c r="J1394" s="15">
        <f t="shared" si="1942"/>
        <v>0</v>
      </c>
      <c r="K1394" s="15">
        <f t="shared" si="1942"/>
        <v>0</v>
      </c>
      <c r="L1394" s="15">
        <f t="shared" si="1888"/>
        <v>1367558.4999999998</v>
      </c>
      <c r="M1394" s="15">
        <f t="shared" si="1889"/>
        <v>1213297.8</v>
      </c>
      <c r="N1394" s="15">
        <f t="shared" si="1890"/>
        <v>1097375.8</v>
      </c>
      <c r="O1394" s="15">
        <f>O1395+O1401+O1409+O1425+O1435+O1447</f>
        <v>106348.90352000001</v>
      </c>
      <c r="P1394" s="15">
        <f>P1395+P1401+P1409+P1425+P1435+P1447</f>
        <v>78559.072999999989</v>
      </c>
      <c r="Q1394" s="15">
        <f>Q1395+Q1401+Q1409+Q1425+Q1435+Q1447</f>
        <v>78560.651999999987</v>
      </c>
      <c r="R1394" s="15">
        <f t="shared" si="1865"/>
        <v>1473907.4035199997</v>
      </c>
      <c r="S1394" s="15">
        <f t="shared" si="1866"/>
        <v>1291856.8730000001</v>
      </c>
      <c r="T1394" s="15">
        <f t="shared" si="1867"/>
        <v>1175936.452</v>
      </c>
      <c r="U1394" s="15">
        <f>U1395+U1401+U1409+U1425+U1435+U1447</f>
        <v>0</v>
      </c>
      <c r="V1394" s="15">
        <f>V1395+V1401+V1409+V1425+V1435+V1447</f>
        <v>0</v>
      </c>
      <c r="W1394" s="15">
        <f>W1395+W1401+W1409+W1425+W1435+W1447</f>
        <v>0</v>
      </c>
      <c r="X1394" s="15">
        <f t="shared" si="1844"/>
        <v>1473907.4035199997</v>
      </c>
      <c r="Y1394" s="15">
        <f t="shared" si="1845"/>
        <v>1291856.8730000001</v>
      </c>
      <c r="Z1394" s="15">
        <f t="shared" si="1846"/>
        <v>1175936.452</v>
      </c>
      <c r="AA1394" s="15">
        <f>AA1395+AA1401+AA1409+AA1425+AA1435+AA1447</f>
        <v>10585.706000000002</v>
      </c>
      <c r="AB1394" s="15">
        <f>AB1395+AB1401+AB1409+AB1425+AB1435+AB1447</f>
        <v>7287.8</v>
      </c>
      <c r="AC1394" s="15">
        <f>AC1395+AC1401+AC1409+AC1425+AC1435+AC1447</f>
        <v>699.8</v>
      </c>
      <c r="AD1394" s="15">
        <f t="shared" si="1938"/>
        <v>1484493.1095199997</v>
      </c>
      <c r="AE1394" s="15">
        <f>AE1395+AE1401+AE1409+AE1425+AE1435+AE1447</f>
        <v>0</v>
      </c>
      <c r="AF1394" s="53">
        <f t="shared" si="1832"/>
        <v>1484493.1095199997</v>
      </c>
      <c r="AG1394" s="54">
        <f t="shared" si="1939"/>
        <v>1299144.6730000002</v>
      </c>
      <c r="AH1394" s="54">
        <f t="shared" si="1940"/>
        <v>1176636.2520000001</v>
      </c>
      <c r="AI1394" s="15">
        <f>AI1395+AI1401+AI1409+AI1425+AI1435+AI1447</f>
        <v>0</v>
      </c>
      <c r="AJ1394" s="16"/>
      <c r="AK1394" s="16"/>
      <c r="AL1394" s="12"/>
      <c r="AM1394" s="12"/>
      <c r="AN1394" s="12"/>
      <c r="AO1394" s="12"/>
      <c r="AP1394" s="12"/>
    </row>
    <row r="1395" spans="1:42" s="60" customFormat="1" x14ac:dyDescent="0.3">
      <c r="A1395" s="44" t="s">
        <v>908</v>
      </c>
      <c r="B1395" s="45"/>
      <c r="C1395" s="44"/>
      <c r="D1395" s="44"/>
      <c r="E1395" s="46" t="s">
        <v>909</v>
      </c>
      <c r="F1395" s="18">
        <f t="shared" ref="F1395:K1395" si="1943">F1396</f>
        <v>151220.90000000002</v>
      </c>
      <c r="G1395" s="18">
        <f t="shared" si="1943"/>
        <v>155443.90000000002</v>
      </c>
      <c r="H1395" s="18">
        <f t="shared" si="1943"/>
        <v>155443.90000000002</v>
      </c>
      <c r="I1395" s="18">
        <f t="shared" si="1943"/>
        <v>0</v>
      </c>
      <c r="J1395" s="18">
        <f t="shared" si="1943"/>
        <v>0</v>
      </c>
      <c r="K1395" s="18">
        <f t="shared" si="1943"/>
        <v>0</v>
      </c>
      <c r="L1395" s="18">
        <f t="shared" si="1888"/>
        <v>151220.90000000002</v>
      </c>
      <c r="M1395" s="18">
        <f t="shared" si="1889"/>
        <v>155443.90000000002</v>
      </c>
      <c r="N1395" s="18">
        <f t="shared" si="1890"/>
        <v>155443.90000000002</v>
      </c>
      <c r="O1395" s="18">
        <f>O1396</f>
        <v>10355.6</v>
      </c>
      <c r="P1395" s="18">
        <f>P1396</f>
        <v>11417.3</v>
      </c>
      <c r="Q1395" s="18">
        <f>Q1396</f>
        <v>11417.3</v>
      </c>
      <c r="R1395" s="18">
        <f t="shared" si="1865"/>
        <v>161576.50000000003</v>
      </c>
      <c r="S1395" s="18">
        <f t="shared" si="1866"/>
        <v>166861.20000000001</v>
      </c>
      <c r="T1395" s="18">
        <f t="shared" si="1867"/>
        <v>166861.20000000001</v>
      </c>
      <c r="U1395" s="18">
        <f>U1396</f>
        <v>0</v>
      </c>
      <c r="V1395" s="18">
        <f>V1396</f>
        <v>0</v>
      </c>
      <c r="W1395" s="18">
        <f>W1396</f>
        <v>0</v>
      </c>
      <c r="X1395" s="18">
        <f t="shared" si="1844"/>
        <v>161576.50000000003</v>
      </c>
      <c r="Y1395" s="18">
        <f t="shared" si="1845"/>
        <v>166861.20000000001</v>
      </c>
      <c r="Z1395" s="18">
        <f t="shared" si="1846"/>
        <v>166861.20000000001</v>
      </c>
      <c r="AA1395" s="18">
        <f>AA1396</f>
        <v>0</v>
      </c>
      <c r="AB1395" s="18">
        <f>AB1396</f>
        <v>0</v>
      </c>
      <c r="AC1395" s="18">
        <f>AC1396</f>
        <v>0</v>
      </c>
      <c r="AD1395" s="18">
        <f t="shared" si="1938"/>
        <v>161576.50000000003</v>
      </c>
      <c r="AE1395" s="18">
        <f>AE1396</f>
        <v>0</v>
      </c>
      <c r="AF1395" s="55">
        <f t="shared" si="1832"/>
        <v>161576.50000000003</v>
      </c>
      <c r="AG1395" s="56">
        <f t="shared" si="1939"/>
        <v>166861.20000000001</v>
      </c>
      <c r="AH1395" s="56">
        <f t="shared" si="1940"/>
        <v>166861.20000000001</v>
      </c>
      <c r="AI1395" s="18">
        <f>AI1396</f>
        <v>0</v>
      </c>
      <c r="AJ1395" s="19"/>
      <c r="AK1395" s="19"/>
      <c r="AL1395" s="17"/>
      <c r="AM1395" s="17"/>
      <c r="AN1395" s="17"/>
      <c r="AO1395" s="17"/>
      <c r="AP1395" s="17"/>
    </row>
    <row r="1396" spans="1:42" ht="46.8" x14ac:dyDescent="0.3">
      <c r="A1396" s="47" t="s">
        <v>910</v>
      </c>
      <c r="B1396" s="48"/>
      <c r="C1396" s="47"/>
      <c r="D1396" s="47"/>
      <c r="E1396" s="49" t="s">
        <v>140</v>
      </c>
      <c r="F1396" s="11">
        <f t="shared" ref="F1396:K1396" si="1944">F1397+F1399</f>
        <v>151220.90000000002</v>
      </c>
      <c r="G1396" s="11">
        <f t="shared" si="1944"/>
        <v>155443.90000000002</v>
      </c>
      <c r="H1396" s="11">
        <f t="shared" si="1944"/>
        <v>155443.90000000002</v>
      </c>
      <c r="I1396" s="11">
        <f t="shared" si="1944"/>
        <v>0</v>
      </c>
      <c r="J1396" s="11">
        <f t="shared" si="1944"/>
        <v>0</v>
      </c>
      <c r="K1396" s="11">
        <f t="shared" si="1944"/>
        <v>0</v>
      </c>
      <c r="L1396" s="11">
        <f t="shared" si="1888"/>
        <v>151220.90000000002</v>
      </c>
      <c r="M1396" s="11">
        <f t="shared" si="1889"/>
        <v>155443.90000000002</v>
      </c>
      <c r="N1396" s="11">
        <f t="shared" si="1890"/>
        <v>155443.90000000002</v>
      </c>
      <c r="O1396" s="11">
        <f>O1397+O1399</f>
        <v>10355.6</v>
      </c>
      <c r="P1396" s="11">
        <f>P1397+P1399</f>
        <v>11417.3</v>
      </c>
      <c r="Q1396" s="11">
        <f>Q1397+Q1399</f>
        <v>11417.3</v>
      </c>
      <c r="R1396" s="11">
        <f t="shared" si="1865"/>
        <v>161576.50000000003</v>
      </c>
      <c r="S1396" s="11">
        <f t="shared" si="1866"/>
        <v>166861.20000000001</v>
      </c>
      <c r="T1396" s="11">
        <f t="shared" si="1867"/>
        <v>166861.20000000001</v>
      </c>
      <c r="U1396" s="11">
        <f>U1397+U1399</f>
        <v>0</v>
      </c>
      <c r="V1396" s="11">
        <f>V1397+V1399</f>
        <v>0</v>
      </c>
      <c r="W1396" s="11">
        <f>W1397+W1399</f>
        <v>0</v>
      </c>
      <c r="X1396" s="11">
        <f t="shared" si="1844"/>
        <v>161576.50000000003</v>
      </c>
      <c r="Y1396" s="11">
        <f t="shared" si="1845"/>
        <v>166861.20000000001</v>
      </c>
      <c r="Z1396" s="11">
        <f t="shared" si="1846"/>
        <v>166861.20000000001</v>
      </c>
      <c r="AA1396" s="11">
        <f>AA1397+AA1399</f>
        <v>0</v>
      </c>
      <c r="AB1396" s="11">
        <f>AB1397+AB1399</f>
        <v>0</v>
      </c>
      <c r="AC1396" s="11">
        <f>AC1397+AC1399</f>
        <v>0</v>
      </c>
      <c r="AD1396" s="11">
        <f t="shared" si="1938"/>
        <v>161576.50000000003</v>
      </c>
      <c r="AE1396" s="11">
        <f>AE1397+AE1399</f>
        <v>0</v>
      </c>
      <c r="AF1396" s="57">
        <f t="shared" si="1832"/>
        <v>161576.50000000003</v>
      </c>
      <c r="AG1396" s="58">
        <f t="shared" si="1939"/>
        <v>166861.20000000001</v>
      </c>
      <c r="AH1396" s="58">
        <f t="shared" si="1940"/>
        <v>166861.20000000001</v>
      </c>
      <c r="AI1396" s="11">
        <f>AI1397+AI1399</f>
        <v>0</v>
      </c>
      <c r="AJ1396" s="21"/>
      <c r="AK1396" s="21"/>
    </row>
    <row r="1397" spans="1:42" ht="78" x14ac:dyDescent="0.3">
      <c r="A1397" s="47" t="s">
        <v>910</v>
      </c>
      <c r="B1397" s="48" t="s">
        <v>141</v>
      </c>
      <c r="C1397" s="47"/>
      <c r="D1397" s="47"/>
      <c r="E1397" s="49" t="s">
        <v>142</v>
      </c>
      <c r="F1397" s="11">
        <f t="shared" ref="F1397:K1397" si="1945">F1398</f>
        <v>134869.20000000001</v>
      </c>
      <c r="G1397" s="11">
        <f t="shared" si="1945"/>
        <v>139092.20000000001</v>
      </c>
      <c r="H1397" s="11">
        <f t="shared" si="1945"/>
        <v>139092.20000000001</v>
      </c>
      <c r="I1397" s="11">
        <f t="shared" si="1945"/>
        <v>0</v>
      </c>
      <c r="J1397" s="11">
        <f t="shared" si="1945"/>
        <v>0</v>
      </c>
      <c r="K1397" s="11">
        <f t="shared" si="1945"/>
        <v>0</v>
      </c>
      <c r="L1397" s="11">
        <f t="shared" si="1888"/>
        <v>134869.20000000001</v>
      </c>
      <c r="M1397" s="11">
        <f t="shared" si="1889"/>
        <v>139092.20000000001</v>
      </c>
      <c r="N1397" s="11">
        <f t="shared" si="1890"/>
        <v>139092.20000000001</v>
      </c>
      <c r="O1397" s="11">
        <f>O1398</f>
        <v>10355.6</v>
      </c>
      <c r="P1397" s="11">
        <f>P1398</f>
        <v>11417.3</v>
      </c>
      <c r="Q1397" s="11">
        <f>Q1398</f>
        <v>11417.3</v>
      </c>
      <c r="R1397" s="11">
        <f t="shared" si="1865"/>
        <v>145224.80000000002</v>
      </c>
      <c r="S1397" s="11">
        <f t="shared" si="1866"/>
        <v>150509.5</v>
      </c>
      <c r="T1397" s="11">
        <f t="shared" si="1867"/>
        <v>150509.5</v>
      </c>
      <c r="U1397" s="11">
        <f>U1398</f>
        <v>0</v>
      </c>
      <c r="V1397" s="11">
        <f>V1398</f>
        <v>0</v>
      </c>
      <c r="W1397" s="11">
        <f>W1398</f>
        <v>0</v>
      </c>
      <c r="X1397" s="11">
        <f t="shared" si="1844"/>
        <v>145224.80000000002</v>
      </c>
      <c r="Y1397" s="11">
        <f t="shared" si="1845"/>
        <v>150509.5</v>
      </c>
      <c r="Z1397" s="11">
        <f t="shared" si="1846"/>
        <v>150509.5</v>
      </c>
      <c r="AA1397" s="11">
        <f>AA1398</f>
        <v>0</v>
      </c>
      <c r="AB1397" s="11">
        <f>AB1398</f>
        <v>0</v>
      </c>
      <c r="AC1397" s="11">
        <f>AC1398</f>
        <v>0</v>
      </c>
      <c r="AD1397" s="11">
        <f t="shared" si="1938"/>
        <v>145224.80000000002</v>
      </c>
      <c r="AE1397" s="11">
        <f>AE1398</f>
        <v>0</v>
      </c>
      <c r="AF1397" s="57">
        <f t="shared" si="1832"/>
        <v>145224.80000000002</v>
      </c>
      <c r="AG1397" s="58">
        <f t="shared" si="1939"/>
        <v>150509.5</v>
      </c>
      <c r="AH1397" s="58">
        <f t="shared" si="1940"/>
        <v>150509.5</v>
      </c>
      <c r="AI1397" s="11">
        <f>AI1398</f>
        <v>0</v>
      </c>
      <c r="AJ1397" s="21"/>
      <c r="AK1397" s="21"/>
    </row>
    <row r="1398" spans="1:42" x14ac:dyDescent="0.3">
      <c r="A1398" s="47" t="s">
        <v>910</v>
      </c>
      <c r="B1398" s="48">
        <v>100</v>
      </c>
      <c r="C1398" s="47" t="s">
        <v>30</v>
      </c>
      <c r="D1398" s="47" t="s">
        <v>31</v>
      </c>
      <c r="E1398" s="49" t="s">
        <v>32</v>
      </c>
      <c r="F1398" s="11">
        <v>134869.20000000001</v>
      </c>
      <c r="G1398" s="11">
        <v>139092.20000000001</v>
      </c>
      <c r="H1398" s="11">
        <v>139092.20000000001</v>
      </c>
      <c r="I1398" s="11"/>
      <c r="J1398" s="11"/>
      <c r="K1398" s="11"/>
      <c r="L1398" s="11">
        <f t="shared" si="1888"/>
        <v>134869.20000000001</v>
      </c>
      <c r="M1398" s="11">
        <f t="shared" si="1889"/>
        <v>139092.20000000001</v>
      </c>
      <c r="N1398" s="11">
        <f t="shared" si="1890"/>
        <v>139092.20000000001</v>
      </c>
      <c r="O1398" s="11">
        <v>10355.6</v>
      </c>
      <c r="P1398" s="11">
        <v>11417.3</v>
      </c>
      <c r="Q1398" s="11">
        <v>11417.3</v>
      </c>
      <c r="R1398" s="11">
        <f t="shared" si="1865"/>
        <v>145224.80000000002</v>
      </c>
      <c r="S1398" s="11">
        <f t="shared" si="1866"/>
        <v>150509.5</v>
      </c>
      <c r="T1398" s="11">
        <f t="shared" si="1867"/>
        <v>150509.5</v>
      </c>
      <c r="U1398" s="11"/>
      <c r="V1398" s="11"/>
      <c r="W1398" s="11"/>
      <c r="X1398" s="11">
        <f t="shared" si="1844"/>
        <v>145224.80000000002</v>
      </c>
      <c r="Y1398" s="11">
        <f t="shared" si="1845"/>
        <v>150509.5</v>
      </c>
      <c r="Z1398" s="11">
        <f t="shared" si="1846"/>
        <v>150509.5</v>
      </c>
      <c r="AA1398" s="11"/>
      <c r="AB1398" s="11"/>
      <c r="AC1398" s="11"/>
      <c r="AD1398" s="11">
        <f t="shared" si="1938"/>
        <v>145224.80000000002</v>
      </c>
      <c r="AE1398" s="11"/>
      <c r="AF1398" s="57">
        <f t="shared" si="1832"/>
        <v>145224.80000000002</v>
      </c>
      <c r="AG1398" s="58">
        <f t="shared" si="1939"/>
        <v>150509.5</v>
      </c>
      <c r="AH1398" s="58">
        <f t="shared" si="1940"/>
        <v>150509.5</v>
      </c>
      <c r="AI1398" s="11"/>
      <c r="AJ1398" s="21"/>
      <c r="AK1398" s="21"/>
    </row>
    <row r="1399" spans="1:42" ht="31.2" x14ac:dyDescent="0.3">
      <c r="A1399" s="47" t="s">
        <v>910</v>
      </c>
      <c r="B1399" s="48" t="s">
        <v>59</v>
      </c>
      <c r="C1399" s="47"/>
      <c r="D1399" s="47"/>
      <c r="E1399" s="49" t="s">
        <v>60</v>
      </c>
      <c r="F1399" s="11">
        <f t="shared" ref="F1399:K1399" si="1946">F1400</f>
        <v>16351.7</v>
      </c>
      <c r="G1399" s="11">
        <f t="shared" si="1946"/>
        <v>16351.7</v>
      </c>
      <c r="H1399" s="11">
        <f t="shared" si="1946"/>
        <v>16351.7</v>
      </c>
      <c r="I1399" s="11">
        <f t="shared" si="1946"/>
        <v>0</v>
      </c>
      <c r="J1399" s="11">
        <f t="shared" si="1946"/>
        <v>0</v>
      </c>
      <c r="K1399" s="11">
        <f t="shared" si="1946"/>
        <v>0</v>
      </c>
      <c r="L1399" s="11">
        <f t="shared" si="1888"/>
        <v>16351.7</v>
      </c>
      <c r="M1399" s="11">
        <f t="shared" si="1889"/>
        <v>16351.7</v>
      </c>
      <c r="N1399" s="11">
        <f t="shared" si="1890"/>
        <v>16351.7</v>
      </c>
      <c r="O1399" s="11">
        <f>O1400</f>
        <v>0</v>
      </c>
      <c r="P1399" s="11">
        <f>P1400</f>
        <v>0</v>
      </c>
      <c r="Q1399" s="11">
        <f>Q1400</f>
        <v>0</v>
      </c>
      <c r="R1399" s="11">
        <f t="shared" si="1865"/>
        <v>16351.7</v>
      </c>
      <c r="S1399" s="11">
        <f t="shared" si="1866"/>
        <v>16351.7</v>
      </c>
      <c r="T1399" s="11">
        <f t="shared" si="1867"/>
        <v>16351.7</v>
      </c>
      <c r="U1399" s="11">
        <f>U1400</f>
        <v>0</v>
      </c>
      <c r="V1399" s="11">
        <f>V1400</f>
        <v>0</v>
      </c>
      <c r="W1399" s="11">
        <f>W1400</f>
        <v>0</v>
      </c>
      <c r="X1399" s="11">
        <f t="shared" si="1844"/>
        <v>16351.7</v>
      </c>
      <c r="Y1399" s="11">
        <f t="shared" si="1845"/>
        <v>16351.7</v>
      </c>
      <c r="Z1399" s="11">
        <f t="shared" si="1846"/>
        <v>16351.7</v>
      </c>
      <c r="AA1399" s="11">
        <f>AA1400</f>
        <v>0</v>
      </c>
      <c r="AB1399" s="11">
        <f>AB1400</f>
        <v>0</v>
      </c>
      <c r="AC1399" s="11">
        <f>AC1400</f>
        <v>0</v>
      </c>
      <c r="AD1399" s="11">
        <f t="shared" si="1938"/>
        <v>16351.7</v>
      </c>
      <c r="AE1399" s="11">
        <f>AE1400</f>
        <v>0</v>
      </c>
      <c r="AF1399" s="57">
        <f t="shared" si="1832"/>
        <v>16351.7</v>
      </c>
      <c r="AG1399" s="58">
        <f t="shared" si="1939"/>
        <v>16351.7</v>
      </c>
      <c r="AH1399" s="58">
        <f t="shared" si="1940"/>
        <v>16351.7</v>
      </c>
      <c r="AI1399" s="11">
        <f>AI1400</f>
        <v>0</v>
      </c>
      <c r="AJ1399" s="21"/>
      <c r="AK1399" s="21"/>
    </row>
    <row r="1400" spans="1:42" x14ac:dyDescent="0.3">
      <c r="A1400" s="47" t="s">
        <v>910</v>
      </c>
      <c r="B1400" s="48">
        <v>200</v>
      </c>
      <c r="C1400" s="47" t="s">
        <v>30</v>
      </c>
      <c r="D1400" s="47" t="s">
        <v>31</v>
      </c>
      <c r="E1400" s="49" t="s">
        <v>32</v>
      </c>
      <c r="F1400" s="11">
        <v>16351.7</v>
      </c>
      <c r="G1400" s="11">
        <v>16351.7</v>
      </c>
      <c r="H1400" s="11">
        <v>16351.7</v>
      </c>
      <c r="I1400" s="11"/>
      <c r="J1400" s="11"/>
      <c r="K1400" s="11"/>
      <c r="L1400" s="11">
        <f t="shared" si="1888"/>
        <v>16351.7</v>
      </c>
      <c r="M1400" s="11">
        <f t="shared" si="1889"/>
        <v>16351.7</v>
      </c>
      <c r="N1400" s="11">
        <f t="shared" si="1890"/>
        <v>16351.7</v>
      </c>
      <c r="O1400" s="11"/>
      <c r="P1400" s="11"/>
      <c r="Q1400" s="11"/>
      <c r="R1400" s="11">
        <f t="shared" si="1865"/>
        <v>16351.7</v>
      </c>
      <c r="S1400" s="11">
        <f t="shared" si="1866"/>
        <v>16351.7</v>
      </c>
      <c r="T1400" s="11">
        <f t="shared" si="1867"/>
        <v>16351.7</v>
      </c>
      <c r="U1400" s="11"/>
      <c r="V1400" s="11"/>
      <c r="W1400" s="11"/>
      <c r="X1400" s="11">
        <f t="shared" si="1844"/>
        <v>16351.7</v>
      </c>
      <c r="Y1400" s="11">
        <f t="shared" si="1845"/>
        <v>16351.7</v>
      </c>
      <c r="Z1400" s="11">
        <f t="shared" si="1846"/>
        <v>16351.7</v>
      </c>
      <c r="AA1400" s="11"/>
      <c r="AB1400" s="11"/>
      <c r="AC1400" s="11"/>
      <c r="AD1400" s="11">
        <f t="shared" si="1938"/>
        <v>16351.7</v>
      </c>
      <c r="AE1400" s="11"/>
      <c r="AF1400" s="57">
        <f t="shared" ref="AF1400:AF1463" si="1947">AD1400+AE1400</f>
        <v>16351.7</v>
      </c>
      <c r="AG1400" s="58">
        <f t="shared" si="1939"/>
        <v>16351.7</v>
      </c>
      <c r="AH1400" s="58">
        <f t="shared" si="1940"/>
        <v>16351.7</v>
      </c>
      <c r="AI1400" s="11"/>
      <c r="AJ1400" s="21"/>
      <c r="AK1400" s="21"/>
    </row>
    <row r="1401" spans="1:42" s="60" customFormat="1" ht="31.2" x14ac:dyDescent="0.3">
      <c r="A1401" s="44" t="s">
        <v>911</v>
      </c>
      <c r="B1401" s="45"/>
      <c r="C1401" s="44"/>
      <c r="D1401" s="44"/>
      <c r="E1401" s="46" t="s">
        <v>912</v>
      </c>
      <c r="F1401" s="18">
        <f t="shared" ref="F1401:K1401" si="1948">F1402</f>
        <v>108851.59999999999</v>
      </c>
      <c r="G1401" s="18">
        <f t="shared" si="1948"/>
        <v>109675.1</v>
      </c>
      <c r="H1401" s="18">
        <f t="shared" si="1948"/>
        <v>109675.1</v>
      </c>
      <c r="I1401" s="18">
        <f t="shared" si="1948"/>
        <v>0</v>
      </c>
      <c r="J1401" s="18">
        <f t="shared" si="1948"/>
        <v>0</v>
      </c>
      <c r="K1401" s="18">
        <f t="shared" si="1948"/>
        <v>0</v>
      </c>
      <c r="L1401" s="18">
        <f t="shared" si="1888"/>
        <v>108851.59999999999</v>
      </c>
      <c r="M1401" s="18">
        <f t="shared" si="1889"/>
        <v>109675.1</v>
      </c>
      <c r="N1401" s="18">
        <f t="shared" si="1890"/>
        <v>109675.1</v>
      </c>
      <c r="O1401" s="18">
        <f>O1402</f>
        <v>17527.853999999999</v>
      </c>
      <c r="P1401" s="18">
        <f>P1402</f>
        <v>21645.412999999997</v>
      </c>
      <c r="Q1401" s="18">
        <f>Q1402</f>
        <v>21645.412999999997</v>
      </c>
      <c r="R1401" s="18">
        <f t="shared" si="1865"/>
        <v>126379.454</v>
      </c>
      <c r="S1401" s="18">
        <f t="shared" si="1866"/>
        <v>131320.51300000001</v>
      </c>
      <c r="T1401" s="18">
        <f t="shared" si="1867"/>
        <v>131320.51300000001</v>
      </c>
      <c r="U1401" s="18">
        <f>U1402</f>
        <v>0</v>
      </c>
      <c r="V1401" s="18">
        <f>V1402</f>
        <v>0</v>
      </c>
      <c r="W1401" s="18">
        <f>W1402</f>
        <v>0</v>
      </c>
      <c r="X1401" s="18">
        <f t="shared" si="1844"/>
        <v>126379.454</v>
      </c>
      <c r="Y1401" s="18">
        <f t="shared" si="1845"/>
        <v>131320.51300000001</v>
      </c>
      <c r="Z1401" s="18">
        <f t="shared" si="1846"/>
        <v>131320.51300000001</v>
      </c>
      <c r="AA1401" s="18">
        <f>AA1402</f>
        <v>0</v>
      </c>
      <c r="AB1401" s="18">
        <f>AB1402</f>
        <v>0</v>
      </c>
      <c r="AC1401" s="18">
        <f>AC1402</f>
        <v>0</v>
      </c>
      <c r="AD1401" s="18">
        <f t="shared" si="1938"/>
        <v>126379.454</v>
      </c>
      <c r="AE1401" s="18">
        <f>AE1402</f>
        <v>0</v>
      </c>
      <c r="AF1401" s="55">
        <f t="shared" si="1947"/>
        <v>126379.454</v>
      </c>
      <c r="AG1401" s="56">
        <f t="shared" si="1939"/>
        <v>131320.51300000001</v>
      </c>
      <c r="AH1401" s="56">
        <f t="shared" si="1940"/>
        <v>131320.51300000001</v>
      </c>
      <c r="AI1401" s="18">
        <f>AI1402</f>
        <v>0</v>
      </c>
      <c r="AJ1401" s="19"/>
      <c r="AK1401" s="19"/>
      <c r="AL1401" s="17"/>
      <c r="AM1401" s="17"/>
      <c r="AN1401" s="17"/>
      <c r="AO1401" s="17"/>
      <c r="AP1401" s="17"/>
    </row>
    <row r="1402" spans="1:42" ht="46.8" x14ac:dyDescent="0.3">
      <c r="A1402" s="47" t="s">
        <v>913</v>
      </c>
      <c r="B1402" s="48"/>
      <c r="C1402" s="47"/>
      <c r="D1402" s="47"/>
      <c r="E1402" s="49" t="s">
        <v>140</v>
      </c>
      <c r="F1402" s="11">
        <f t="shared" ref="F1402:K1402" si="1949">F1403+F1405+F1407</f>
        <v>108851.59999999999</v>
      </c>
      <c r="G1402" s="11">
        <f t="shared" si="1949"/>
        <v>109675.1</v>
      </c>
      <c r="H1402" s="11">
        <f t="shared" si="1949"/>
        <v>109675.1</v>
      </c>
      <c r="I1402" s="11">
        <f t="shared" si="1949"/>
        <v>0</v>
      </c>
      <c r="J1402" s="11">
        <f t="shared" si="1949"/>
        <v>0</v>
      </c>
      <c r="K1402" s="11">
        <f t="shared" si="1949"/>
        <v>0</v>
      </c>
      <c r="L1402" s="11">
        <f t="shared" si="1888"/>
        <v>108851.59999999999</v>
      </c>
      <c r="M1402" s="11">
        <f t="shared" si="1889"/>
        <v>109675.1</v>
      </c>
      <c r="N1402" s="11">
        <f t="shared" si="1890"/>
        <v>109675.1</v>
      </c>
      <c r="O1402" s="11">
        <f>O1403+O1405+O1407</f>
        <v>17527.853999999999</v>
      </c>
      <c r="P1402" s="11">
        <f>P1403+P1405+P1407</f>
        <v>21645.412999999997</v>
      </c>
      <c r="Q1402" s="11">
        <f>Q1403+Q1405+Q1407</f>
        <v>21645.412999999997</v>
      </c>
      <c r="R1402" s="11">
        <f t="shared" si="1865"/>
        <v>126379.454</v>
      </c>
      <c r="S1402" s="11">
        <f t="shared" si="1866"/>
        <v>131320.51300000001</v>
      </c>
      <c r="T1402" s="11">
        <f t="shared" si="1867"/>
        <v>131320.51300000001</v>
      </c>
      <c r="U1402" s="11">
        <f>U1403+U1405+U1407</f>
        <v>0</v>
      </c>
      <c r="V1402" s="11">
        <f>V1403+V1405+V1407</f>
        <v>0</v>
      </c>
      <c r="W1402" s="11">
        <f>W1403+W1405+W1407</f>
        <v>0</v>
      </c>
      <c r="X1402" s="11">
        <f t="shared" si="1844"/>
        <v>126379.454</v>
      </c>
      <c r="Y1402" s="11">
        <f t="shared" si="1845"/>
        <v>131320.51300000001</v>
      </c>
      <c r="Z1402" s="11">
        <f t="shared" si="1846"/>
        <v>131320.51300000001</v>
      </c>
      <c r="AA1402" s="11">
        <f>AA1403+AA1405+AA1407</f>
        <v>0</v>
      </c>
      <c r="AB1402" s="11">
        <f>AB1403+AB1405+AB1407</f>
        <v>0</v>
      </c>
      <c r="AC1402" s="11">
        <f>AC1403+AC1405+AC1407</f>
        <v>0</v>
      </c>
      <c r="AD1402" s="11">
        <f t="shared" si="1938"/>
        <v>126379.454</v>
      </c>
      <c r="AE1402" s="11">
        <f>AE1403+AE1405+AE1407</f>
        <v>0</v>
      </c>
      <c r="AF1402" s="57">
        <f t="shared" si="1947"/>
        <v>126379.454</v>
      </c>
      <c r="AG1402" s="58">
        <f t="shared" si="1939"/>
        <v>131320.51300000001</v>
      </c>
      <c r="AH1402" s="58">
        <f t="shared" si="1940"/>
        <v>131320.51300000001</v>
      </c>
      <c r="AI1402" s="11">
        <f>AI1403+AI1405+AI1407</f>
        <v>0</v>
      </c>
      <c r="AJ1402" s="21"/>
      <c r="AK1402" s="21"/>
    </row>
    <row r="1403" spans="1:42" ht="78" x14ac:dyDescent="0.3">
      <c r="A1403" s="47" t="s">
        <v>913</v>
      </c>
      <c r="B1403" s="48" t="s">
        <v>141</v>
      </c>
      <c r="C1403" s="47"/>
      <c r="D1403" s="47"/>
      <c r="E1403" s="49" t="s">
        <v>142</v>
      </c>
      <c r="F1403" s="11">
        <f t="shared" ref="F1403:K1403" si="1950">F1404</f>
        <v>92852.9</v>
      </c>
      <c r="G1403" s="11">
        <f t="shared" si="1950"/>
        <v>95707.8</v>
      </c>
      <c r="H1403" s="11">
        <f t="shared" si="1950"/>
        <v>95707.8</v>
      </c>
      <c r="I1403" s="11">
        <f t="shared" si="1950"/>
        <v>0</v>
      </c>
      <c r="J1403" s="11">
        <f t="shared" si="1950"/>
        <v>0</v>
      </c>
      <c r="K1403" s="11">
        <f t="shared" si="1950"/>
        <v>0</v>
      </c>
      <c r="L1403" s="11">
        <f t="shared" si="1888"/>
        <v>92852.9</v>
      </c>
      <c r="M1403" s="11">
        <f t="shared" si="1889"/>
        <v>95707.8</v>
      </c>
      <c r="N1403" s="11">
        <f t="shared" si="1890"/>
        <v>95707.8</v>
      </c>
      <c r="O1403" s="11">
        <f>O1404</f>
        <v>17007.7</v>
      </c>
      <c r="P1403" s="11">
        <f>P1404</f>
        <v>21100.1</v>
      </c>
      <c r="Q1403" s="11">
        <f>Q1404</f>
        <v>21100.1</v>
      </c>
      <c r="R1403" s="11">
        <f t="shared" si="1865"/>
        <v>109860.59999999999</v>
      </c>
      <c r="S1403" s="11">
        <f t="shared" si="1866"/>
        <v>116807.9</v>
      </c>
      <c r="T1403" s="11">
        <f t="shared" si="1867"/>
        <v>116807.9</v>
      </c>
      <c r="U1403" s="11">
        <f>U1404</f>
        <v>0</v>
      </c>
      <c r="V1403" s="11">
        <f>V1404</f>
        <v>0</v>
      </c>
      <c r="W1403" s="11">
        <f>W1404</f>
        <v>0</v>
      </c>
      <c r="X1403" s="11">
        <f t="shared" si="1844"/>
        <v>109860.59999999999</v>
      </c>
      <c r="Y1403" s="11">
        <f t="shared" si="1845"/>
        <v>116807.9</v>
      </c>
      <c r="Z1403" s="11">
        <f t="shared" si="1846"/>
        <v>116807.9</v>
      </c>
      <c r="AA1403" s="11">
        <f>AA1404</f>
        <v>0</v>
      </c>
      <c r="AB1403" s="11">
        <f>AB1404</f>
        <v>0</v>
      </c>
      <c r="AC1403" s="11">
        <f>AC1404</f>
        <v>0</v>
      </c>
      <c r="AD1403" s="11">
        <f t="shared" si="1938"/>
        <v>109860.59999999999</v>
      </c>
      <c r="AE1403" s="11">
        <f>AE1404</f>
        <v>0</v>
      </c>
      <c r="AF1403" s="57">
        <f t="shared" si="1947"/>
        <v>109860.59999999999</v>
      </c>
      <c r="AG1403" s="58">
        <f t="shared" si="1939"/>
        <v>116807.9</v>
      </c>
      <c r="AH1403" s="58">
        <f t="shared" si="1940"/>
        <v>116807.9</v>
      </c>
      <c r="AI1403" s="11">
        <f>AI1404</f>
        <v>0</v>
      </c>
      <c r="AJ1403" s="21"/>
      <c r="AK1403" s="21"/>
    </row>
    <row r="1404" spans="1:42" x14ac:dyDescent="0.3">
      <c r="A1404" s="47" t="s">
        <v>913</v>
      </c>
      <c r="B1404" s="48" t="s">
        <v>141</v>
      </c>
      <c r="C1404" s="47" t="s">
        <v>30</v>
      </c>
      <c r="D1404" s="47" t="s">
        <v>31</v>
      </c>
      <c r="E1404" s="49" t="s">
        <v>32</v>
      </c>
      <c r="F1404" s="11">
        <v>92852.9</v>
      </c>
      <c r="G1404" s="11">
        <v>95707.8</v>
      </c>
      <c r="H1404" s="11">
        <v>95707.8</v>
      </c>
      <c r="I1404" s="11"/>
      <c r="J1404" s="11"/>
      <c r="K1404" s="11"/>
      <c r="L1404" s="11">
        <f t="shared" si="1888"/>
        <v>92852.9</v>
      </c>
      <c r="M1404" s="11">
        <f t="shared" si="1889"/>
        <v>95707.8</v>
      </c>
      <c r="N1404" s="11">
        <f t="shared" si="1890"/>
        <v>95707.8</v>
      </c>
      <c r="O1404" s="11">
        <v>17007.7</v>
      </c>
      <c r="P1404" s="11">
        <v>21100.1</v>
      </c>
      <c r="Q1404" s="11">
        <v>21100.1</v>
      </c>
      <c r="R1404" s="11">
        <f t="shared" si="1865"/>
        <v>109860.59999999999</v>
      </c>
      <c r="S1404" s="11">
        <f t="shared" si="1866"/>
        <v>116807.9</v>
      </c>
      <c r="T1404" s="11">
        <f t="shared" si="1867"/>
        <v>116807.9</v>
      </c>
      <c r="U1404" s="11"/>
      <c r="V1404" s="11"/>
      <c r="W1404" s="11"/>
      <c r="X1404" s="11">
        <f t="shared" si="1844"/>
        <v>109860.59999999999</v>
      </c>
      <c r="Y1404" s="11">
        <f t="shared" si="1845"/>
        <v>116807.9</v>
      </c>
      <c r="Z1404" s="11">
        <f t="shared" si="1846"/>
        <v>116807.9</v>
      </c>
      <c r="AA1404" s="11"/>
      <c r="AB1404" s="11"/>
      <c r="AC1404" s="11"/>
      <c r="AD1404" s="11">
        <f t="shared" si="1938"/>
        <v>109860.59999999999</v>
      </c>
      <c r="AE1404" s="11"/>
      <c r="AF1404" s="57">
        <f t="shared" si="1947"/>
        <v>109860.59999999999</v>
      </c>
      <c r="AG1404" s="58">
        <f t="shared" si="1939"/>
        <v>116807.9</v>
      </c>
      <c r="AH1404" s="58">
        <f t="shared" si="1940"/>
        <v>116807.9</v>
      </c>
      <c r="AI1404" s="11"/>
      <c r="AJ1404" s="21"/>
      <c r="AK1404" s="21"/>
    </row>
    <row r="1405" spans="1:42" ht="31.2" x14ac:dyDescent="0.3">
      <c r="A1405" s="47" t="s">
        <v>913</v>
      </c>
      <c r="B1405" s="48" t="s">
        <v>59</v>
      </c>
      <c r="C1405" s="47"/>
      <c r="D1405" s="47"/>
      <c r="E1405" s="49" t="s">
        <v>60</v>
      </c>
      <c r="F1405" s="11">
        <f t="shared" ref="F1405:K1405" si="1951">F1406</f>
        <v>15976.699999999999</v>
      </c>
      <c r="G1405" s="11">
        <f t="shared" si="1951"/>
        <v>13945.3</v>
      </c>
      <c r="H1405" s="11">
        <f t="shared" si="1951"/>
        <v>13945.3</v>
      </c>
      <c r="I1405" s="11">
        <f t="shared" si="1951"/>
        <v>0</v>
      </c>
      <c r="J1405" s="11">
        <f t="shared" si="1951"/>
        <v>0</v>
      </c>
      <c r="K1405" s="11">
        <f t="shared" si="1951"/>
        <v>0</v>
      </c>
      <c r="L1405" s="11">
        <f t="shared" si="1888"/>
        <v>15976.699999999999</v>
      </c>
      <c r="M1405" s="11">
        <f t="shared" si="1889"/>
        <v>13945.3</v>
      </c>
      <c r="N1405" s="11">
        <f t="shared" si="1890"/>
        <v>13945.3</v>
      </c>
      <c r="O1405" s="11">
        <f>O1406</f>
        <v>520.154</v>
      </c>
      <c r="P1405" s="11">
        <f>P1406</f>
        <v>545.31299999999999</v>
      </c>
      <c r="Q1405" s="11">
        <f>Q1406</f>
        <v>545.31299999999999</v>
      </c>
      <c r="R1405" s="11">
        <f t="shared" si="1865"/>
        <v>16496.853999999999</v>
      </c>
      <c r="S1405" s="11">
        <f t="shared" si="1866"/>
        <v>14490.612999999999</v>
      </c>
      <c r="T1405" s="11">
        <f t="shared" si="1867"/>
        <v>14490.612999999999</v>
      </c>
      <c r="U1405" s="11">
        <f>U1406</f>
        <v>0</v>
      </c>
      <c r="V1405" s="11">
        <f>V1406</f>
        <v>0</v>
      </c>
      <c r="W1405" s="11">
        <f>W1406</f>
        <v>0</v>
      </c>
      <c r="X1405" s="11">
        <f t="shared" si="1844"/>
        <v>16496.853999999999</v>
      </c>
      <c r="Y1405" s="11">
        <f t="shared" si="1845"/>
        <v>14490.612999999999</v>
      </c>
      <c r="Z1405" s="11">
        <f t="shared" si="1846"/>
        <v>14490.612999999999</v>
      </c>
      <c r="AA1405" s="11">
        <f>AA1406</f>
        <v>0</v>
      </c>
      <c r="AB1405" s="11">
        <f>AB1406</f>
        <v>0</v>
      </c>
      <c r="AC1405" s="11">
        <f>AC1406</f>
        <v>0</v>
      </c>
      <c r="AD1405" s="11">
        <f t="shared" si="1938"/>
        <v>16496.853999999999</v>
      </c>
      <c r="AE1405" s="11">
        <f>AE1406</f>
        <v>0</v>
      </c>
      <c r="AF1405" s="57">
        <f t="shared" si="1947"/>
        <v>16496.853999999999</v>
      </c>
      <c r="AG1405" s="58">
        <f t="shared" si="1939"/>
        <v>14490.612999999999</v>
      </c>
      <c r="AH1405" s="58">
        <f t="shared" si="1940"/>
        <v>14490.612999999999</v>
      </c>
      <c r="AI1405" s="11">
        <f>AI1406</f>
        <v>0</v>
      </c>
      <c r="AJ1405" s="21"/>
      <c r="AK1405" s="21"/>
    </row>
    <row r="1406" spans="1:42" x14ac:dyDescent="0.3">
      <c r="A1406" s="47" t="s">
        <v>913</v>
      </c>
      <c r="B1406" s="48" t="s">
        <v>59</v>
      </c>
      <c r="C1406" s="47" t="s">
        <v>30</v>
      </c>
      <c r="D1406" s="47" t="s">
        <v>31</v>
      </c>
      <c r="E1406" s="49" t="s">
        <v>32</v>
      </c>
      <c r="F1406" s="11">
        <v>15976.699999999999</v>
      </c>
      <c r="G1406" s="11">
        <v>13945.3</v>
      </c>
      <c r="H1406" s="11">
        <v>13945.3</v>
      </c>
      <c r="I1406" s="11"/>
      <c r="J1406" s="11"/>
      <c r="K1406" s="11"/>
      <c r="L1406" s="11">
        <f t="shared" si="1888"/>
        <v>15976.699999999999</v>
      </c>
      <c r="M1406" s="11">
        <f t="shared" si="1889"/>
        <v>13945.3</v>
      </c>
      <c r="N1406" s="11">
        <f t="shared" si="1890"/>
        <v>13945.3</v>
      </c>
      <c r="O1406" s="11">
        <v>520.154</v>
      </c>
      <c r="P1406" s="11">
        <v>545.31299999999999</v>
      </c>
      <c r="Q1406" s="11">
        <v>545.31299999999999</v>
      </c>
      <c r="R1406" s="11">
        <f t="shared" si="1865"/>
        <v>16496.853999999999</v>
      </c>
      <c r="S1406" s="11">
        <f t="shared" si="1866"/>
        <v>14490.612999999999</v>
      </c>
      <c r="T1406" s="11">
        <f t="shared" si="1867"/>
        <v>14490.612999999999</v>
      </c>
      <c r="U1406" s="11"/>
      <c r="V1406" s="11"/>
      <c r="W1406" s="11"/>
      <c r="X1406" s="11">
        <f t="shared" si="1844"/>
        <v>16496.853999999999</v>
      </c>
      <c r="Y1406" s="11">
        <f t="shared" si="1845"/>
        <v>14490.612999999999</v>
      </c>
      <c r="Z1406" s="11">
        <f t="shared" si="1846"/>
        <v>14490.612999999999</v>
      </c>
      <c r="AA1406" s="11"/>
      <c r="AB1406" s="11"/>
      <c r="AC1406" s="11"/>
      <c r="AD1406" s="11">
        <f t="shared" si="1938"/>
        <v>16496.853999999999</v>
      </c>
      <c r="AE1406" s="11"/>
      <c r="AF1406" s="57">
        <f t="shared" si="1947"/>
        <v>16496.853999999999</v>
      </c>
      <c r="AG1406" s="58">
        <f t="shared" si="1939"/>
        <v>14490.612999999999</v>
      </c>
      <c r="AH1406" s="58">
        <f t="shared" si="1940"/>
        <v>14490.612999999999</v>
      </c>
      <c r="AI1406" s="11"/>
      <c r="AJ1406" s="21"/>
      <c r="AK1406" s="21"/>
    </row>
    <row r="1407" spans="1:42" x14ac:dyDescent="0.3">
      <c r="A1407" s="47" t="s">
        <v>913</v>
      </c>
      <c r="B1407" s="48" t="s">
        <v>45</v>
      </c>
      <c r="C1407" s="47"/>
      <c r="D1407" s="47"/>
      <c r="E1407" s="49" t="s">
        <v>46</v>
      </c>
      <c r="F1407" s="11">
        <f t="shared" ref="F1407:K1407" si="1952">F1408</f>
        <v>22</v>
      </c>
      <c r="G1407" s="11">
        <f t="shared" si="1952"/>
        <v>22</v>
      </c>
      <c r="H1407" s="11">
        <f t="shared" si="1952"/>
        <v>22</v>
      </c>
      <c r="I1407" s="11">
        <f t="shared" si="1952"/>
        <v>0</v>
      </c>
      <c r="J1407" s="11">
        <f t="shared" si="1952"/>
        <v>0</v>
      </c>
      <c r="K1407" s="11">
        <f t="shared" si="1952"/>
        <v>0</v>
      </c>
      <c r="L1407" s="11">
        <f t="shared" si="1888"/>
        <v>22</v>
      </c>
      <c r="M1407" s="11">
        <f t="shared" si="1889"/>
        <v>22</v>
      </c>
      <c r="N1407" s="11">
        <f t="shared" si="1890"/>
        <v>22</v>
      </c>
      <c r="O1407" s="11">
        <f>O1408</f>
        <v>0</v>
      </c>
      <c r="P1407" s="11">
        <f>P1408</f>
        <v>0</v>
      </c>
      <c r="Q1407" s="11">
        <f>Q1408</f>
        <v>0</v>
      </c>
      <c r="R1407" s="11">
        <f t="shared" si="1865"/>
        <v>22</v>
      </c>
      <c r="S1407" s="11">
        <f t="shared" si="1866"/>
        <v>22</v>
      </c>
      <c r="T1407" s="11">
        <f t="shared" si="1867"/>
        <v>22</v>
      </c>
      <c r="U1407" s="11">
        <f>U1408</f>
        <v>0</v>
      </c>
      <c r="V1407" s="11">
        <f>V1408</f>
        <v>0</v>
      </c>
      <c r="W1407" s="11">
        <f>W1408</f>
        <v>0</v>
      </c>
      <c r="X1407" s="11">
        <f t="shared" ref="X1407:X1470" si="1953">R1407+U1407</f>
        <v>22</v>
      </c>
      <c r="Y1407" s="11">
        <f t="shared" ref="Y1407:Y1470" si="1954">S1407+V1407</f>
        <v>22</v>
      </c>
      <c r="Z1407" s="11">
        <f t="shared" ref="Z1407:Z1470" si="1955">T1407+W1407</f>
        <v>22</v>
      </c>
      <c r="AA1407" s="11">
        <f>AA1408</f>
        <v>0</v>
      </c>
      <c r="AB1407" s="11">
        <f>AB1408</f>
        <v>0</v>
      </c>
      <c r="AC1407" s="11">
        <f>AC1408</f>
        <v>0</v>
      </c>
      <c r="AD1407" s="11">
        <f t="shared" si="1938"/>
        <v>22</v>
      </c>
      <c r="AE1407" s="11">
        <f>AE1408</f>
        <v>0</v>
      </c>
      <c r="AF1407" s="57">
        <f t="shared" si="1947"/>
        <v>22</v>
      </c>
      <c r="AG1407" s="58">
        <f t="shared" si="1939"/>
        <v>22</v>
      </c>
      <c r="AH1407" s="58">
        <f t="shared" si="1940"/>
        <v>22</v>
      </c>
      <c r="AI1407" s="11">
        <f>AI1408</f>
        <v>0</v>
      </c>
      <c r="AJ1407" s="21"/>
      <c r="AK1407" s="21"/>
    </row>
    <row r="1408" spans="1:42" x14ac:dyDescent="0.3">
      <c r="A1408" s="47" t="s">
        <v>913</v>
      </c>
      <c r="B1408" s="48" t="s">
        <v>45</v>
      </c>
      <c r="C1408" s="47" t="s">
        <v>30</v>
      </c>
      <c r="D1408" s="47" t="s">
        <v>31</v>
      </c>
      <c r="E1408" s="49" t="s">
        <v>32</v>
      </c>
      <c r="F1408" s="11">
        <v>22</v>
      </c>
      <c r="G1408" s="11">
        <v>22</v>
      </c>
      <c r="H1408" s="11">
        <v>22</v>
      </c>
      <c r="I1408" s="11"/>
      <c r="J1408" s="11"/>
      <c r="K1408" s="11"/>
      <c r="L1408" s="11">
        <f t="shared" si="1888"/>
        <v>22</v>
      </c>
      <c r="M1408" s="11">
        <f t="shared" si="1889"/>
        <v>22</v>
      </c>
      <c r="N1408" s="11">
        <f t="shared" si="1890"/>
        <v>22</v>
      </c>
      <c r="O1408" s="11"/>
      <c r="P1408" s="11"/>
      <c r="Q1408" s="11"/>
      <c r="R1408" s="11">
        <f t="shared" si="1865"/>
        <v>22</v>
      </c>
      <c r="S1408" s="11">
        <f t="shared" si="1866"/>
        <v>22</v>
      </c>
      <c r="T1408" s="11">
        <f t="shared" si="1867"/>
        <v>22</v>
      </c>
      <c r="U1408" s="11"/>
      <c r="V1408" s="11"/>
      <c r="W1408" s="11"/>
      <c r="X1408" s="11">
        <f t="shared" si="1953"/>
        <v>22</v>
      </c>
      <c r="Y1408" s="11">
        <f t="shared" si="1954"/>
        <v>22</v>
      </c>
      <c r="Z1408" s="11">
        <f t="shared" si="1955"/>
        <v>22</v>
      </c>
      <c r="AA1408" s="11"/>
      <c r="AB1408" s="11"/>
      <c r="AC1408" s="11"/>
      <c r="AD1408" s="11">
        <f t="shared" si="1938"/>
        <v>22</v>
      </c>
      <c r="AE1408" s="11"/>
      <c r="AF1408" s="57">
        <f t="shared" si="1947"/>
        <v>22</v>
      </c>
      <c r="AG1408" s="58">
        <f t="shared" si="1939"/>
        <v>22</v>
      </c>
      <c r="AH1408" s="58">
        <f t="shared" si="1940"/>
        <v>22</v>
      </c>
      <c r="AI1408" s="11"/>
      <c r="AJ1408" s="21"/>
      <c r="AK1408" s="21"/>
    </row>
    <row r="1409" spans="1:42" s="60" customFormat="1" ht="62.4" x14ac:dyDescent="0.3">
      <c r="A1409" s="44" t="s">
        <v>914</v>
      </c>
      <c r="B1409" s="45"/>
      <c r="C1409" s="44"/>
      <c r="D1409" s="44"/>
      <c r="E1409" s="46" t="s">
        <v>915</v>
      </c>
      <c r="F1409" s="18">
        <f t="shared" ref="F1409:K1409" si="1956">F1410+F1417+F1422</f>
        <v>278262.69999999995</v>
      </c>
      <c r="G1409" s="18">
        <f t="shared" si="1956"/>
        <v>225482.8</v>
      </c>
      <c r="H1409" s="18">
        <f t="shared" si="1956"/>
        <v>223142.59999999998</v>
      </c>
      <c r="I1409" s="18">
        <f t="shared" si="1956"/>
        <v>11815.8</v>
      </c>
      <c r="J1409" s="18">
        <f t="shared" si="1956"/>
        <v>0</v>
      </c>
      <c r="K1409" s="18">
        <f t="shared" si="1956"/>
        <v>0</v>
      </c>
      <c r="L1409" s="18">
        <f t="shared" si="1888"/>
        <v>290078.49999999994</v>
      </c>
      <c r="M1409" s="18">
        <f t="shared" si="1889"/>
        <v>225482.8</v>
      </c>
      <c r="N1409" s="18">
        <f t="shared" si="1890"/>
        <v>223142.59999999998</v>
      </c>
      <c r="O1409" s="18">
        <f>O1410+O1417+O1422</f>
        <v>56411.684229999999</v>
      </c>
      <c r="P1409" s="18">
        <f>P1410+P1417+P1422</f>
        <v>25741.8</v>
      </c>
      <c r="Q1409" s="18">
        <f>Q1410+Q1417+Q1422</f>
        <v>25741.8</v>
      </c>
      <c r="R1409" s="18">
        <f t="shared" si="1865"/>
        <v>346490.18422999996</v>
      </c>
      <c r="S1409" s="18">
        <f t="shared" si="1866"/>
        <v>251224.59999999998</v>
      </c>
      <c r="T1409" s="18">
        <f t="shared" si="1867"/>
        <v>248884.39999999997</v>
      </c>
      <c r="U1409" s="18">
        <f>U1410+U1417+U1422</f>
        <v>0</v>
      </c>
      <c r="V1409" s="18">
        <f>V1410+V1417+V1422</f>
        <v>0</v>
      </c>
      <c r="W1409" s="18">
        <f>W1410+W1417+W1422</f>
        <v>0</v>
      </c>
      <c r="X1409" s="18">
        <f t="shared" si="1953"/>
        <v>346490.18422999996</v>
      </c>
      <c r="Y1409" s="18">
        <f t="shared" si="1954"/>
        <v>251224.59999999998</v>
      </c>
      <c r="Z1409" s="18">
        <f t="shared" si="1955"/>
        <v>248884.39999999997</v>
      </c>
      <c r="AA1409" s="18">
        <f>AA1410+AA1417+AA1422</f>
        <v>13286.29</v>
      </c>
      <c r="AB1409" s="18">
        <f>AB1410+AB1417+AB1422</f>
        <v>0</v>
      </c>
      <c r="AC1409" s="18">
        <f>AC1410+AC1417+AC1422</f>
        <v>0</v>
      </c>
      <c r="AD1409" s="18">
        <f t="shared" si="1938"/>
        <v>359776.47422999993</v>
      </c>
      <c r="AE1409" s="18">
        <f>AE1410+AE1417+AE1422</f>
        <v>0</v>
      </c>
      <c r="AF1409" s="55">
        <f t="shared" si="1947"/>
        <v>359776.47422999993</v>
      </c>
      <c r="AG1409" s="56">
        <f t="shared" si="1939"/>
        <v>251224.59999999998</v>
      </c>
      <c r="AH1409" s="56">
        <f t="shared" si="1940"/>
        <v>248884.39999999997</v>
      </c>
      <c r="AI1409" s="18">
        <f>AI1410+AI1417+AI1422</f>
        <v>0</v>
      </c>
      <c r="AJ1409" s="19"/>
      <c r="AK1409" s="19"/>
      <c r="AL1409" s="17"/>
      <c r="AM1409" s="17"/>
      <c r="AN1409" s="17"/>
      <c r="AO1409" s="17"/>
      <c r="AP1409" s="17"/>
    </row>
    <row r="1410" spans="1:42" ht="46.8" x14ac:dyDescent="0.3">
      <c r="A1410" s="47" t="s">
        <v>916</v>
      </c>
      <c r="B1410" s="48"/>
      <c r="C1410" s="47"/>
      <c r="D1410" s="47"/>
      <c r="E1410" s="49" t="s">
        <v>140</v>
      </c>
      <c r="F1410" s="11">
        <f t="shared" ref="F1410:K1410" si="1957">F1411+F1413+F1415</f>
        <v>120518.7</v>
      </c>
      <c r="G1410" s="11">
        <f t="shared" si="1957"/>
        <v>118902.89999999998</v>
      </c>
      <c r="H1410" s="11">
        <f t="shared" si="1957"/>
        <v>116562.69999999998</v>
      </c>
      <c r="I1410" s="11">
        <f t="shared" si="1957"/>
        <v>0</v>
      </c>
      <c r="J1410" s="11">
        <f t="shared" si="1957"/>
        <v>0</v>
      </c>
      <c r="K1410" s="11">
        <f t="shared" si="1957"/>
        <v>0</v>
      </c>
      <c r="L1410" s="11">
        <f t="shared" si="1888"/>
        <v>120518.7</v>
      </c>
      <c r="M1410" s="11">
        <f t="shared" si="1889"/>
        <v>118902.89999999998</v>
      </c>
      <c r="N1410" s="11">
        <f t="shared" si="1890"/>
        <v>116562.69999999998</v>
      </c>
      <c r="O1410" s="11">
        <f>O1411+O1413+O1415</f>
        <v>24309.144</v>
      </c>
      <c r="P1410" s="11">
        <f>P1411+P1413+P1415</f>
        <v>25741.8</v>
      </c>
      <c r="Q1410" s="11">
        <f>Q1411+Q1413+Q1415</f>
        <v>25741.8</v>
      </c>
      <c r="R1410" s="11">
        <f t="shared" si="1865"/>
        <v>144827.84399999998</v>
      </c>
      <c r="S1410" s="11">
        <f t="shared" si="1866"/>
        <v>144644.69999999998</v>
      </c>
      <c r="T1410" s="11">
        <f t="shared" si="1867"/>
        <v>142304.49999999997</v>
      </c>
      <c r="U1410" s="11">
        <f>U1411+U1413+U1415</f>
        <v>0</v>
      </c>
      <c r="V1410" s="11">
        <f>V1411+V1413+V1415</f>
        <v>0</v>
      </c>
      <c r="W1410" s="11">
        <f>W1411+W1413+W1415</f>
        <v>0</v>
      </c>
      <c r="X1410" s="11">
        <f t="shared" si="1953"/>
        <v>144827.84399999998</v>
      </c>
      <c r="Y1410" s="11">
        <f t="shared" si="1954"/>
        <v>144644.69999999998</v>
      </c>
      <c r="Z1410" s="11">
        <f t="shared" si="1955"/>
        <v>142304.49999999997</v>
      </c>
      <c r="AA1410" s="11">
        <f>AA1411+AA1413+AA1415</f>
        <v>0</v>
      </c>
      <c r="AB1410" s="11">
        <f>AB1411+AB1413+AB1415</f>
        <v>0</v>
      </c>
      <c r="AC1410" s="11">
        <f>AC1411+AC1413+AC1415</f>
        <v>0</v>
      </c>
      <c r="AD1410" s="11">
        <f t="shared" si="1938"/>
        <v>144827.84399999998</v>
      </c>
      <c r="AE1410" s="11">
        <f>AE1411+AE1413+AE1415</f>
        <v>0</v>
      </c>
      <c r="AF1410" s="57">
        <f t="shared" si="1947"/>
        <v>144827.84399999998</v>
      </c>
      <c r="AG1410" s="58">
        <f t="shared" si="1939"/>
        <v>144644.69999999998</v>
      </c>
      <c r="AH1410" s="58">
        <f t="shared" si="1940"/>
        <v>142304.49999999997</v>
      </c>
      <c r="AI1410" s="11">
        <f>AI1411+AI1413+AI1415</f>
        <v>0</v>
      </c>
      <c r="AJ1410" s="21"/>
      <c r="AK1410" s="21"/>
    </row>
    <row r="1411" spans="1:42" ht="78" x14ac:dyDescent="0.3">
      <c r="A1411" s="47" t="s">
        <v>916</v>
      </c>
      <c r="B1411" s="48" t="s">
        <v>141</v>
      </c>
      <c r="C1411" s="47"/>
      <c r="D1411" s="47"/>
      <c r="E1411" s="49" t="s">
        <v>142</v>
      </c>
      <c r="F1411" s="11">
        <f t="shared" ref="F1411:K1411" si="1958">F1412</f>
        <v>99500.800000000003</v>
      </c>
      <c r="G1411" s="11">
        <f t="shared" si="1958"/>
        <v>102556.79999999999</v>
      </c>
      <c r="H1411" s="11">
        <f t="shared" si="1958"/>
        <v>102556.79999999999</v>
      </c>
      <c r="I1411" s="11">
        <f t="shared" si="1958"/>
        <v>0</v>
      </c>
      <c r="J1411" s="11">
        <f t="shared" si="1958"/>
        <v>0</v>
      </c>
      <c r="K1411" s="11">
        <f t="shared" si="1958"/>
        <v>0</v>
      </c>
      <c r="L1411" s="11">
        <f t="shared" si="1888"/>
        <v>99500.800000000003</v>
      </c>
      <c r="M1411" s="11">
        <f t="shared" si="1889"/>
        <v>102556.79999999999</v>
      </c>
      <c r="N1411" s="11">
        <f t="shared" si="1890"/>
        <v>102556.79999999999</v>
      </c>
      <c r="O1411" s="11">
        <f>O1412</f>
        <v>20571.900000000001</v>
      </c>
      <c r="P1411" s="11">
        <f>P1412</f>
        <v>25741.8</v>
      </c>
      <c r="Q1411" s="11">
        <f>Q1412</f>
        <v>25741.8</v>
      </c>
      <c r="R1411" s="11">
        <f t="shared" si="1865"/>
        <v>120072.70000000001</v>
      </c>
      <c r="S1411" s="11">
        <f t="shared" si="1866"/>
        <v>128298.59999999999</v>
      </c>
      <c r="T1411" s="11">
        <f t="shared" si="1867"/>
        <v>128298.59999999999</v>
      </c>
      <c r="U1411" s="11">
        <f>U1412</f>
        <v>0</v>
      </c>
      <c r="V1411" s="11">
        <f>V1412</f>
        <v>0</v>
      </c>
      <c r="W1411" s="11">
        <f>W1412</f>
        <v>0</v>
      </c>
      <c r="X1411" s="11">
        <f t="shared" si="1953"/>
        <v>120072.70000000001</v>
      </c>
      <c r="Y1411" s="11">
        <f t="shared" si="1954"/>
        <v>128298.59999999999</v>
      </c>
      <c r="Z1411" s="11">
        <f t="shared" si="1955"/>
        <v>128298.59999999999</v>
      </c>
      <c r="AA1411" s="11">
        <f>AA1412</f>
        <v>0</v>
      </c>
      <c r="AB1411" s="11">
        <f>AB1412</f>
        <v>0</v>
      </c>
      <c r="AC1411" s="11">
        <f>AC1412</f>
        <v>0</v>
      </c>
      <c r="AD1411" s="11">
        <f t="shared" si="1938"/>
        <v>120072.70000000001</v>
      </c>
      <c r="AE1411" s="11">
        <f>AE1412</f>
        <v>0</v>
      </c>
      <c r="AF1411" s="57">
        <f t="shared" si="1947"/>
        <v>120072.70000000001</v>
      </c>
      <c r="AG1411" s="58">
        <f t="shared" si="1939"/>
        <v>128298.59999999999</v>
      </c>
      <c r="AH1411" s="58">
        <f t="shared" si="1940"/>
        <v>128298.59999999999</v>
      </c>
      <c r="AI1411" s="11">
        <f>AI1412</f>
        <v>0</v>
      </c>
      <c r="AJ1411" s="21"/>
      <c r="AK1411" s="21"/>
    </row>
    <row r="1412" spans="1:42" x14ac:dyDescent="0.3">
      <c r="A1412" s="47" t="s">
        <v>916</v>
      </c>
      <c r="B1412" s="48">
        <v>100</v>
      </c>
      <c r="C1412" s="47" t="s">
        <v>30</v>
      </c>
      <c r="D1412" s="47" t="s">
        <v>31</v>
      </c>
      <c r="E1412" s="49" t="s">
        <v>32</v>
      </c>
      <c r="F1412" s="11">
        <v>99500.800000000003</v>
      </c>
      <c r="G1412" s="11">
        <v>102556.79999999999</v>
      </c>
      <c r="H1412" s="11">
        <v>102556.79999999999</v>
      </c>
      <c r="I1412" s="11"/>
      <c r="J1412" s="11"/>
      <c r="K1412" s="11"/>
      <c r="L1412" s="11">
        <f t="shared" si="1888"/>
        <v>99500.800000000003</v>
      </c>
      <c r="M1412" s="11">
        <f t="shared" si="1889"/>
        <v>102556.79999999999</v>
      </c>
      <c r="N1412" s="11">
        <f t="shared" si="1890"/>
        <v>102556.79999999999</v>
      </c>
      <c r="O1412" s="11">
        <v>20571.900000000001</v>
      </c>
      <c r="P1412" s="11">
        <v>25741.8</v>
      </c>
      <c r="Q1412" s="11">
        <v>25741.8</v>
      </c>
      <c r="R1412" s="11">
        <f t="shared" si="1865"/>
        <v>120072.70000000001</v>
      </c>
      <c r="S1412" s="11">
        <f t="shared" si="1866"/>
        <v>128298.59999999999</v>
      </c>
      <c r="T1412" s="11">
        <f t="shared" si="1867"/>
        <v>128298.59999999999</v>
      </c>
      <c r="U1412" s="11"/>
      <c r="V1412" s="11"/>
      <c r="W1412" s="11"/>
      <c r="X1412" s="11">
        <f t="shared" si="1953"/>
        <v>120072.70000000001</v>
      </c>
      <c r="Y1412" s="11">
        <f t="shared" si="1954"/>
        <v>128298.59999999999</v>
      </c>
      <c r="Z1412" s="11">
        <f t="shared" si="1955"/>
        <v>128298.59999999999</v>
      </c>
      <c r="AA1412" s="11"/>
      <c r="AB1412" s="11"/>
      <c r="AC1412" s="11"/>
      <c r="AD1412" s="11">
        <f t="shared" si="1938"/>
        <v>120072.70000000001</v>
      </c>
      <c r="AE1412" s="11"/>
      <c r="AF1412" s="57">
        <f t="shared" si="1947"/>
        <v>120072.70000000001</v>
      </c>
      <c r="AG1412" s="58">
        <f t="shared" si="1939"/>
        <v>128298.59999999999</v>
      </c>
      <c r="AH1412" s="58">
        <f t="shared" si="1940"/>
        <v>128298.59999999999</v>
      </c>
      <c r="AI1412" s="11"/>
      <c r="AJ1412" s="21"/>
      <c r="AK1412" s="21"/>
    </row>
    <row r="1413" spans="1:42" ht="31.2" x14ac:dyDescent="0.3">
      <c r="A1413" s="47" t="s">
        <v>916</v>
      </c>
      <c r="B1413" s="48" t="s">
        <v>59</v>
      </c>
      <c r="C1413" s="47"/>
      <c r="D1413" s="47"/>
      <c r="E1413" s="49" t="s">
        <v>60</v>
      </c>
      <c r="F1413" s="11">
        <f t="shared" ref="F1413:K1413" si="1959">F1414</f>
        <v>20887.2</v>
      </c>
      <c r="G1413" s="11">
        <f t="shared" si="1959"/>
        <v>16215.4</v>
      </c>
      <c r="H1413" s="11">
        <f t="shared" si="1959"/>
        <v>13875.2</v>
      </c>
      <c r="I1413" s="11">
        <f t="shared" si="1959"/>
        <v>0</v>
      </c>
      <c r="J1413" s="11">
        <f t="shared" si="1959"/>
        <v>0</v>
      </c>
      <c r="K1413" s="11">
        <f t="shared" si="1959"/>
        <v>0</v>
      </c>
      <c r="L1413" s="11">
        <f t="shared" si="1888"/>
        <v>20887.2</v>
      </c>
      <c r="M1413" s="11">
        <f t="shared" si="1889"/>
        <v>16215.4</v>
      </c>
      <c r="N1413" s="11">
        <f t="shared" si="1890"/>
        <v>13875.2</v>
      </c>
      <c r="O1413" s="11">
        <f>O1414</f>
        <v>3737.2440000000001</v>
      </c>
      <c r="P1413" s="11">
        <f>P1414</f>
        <v>0</v>
      </c>
      <c r="Q1413" s="11">
        <f>Q1414</f>
        <v>0</v>
      </c>
      <c r="R1413" s="11">
        <f t="shared" si="1865"/>
        <v>24624.444</v>
      </c>
      <c r="S1413" s="11">
        <f t="shared" si="1866"/>
        <v>16215.4</v>
      </c>
      <c r="T1413" s="11">
        <f t="shared" si="1867"/>
        <v>13875.2</v>
      </c>
      <c r="U1413" s="11">
        <f>U1414</f>
        <v>0</v>
      </c>
      <c r="V1413" s="11">
        <f>V1414</f>
        <v>0</v>
      </c>
      <c r="W1413" s="11">
        <f>W1414</f>
        <v>0</v>
      </c>
      <c r="X1413" s="11">
        <f t="shared" si="1953"/>
        <v>24624.444</v>
      </c>
      <c r="Y1413" s="11">
        <f t="shared" si="1954"/>
        <v>16215.4</v>
      </c>
      <c r="Z1413" s="11">
        <f t="shared" si="1955"/>
        <v>13875.2</v>
      </c>
      <c r="AA1413" s="11">
        <f>AA1414</f>
        <v>0</v>
      </c>
      <c r="AB1413" s="11">
        <f>AB1414</f>
        <v>0</v>
      </c>
      <c r="AC1413" s="11">
        <f>AC1414</f>
        <v>0</v>
      </c>
      <c r="AD1413" s="11">
        <f t="shared" si="1938"/>
        <v>24624.444</v>
      </c>
      <c r="AE1413" s="11">
        <f>AE1414</f>
        <v>0</v>
      </c>
      <c r="AF1413" s="57">
        <f t="shared" si="1947"/>
        <v>24624.444</v>
      </c>
      <c r="AG1413" s="58">
        <f t="shared" si="1939"/>
        <v>16215.4</v>
      </c>
      <c r="AH1413" s="58">
        <f t="shared" si="1940"/>
        <v>13875.2</v>
      </c>
      <c r="AI1413" s="11">
        <f>AI1414</f>
        <v>0</v>
      </c>
      <c r="AJ1413" s="21"/>
      <c r="AK1413" s="21"/>
    </row>
    <row r="1414" spans="1:42" x14ac:dyDescent="0.3">
      <c r="A1414" s="47" t="s">
        <v>916</v>
      </c>
      <c r="B1414" s="48">
        <v>200</v>
      </c>
      <c r="C1414" s="47" t="s">
        <v>30</v>
      </c>
      <c r="D1414" s="47" t="s">
        <v>31</v>
      </c>
      <c r="E1414" s="49" t="s">
        <v>32</v>
      </c>
      <c r="F1414" s="11">
        <v>20887.2</v>
      </c>
      <c r="G1414" s="11">
        <v>16215.4</v>
      </c>
      <c r="H1414" s="11">
        <v>13875.2</v>
      </c>
      <c r="I1414" s="11"/>
      <c r="J1414" s="11"/>
      <c r="K1414" s="11"/>
      <c r="L1414" s="11">
        <f t="shared" si="1888"/>
        <v>20887.2</v>
      </c>
      <c r="M1414" s="11">
        <f t="shared" si="1889"/>
        <v>16215.4</v>
      </c>
      <c r="N1414" s="11">
        <f t="shared" si="1890"/>
        <v>13875.2</v>
      </c>
      <c r="O1414" s="11">
        <v>3737.2440000000001</v>
      </c>
      <c r="P1414" s="11"/>
      <c r="Q1414" s="11"/>
      <c r="R1414" s="11">
        <f t="shared" si="1865"/>
        <v>24624.444</v>
      </c>
      <c r="S1414" s="11">
        <f t="shared" si="1866"/>
        <v>16215.4</v>
      </c>
      <c r="T1414" s="11">
        <f t="shared" si="1867"/>
        <v>13875.2</v>
      </c>
      <c r="U1414" s="11"/>
      <c r="V1414" s="11"/>
      <c r="W1414" s="11"/>
      <c r="X1414" s="11">
        <f t="shared" si="1953"/>
        <v>24624.444</v>
      </c>
      <c r="Y1414" s="11">
        <f t="shared" si="1954"/>
        <v>16215.4</v>
      </c>
      <c r="Z1414" s="11">
        <f t="shared" si="1955"/>
        <v>13875.2</v>
      </c>
      <c r="AA1414" s="11"/>
      <c r="AB1414" s="11"/>
      <c r="AC1414" s="11"/>
      <c r="AD1414" s="11">
        <f t="shared" si="1938"/>
        <v>24624.444</v>
      </c>
      <c r="AE1414" s="11"/>
      <c r="AF1414" s="57">
        <f t="shared" si="1947"/>
        <v>24624.444</v>
      </c>
      <c r="AG1414" s="58">
        <f t="shared" si="1939"/>
        <v>16215.4</v>
      </c>
      <c r="AH1414" s="58">
        <f t="shared" si="1940"/>
        <v>13875.2</v>
      </c>
      <c r="AI1414" s="11"/>
      <c r="AJ1414" s="21"/>
      <c r="AK1414" s="21"/>
    </row>
    <row r="1415" spans="1:42" x14ac:dyDescent="0.3">
      <c r="A1415" s="47" t="s">
        <v>916</v>
      </c>
      <c r="B1415" s="48" t="s">
        <v>45</v>
      </c>
      <c r="C1415" s="47"/>
      <c r="D1415" s="47"/>
      <c r="E1415" s="49" t="s">
        <v>46</v>
      </c>
      <c r="F1415" s="11">
        <f t="shared" ref="F1415:K1415" si="1960">F1416</f>
        <v>130.69999999999999</v>
      </c>
      <c r="G1415" s="11">
        <f t="shared" si="1960"/>
        <v>130.69999999999999</v>
      </c>
      <c r="H1415" s="11">
        <f t="shared" si="1960"/>
        <v>130.69999999999999</v>
      </c>
      <c r="I1415" s="11">
        <f t="shared" si="1960"/>
        <v>0</v>
      </c>
      <c r="J1415" s="11">
        <f t="shared" si="1960"/>
        <v>0</v>
      </c>
      <c r="K1415" s="11">
        <f t="shared" si="1960"/>
        <v>0</v>
      </c>
      <c r="L1415" s="11">
        <f t="shared" si="1888"/>
        <v>130.69999999999999</v>
      </c>
      <c r="M1415" s="11">
        <f t="shared" si="1889"/>
        <v>130.69999999999999</v>
      </c>
      <c r="N1415" s="11">
        <f t="shared" si="1890"/>
        <v>130.69999999999999</v>
      </c>
      <c r="O1415" s="11">
        <f>O1416</f>
        <v>0</v>
      </c>
      <c r="P1415" s="11">
        <f>P1416</f>
        <v>0</v>
      </c>
      <c r="Q1415" s="11">
        <f>Q1416</f>
        <v>0</v>
      </c>
      <c r="R1415" s="11">
        <f t="shared" si="1865"/>
        <v>130.69999999999999</v>
      </c>
      <c r="S1415" s="11">
        <f t="shared" si="1866"/>
        <v>130.69999999999999</v>
      </c>
      <c r="T1415" s="11">
        <f t="shared" si="1867"/>
        <v>130.69999999999999</v>
      </c>
      <c r="U1415" s="11">
        <f>U1416</f>
        <v>0</v>
      </c>
      <c r="V1415" s="11">
        <f>V1416</f>
        <v>0</v>
      </c>
      <c r="W1415" s="11">
        <f>W1416</f>
        <v>0</v>
      </c>
      <c r="X1415" s="11">
        <f t="shared" si="1953"/>
        <v>130.69999999999999</v>
      </c>
      <c r="Y1415" s="11">
        <f t="shared" si="1954"/>
        <v>130.69999999999999</v>
      </c>
      <c r="Z1415" s="11">
        <f t="shared" si="1955"/>
        <v>130.69999999999999</v>
      </c>
      <c r="AA1415" s="11">
        <f>AA1416</f>
        <v>0</v>
      </c>
      <c r="AB1415" s="11">
        <f>AB1416</f>
        <v>0</v>
      </c>
      <c r="AC1415" s="11">
        <f>AC1416</f>
        <v>0</v>
      </c>
      <c r="AD1415" s="11">
        <f t="shared" si="1938"/>
        <v>130.69999999999999</v>
      </c>
      <c r="AE1415" s="11">
        <f>AE1416</f>
        <v>0</v>
      </c>
      <c r="AF1415" s="57">
        <f t="shared" si="1947"/>
        <v>130.69999999999999</v>
      </c>
      <c r="AG1415" s="58">
        <f t="shared" si="1939"/>
        <v>130.69999999999999</v>
      </c>
      <c r="AH1415" s="58">
        <f t="shared" si="1940"/>
        <v>130.69999999999999</v>
      </c>
      <c r="AI1415" s="11">
        <f>AI1416</f>
        <v>0</v>
      </c>
      <c r="AJ1415" s="21"/>
      <c r="AK1415" s="21"/>
    </row>
    <row r="1416" spans="1:42" x14ac:dyDescent="0.3">
      <c r="A1416" s="47" t="s">
        <v>916</v>
      </c>
      <c r="B1416" s="48">
        <v>800</v>
      </c>
      <c r="C1416" s="47" t="s">
        <v>30</v>
      </c>
      <c r="D1416" s="47" t="s">
        <v>31</v>
      </c>
      <c r="E1416" s="49" t="s">
        <v>32</v>
      </c>
      <c r="F1416" s="11">
        <v>130.69999999999999</v>
      </c>
      <c r="G1416" s="11">
        <v>130.69999999999999</v>
      </c>
      <c r="H1416" s="11">
        <v>130.69999999999999</v>
      </c>
      <c r="I1416" s="11"/>
      <c r="J1416" s="11"/>
      <c r="K1416" s="11"/>
      <c r="L1416" s="11">
        <f t="shared" si="1888"/>
        <v>130.69999999999999</v>
      </c>
      <c r="M1416" s="11">
        <f t="shared" si="1889"/>
        <v>130.69999999999999</v>
      </c>
      <c r="N1416" s="11">
        <f t="shared" si="1890"/>
        <v>130.69999999999999</v>
      </c>
      <c r="O1416" s="11"/>
      <c r="P1416" s="11"/>
      <c r="Q1416" s="11"/>
      <c r="R1416" s="11">
        <f t="shared" ref="R1416:R1479" si="1961">L1416+O1416</f>
        <v>130.69999999999999</v>
      </c>
      <c r="S1416" s="11">
        <f t="shared" ref="S1416:S1479" si="1962">M1416+P1416</f>
        <v>130.69999999999999</v>
      </c>
      <c r="T1416" s="11">
        <f t="shared" ref="T1416:T1479" si="1963">N1416+Q1416</f>
        <v>130.69999999999999</v>
      </c>
      <c r="U1416" s="11"/>
      <c r="V1416" s="11"/>
      <c r="W1416" s="11"/>
      <c r="X1416" s="11">
        <f t="shared" si="1953"/>
        <v>130.69999999999999</v>
      </c>
      <c r="Y1416" s="11">
        <f t="shared" si="1954"/>
        <v>130.69999999999999</v>
      </c>
      <c r="Z1416" s="11">
        <f t="shared" si="1955"/>
        <v>130.69999999999999</v>
      </c>
      <c r="AA1416" s="11"/>
      <c r="AB1416" s="11"/>
      <c r="AC1416" s="11"/>
      <c r="AD1416" s="11">
        <f t="shared" si="1938"/>
        <v>130.69999999999999</v>
      </c>
      <c r="AE1416" s="11"/>
      <c r="AF1416" s="57">
        <f t="shared" si="1947"/>
        <v>130.69999999999999</v>
      </c>
      <c r="AG1416" s="58">
        <f t="shared" si="1939"/>
        <v>130.69999999999999</v>
      </c>
      <c r="AH1416" s="58">
        <f t="shared" si="1940"/>
        <v>130.69999999999999</v>
      </c>
      <c r="AI1416" s="11"/>
      <c r="AJ1416" s="21"/>
      <c r="AK1416" s="21"/>
    </row>
    <row r="1417" spans="1:42" ht="31.2" x14ac:dyDescent="0.3">
      <c r="A1417" s="47" t="s">
        <v>917</v>
      </c>
      <c r="B1417" s="48"/>
      <c r="C1417" s="47"/>
      <c r="D1417" s="47"/>
      <c r="E1417" s="49" t="s">
        <v>918</v>
      </c>
      <c r="F1417" s="11">
        <f t="shared" ref="F1417:K1417" si="1964">F1418+F1420</f>
        <v>128443.4</v>
      </c>
      <c r="G1417" s="11">
        <f t="shared" si="1964"/>
        <v>106579.9</v>
      </c>
      <c r="H1417" s="11">
        <f t="shared" si="1964"/>
        <v>106579.90000000001</v>
      </c>
      <c r="I1417" s="11">
        <f t="shared" si="1964"/>
        <v>0</v>
      </c>
      <c r="J1417" s="11">
        <f t="shared" si="1964"/>
        <v>0</v>
      </c>
      <c r="K1417" s="11">
        <f t="shared" si="1964"/>
        <v>0</v>
      </c>
      <c r="L1417" s="11">
        <f t="shared" si="1888"/>
        <v>128443.4</v>
      </c>
      <c r="M1417" s="11">
        <f t="shared" si="1889"/>
        <v>106579.9</v>
      </c>
      <c r="N1417" s="11">
        <f t="shared" si="1890"/>
        <v>106579.90000000001</v>
      </c>
      <c r="O1417" s="11">
        <f>O1418+O1420</f>
        <v>20700.408530000001</v>
      </c>
      <c r="P1417" s="11">
        <f>P1418+P1420</f>
        <v>0</v>
      </c>
      <c r="Q1417" s="11">
        <f>Q1418+Q1420</f>
        <v>0</v>
      </c>
      <c r="R1417" s="11">
        <f t="shared" si="1961"/>
        <v>149143.80852999998</v>
      </c>
      <c r="S1417" s="11">
        <f t="shared" si="1962"/>
        <v>106579.9</v>
      </c>
      <c r="T1417" s="11">
        <f t="shared" si="1963"/>
        <v>106579.90000000001</v>
      </c>
      <c r="U1417" s="11">
        <f>U1418+U1420</f>
        <v>0</v>
      </c>
      <c r="V1417" s="11">
        <f>V1418+V1420</f>
        <v>0</v>
      </c>
      <c r="W1417" s="11">
        <f>W1418+W1420</f>
        <v>0</v>
      </c>
      <c r="X1417" s="11">
        <f t="shared" si="1953"/>
        <v>149143.80852999998</v>
      </c>
      <c r="Y1417" s="11">
        <f t="shared" si="1954"/>
        <v>106579.9</v>
      </c>
      <c r="Z1417" s="11">
        <f t="shared" si="1955"/>
        <v>106579.90000000001</v>
      </c>
      <c r="AA1417" s="11">
        <f>AA1418+AA1420</f>
        <v>13286.29</v>
      </c>
      <c r="AB1417" s="11">
        <f>AB1418+AB1420</f>
        <v>0</v>
      </c>
      <c r="AC1417" s="11">
        <f>AC1418+AC1420</f>
        <v>0</v>
      </c>
      <c r="AD1417" s="11">
        <f t="shared" si="1938"/>
        <v>162430.09852999999</v>
      </c>
      <c r="AE1417" s="11">
        <f>AE1418+AE1420</f>
        <v>0</v>
      </c>
      <c r="AF1417" s="57">
        <f t="shared" si="1947"/>
        <v>162430.09852999999</v>
      </c>
      <c r="AG1417" s="58">
        <f t="shared" si="1939"/>
        <v>106579.9</v>
      </c>
      <c r="AH1417" s="58">
        <f t="shared" si="1940"/>
        <v>106579.90000000001</v>
      </c>
      <c r="AI1417" s="11">
        <f>AI1418+AI1420</f>
        <v>0</v>
      </c>
      <c r="AJ1417" s="21"/>
      <c r="AK1417" s="21"/>
    </row>
    <row r="1418" spans="1:42" ht="31.2" x14ac:dyDescent="0.3">
      <c r="A1418" s="47" t="s">
        <v>917</v>
      </c>
      <c r="B1418" s="48" t="s">
        <v>59</v>
      </c>
      <c r="C1418" s="47"/>
      <c r="D1418" s="47"/>
      <c r="E1418" s="49" t="s">
        <v>60</v>
      </c>
      <c r="F1418" s="11">
        <f t="shared" ref="F1418:K1418" si="1965">F1419</f>
        <v>123269.79999999999</v>
      </c>
      <c r="G1418" s="11">
        <f t="shared" si="1965"/>
        <v>101596</v>
      </c>
      <c r="H1418" s="11">
        <f t="shared" si="1965"/>
        <v>101723.3</v>
      </c>
      <c r="I1418" s="11">
        <f t="shared" si="1965"/>
        <v>0</v>
      </c>
      <c r="J1418" s="11">
        <f t="shared" si="1965"/>
        <v>0</v>
      </c>
      <c r="K1418" s="11">
        <f t="shared" si="1965"/>
        <v>0</v>
      </c>
      <c r="L1418" s="11">
        <f t="shared" si="1888"/>
        <v>123269.79999999999</v>
      </c>
      <c r="M1418" s="11">
        <f t="shared" si="1889"/>
        <v>101596</v>
      </c>
      <c r="N1418" s="11">
        <f t="shared" si="1890"/>
        <v>101723.3</v>
      </c>
      <c r="O1418" s="11">
        <f>O1419</f>
        <v>20700.408530000001</v>
      </c>
      <c r="P1418" s="11">
        <f>P1419</f>
        <v>0</v>
      </c>
      <c r="Q1418" s="11">
        <f>Q1419</f>
        <v>0</v>
      </c>
      <c r="R1418" s="11">
        <f t="shared" si="1961"/>
        <v>143970.20853</v>
      </c>
      <c r="S1418" s="11">
        <f t="shared" si="1962"/>
        <v>101596</v>
      </c>
      <c r="T1418" s="11">
        <f t="shared" si="1963"/>
        <v>101723.3</v>
      </c>
      <c r="U1418" s="11">
        <f>U1419</f>
        <v>0</v>
      </c>
      <c r="V1418" s="11">
        <f>V1419</f>
        <v>0</v>
      </c>
      <c r="W1418" s="11">
        <f>W1419</f>
        <v>0</v>
      </c>
      <c r="X1418" s="11">
        <f t="shared" si="1953"/>
        <v>143970.20853</v>
      </c>
      <c r="Y1418" s="11">
        <f t="shared" si="1954"/>
        <v>101596</v>
      </c>
      <c r="Z1418" s="11">
        <f t="shared" si="1955"/>
        <v>101723.3</v>
      </c>
      <c r="AA1418" s="11">
        <f>AA1419</f>
        <v>13286.29</v>
      </c>
      <c r="AB1418" s="11">
        <f>AB1419</f>
        <v>0</v>
      </c>
      <c r="AC1418" s="11">
        <f>AC1419</f>
        <v>0</v>
      </c>
      <c r="AD1418" s="11">
        <f t="shared" si="1938"/>
        <v>157256.49853000001</v>
      </c>
      <c r="AE1418" s="11">
        <f>AE1419</f>
        <v>0</v>
      </c>
      <c r="AF1418" s="57">
        <f t="shared" si="1947"/>
        <v>157256.49853000001</v>
      </c>
      <c r="AG1418" s="58">
        <f t="shared" si="1939"/>
        <v>101596</v>
      </c>
      <c r="AH1418" s="58">
        <f t="shared" si="1940"/>
        <v>101723.3</v>
      </c>
      <c r="AI1418" s="11">
        <f>AI1419</f>
        <v>0</v>
      </c>
      <c r="AJ1418" s="21"/>
      <c r="AK1418" s="21"/>
    </row>
    <row r="1419" spans="1:42" x14ac:dyDescent="0.3">
      <c r="A1419" s="47" t="s">
        <v>917</v>
      </c>
      <c r="B1419" s="48">
        <v>200</v>
      </c>
      <c r="C1419" s="47" t="s">
        <v>30</v>
      </c>
      <c r="D1419" s="47" t="s">
        <v>31</v>
      </c>
      <c r="E1419" s="49" t="s">
        <v>32</v>
      </c>
      <c r="F1419" s="11">
        <v>123269.79999999999</v>
      </c>
      <c r="G1419" s="11">
        <v>101596</v>
      </c>
      <c r="H1419" s="11">
        <v>101723.3</v>
      </c>
      <c r="I1419" s="11"/>
      <c r="J1419" s="11"/>
      <c r="K1419" s="11"/>
      <c r="L1419" s="11">
        <f t="shared" si="1888"/>
        <v>123269.79999999999</v>
      </c>
      <c r="M1419" s="11">
        <f t="shared" si="1889"/>
        <v>101596</v>
      </c>
      <c r="N1419" s="11">
        <f t="shared" si="1890"/>
        <v>101723.3</v>
      </c>
      <c r="O1419" s="11">
        <f>286.70853+20413.7</f>
        <v>20700.408530000001</v>
      </c>
      <c r="P1419" s="11"/>
      <c r="Q1419" s="11"/>
      <c r="R1419" s="11">
        <f t="shared" si="1961"/>
        <v>143970.20853</v>
      </c>
      <c r="S1419" s="11">
        <f t="shared" si="1962"/>
        <v>101596</v>
      </c>
      <c r="T1419" s="11">
        <f t="shared" si="1963"/>
        <v>101723.3</v>
      </c>
      <c r="U1419" s="11"/>
      <c r="V1419" s="11"/>
      <c r="W1419" s="11"/>
      <c r="X1419" s="11">
        <f t="shared" si="1953"/>
        <v>143970.20853</v>
      </c>
      <c r="Y1419" s="11">
        <f t="shared" si="1954"/>
        <v>101596</v>
      </c>
      <c r="Z1419" s="11">
        <f t="shared" si="1955"/>
        <v>101723.3</v>
      </c>
      <c r="AA1419" s="11">
        <v>13286.29</v>
      </c>
      <c r="AB1419" s="11"/>
      <c r="AC1419" s="11"/>
      <c r="AD1419" s="11">
        <f t="shared" si="1938"/>
        <v>157256.49853000001</v>
      </c>
      <c r="AE1419" s="11"/>
      <c r="AF1419" s="57">
        <f t="shared" si="1947"/>
        <v>157256.49853000001</v>
      </c>
      <c r="AG1419" s="58">
        <f t="shared" si="1939"/>
        <v>101596</v>
      </c>
      <c r="AH1419" s="58">
        <f t="shared" si="1940"/>
        <v>101723.3</v>
      </c>
      <c r="AI1419" s="11"/>
      <c r="AJ1419" s="21"/>
      <c r="AK1419" s="21"/>
    </row>
    <row r="1420" spans="1:42" x14ac:dyDescent="0.3">
      <c r="A1420" s="47" t="s">
        <v>917</v>
      </c>
      <c r="B1420" s="48" t="s">
        <v>45</v>
      </c>
      <c r="C1420" s="47"/>
      <c r="D1420" s="47"/>
      <c r="E1420" s="49" t="s">
        <v>46</v>
      </c>
      <c r="F1420" s="11">
        <f t="shared" ref="F1420:K1420" si="1966">F1421</f>
        <v>5173.6000000000004</v>
      </c>
      <c r="G1420" s="11">
        <f t="shared" si="1966"/>
        <v>4983.8999999999996</v>
      </c>
      <c r="H1420" s="11">
        <f t="shared" si="1966"/>
        <v>4856.6000000000004</v>
      </c>
      <c r="I1420" s="11">
        <f t="shared" si="1966"/>
        <v>0</v>
      </c>
      <c r="J1420" s="11">
        <f t="shared" si="1966"/>
        <v>0</v>
      </c>
      <c r="K1420" s="11">
        <f t="shared" si="1966"/>
        <v>0</v>
      </c>
      <c r="L1420" s="11">
        <f t="shared" si="1888"/>
        <v>5173.6000000000004</v>
      </c>
      <c r="M1420" s="11">
        <f t="shared" si="1889"/>
        <v>4983.8999999999996</v>
      </c>
      <c r="N1420" s="11">
        <f t="shared" si="1890"/>
        <v>4856.6000000000004</v>
      </c>
      <c r="O1420" s="11">
        <f>O1421</f>
        <v>0</v>
      </c>
      <c r="P1420" s="11">
        <f>P1421</f>
        <v>0</v>
      </c>
      <c r="Q1420" s="11">
        <f>Q1421</f>
        <v>0</v>
      </c>
      <c r="R1420" s="11">
        <f t="shared" si="1961"/>
        <v>5173.6000000000004</v>
      </c>
      <c r="S1420" s="11">
        <f t="shared" si="1962"/>
        <v>4983.8999999999996</v>
      </c>
      <c r="T1420" s="11">
        <f t="shared" si="1963"/>
        <v>4856.6000000000004</v>
      </c>
      <c r="U1420" s="11">
        <f>U1421</f>
        <v>0</v>
      </c>
      <c r="V1420" s="11">
        <f>V1421</f>
        <v>0</v>
      </c>
      <c r="W1420" s="11">
        <f>W1421</f>
        <v>0</v>
      </c>
      <c r="X1420" s="11">
        <f t="shared" si="1953"/>
        <v>5173.6000000000004</v>
      </c>
      <c r="Y1420" s="11">
        <f t="shared" si="1954"/>
        <v>4983.8999999999996</v>
      </c>
      <c r="Z1420" s="11">
        <f t="shared" si="1955"/>
        <v>4856.6000000000004</v>
      </c>
      <c r="AA1420" s="11">
        <f>AA1421</f>
        <v>0</v>
      </c>
      <c r="AB1420" s="11">
        <f>AB1421</f>
        <v>0</v>
      </c>
      <c r="AC1420" s="11">
        <f>AC1421</f>
        <v>0</v>
      </c>
      <c r="AD1420" s="11">
        <f t="shared" si="1938"/>
        <v>5173.6000000000004</v>
      </c>
      <c r="AE1420" s="11">
        <f>AE1421</f>
        <v>0</v>
      </c>
      <c r="AF1420" s="57">
        <f t="shared" si="1947"/>
        <v>5173.6000000000004</v>
      </c>
      <c r="AG1420" s="58">
        <f t="shared" si="1939"/>
        <v>4983.8999999999996</v>
      </c>
      <c r="AH1420" s="58">
        <f t="shared" si="1940"/>
        <v>4856.6000000000004</v>
      </c>
      <c r="AI1420" s="11">
        <f>AI1421</f>
        <v>0</v>
      </c>
      <c r="AJ1420" s="21"/>
      <c r="AK1420" s="21"/>
    </row>
    <row r="1421" spans="1:42" x14ac:dyDescent="0.3">
      <c r="A1421" s="47" t="s">
        <v>917</v>
      </c>
      <c r="B1421" s="48">
        <v>800</v>
      </c>
      <c r="C1421" s="47" t="s">
        <v>30</v>
      </c>
      <c r="D1421" s="47" t="s">
        <v>31</v>
      </c>
      <c r="E1421" s="49" t="s">
        <v>32</v>
      </c>
      <c r="F1421" s="11">
        <v>5173.6000000000004</v>
      </c>
      <c r="G1421" s="11">
        <v>4983.8999999999996</v>
      </c>
      <c r="H1421" s="11">
        <v>4856.6000000000004</v>
      </c>
      <c r="I1421" s="11"/>
      <c r="J1421" s="11"/>
      <c r="K1421" s="11"/>
      <c r="L1421" s="11">
        <f t="shared" si="1888"/>
        <v>5173.6000000000004</v>
      </c>
      <c r="M1421" s="11">
        <f t="shared" si="1889"/>
        <v>4983.8999999999996</v>
      </c>
      <c r="N1421" s="11">
        <f t="shared" si="1890"/>
        <v>4856.6000000000004</v>
      </c>
      <c r="O1421" s="11"/>
      <c r="P1421" s="11"/>
      <c r="Q1421" s="11"/>
      <c r="R1421" s="11">
        <f t="shared" si="1961"/>
        <v>5173.6000000000004</v>
      </c>
      <c r="S1421" s="11">
        <f t="shared" si="1962"/>
        <v>4983.8999999999996</v>
      </c>
      <c r="T1421" s="11">
        <f t="shared" si="1963"/>
        <v>4856.6000000000004</v>
      </c>
      <c r="U1421" s="11"/>
      <c r="V1421" s="11"/>
      <c r="W1421" s="11"/>
      <c r="X1421" s="11">
        <f t="shared" si="1953"/>
        <v>5173.6000000000004</v>
      </c>
      <c r="Y1421" s="11">
        <f t="shared" si="1954"/>
        <v>4983.8999999999996</v>
      </c>
      <c r="Z1421" s="11">
        <f t="shared" si="1955"/>
        <v>4856.6000000000004</v>
      </c>
      <c r="AA1421" s="11"/>
      <c r="AB1421" s="11"/>
      <c r="AC1421" s="11"/>
      <c r="AD1421" s="11">
        <f t="shared" si="1938"/>
        <v>5173.6000000000004</v>
      </c>
      <c r="AE1421" s="11"/>
      <c r="AF1421" s="57">
        <f t="shared" si="1947"/>
        <v>5173.6000000000004</v>
      </c>
      <c r="AG1421" s="58">
        <f t="shared" si="1939"/>
        <v>4983.8999999999996</v>
      </c>
      <c r="AH1421" s="58">
        <f t="shared" si="1940"/>
        <v>4856.6000000000004</v>
      </c>
      <c r="AI1421" s="11"/>
      <c r="AJ1421" s="21"/>
      <c r="AK1421" s="21"/>
    </row>
    <row r="1422" spans="1:42" ht="31.2" x14ac:dyDescent="0.3">
      <c r="A1422" s="47" t="s">
        <v>919</v>
      </c>
      <c r="B1422" s="48"/>
      <c r="C1422" s="47"/>
      <c r="D1422" s="47"/>
      <c r="E1422" s="49" t="s">
        <v>920</v>
      </c>
      <c r="F1422" s="11">
        <f t="shared" ref="F1422:F1423" si="1967">F1423</f>
        <v>29300.6</v>
      </c>
      <c r="G1422" s="11">
        <f t="shared" ref="G1422:G1423" si="1968">G1423</f>
        <v>0</v>
      </c>
      <c r="H1422" s="11">
        <f t="shared" ref="H1422:H1423" si="1969">H1423</f>
        <v>0</v>
      </c>
      <c r="I1422" s="11">
        <f t="shared" ref="I1422:I1423" si="1970">I1423</f>
        <v>11815.8</v>
      </c>
      <c r="J1422" s="11">
        <f t="shared" ref="J1422:J1423" si="1971">J1423</f>
        <v>0</v>
      </c>
      <c r="K1422" s="11">
        <f t="shared" ref="K1422:K1423" si="1972">K1423</f>
        <v>0</v>
      </c>
      <c r="L1422" s="11">
        <f t="shared" si="1888"/>
        <v>41116.399999999994</v>
      </c>
      <c r="M1422" s="11">
        <f t="shared" si="1889"/>
        <v>0</v>
      </c>
      <c r="N1422" s="11">
        <f t="shared" si="1890"/>
        <v>0</v>
      </c>
      <c r="O1422" s="11">
        <f t="shared" ref="O1422:O1423" si="1973">O1423</f>
        <v>11402.1317</v>
      </c>
      <c r="P1422" s="11">
        <f t="shared" ref="P1422:P1423" si="1974">P1423</f>
        <v>0</v>
      </c>
      <c r="Q1422" s="11">
        <f t="shared" ref="Q1422:Q1423" si="1975">Q1423</f>
        <v>0</v>
      </c>
      <c r="R1422" s="11">
        <f t="shared" si="1961"/>
        <v>52518.531699999992</v>
      </c>
      <c r="S1422" s="11">
        <f t="shared" si="1962"/>
        <v>0</v>
      </c>
      <c r="T1422" s="11">
        <f t="shared" si="1963"/>
        <v>0</v>
      </c>
      <c r="U1422" s="11">
        <f t="shared" ref="U1422:U1423" si="1976">U1423</f>
        <v>0</v>
      </c>
      <c r="V1422" s="11">
        <f t="shared" ref="V1422:V1423" si="1977">V1423</f>
        <v>0</v>
      </c>
      <c r="W1422" s="11">
        <f t="shared" ref="W1422:W1423" si="1978">W1423</f>
        <v>0</v>
      </c>
      <c r="X1422" s="11">
        <f t="shared" si="1953"/>
        <v>52518.531699999992</v>
      </c>
      <c r="Y1422" s="11">
        <f t="shared" si="1954"/>
        <v>0</v>
      </c>
      <c r="Z1422" s="11">
        <f t="shared" si="1955"/>
        <v>0</v>
      </c>
      <c r="AA1422" s="11">
        <f t="shared" ref="AA1422:AA1423" si="1979">AA1423</f>
        <v>0</v>
      </c>
      <c r="AB1422" s="11">
        <f t="shared" ref="AB1422:AB1423" si="1980">AB1423</f>
        <v>0</v>
      </c>
      <c r="AC1422" s="11">
        <f t="shared" ref="AC1422:AC1423" si="1981">AC1423</f>
        <v>0</v>
      </c>
      <c r="AD1422" s="11">
        <f t="shared" si="1938"/>
        <v>52518.531699999992</v>
      </c>
      <c r="AE1422" s="11">
        <f t="shared" ref="AE1422:AE1423" si="1982">AE1423</f>
        <v>0</v>
      </c>
      <c r="AF1422" s="57">
        <f t="shared" si="1947"/>
        <v>52518.531699999992</v>
      </c>
      <c r="AG1422" s="58">
        <f t="shared" si="1939"/>
        <v>0</v>
      </c>
      <c r="AH1422" s="58">
        <f t="shared" si="1940"/>
        <v>0</v>
      </c>
      <c r="AI1422" s="11">
        <f t="shared" ref="AI1422:AI1423" si="1983">AI1423</f>
        <v>0</v>
      </c>
      <c r="AJ1422" s="21"/>
      <c r="AK1422" s="21"/>
    </row>
    <row r="1423" spans="1:42" ht="31.2" x14ac:dyDescent="0.3">
      <c r="A1423" s="47" t="s">
        <v>919</v>
      </c>
      <c r="B1423" s="48" t="s">
        <v>59</v>
      </c>
      <c r="C1423" s="47"/>
      <c r="D1423" s="47"/>
      <c r="E1423" s="49" t="s">
        <v>60</v>
      </c>
      <c r="F1423" s="11">
        <f t="shared" si="1967"/>
        <v>29300.6</v>
      </c>
      <c r="G1423" s="11">
        <f t="shared" si="1968"/>
        <v>0</v>
      </c>
      <c r="H1423" s="11">
        <f t="shared" si="1969"/>
        <v>0</v>
      </c>
      <c r="I1423" s="11">
        <f t="shared" si="1970"/>
        <v>11815.8</v>
      </c>
      <c r="J1423" s="11">
        <f t="shared" si="1971"/>
        <v>0</v>
      </c>
      <c r="K1423" s="11">
        <f t="shared" si="1972"/>
        <v>0</v>
      </c>
      <c r="L1423" s="11">
        <f t="shared" si="1888"/>
        <v>41116.399999999994</v>
      </c>
      <c r="M1423" s="11">
        <f t="shared" si="1889"/>
        <v>0</v>
      </c>
      <c r="N1423" s="11">
        <f t="shared" si="1890"/>
        <v>0</v>
      </c>
      <c r="O1423" s="11">
        <f t="shared" si="1973"/>
        <v>11402.1317</v>
      </c>
      <c r="P1423" s="11">
        <f t="shared" si="1974"/>
        <v>0</v>
      </c>
      <c r="Q1423" s="11">
        <f t="shared" si="1975"/>
        <v>0</v>
      </c>
      <c r="R1423" s="11">
        <f t="shared" si="1961"/>
        <v>52518.531699999992</v>
      </c>
      <c r="S1423" s="11">
        <f t="shared" si="1962"/>
        <v>0</v>
      </c>
      <c r="T1423" s="11">
        <f t="shared" si="1963"/>
        <v>0</v>
      </c>
      <c r="U1423" s="11">
        <f t="shared" si="1976"/>
        <v>0</v>
      </c>
      <c r="V1423" s="11">
        <f t="shared" si="1977"/>
        <v>0</v>
      </c>
      <c r="W1423" s="11">
        <f t="shared" si="1978"/>
        <v>0</v>
      </c>
      <c r="X1423" s="11">
        <f t="shared" si="1953"/>
        <v>52518.531699999992</v>
      </c>
      <c r="Y1423" s="11">
        <f t="shared" si="1954"/>
        <v>0</v>
      </c>
      <c r="Z1423" s="11">
        <f t="shared" si="1955"/>
        <v>0</v>
      </c>
      <c r="AA1423" s="11">
        <f t="shared" si="1979"/>
        <v>0</v>
      </c>
      <c r="AB1423" s="11">
        <f t="shared" si="1980"/>
        <v>0</v>
      </c>
      <c r="AC1423" s="11">
        <f t="shared" si="1981"/>
        <v>0</v>
      </c>
      <c r="AD1423" s="11">
        <f t="shared" si="1938"/>
        <v>52518.531699999992</v>
      </c>
      <c r="AE1423" s="11">
        <f t="shared" si="1982"/>
        <v>0</v>
      </c>
      <c r="AF1423" s="57">
        <f t="shared" si="1947"/>
        <v>52518.531699999992</v>
      </c>
      <c r="AG1423" s="58">
        <f t="shared" si="1939"/>
        <v>0</v>
      </c>
      <c r="AH1423" s="58">
        <f t="shared" si="1940"/>
        <v>0</v>
      </c>
      <c r="AI1423" s="11">
        <f t="shared" si="1983"/>
        <v>0</v>
      </c>
      <c r="AJ1423" s="21"/>
      <c r="AK1423" s="21"/>
    </row>
    <row r="1424" spans="1:42" x14ac:dyDescent="0.3">
      <c r="A1424" s="47" t="s">
        <v>919</v>
      </c>
      <c r="B1424" s="48">
        <v>200</v>
      </c>
      <c r="C1424" s="47" t="s">
        <v>30</v>
      </c>
      <c r="D1424" s="47" t="s">
        <v>31</v>
      </c>
      <c r="E1424" s="49" t="s">
        <v>32</v>
      </c>
      <c r="F1424" s="11">
        <v>29300.6</v>
      </c>
      <c r="G1424" s="11">
        <v>0</v>
      </c>
      <c r="H1424" s="11">
        <v>0</v>
      </c>
      <c r="I1424" s="11">
        <v>11815.8</v>
      </c>
      <c r="J1424" s="11"/>
      <c r="K1424" s="11"/>
      <c r="L1424" s="11">
        <f t="shared" ref="L1424:L1487" si="1984">F1424+I1424</f>
        <v>41116.399999999994</v>
      </c>
      <c r="M1424" s="11">
        <f t="shared" ref="M1424:M1487" si="1985">G1424+J1424</f>
        <v>0</v>
      </c>
      <c r="N1424" s="11">
        <f t="shared" ref="N1424:N1487" si="1986">H1424+K1424</f>
        <v>0</v>
      </c>
      <c r="O1424" s="11">
        <v>11402.1317</v>
      </c>
      <c r="P1424" s="11"/>
      <c r="Q1424" s="11"/>
      <c r="R1424" s="11">
        <f t="shared" si="1961"/>
        <v>52518.531699999992</v>
      </c>
      <c r="S1424" s="11">
        <f t="shared" si="1962"/>
        <v>0</v>
      </c>
      <c r="T1424" s="11">
        <f t="shared" si="1963"/>
        <v>0</v>
      </c>
      <c r="U1424" s="11"/>
      <c r="V1424" s="11"/>
      <c r="W1424" s="11"/>
      <c r="X1424" s="11">
        <f t="shared" si="1953"/>
        <v>52518.531699999992</v>
      </c>
      <c r="Y1424" s="11">
        <f t="shared" si="1954"/>
        <v>0</v>
      </c>
      <c r="Z1424" s="11">
        <f t="shared" si="1955"/>
        <v>0</v>
      </c>
      <c r="AA1424" s="11"/>
      <c r="AB1424" s="11"/>
      <c r="AC1424" s="11"/>
      <c r="AD1424" s="11">
        <f t="shared" si="1938"/>
        <v>52518.531699999992</v>
      </c>
      <c r="AE1424" s="11"/>
      <c r="AF1424" s="57">
        <f t="shared" si="1947"/>
        <v>52518.531699999992</v>
      </c>
      <c r="AG1424" s="58">
        <f t="shared" si="1939"/>
        <v>0</v>
      </c>
      <c r="AH1424" s="58">
        <f t="shared" si="1940"/>
        <v>0</v>
      </c>
      <c r="AI1424" s="11"/>
      <c r="AJ1424" s="21"/>
      <c r="AK1424" s="21">
        <v>89</v>
      </c>
    </row>
    <row r="1425" spans="1:42" s="60" customFormat="1" x14ac:dyDescent="0.3">
      <c r="A1425" s="44" t="s">
        <v>921</v>
      </c>
      <c r="B1425" s="45"/>
      <c r="C1425" s="44"/>
      <c r="D1425" s="44"/>
      <c r="E1425" s="46" t="s">
        <v>922</v>
      </c>
      <c r="F1425" s="18">
        <f t="shared" ref="F1425:K1425" si="1987">F1426+F1429</f>
        <v>18506.199999999997</v>
      </c>
      <c r="G1425" s="18">
        <f t="shared" si="1987"/>
        <v>19037</v>
      </c>
      <c r="H1425" s="18">
        <f t="shared" si="1987"/>
        <v>19037</v>
      </c>
      <c r="I1425" s="18">
        <f t="shared" si="1987"/>
        <v>0</v>
      </c>
      <c r="J1425" s="18">
        <f t="shared" si="1987"/>
        <v>0</v>
      </c>
      <c r="K1425" s="18">
        <f t="shared" si="1987"/>
        <v>0</v>
      </c>
      <c r="L1425" s="18">
        <f t="shared" si="1984"/>
        <v>18506.199999999997</v>
      </c>
      <c r="M1425" s="18">
        <f t="shared" si="1985"/>
        <v>19037</v>
      </c>
      <c r="N1425" s="18">
        <f t="shared" si="1986"/>
        <v>19037</v>
      </c>
      <c r="O1425" s="18">
        <f>O1426+O1429+O1432</f>
        <v>4905.1549999999997</v>
      </c>
      <c r="P1425" s="18">
        <f>P1426+P1429+P1432</f>
        <v>4293.8599999999997</v>
      </c>
      <c r="Q1425" s="18">
        <f>Q1426+Q1429+Q1432</f>
        <v>4295.4389999999994</v>
      </c>
      <c r="R1425" s="18">
        <f t="shared" si="1961"/>
        <v>23411.354999999996</v>
      </c>
      <c r="S1425" s="18">
        <f t="shared" si="1962"/>
        <v>23330.86</v>
      </c>
      <c r="T1425" s="18">
        <f t="shared" si="1963"/>
        <v>23332.438999999998</v>
      </c>
      <c r="U1425" s="18">
        <f>U1426+U1429+U1432</f>
        <v>0</v>
      </c>
      <c r="V1425" s="18">
        <f>V1426+V1429+V1432</f>
        <v>0</v>
      </c>
      <c r="W1425" s="18">
        <f>W1426+W1429+W1432</f>
        <v>0</v>
      </c>
      <c r="X1425" s="18">
        <f t="shared" si="1953"/>
        <v>23411.354999999996</v>
      </c>
      <c r="Y1425" s="18">
        <f t="shared" si="1954"/>
        <v>23330.86</v>
      </c>
      <c r="Z1425" s="18">
        <f t="shared" si="1955"/>
        <v>23332.438999999998</v>
      </c>
      <c r="AA1425" s="18">
        <f>AA1426+AA1429+AA1432</f>
        <v>0</v>
      </c>
      <c r="AB1425" s="18">
        <f>AB1426+AB1429+AB1432</f>
        <v>0</v>
      </c>
      <c r="AC1425" s="18">
        <f>AC1426+AC1429+AC1432</f>
        <v>0</v>
      </c>
      <c r="AD1425" s="18">
        <f t="shared" si="1938"/>
        <v>23411.354999999996</v>
      </c>
      <c r="AE1425" s="18">
        <f>AE1426+AE1429+AE1432</f>
        <v>0</v>
      </c>
      <c r="AF1425" s="55">
        <f t="shared" si="1947"/>
        <v>23411.354999999996</v>
      </c>
      <c r="AG1425" s="56">
        <f t="shared" si="1939"/>
        <v>23330.86</v>
      </c>
      <c r="AH1425" s="56">
        <f t="shared" si="1940"/>
        <v>23332.438999999998</v>
      </c>
      <c r="AI1425" s="18">
        <f>AI1426+AI1429+AI1432</f>
        <v>0</v>
      </c>
      <c r="AJ1425" s="19"/>
      <c r="AK1425" s="19"/>
      <c r="AL1425" s="17"/>
      <c r="AM1425" s="17"/>
      <c r="AN1425" s="17"/>
      <c r="AO1425" s="17"/>
      <c r="AP1425" s="17"/>
    </row>
    <row r="1426" spans="1:42" ht="46.8" x14ac:dyDescent="0.3">
      <c r="A1426" s="47" t="s">
        <v>923</v>
      </c>
      <c r="B1426" s="48"/>
      <c r="C1426" s="47"/>
      <c r="D1426" s="47"/>
      <c r="E1426" s="49" t="s">
        <v>140</v>
      </c>
      <c r="F1426" s="11">
        <f t="shared" ref="F1426:F1443" si="1988">F1427</f>
        <v>17793.599999999999</v>
      </c>
      <c r="G1426" s="11">
        <f t="shared" ref="G1426:G1443" si="1989">G1427</f>
        <v>19037</v>
      </c>
      <c r="H1426" s="11">
        <f t="shared" ref="H1426:H1443" si="1990">H1427</f>
        <v>19037</v>
      </c>
      <c r="I1426" s="11">
        <f t="shared" ref="I1426:I1443" si="1991">I1427</f>
        <v>0</v>
      </c>
      <c r="J1426" s="11">
        <f t="shared" ref="J1426:J1443" si="1992">J1427</f>
        <v>0</v>
      </c>
      <c r="K1426" s="11">
        <f t="shared" ref="K1426:K1443" si="1993">K1427</f>
        <v>0</v>
      </c>
      <c r="L1426" s="11">
        <f t="shared" si="1984"/>
        <v>17793.599999999999</v>
      </c>
      <c r="M1426" s="11">
        <f t="shared" si="1985"/>
        <v>19037</v>
      </c>
      <c r="N1426" s="11">
        <f t="shared" si="1986"/>
        <v>19037</v>
      </c>
      <c r="O1426" s="11">
        <f t="shared" ref="O1426:O1433" si="1994">O1427</f>
        <v>0</v>
      </c>
      <c r="P1426" s="11">
        <f t="shared" ref="P1426:P1433" si="1995">P1427</f>
        <v>0</v>
      </c>
      <c r="Q1426" s="11">
        <f t="shared" ref="Q1426:Q1433" si="1996">Q1427</f>
        <v>0</v>
      </c>
      <c r="R1426" s="11">
        <f t="shared" si="1961"/>
        <v>17793.599999999999</v>
      </c>
      <c r="S1426" s="11">
        <f t="shared" si="1962"/>
        <v>19037</v>
      </c>
      <c r="T1426" s="11">
        <f t="shared" si="1963"/>
        <v>19037</v>
      </c>
      <c r="U1426" s="11">
        <f t="shared" ref="U1426:U1433" si="1997">U1427</f>
        <v>0</v>
      </c>
      <c r="V1426" s="11">
        <f t="shared" ref="V1426:V1433" si="1998">V1427</f>
        <v>0</v>
      </c>
      <c r="W1426" s="11">
        <f t="shared" ref="W1426:W1433" si="1999">W1427</f>
        <v>0</v>
      </c>
      <c r="X1426" s="11">
        <f t="shared" si="1953"/>
        <v>17793.599999999999</v>
      </c>
      <c r="Y1426" s="11">
        <f t="shared" si="1954"/>
        <v>19037</v>
      </c>
      <c r="Z1426" s="11">
        <f t="shared" si="1955"/>
        <v>19037</v>
      </c>
      <c r="AA1426" s="11">
        <f t="shared" ref="AA1426:AA1433" si="2000">AA1427</f>
        <v>0</v>
      </c>
      <c r="AB1426" s="11">
        <f t="shared" ref="AB1426:AB1433" si="2001">AB1427</f>
        <v>0</v>
      </c>
      <c r="AC1426" s="11">
        <f t="shared" ref="AC1426:AC1433" si="2002">AC1427</f>
        <v>0</v>
      </c>
      <c r="AD1426" s="11">
        <f t="shared" si="1938"/>
        <v>17793.599999999999</v>
      </c>
      <c r="AE1426" s="11">
        <f t="shared" ref="AE1426:AE1433" si="2003">AE1427</f>
        <v>0</v>
      </c>
      <c r="AF1426" s="57">
        <f t="shared" si="1947"/>
        <v>17793.599999999999</v>
      </c>
      <c r="AG1426" s="58">
        <f t="shared" si="1939"/>
        <v>19037</v>
      </c>
      <c r="AH1426" s="58">
        <f t="shared" si="1940"/>
        <v>19037</v>
      </c>
      <c r="AI1426" s="11">
        <f t="shared" ref="AI1426:AI1433" si="2004">AI1427</f>
        <v>0</v>
      </c>
      <c r="AJ1426" s="21"/>
      <c r="AK1426" s="21"/>
    </row>
    <row r="1427" spans="1:42" ht="46.8" x14ac:dyDescent="0.3">
      <c r="A1427" s="47" t="s">
        <v>923</v>
      </c>
      <c r="B1427" s="48" t="s">
        <v>51</v>
      </c>
      <c r="C1427" s="47"/>
      <c r="D1427" s="47"/>
      <c r="E1427" s="49" t="s">
        <v>52</v>
      </c>
      <c r="F1427" s="11">
        <f t="shared" si="1988"/>
        <v>17793.599999999999</v>
      </c>
      <c r="G1427" s="11">
        <f t="shared" si="1989"/>
        <v>19037</v>
      </c>
      <c r="H1427" s="11">
        <f t="shared" si="1990"/>
        <v>19037</v>
      </c>
      <c r="I1427" s="11">
        <f t="shared" si="1991"/>
        <v>0</v>
      </c>
      <c r="J1427" s="11">
        <f t="shared" si="1992"/>
        <v>0</v>
      </c>
      <c r="K1427" s="11">
        <f t="shared" si="1993"/>
        <v>0</v>
      </c>
      <c r="L1427" s="11">
        <f t="shared" si="1984"/>
        <v>17793.599999999999</v>
      </c>
      <c r="M1427" s="11">
        <f t="shared" si="1985"/>
        <v>19037</v>
      </c>
      <c r="N1427" s="11">
        <f t="shared" si="1986"/>
        <v>19037</v>
      </c>
      <c r="O1427" s="11">
        <f t="shared" si="1994"/>
        <v>0</v>
      </c>
      <c r="P1427" s="11">
        <f t="shared" si="1995"/>
        <v>0</v>
      </c>
      <c r="Q1427" s="11">
        <f t="shared" si="1996"/>
        <v>0</v>
      </c>
      <c r="R1427" s="11">
        <f t="shared" si="1961"/>
        <v>17793.599999999999</v>
      </c>
      <c r="S1427" s="11">
        <f t="shared" si="1962"/>
        <v>19037</v>
      </c>
      <c r="T1427" s="11">
        <f t="shared" si="1963"/>
        <v>19037</v>
      </c>
      <c r="U1427" s="11">
        <f t="shared" si="1997"/>
        <v>0</v>
      </c>
      <c r="V1427" s="11">
        <f t="shared" si="1998"/>
        <v>0</v>
      </c>
      <c r="W1427" s="11">
        <f t="shared" si="1999"/>
        <v>0</v>
      </c>
      <c r="X1427" s="11">
        <f t="shared" si="1953"/>
        <v>17793.599999999999</v>
      </c>
      <c r="Y1427" s="11">
        <f t="shared" si="1954"/>
        <v>19037</v>
      </c>
      <c r="Z1427" s="11">
        <f t="shared" si="1955"/>
        <v>19037</v>
      </c>
      <c r="AA1427" s="11">
        <f t="shared" si="2000"/>
        <v>0</v>
      </c>
      <c r="AB1427" s="11">
        <f t="shared" si="2001"/>
        <v>0</v>
      </c>
      <c r="AC1427" s="11">
        <f t="shared" si="2002"/>
        <v>0</v>
      </c>
      <c r="AD1427" s="11">
        <f t="shared" si="1938"/>
        <v>17793.599999999999</v>
      </c>
      <c r="AE1427" s="11">
        <f t="shared" si="2003"/>
        <v>0</v>
      </c>
      <c r="AF1427" s="57">
        <f t="shared" si="1947"/>
        <v>17793.599999999999</v>
      </c>
      <c r="AG1427" s="58">
        <f t="shared" si="1939"/>
        <v>19037</v>
      </c>
      <c r="AH1427" s="58">
        <f t="shared" si="1940"/>
        <v>19037</v>
      </c>
      <c r="AI1427" s="11">
        <f t="shared" si="2004"/>
        <v>0</v>
      </c>
      <c r="AJ1427" s="21"/>
      <c r="AK1427" s="21"/>
    </row>
    <row r="1428" spans="1:42" x14ac:dyDescent="0.3">
      <c r="A1428" s="47" t="s">
        <v>923</v>
      </c>
      <c r="B1428" s="48">
        <v>600</v>
      </c>
      <c r="C1428" s="47" t="s">
        <v>30</v>
      </c>
      <c r="D1428" s="47" t="s">
        <v>31</v>
      </c>
      <c r="E1428" s="49" t="s">
        <v>32</v>
      </c>
      <c r="F1428" s="11">
        <v>17793.599999999999</v>
      </c>
      <c r="G1428" s="11">
        <v>19037</v>
      </c>
      <c r="H1428" s="11">
        <v>19037</v>
      </c>
      <c r="I1428" s="11"/>
      <c r="J1428" s="11"/>
      <c r="K1428" s="11"/>
      <c r="L1428" s="11">
        <f t="shared" si="1984"/>
        <v>17793.599999999999</v>
      </c>
      <c r="M1428" s="11">
        <f t="shared" si="1985"/>
        <v>19037</v>
      </c>
      <c r="N1428" s="11">
        <f t="shared" si="1986"/>
        <v>19037</v>
      </c>
      <c r="O1428" s="11"/>
      <c r="P1428" s="11"/>
      <c r="Q1428" s="11"/>
      <c r="R1428" s="11">
        <f t="shared" si="1961"/>
        <v>17793.599999999999</v>
      </c>
      <c r="S1428" s="11">
        <f t="shared" si="1962"/>
        <v>19037</v>
      </c>
      <c r="T1428" s="11">
        <f t="shared" si="1963"/>
        <v>19037</v>
      </c>
      <c r="U1428" s="11"/>
      <c r="V1428" s="11"/>
      <c r="W1428" s="11"/>
      <c r="X1428" s="11">
        <f t="shared" si="1953"/>
        <v>17793.599999999999</v>
      </c>
      <c r="Y1428" s="11">
        <f t="shared" si="1954"/>
        <v>19037</v>
      </c>
      <c r="Z1428" s="11">
        <f t="shared" si="1955"/>
        <v>19037</v>
      </c>
      <c r="AA1428" s="11"/>
      <c r="AB1428" s="11"/>
      <c r="AC1428" s="11"/>
      <c r="AD1428" s="11">
        <f t="shared" si="1938"/>
        <v>17793.599999999999</v>
      </c>
      <c r="AE1428" s="11"/>
      <c r="AF1428" s="57">
        <f t="shared" si="1947"/>
        <v>17793.599999999999</v>
      </c>
      <c r="AG1428" s="58">
        <f t="shared" si="1939"/>
        <v>19037</v>
      </c>
      <c r="AH1428" s="58">
        <f t="shared" si="1940"/>
        <v>19037</v>
      </c>
      <c r="AI1428" s="11"/>
      <c r="AJ1428" s="21"/>
      <c r="AK1428" s="21"/>
    </row>
    <row r="1429" spans="1:42" x14ac:dyDescent="0.3">
      <c r="A1429" s="47" t="s">
        <v>924</v>
      </c>
      <c r="B1429" s="48"/>
      <c r="C1429" s="47"/>
      <c r="D1429" s="47"/>
      <c r="E1429" s="49" t="s">
        <v>195</v>
      </c>
      <c r="F1429" s="11">
        <f t="shared" si="1988"/>
        <v>712.6</v>
      </c>
      <c r="G1429" s="11">
        <f t="shared" si="1989"/>
        <v>0</v>
      </c>
      <c r="H1429" s="11">
        <f t="shared" si="1990"/>
        <v>0</v>
      </c>
      <c r="I1429" s="11">
        <f t="shared" si="1991"/>
        <v>0</v>
      </c>
      <c r="J1429" s="11">
        <f t="shared" si="1992"/>
        <v>0</v>
      </c>
      <c r="K1429" s="11">
        <f t="shared" si="1993"/>
        <v>0</v>
      </c>
      <c r="L1429" s="11">
        <f t="shared" si="1984"/>
        <v>712.6</v>
      </c>
      <c r="M1429" s="11">
        <f t="shared" si="1985"/>
        <v>0</v>
      </c>
      <c r="N1429" s="11">
        <f t="shared" si="1986"/>
        <v>0</v>
      </c>
      <c r="O1429" s="11">
        <f t="shared" si="1994"/>
        <v>466.4</v>
      </c>
      <c r="P1429" s="11">
        <f t="shared" si="1995"/>
        <v>0</v>
      </c>
      <c r="Q1429" s="11">
        <f t="shared" si="1996"/>
        <v>0</v>
      </c>
      <c r="R1429" s="11">
        <f t="shared" si="1961"/>
        <v>1179</v>
      </c>
      <c r="S1429" s="11">
        <f t="shared" si="1962"/>
        <v>0</v>
      </c>
      <c r="T1429" s="11">
        <f t="shared" si="1963"/>
        <v>0</v>
      </c>
      <c r="U1429" s="11">
        <f t="shared" si="1997"/>
        <v>0</v>
      </c>
      <c r="V1429" s="11">
        <f t="shared" si="1998"/>
        <v>0</v>
      </c>
      <c r="W1429" s="11">
        <f t="shared" si="1999"/>
        <v>0</v>
      </c>
      <c r="X1429" s="11">
        <f t="shared" si="1953"/>
        <v>1179</v>
      </c>
      <c r="Y1429" s="11">
        <f t="shared" si="1954"/>
        <v>0</v>
      </c>
      <c r="Z1429" s="11">
        <f t="shared" si="1955"/>
        <v>0</v>
      </c>
      <c r="AA1429" s="11">
        <f t="shared" si="2000"/>
        <v>0</v>
      </c>
      <c r="AB1429" s="11">
        <f t="shared" si="2001"/>
        <v>0</v>
      </c>
      <c r="AC1429" s="11">
        <f t="shared" si="2002"/>
        <v>0</v>
      </c>
      <c r="AD1429" s="11">
        <f t="shared" si="1938"/>
        <v>1179</v>
      </c>
      <c r="AE1429" s="11">
        <f t="shared" si="2003"/>
        <v>0</v>
      </c>
      <c r="AF1429" s="57">
        <f t="shared" si="1947"/>
        <v>1179</v>
      </c>
      <c r="AG1429" s="58">
        <f t="shared" si="1939"/>
        <v>0</v>
      </c>
      <c r="AH1429" s="58">
        <f t="shared" si="1940"/>
        <v>0</v>
      </c>
      <c r="AI1429" s="11">
        <f t="shared" si="2004"/>
        <v>0</v>
      </c>
      <c r="AJ1429" s="21"/>
      <c r="AK1429" s="21"/>
    </row>
    <row r="1430" spans="1:42" ht="46.8" x14ac:dyDescent="0.3">
      <c r="A1430" s="47" t="s">
        <v>924</v>
      </c>
      <c r="B1430" s="48" t="s">
        <v>51</v>
      </c>
      <c r="C1430" s="47"/>
      <c r="D1430" s="47"/>
      <c r="E1430" s="49" t="s">
        <v>52</v>
      </c>
      <c r="F1430" s="11">
        <f t="shared" si="1988"/>
        <v>712.6</v>
      </c>
      <c r="G1430" s="11">
        <f t="shared" si="1989"/>
        <v>0</v>
      </c>
      <c r="H1430" s="11">
        <f t="shared" si="1990"/>
        <v>0</v>
      </c>
      <c r="I1430" s="11">
        <f t="shared" si="1991"/>
        <v>0</v>
      </c>
      <c r="J1430" s="11">
        <f t="shared" si="1992"/>
        <v>0</v>
      </c>
      <c r="K1430" s="11">
        <f t="shared" si="1993"/>
        <v>0</v>
      </c>
      <c r="L1430" s="11">
        <f t="shared" si="1984"/>
        <v>712.6</v>
      </c>
      <c r="M1430" s="11">
        <f t="shared" si="1985"/>
        <v>0</v>
      </c>
      <c r="N1430" s="11">
        <f t="shared" si="1986"/>
        <v>0</v>
      </c>
      <c r="O1430" s="11">
        <f t="shared" si="1994"/>
        <v>466.4</v>
      </c>
      <c r="P1430" s="11">
        <f t="shared" si="1995"/>
        <v>0</v>
      </c>
      <c r="Q1430" s="11">
        <f t="shared" si="1996"/>
        <v>0</v>
      </c>
      <c r="R1430" s="11">
        <f t="shared" si="1961"/>
        <v>1179</v>
      </c>
      <c r="S1430" s="11">
        <f t="shared" si="1962"/>
        <v>0</v>
      </c>
      <c r="T1430" s="11">
        <f t="shared" si="1963"/>
        <v>0</v>
      </c>
      <c r="U1430" s="11">
        <f t="shared" si="1997"/>
        <v>0</v>
      </c>
      <c r="V1430" s="11">
        <f t="shared" si="1998"/>
        <v>0</v>
      </c>
      <c r="W1430" s="11">
        <f t="shared" si="1999"/>
        <v>0</v>
      </c>
      <c r="X1430" s="11">
        <f t="shared" si="1953"/>
        <v>1179</v>
      </c>
      <c r="Y1430" s="11">
        <f t="shared" si="1954"/>
        <v>0</v>
      </c>
      <c r="Z1430" s="11">
        <f t="shared" si="1955"/>
        <v>0</v>
      </c>
      <c r="AA1430" s="11">
        <f t="shared" si="2000"/>
        <v>0</v>
      </c>
      <c r="AB1430" s="11">
        <f t="shared" si="2001"/>
        <v>0</v>
      </c>
      <c r="AC1430" s="11">
        <f t="shared" si="2002"/>
        <v>0</v>
      </c>
      <c r="AD1430" s="11">
        <f t="shared" si="1938"/>
        <v>1179</v>
      </c>
      <c r="AE1430" s="11">
        <f t="shared" si="2003"/>
        <v>0</v>
      </c>
      <c r="AF1430" s="57">
        <f t="shared" si="1947"/>
        <v>1179</v>
      </c>
      <c r="AG1430" s="58">
        <f t="shared" si="1939"/>
        <v>0</v>
      </c>
      <c r="AH1430" s="58">
        <f t="shared" si="1940"/>
        <v>0</v>
      </c>
      <c r="AI1430" s="11">
        <f t="shared" si="2004"/>
        <v>0</v>
      </c>
      <c r="AJ1430" s="21"/>
      <c r="AK1430" s="21"/>
    </row>
    <row r="1431" spans="1:42" x14ac:dyDescent="0.3">
      <c r="A1431" s="47" t="s">
        <v>924</v>
      </c>
      <c r="B1431" s="48">
        <v>600</v>
      </c>
      <c r="C1431" s="47" t="s">
        <v>30</v>
      </c>
      <c r="D1431" s="47" t="s">
        <v>31</v>
      </c>
      <c r="E1431" s="49" t="s">
        <v>32</v>
      </c>
      <c r="F1431" s="11">
        <v>712.6</v>
      </c>
      <c r="G1431" s="11">
        <v>0</v>
      </c>
      <c r="H1431" s="11">
        <v>0</v>
      </c>
      <c r="I1431" s="11"/>
      <c r="J1431" s="11"/>
      <c r="K1431" s="11"/>
      <c r="L1431" s="11">
        <f t="shared" si="1984"/>
        <v>712.6</v>
      </c>
      <c r="M1431" s="11">
        <f t="shared" si="1985"/>
        <v>0</v>
      </c>
      <c r="N1431" s="11">
        <f t="shared" si="1986"/>
        <v>0</v>
      </c>
      <c r="O1431" s="11">
        <v>466.4</v>
      </c>
      <c r="P1431" s="11"/>
      <c r="Q1431" s="11"/>
      <c r="R1431" s="11">
        <f t="shared" si="1961"/>
        <v>1179</v>
      </c>
      <c r="S1431" s="11">
        <f t="shared" si="1962"/>
        <v>0</v>
      </c>
      <c r="T1431" s="11">
        <f t="shared" si="1963"/>
        <v>0</v>
      </c>
      <c r="U1431" s="11"/>
      <c r="V1431" s="11"/>
      <c r="W1431" s="11"/>
      <c r="X1431" s="11">
        <f t="shared" si="1953"/>
        <v>1179</v>
      </c>
      <c r="Y1431" s="11">
        <f t="shared" si="1954"/>
        <v>0</v>
      </c>
      <c r="Z1431" s="11">
        <f t="shared" si="1955"/>
        <v>0</v>
      </c>
      <c r="AA1431" s="11"/>
      <c r="AB1431" s="11"/>
      <c r="AC1431" s="11"/>
      <c r="AD1431" s="11">
        <f t="shared" si="1938"/>
        <v>1179</v>
      </c>
      <c r="AE1431" s="11"/>
      <c r="AF1431" s="57">
        <f t="shared" si="1947"/>
        <v>1179</v>
      </c>
      <c r="AG1431" s="58">
        <f t="shared" si="1939"/>
        <v>0</v>
      </c>
      <c r="AH1431" s="58">
        <f t="shared" si="1940"/>
        <v>0</v>
      </c>
      <c r="AI1431" s="11"/>
      <c r="AJ1431" s="21"/>
      <c r="AK1431" s="21"/>
    </row>
    <row r="1432" spans="1:42" ht="62.4" x14ac:dyDescent="0.3">
      <c r="A1432" s="47" t="s">
        <v>925</v>
      </c>
      <c r="B1432" s="48"/>
      <c r="C1432" s="47"/>
      <c r="D1432" s="47"/>
      <c r="E1432" s="50" t="s">
        <v>926</v>
      </c>
      <c r="F1432" s="11"/>
      <c r="G1432" s="11"/>
      <c r="H1432" s="11"/>
      <c r="I1432" s="11"/>
      <c r="J1432" s="11"/>
      <c r="K1432" s="11"/>
      <c r="L1432" s="11"/>
      <c r="M1432" s="11"/>
      <c r="N1432" s="11"/>
      <c r="O1432" s="11">
        <f t="shared" si="1994"/>
        <v>4438.7550000000001</v>
      </c>
      <c r="P1432" s="11">
        <f t="shared" si="1995"/>
        <v>4293.8599999999997</v>
      </c>
      <c r="Q1432" s="11">
        <f t="shared" si="1996"/>
        <v>4295.4389999999994</v>
      </c>
      <c r="R1432" s="11">
        <f t="shared" si="1961"/>
        <v>4438.7550000000001</v>
      </c>
      <c r="S1432" s="11">
        <f t="shared" si="1962"/>
        <v>4293.8599999999997</v>
      </c>
      <c r="T1432" s="11">
        <f t="shared" si="1963"/>
        <v>4295.4389999999994</v>
      </c>
      <c r="U1432" s="11">
        <f t="shared" si="1997"/>
        <v>0</v>
      </c>
      <c r="V1432" s="11">
        <f t="shared" si="1998"/>
        <v>0</v>
      </c>
      <c r="W1432" s="11">
        <f t="shared" si="1999"/>
        <v>0</v>
      </c>
      <c r="X1432" s="11">
        <f t="shared" si="1953"/>
        <v>4438.7550000000001</v>
      </c>
      <c r="Y1432" s="11">
        <f t="shared" si="1954"/>
        <v>4293.8599999999997</v>
      </c>
      <c r="Z1432" s="11">
        <f t="shared" si="1955"/>
        <v>4295.4389999999994</v>
      </c>
      <c r="AA1432" s="11">
        <f t="shared" si="2000"/>
        <v>0</v>
      </c>
      <c r="AB1432" s="11">
        <f t="shared" si="2001"/>
        <v>0</v>
      </c>
      <c r="AC1432" s="11">
        <f t="shared" si="2002"/>
        <v>0</v>
      </c>
      <c r="AD1432" s="11">
        <f t="shared" si="1938"/>
        <v>4438.7550000000001</v>
      </c>
      <c r="AE1432" s="11">
        <f t="shared" si="2003"/>
        <v>0</v>
      </c>
      <c r="AF1432" s="57">
        <f t="shared" si="1947"/>
        <v>4438.7550000000001</v>
      </c>
      <c r="AG1432" s="58">
        <f t="shared" si="1939"/>
        <v>4293.8599999999997</v>
      </c>
      <c r="AH1432" s="58">
        <f t="shared" si="1940"/>
        <v>4295.4389999999994</v>
      </c>
      <c r="AI1432" s="11">
        <f t="shared" si="2004"/>
        <v>0</v>
      </c>
      <c r="AJ1432" s="21"/>
      <c r="AK1432" s="21"/>
    </row>
    <row r="1433" spans="1:42" ht="46.8" x14ac:dyDescent="0.3">
      <c r="A1433" s="47" t="s">
        <v>925</v>
      </c>
      <c r="B1433" s="48" t="s">
        <v>51</v>
      </c>
      <c r="C1433" s="47"/>
      <c r="D1433" s="47"/>
      <c r="E1433" s="49" t="s">
        <v>52</v>
      </c>
      <c r="F1433" s="11"/>
      <c r="G1433" s="11"/>
      <c r="H1433" s="11"/>
      <c r="I1433" s="11"/>
      <c r="J1433" s="11"/>
      <c r="K1433" s="11"/>
      <c r="L1433" s="11"/>
      <c r="M1433" s="11"/>
      <c r="N1433" s="11"/>
      <c r="O1433" s="11">
        <f t="shared" si="1994"/>
        <v>4438.7550000000001</v>
      </c>
      <c r="P1433" s="11">
        <f t="shared" si="1995"/>
        <v>4293.8599999999997</v>
      </c>
      <c r="Q1433" s="11">
        <f t="shared" si="1996"/>
        <v>4295.4389999999994</v>
      </c>
      <c r="R1433" s="11">
        <f t="shared" si="1961"/>
        <v>4438.7550000000001</v>
      </c>
      <c r="S1433" s="11">
        <f t="shared" si="1962"/>
        <v>4293.8599999999997</v>
      </c>
      <c r="T1433" s="11">
        <f t="shared" si="1963"/>
        <v>4295.4389999999994</v>
      </c>
      <c r="U1433" s="11">
        <f t="shared" si="1997"/>
        <v>0</v>
      </c>
      <c r="V1433" s="11">
        <f t="shared" si="1998"/>
        <v>0</v>
      </c>
      <c r="W1433" s="11">
        <f t="shared" si="1999"/>
        <v>0</v>
      </c>
      <c r="X1433" s="11">
        <f t="shared" si="1953"/>
        <v>4438.7550000000001</v>
      </c>
      <c r="Y1433" s="11">
        <f t="shared" si="1954"/>
        <v>4293.8599999999997</v>
      </c>
      <c r="Z1433" s="11">
        <f t="shared" si="1955"/>
        <v>4295.4389999999994</v>
      </c>
      <c r="AA1433" s="11">
        <f t="shared" si="2000"/>
        <v>0</v>
      </c>
      <c r="AB1433" s="11">
        <f t="shared" si="2001"/>
        <v>0</v>
      </c>
      <c r="AC1433" s="11">
        <f t="shared" si="2002"/>
        <v>0</v>
      </c>
      <c r="AD1433" s="11">
        <f t="shared" si="1938"/>
        <v>4438.7550000000001</v>
      </c>
      <c r="AE1433" s="11">
        <f t="shared" si="2003"/>
        <v>0</v>
      </c>
      <c r="AF1433" s="57">
        <f t="shared" si="1947"/>
        <v>4438.7550000000001</v>
      </c>
      <c r="AG1433" s="58">
        <f t="shared" si="1939"/>
        <v>4293.8599999999997</v>
      </c>
      <c r="AH1433" s="58">
        <f t="shared" si="1940"/>
        <v>4295.4389999999994</v>
      </c>
      <c r="AI1433" s="11">
        <f t="shared" si="2004"/>
        <v>0</v>
      </c>
      <c r="AJ1433" s="21"/>
      <c r="AK1433" s="21"/>
    </row>
    <row r="1434" spans="1:42" x14ac:dyDescent="0.3">
      <c r="A1434" s="47" t="s">
        <v>925</v>
      </c>
      <c r="B1434" s="48">
        <v>600</v>
      </c>
      <c r="C1434" s="47" t="s">
        <v>30</v>
      </c>
      <c r="D1434" s="47" t="s">
        <v>31</v>
      </c>
      <c r="E1434" s="49" t="s">
        <v>32</v>
      </c>
      <c r="F1434" s="11"/>
      <c r="G1434" s="11"/>
      <c r="H1434" s="11"/>
      <c r="I1434" s="11"/>
      <c r="J1434" s="11"/>
      <c r="K1434" s="11"/>
      <c r="L1434" s="11"/>
      <c r="M1434" s="11"/>
      <c r="N1434" s="11"/>
      <c r="O1434" s="11">
        <f>3138.2+1300.555</f>
        <v>4438.7550000000001</v>
      </c>
      <c r="P1434" s="11">
        <f>4254.4+39.46</f>
        <v>4293.8599999999997</v>
      </c>
      <c r="Q1434" s="11">
        <f>4254.4+41.039</f>
        <v>4295.4389999999994</v>
      </c>
      <c r="R1434" s="11">
        <f t="shared" si="1961"/>
        <v>4438.7550000000001</v>
      </c>
      <c r="S1434" s="11">
        <f t="shared" si="1962"/>
        <v>4293.8599999999997</v>
      </c>
      <c r="T1434" s="11">
        <f t="shared" si="1963"/>
        <v>4295.4389999999994</v>
      </c>
      <c r="U1434" s="11"/>
      <c r="V1434" s="11"/>
      <c r="W1434" s="11"/>
      <c r="X1434" s="11">
        <f t="shared" si="1953"/>
        <v>4438.7550000000001</v>
      </c>
      <c r="Y1434" s="11">
        <f t="shared" si="1954"/>
        <v>4293.8599999999997</v>
      </c>
      <c r="Z1434" s="11">
        <f t="shared" si="1955"/>
        <v>4295.4389999999994</v>
      </c>
      <c r="AA1434" s="11"/>
      <c r="AB1434" s="11"/>
      <c r="AC1434" s="11"/>
      <c r="AD1434" s="11">
        <f t="shared" si="1938"/>
        <v>4438.7550000000001</v>
      </c>
      <c r="AE1434" s="11"/>
      <c r="AF1434" s="57">
        <f t="shared" si="1947"/>
        <v>4438.7550000000001</v>
      </c>
      <c r="AG1434" s="58">
        <f t="shared" si="1939"/>
        <v>4293.8599999999997</v>
      </c>
      <c r="AH1434" s="58">
        <f t="shared" si="1940"/>
        <v>4295.4389999999994</v>
      </c>
      <c r="AI1434" s="11"/>
      <c r="AJ1434" s="21"/>
      <c r="AK1434" s="21"/>
    </row>
    <row r="1435" spans="1:42" ht="46.8" x14ac:dyDescent="0.3">
      <c r="A1435" s="47" t="s">
        <v>927</v>
      </c>
      <c r="B1435" s="48"/>
      <c r="C1435" s="47"/>
      <c r="D1435" s="47"/>
      <c r="E1435" s="49" t="s">
        <v>928</v>
      </c>
      <c r="F1435" s="11">
        <f t="shared" ref="F1435:K1435" si="2005">F1443</f>
        <v>141000</v>
      </c>
      <c r="G1435" s="11">
        <f t="shared" si="2005"/>
        <v>141000</v>
      </c>
      <c r="H1435" s="11">
        <f t="shared" si="2005"/>
        <v>141000</v>
      </c>
      <c r="I1435" s="11">
        <f t="shared" si="2005"/>
        <v>0</v>
      </c>
      <c r="J1435" s="11">
        <f t="shared" si="2005"/>
        <v>0</v>
      </c>
      <c r="K1435" s="11">
        <f t="shared" si="2005"/>
        <v>0</v>
      </c>
      <c r="L1435" s="11">
        <f t="shared" si="1984"/>
        <v>141000</v>
      </c>
      <c r="M1435" s="11">
        <f t="shared" si="1985"/>
        <v>141000</v>
      </c>
      <c r="N1435" s="11">
        <f t="shared" si="1986"/>
        <v>141000</v>
      </c>
      <c r="O1435" s="11">
        <f>O1443+O1436+O1441</f>
        <v>2958.0102900000002</v>
      </c>
      <c r="P1435" s="11">
        <f>P1443+P1436+P1441</f>
        <v>0</v>
      </c>
      <c r="Q1435" s="11">
        <f>Q1443+Q1436+Q1441</f>
        <v>0</v>
      </c>
      <c r="R1435" s="11">
        <f t="shared" si="1961"/>
        <v>143958.01029000001</v>
      </c>
      <c r="S1435" s="11">
        <f t="shared" si="1962"/>
        <v>141000</v>
      </c>
      <c r="T1435" s="11">
        <f t="shared" si="1963"/>
        <v>141000</v>
      </c>
      <c r="U1435" s="11">
        <f>U1443+U1436+U1441</f>
        <v>0</v>
      </c>
      <c r="V1435" s="11">
        <f>V1443+V1436+V1441</f>
        <v>0</v>
      </c>
      <c r="W1435" s="11">
        <f>W1443+W1436+W1441</f>
        <v>0</v>
      </c>
      <c r="X1435" s="11">
        <f t="shared" si="1953"/>
        <v>143958.01029000001</v>
      </c>
      <c r="Y1435" s="11">
        <f t="shared" si="1954"/>
        <v>141000</v>
      </c>
      <c r="Z1435" s="11">
        <f t="shared" si="1955"/>
        <v>141000</v>
      </c>
      <c r="AA1435" s="11">
        <f>AA1443+AA1436+AA1441</f>
        <v>0</v>
      </c>
      <c r="AB1435" s="11">
        <f>AB1443+AB1436+AB1441</f>
        <v>0</v>
      </c>
      <c r="AC1435" s="11">
        <f>AC1443+AC1436+AC1441</f>
        <v>0</v>
      </c>
      <c r="AD1435" s="11">
        <f t="shared" si="1938"/>
        <v>143958.01029000001</v>
      </c>
      <c r="AE1435" s="11">
        <f>AE1443+AE1436+AE1441</f>
        <v>0</v>
      </c>
      <c r="AF1435" s="55">
        <f t="shared" si="1947"/>
        <v>143958.01029000001</v>
      </c>
      <c r="AG1435" s="58">
        <f t="shared" si="1939"/>
        <v>141000</v>
      </c>
      <c r="AH1435" s="58">
        <f t="shared" si="1940"/>
        <v>141000</v>
      </c>
      <c r="AI1435" s="11">
        <f>AI1443+AI1436+AI1441</f>
        <v>0</v>
      </c>
      <c r="AJ1435" s="21"/>
      <c r="AK1435" s="21"/>
    </row>
    <row r="1436" spans="1:42" ht="31.2" x14ac:dyDescent="0.3">
      <c r="A1436" s="47" t="s">
        <v>927</v>
      </c>
      <c r="B1436" s="48">
        <v>200</v>
      </c>
      <c r="C1436" s="47"/>
      <c r="D1436" s="47"/>
      <c r="E1436" s="49" t="s">
        <v>60</v>
      </c>
      <c r="F1436" s="11"/>
      <c r="G1436" s="11"/>
      <c r="H1436" s="11"/>
      <c r="I1436" s="11"/>
      <c r="J1436" s="11"/>
      <c r="K1436" s="11"/>
      <c r="L1436" s="11"/>
      <c r="M1436" s="11"/>
      <c r="N1436" s="11"/>
      <c r="O1436" s="11">
        <f>O1437+O1440+O1438+O1439</f>
        <v>548.65493000000004</v>
      </c>
      <c r="P1436" s="11">
        <f>P1437+P1440+P1438+P1439</f>
        <v>0</v>
      </c>
      <c r="Q1436" s="11">
        <f>Q1437+Q1440+Q1438+Q1439</f>
        <v>0</v>
      </c>
      <c r="R1436" s="11">
        <f t="shared" si="1961"/>
        <v>548.65493000000004</v>
      </c>
      <c r="S1436" s="11">
        <f t="shared" si="1962"/>
        <v>0</v>
      </c>
      <c r="T1436" s="11">
        <f t="shared" si="1963"/>
        <v>0</v>
      </c>
      <c r="U1436" s="11">
        <f>U1437+U1440+U1438+U1439</f>
        <v>0</v>
      </c>
      <c r="V1436" s="11">
        <f>V1437+V1440+V1438+V1439</f>
        <v>0</v>
      </c>
      <c r="W1436" s="11">
        <f>W1437+W1440+W1438+W1439</f>
        <v>0</v>
      </c>
      <c r="X1436" s="11">
        <f t="shared" si="1953"/>
        <v>548.65493000000004</v>
      </c>
      <c r="Y1436" s="11">
        <f t="shared" si="1954"/>
        <v>0</v>
      </c>
      <c r="Z1436" s="11">
        <f t="shared" si="1955"/>
        <v>0</v>
      </c>
      <c r="AA1436" s="11">
        <f>AA1437+AA1440+AA1438+AA1439</f>
        <v>0</v>
      </c>
      <c r="AB1436" s="11">
        <f>AB1437+AB1440+AB1438+AB1439</f>
        <v>0</v>
      </c>
      <c r="AC1436" s="11">
        <f>AC1437+AC1440+AC1438+AC1439</f>
        <v>0</v>
      </c>
      <c r="AD1436" s="11">
        <f t="shared" si="1938"/>
        <v>548.65493000000004</v>
      </c>
      <c r="AE1436" s="11">
        <f>AE1437+AE1440+AE1438+AE1439</f>
        <v>0</v>
      </c>
      <c r="AF1436" s="55">
        <f t="shared" si="1947"/>
        <v>548.65493000000004</v>
      </c>
      <c r="AG1436" s="58">
        <f t="shared" si="1939"/>
        <v>0</v>
      </c>
      <c r="AH1436" s="58">
        <f t="shared" si="1940"/>
        <v>0</v>
      </c>
      <c r="AI1436" s="11">
        <f>AI1437+AI1440+AI1438+AI1439</f>
        <v>0</v>
      </c>
      <c r="AJ1436" s="21"/>
      <c r="AK1436" s="21"/>
    </row>
    <row r="1437" spans="1:42" x14ac:dyDescent="0.3">
      <c r="A1437" s="47" t="s">
        <v>927</v>
      </c>
      <c r="B1437" s="48">
        <v>200</v>
      </c>
      <c r="C1437" s="47" t="s">
        <v>30</v>
      </c>
      <c r="D1437" s="47" t="s">
        <v>31</v>
      </c>
      <c r="E1437" s="49" t="s">
        <v>32</v>
      </c>
      <c r="F1437" s="11"/>
      <c r="G1437" s="11"/>
      <c r="H1437" s="11"/>
      <c r="I1437" s="11"/>
      <c r="J1437" s="11"/>
      <c r="K1437" s="11"/>
      <c r="L1437" s="11"/>
      <c r="M1437" s="11"/>
      <c r="N1437" s="11"/>
      <c r="O1437" s="11">
        <f>127.92184+0.25+1</f>
        <v>129.17184</v>
      </c>
      <c r="P1437" s="11"/>
      <c r="Q1437" s="11"/>
      <c r="R1437" s="11">
        <f t="shared" si="1961"/>
        <v>129.17184</v>
      </c>
      <c r="S1437" s="11">
        <f t="shared" si="1962"/>
        <v>0</v>
      </c>
      <c r="T1437" s="11">
        <f t="shared" si="1963"/>
        <v>0</v>
      </c>
      <c r="U1437" s="11"/>
      <c r="V1437" s="11"/>
      <c r="W1437" s="11"/>
      <c r="X1437" s="11">
        <f t="shared" si="1953"/>
        <v>129.17184</v>
      </c>
      <c r="Y1437" s="11">
        <f t="shared" si="1954"/>
        <v>0</v>
      </c>
      <c r="Z1437" s="11">
        <f t="shared" si="1955"/>
        <v>0</v>
      </c>
      <c r="AA1437" s="11"/>
      <c r="AB1437" s="11"/>
      <c r="AC1437" s="11"/>
      <c r="AD1437" s="11">
        <f t="shared" si="1938"/>
        <v>129.17184</v>
      </c>
      <c r="AE1437" s="11"/>
      <c r="AF1437" s="55">
        <f t="shared" si="1947"/>
        <v>129.17184</v>
      </c>
      <c r="AG1437" s="58">
        <f t="shared" si="1939"/>
        <v>0</v>
      </c>
      <c r="AH1437" s="58">
        <f t="shared" si="1940"/>
        <v>0</v>
      </c>
      <c r="AI1437" s="11"/>
      <c r="AJ1437" s="21"/>
      <c r="AK1437" s="21"/>
    </row>
    <row r="1438" spans="1:42" x14ac:dyDescent="0.3">
      <c r="A1438" s="47" t="s">
        <v>927</v>
      </c>
      <c r="B1438" s="48">
        <v>200</v>
      </c>
      <c r="C1438" s="47" t="s">
        <v>235</v>
      </c>
      <c r="D1438" s="47" t="s">
        <v>67</v>
      </c>
      <c r="E1438" s="49" t="s">
        <v>528</v>
      </c>
      <c r="F1438" s="11"/>
      <c r="G1438" s="11"/>
      <c r="H1438" s="11"/>
      <c r="I1438" s="11"/>
      <c r="J1438" s="11"/>
      <c r="K1438" s="11"/>
      <c r="L1438" s="11"/>
      <c r="M1438" s="11"/>
      <c r="N1438" s="11"/>
      <c r="O1438" s="11">
        <v>377.03154000000001</v>
      </c>
      <c r="P1438" s="11"/>
      <c r="Q1438" s="11"/>
      <c r="R1438" s="11">
        <f t="shared" si="1961"/>
        <v>377.03154000000001</v>
      </c>
      <c r="S1438" s="11">
        <f t="shared" si="1962"/>
        <v>0</v>
      </c>
      <c r="T1438" s="11">
        <f t="shared" si="1963"/>
        <v>0</v>
      </c>
      <c r="U1438" s="11"/>
      <c r="V1438" s="11"/>
      <c r="W1438" s="11"/>
      <c r="X1438" s="11">
        <f t="shared" si="1953"/>
        <v>377.03154000000001</v>
      </c>
      <c r="Y1438" s="11">
        <f t="shared" si="1954"/>
        <v>0</v>
      </c>
      <c r="Z1438" s="11">
        <f t="shared" si="1955"/>
        <v>0</v>
      </c>
      <c r="AA1438" s="11"/>
      <c r="AB1438" s="11"/>
      <c r="AC1438" s="11"/>
      <c r="AD1438" s="11">
        <f t="shared" si="1938"/>
        <v>377.03154000000001</v>
      </c>
      <c r="AE1438" s="11"/>
      <c r="AF1438" s="55">
        <f t="shared" si="1947"/>
        <v>377.03154000000001</v>
      </c>
      <c r="AG1438" s="58">
        <f t="shared" si="1939"/>
        <v>0</v>
      </c>
      <c r="AH1438" s="58">
        <f t="shared" si="1940"/>
        <v>0</v>
      </c>
      <c r="AI1438" s="11"/>
      <c r="AJ1438" s="21"/>
      <c r="AK1438" s="21"/>
    </row>
    <row r="1439" spans="1:42" x14ac:dyDescent="0.3">
      <c r="A1439" s="47" t="s">
        <v>927</v>
      </c>
      <c r="B1439" s="48">
        <v>200</v>
      </c>
      <c r="C1439" s="47" t="s">
        <v>318</v>
      </c>
      <c r="D1439" s="47" t="s">
        <v>99</v>
      </c>
      <c r="E1439" s="49" t="s">
        <v>523</v>
      </c>
      <c r="F1439" s="11"/>
      <c r="G1439" s="11"/>
      <c r="H1439" s="11"/>
      <c r="I1439" s="11"/>
      <c r="J1439" s="11"/>
      <c r="K1439" s="11"/>
      <c r="L1439" s="11"/>
      <c r="M1439" s="11"/>
      <c r="N1439" s="11"/>
      <c r="O1439" s="11">
        <v>30</v>
      </c>
      <c r="P1439" s="11"/>
      <c r="Q1439" s="11"/>
      <c r="R1439" s="11">
        <f t="shared" si="1961"/>
        <v>30</v>
      </c>
      <c r="S1439" s="11">
        <f t="shared" si="1962"/>
        <v>0</v>
      </c>
      <c r="T1439" s="11">
        <f t="shared" si="1963"/>
        <v>0</v>
      </c>
      <c r="U1439" s="11"/>
      <c r="V1439" s="11"/>
      <c r="W1439" s="11"/>
      <c r="X1439" s="11">
        <f t="shared" si="1953"/>
        <v>30</v>
      </c>
      <c r="Y1439" s="11">
        <f t="shared" si="1954"/>
        <v>0</v>
      </c>
      <c r="Z1439" s="11">
        <f t="shared" si="1955"/>
        <v>0</v>
      </c>
      <c r="AA1439" s="11"/>
      <c r="AB1439" s="11"/>
      <c r="AC1439" s="11"/>
      <c r="AD1439" s="11">
        <f t="shared" si="1938"/>
        <v>30</v>
      </c>
      <c r="AE1439" s="11"/>
      <c r="AF1439" s="55">
        <f t="shared" si="1947"/>
        <v>30</v>
      </c>
      <c r="AG1439" s="58">
        <f t="shared" si="1939"/>
        <v>0</v>
      </c>
      <c r="AH1439" s="58">
        <f t="shared" si="1940"/>
        <v>0</v>
      </c>
      <c r="AI1439" s="11"/>
      <c r="AJ1439" s="21"/>
      <c r="AK1439" s="21"/>
    </row>
    <row r="1440" spans="1:42" x14ac:dyDescent="0.3">
      <c r="A1440" s="47" t="s">
        <v>927</v>
      </c>
      <c r="B1440" s="48">
        <v>200</v>
      </c>
      <c r="C1440" s="47" t="s">
        <v>63</v>
      </c>
      <c r="D1440" s="47" t="s">
        <v>30</v>
      </c>
      <c r="E1440" s="49" t="s">
        <v>64</v>
      </c>
      <c r="F1440" s="11"/>
      <c r="G1440" s="11"/>
      <c r="H1440" s="11"/>
      <c r="I1440" s="11"/>
      <c r="J1440" s="11"/>
      <c r="K1440" s="11"/>
      <c r="L1440" s="11"/>
      <c r="M1440" s="11"/>
      <c r="N1440" s="11"/>
      <c r="O1440" s="11">
        <f>3.4+2.70155+6.35</f>
        <v>12.451549999999999</v>
      </c>
      <c r="P1440" s="11"/>
      <c r="Q1440" s="11"/>
      <c r="R1440" s="11">
        <f t="shared" si="1961"/>
        <v>12.451549999999999</v>
      </c>
      <c r="S1440" s="11">
        <f t="shared" si="1962"/>
        <v>0</v>
      </c>
      <c r="T1440" s="11">
        <f t="shared" si="1963"/>
        <v>0</v>
      </c>
      <c r="U1440" s="11"/>
      <c r="V1440" s="11"/>
      <c r="W1440" s="11"/>
      <c r="X1440" s="11">
        <f t="shared" si="1953"/>
        <v>12.451549999999999</v>
      </c>
      <c r="Y1440" s="11">
        <f t="shared" si="1954"/>
        <v>0</v>
      </c>
      <c r="Z1440" s="11">
        <f t="shared" si="1955"/>
        <v>0</v>
      </c>
      <c r="AA1440" s="11"/>
      <c r="AB1440" s="11"/>
      <c r="AC1440" s="11"/>
      <c r="AD1440" s="11">
        <f t="shared" si="1938"/>
        <v>12.451549999999999</v>
      </c>
      <c r="AE1440" s="11"/>
      <c r="AF1440" s="55">
        <f t="shared" si="1947"/>
        <v>12.451549999999999</v>
      </c>
      <c r="AG1440" s="58">
        <f t="shared" si="1939"/>
        <v>0</v>
      </c>
      <c r="AH1440" s="58">
        <f t="shared" si="1940"/>
        <v>0</v>
      </c>
      <c r="AI1440" s="11"/>
      <c r="AJ1440" s="21"/>
      <c r="AK1440" s="21"/>
    </row>
    <row r="1441" spans="1:42" ht="46.8" x14ac:dyDescent="0.3">
      <c r="A1441" s="47" t="s">
        <v>927</v>
      </c>
      <c r="B1441" s="48" t="s">
        <v>51</v>
      </c>
      <c r="C1441" s="47"/>
      <c r="D1441" s="47"/>
      <c r="E1441" s="49" t="s">
        <v>52</v>
      </c>
      <c r="F1441" s="11"/>
      <c r="G1441" s="11"/>
      <c r="H1441" s="11"/>
      <c r="I1441" s="11"/>
      <c r="J1441" s="11"/>
      <c r="K1441" s="11"/>
      <c r="L1441" s="11"/>
      <c r="M1441" s="11"/>
      <c r="N1441" s="11"/>
      <c r="O1441" s="11">
        <f>O1442</f>
        <v>1404.4864600000001</v>
      </c>
      <c r="P1441" s="11">
        <f>P1442</f>
        <v>0</v>
      </c>
      <c r="Q1441" s="11">
        <f>Q1442</f>
        <v>0</v>
      </c>
      <c r="R1441" s="11">
        <f t="shared" si="1961"/>
        <v>1404.4864600000001</v>
      </c>
      <c r="S1441" s="11">
        <f t="shared" si="1962"/>
        <v>0</v>
      </c>
      <c r="T1441" s="11">
        <f t="shared" si="1963"/>
        <v>0</v>
      </c>
      <c r="U1441" s="11">
        <f>U1442</f>
        <v>0</v>
      </c>
      <c r="V1441" s="11">
        <f>V1442</f>
        <v>0</v>
      </c>
      <c r="W1441" s="11">
        <f>W1442</f>
        <v>0</v>
      </c>
      <c r="X1441" s="11">
        <f t="shared" si="1953"/>
        <v>1404.4864600000001</v>
      </c>
      <c r="Y1441" s="11">
        <f t="shared" si="1954"/>
        <v>0</v>
      </c>
      <c r="Z1441" s="11">
        <f t="shared" si="1955"/>
        <v>0</v>
      </c>
      <c r="AA1441" s="11">
        <f>AA1442</f>
        <v>0</v>
      </c>
      <c r="AB1441" s="11">
        <f>AB1442</f>
        <v>0</v>
      </c>
      <c r="AC1441" s="11">
        <f>AC1442</f>
        <v>0</v>
      </c>
      <c r="AD1441" s="11">
        <f t="shared" si="1938"/>
        <v>1404.4864600000001</v>
      </c>
      <c r="AE1441" s="11">
        <f>AE1442</f>
        <v>0</v>
      </c>
      <c r="AF1441" s="55">
        <f t="shared" si="1947"/>
        <v>1404.4864600000001</v>
      </c>
      <c r="AG1441" s="58">
        <f t="shared" si="1939"/>
        <v>0</v>
      </c>
      <c r="AH1441" s="58">
        <f t="shared" si="1940"/>
        <v>0</v>
      </c>
      <c r="AI1441" s="11">
        <f>AI1442</f>
        <v>0</v>
      </c>
      <c r="AJ1441" s="21"/>
      <c r="AK1441" s="21"/>
    </row>
    <row r="1442" spans="1:42" x14ac:dyDescent="0.3">
      <c r="A1442" s="47" t="s">
        <v>927</v>
      </c>
      <c r="B1442" s="48">
        <v>600</v>
      </c>
      <c r="C1442" s="47" t="s">
        <v>235</v>
      </c>
      <c r="D1442" s="47" t="s">
        <v>67</v>
      </c>
      <c r="E1442" s="49" t="s">
        <v>528</v>
      </c>
      <c r="F1442" s="11"/>
      <c r="G1442" s="11"/>
      <c r="H1442" s="11"/>
      <c r="I1442" s="11"/>
      <c r="J1442" s="11"/>
      <c r="K1442" s="11"/>
      <c r="L1442" s="11"/>
      <c r="M1442" s="11"/>
      <c r="N1442" s="11"/>
      <c r="O1442" s="11">
        <v>1404.4864600000001</v>
      </c>
      <c r="P1442" s="11"/>
      <c r="Q1442" s="11"/>
      <c r="R1442" s="11">
        <f t="shared" si="1961"/>
        <v>1404.4864600000001</v>
      </c>
      <c r="S1442" s="11">
        <f t="shared" si="1962"/>
        <v>0</v>
      </c>
      <c r="T1442" s="11">
        <f t="shared" si="1963"/>
        <v>0</v>
      </c>
      <c r="U1442" s="11"/>
      <c r="V1442" s="11"/>
      <c r="W1442" s="11"/>
      <c r="X1442" s="11">
        <f t="shared" si="1953"/>
        <v>1404.4864600000001</v>
      </c>
      <c r="Y1442" s="11">
        <f t="shared" si="1954"/>
        <v>0</v>
      </c>
      <c r="Z1442" s="11">
        <f t="shared" si="1955"/>
        <v>0</v>
      </c>
      <c r="AA1442" s="11"/>
      <c r="AB1442" s="11"/>
      <c r="AC1442" s="11"/>
      <c r="AD1442" s="11">
        <f t="shared" si="1938"/>
        <v>1404.4864600000001</v>
      </c>
      <c r="AE1442" s="11"/>
      <c r="AF1442" s="55">
        <f t="shared" si="1947"/>
        <v>1404.4864600000001</v>
      </c>
      <c r="AG1442" s="58">
        <f t="shared" si="1939"/>
        <v>0</v>
      </c>
      <c r="AH1442" s="58">
        <f t="shared" si="1940"/>
        <v>0</v>
      </c>
      <c r="AI1442" s="11"/>
      <c r="AJ1442" s="21"/>
      <c r="AK1442" s="21"/>
    </row>
    <row r="1443" spans="1:42" x14ac:dyDescent="0.3">
      <c r="A1443" s="47" t="s">
        <v>927</v>
      </c>
      <c r="B1443" s="48" t="s">
        <v>45</v>
      </c>
      <c r="C1443" s="47"/>
      <c r="D1443" s="47"/>
      <c r="E1443" s="49" t="s">
        <v>46</v>
      </c>
      <c r="F1443" s="11">
        <f t="shared" si="1988"/>
        <v>141000</v>
      </c>
      <c r="G1443" s="11">
        <f t="shared" si="1989"/>
        <v>141000</v>
      </c>
      <c r="H1443" s="11">
        <f t="shared" si="1990"/>
        <v>141000</v>
      </c>
      <c r="I1443" s="11">
        <f t="shared" si="1991"/>
        <v>0</v>
      </c>
      <c r="J1443" s="11">
        <f t="shared" si="1992"/>
        <v>0</v>
      </c>
      <c r="K1443" s="11">
        <f t="shared" si="1993"/>
        <v>0</v>
      </c>
      <c r="L1443" s="11">
        <f t="shared" si="1984"/>
        <v>141000</v>
      </c>
      <c r="M1443" s="11">
        <f t="shared" si="1985"/>
        <v>141000</v>
      </c>
      <c r="N1443" s="11">
        <f t="shared" si="1986"/>
        <v>141000</v>
      </c>
      <c r="O1443" s="11">
        <f>O1444+O1445+O1446</f>
        <v>1004.8688999999999</v>
      </c>
      <c r="P1443" s="11">
        <f>P1444+P1445+P1446</f>
        <v>0</v>
      </c>
      <c r="Q1443" s="11">
        <f>Q1444+Q1445+Q1446</f>
        <v>0</v>
      </c>
      <c r="R1443" s="11">
        <f t="shared" si="1961"/>
        <v>142004.8689</v>
      </c>
      <c r="S1443" s="11">
        <f t="shared" si="1962"/>
        <v>141000</v>
      </c>
      <c r="T1443" s="11">
        <f t="shared" si="1963"/>
        <v>141000</v>
      </c>
      <c r="U1443" s="11">
        <f>U1444+U1445+U1446</f>
        <v>0</v>
      </c>
      <c r="V1443" s="11">
        <f>V1444+V1445+V1446</f>
        <v>0</v>
      </c>
      <c r="W1443" s="11">
        <f>W1444+W1445+W1446</f>
        <v>0</v>
      </c>
      <c r="X1443" s="11">
        <f t="shared" si="1953"/>
        <v>142004.8689</v>
      </c>
      <c r="Y1443" s="11">
        <f t="shared" si="1954"/>
        <v>141000</v>
      </c>
      <c r="Z1443" s="11">
        <f t="shared" si="1955"/>
        <v>141000</v>
      </c>
      <c r="AA1443" s="11">
        <f>AA1444+AA1445+AA1446</f>
        <v>0</v>
      </c>
      <c r="AB1443" s="11">
        <f>AB1444+AB1445+AB1446</f>
        <v>0</v>
      </c>
      <c r="AC1443" s="11">
        <f>AC1444+AC1445+AC1446</f>
        <v>0</v>
      </c>
      <c r="AD1443" s="11">
        <f t="shared" si="1938"/>
        <v>142004.8689</v>
      </c>
      <c r="AE1443" s="11">
        <f>AE1444+AE1445+AE1446</f>
        <v>0</v>
      </c>
      <c r="AF1443" s="55">
        <f t="shared" si="1947"/>
        <v>142004.8689</v>
      </c>
      <c r="AG1443" s="58">
        <f t="shared" si="1939"/>
        <v>141000</v>
      </c>
      <c r="AH1443" s="58">
        <f t="shared" si="1940"/>
        <v>141000</v>
      </c>
      <c r="AI1443" s="11">
        <f>AI1444+AI1445+AI1446</f>
        <v>0</v>
      </c>
      <c r="AJ1443" s="21"/>
      <c r="AK1443" s="21"/>
    </row>
    <row r="1444" spans="1:42" x14ac:dyDescent="0.3">
      <c r="A1444" s="47" t="s">
        <v>927</v>
      </c>
      <c r="B1444" s="48">
        <v>800</v>
      </c>
      <c r="C1444" s="47" t="s">
        <v>30</v>
      </c>
      <c r="D1444" s="47" t="s">
        <v>31</v>
      </c>
      <c r="E1444" s="49" t="s">
        <v>32</v>
      </c>
      <c r="F1444" s="11">
        <v>141000</v>
      </c>
      <c r="G1444" s="11">
        <v>141000</v>
      </c>
      <c r="H1444" s="11">
        <v>141000</v>
      </c>
      <c r="I1444" s="11"/>
      <c r="J1444" s="11"/>
      <c r="K1444" s="11"/>
      <c r="L1444" s="11">
        <f t="shared" si="1984"/>
        <v>141000</v>
      </c>
      <c r="M1444" s="11">
        <f t="shared" si="1985"/>
        <v>141000</v>
      </c>
      <c r="N1444" s="11">
        <f t="shared" si="1986"/>
        <v>141000</v>
      </c>
      <c r="O1444" s="11"/>
      <c r="P1444" s="11"/>
      <c r="Q1444" s="11"/>
      <c r="R1444" s="11">
        <f t="shared" si="1961"/>
        <v>141000</v>
      </c>
      <c r="S1444" s="11">
        <f t="shared" si="1962"/>
        <v>141000</v>
      </c>
      <c r="T1444" s="11">
        <f t="shared" si="1963"/>
        <v>141000</v>
      </c>
      <c r="U1444" s="11"/>
      <c r="V1444" s="11"/>
      <c r="W1444" s="11"/>
      <c r="X1444" s="11">
        <f t="shared" si="1953"/>
        <v>141000</v>
      </c>
      <c r="Y1444" s="11">
        <f t="shared" si="1954"/>
        <v>141000</v>
      </c>
      <c r="Z1444" s="11">
        <f t="shared" si="1955"/>
        <v>141000</v>
      </c>
      <c r="AA1444" s="11"/>
      <c r="AB1444" s="11"/>
      <c r="AC1444" s="11"/>
      <c r="AD1444" s="11">
        <f t="shared" si="1938"/>
        <v>141000</v>
      </c>
      <c r="AE1444" s="11"/>
      <c r="AF1444" s="55">
        <f t="shared" si="1947"/>
        <v>141000</v>
      </c>
      <c r="AG1444" s="58">
        <f t="shared" si="1939"/>
        <v>141000</v>
      </c>
      <c r="AH1444" s="58">
        <f t="shared" si="1940"/>
        <v>141000</v>
      </c>
      <c r="AI1444" s="11"/>
      <c r="AJ1444" s="21"/>
      <c r="AK1444" s="21"/>
    </row>
    <row r="1445" spans="1:42" x14ac:dyDescent="0.3">
      <c r="A1445" s="47" t="s">
        <v>927</v>
      </c>
      <c r="B1445" s="48">
        <v>800</v>
      </c>
      <c r="C1445" s="47" t="s">
        <v>235</v>
      </c>
      <c r="D1445" s="47" t="s">
        <v>67</v>
      </c>
      <c r="E1445" s="49" t="s">
        <v>528</v>
      </c>
      <c r="F1445" s="11"/>
      <c r="G1445" s="11"/>
      <c r="H1445" s="11"/>
      <c r="I1445" s="11"/>
      <c r="J1445" s="11"/>
      <c r="K1445" s="11"/>
      <c r="L1445" s="11"/>
      <c r="M1445" s="11"/>
      <c r="N1445" s="11"/>
      <c r="O1445" s="11">
        <f>184.09+0.93549+464.69005</f>
        <v>649.71553999999992</v>
      </c>
      <c r="P1445" s="11"/>
      <c r="Q1445" s="11"/>
      <c r="R1445" s="11">
        <f t="shared" si="1961"/>
        <v>649.71553999999992</v>
      </c>
      <c r="S1445" s="11">
        <f t="shared" si="1962"/>
        <v>0</v>
      </c>
      <c r="T1445" s="11">
        <f t="shared" si="1963"/>
        <v>0</v>
      </c>
      <c r="U1445" s="11"/>
      <c r="V1445" s="11"/>
      <c r="W1445" s="11"/>
      <c r="X1445" s="11">
        <f t="shared" si="1953"/>
        <v>649.71553999999992</v>
      </c>
      <c r="Y1445" s="11">
        <f t="shared" si="1954"/>
        <v>0</v>
      </c>
      <c r="Z1445" s="11">
        <f t="shared" si="1955"/>
        <v>0</v>
      </c>
      <c r="AA1445" s="11"/>
      <c r="AB1445" s="11"/>
      <c r="AC1445" s="11"/>
      <c r="AD1445" s="11">
        <f t="shared" si="1938"/>
        <v>649.71553999999992</v>
      </c>
      <c r="AE1445" s="11"/>
      <c r="AF1445" s="55">
        <f t="shared" si="1947"/>
        <v>649.71553999999992</v>
      </c>
      <c r="AG1445" s="58">
        <f t="shared" si="1939"/>
        <v>0</v>
      </c>
      <c r="AH1445" s="58">
        <f t="shared" si="1940"/>
        <v>0</v>
      </c>
      <c r="AI1445" s="11"/>
      <c r="AJ1445" s="21"/>
      <c r="AK1445" s="21"/>
    </row>
    <row r="1446" spans="1:42" x14ac:dyDescent="0.3">
      <c r="A1446" s="47" t="s">
        <v>927</v>
      </c>
      <c r="B1446" s="48">
        <v>800</v>
      </c>
      <c r="C1446" s="47" t="s">
        <v>318</v>
      </c>
      <c r="D1446" s="47" t="s">
        <v>99</v>
      </c>
      <c r="E1446" s="49" t="s">
        <v>523</v>
      </c>
      <c r="F1446" s="11"/>
      <c r="G1446" s="11"/>
      <c r="H1446" s="11"/>
      <c r="I1446" s="11"/>
      <c r="J1446" s="11"/>
      <c r="K1446" s="11"/>
      <c r="L1446" s="11"/>
      <c r="M1446" s="11"/>
      <c r="N1446" s="11"/>
      <c r="O1446" s="11">
        <f>0.15336+305+50</f>
        <v>355.15336000000002</v>
      </c>
      <c r="P1446" s="11"/>
      <c r="Q1446" s="11"/>
      <c r="R1446" s="11">
        <f t="shared" si="1961"/>
        <v>355.15336000000002</v>
      </c>
      <c r="S1446" s="11">
        <f t="shared" si="1962"/>
        <v>0</v>
      </c>
      <c r="T1446" s="11">
        <f t="shared" si="1963"/>
        <v>0</v>
      </c>
      <c r="U1446" s="11"/>
      <c r="V1446" s="11"/>
      <c r="W1446" s="11"/>
      <c r="X1446" s="11">
        <f t="shared" si="1953"/>
        <v>355.15336000000002</v>
      </c>
      <c r="Y1446" s="11">
        <f t="shared" si="1954"/>
        <v>0</v>
      </c>
      <c r="Z1446" s="11">
        <f t="shared" si="1955"/>
        <v>0</v>
      </c>
      <c r="AA1446" s="11"/>
      <c r="AB1446" s="11"/>
      <c r="AC1446" s="11"/>
      <c r="AD1446" s="11">
        <f t="shared" si="1938"/>
        <v>355.15336000000002</v>
      </c>
      <c r="AE1446" s="11"/>
      <c r="AF1446" s="55">
        <f t="shared" si="1947"/>
        <v>355.15336000000002</v>
      </c>
      <c r="AG1446" s="58">
        <f t="shared" si="1939"/>
        <v>0</v>
      </c>
      <c r="AH1446" s="58">
        <f t="shared" si="1940"/>
        <v>0</v>
      </c>
      <c r="AI1446" s="11"/>
      <c r="AJ1446" s="21"/>
      <c r="AK1446" s="21"/>
    </row>
    <row r="1447" spans="1:42" s="60" customFormat="1" x14ac:dyDescent="0.3">
      <c r="A1447" s="44" t="s">
        <v>929</v>
      </c>
      <c r="B1447" s="45"/>
      <c r="C1447" s="44"/>
      <c r="D1447" s="44"/>
      <c r="E1447" s="46" t="s">
        <v>930</v>
      </c>
      <c r="F1447" s="18">
        <f t="shared" ref="F1447:K1447" si="2006">F1448+F1451+F1454+F1457+F1460+F1463+F1466+F1473+F1476+F1479+F1482+F1485+F1488+F1491+F1494+F1497+F1500+F1503+F1506+F1511+F1514+F1517+F1524+F1527+F1530+F1533+F1536</f>
        <v>657975.39999999991</v>
      </c>
      <c r="G1447" s="18">
        <f t="shared" si="2006"/>
        <v>562659</v>
      </c>
      <c r="H1447" s="18">
        <f t="shared" si="2006"/>
        <v>449077.20000000007</v>
      </c>
      <c r="I1447" s="18">
        <f t="shared" si="2006"/>
        <v>-74.099999999999994</v>
      </c>
      <c r="J1447" s="18">
        <f t="shared" si="2006"/>
        <v>0</v>
      </c>
      <c r="K1447" s="18">
        <f t="shared" si="2006"/>
        <v>0</v>
      </c>
      <c r="L1447" s="18">
        <f t="shared" si="1984"/>
        <v>657901.29999999993</v>
      </c>
      <c r="M1447" s="18">
        <f t="shared" si="1985"/>
        <v>562659</v>
      </c>
      <c r="N1447" s="18">
        <f t="shared" si="1986"/>
        <v>449077.20000000007</v>
      </c>
      <c r="O1447" s="18">
        <f>O1448+O1451+O1454+O1457+O1460+O1463+O1466+O1473+O1476+O1479+O1482+O1485+O1488+O1491+O1494+O1497+O1500+O1503+O1506+O1511+O1514+O1517+O1524+O1527+O1530+O1533+O1536</f>
        <v>14190.600000000002</v>
      </c>
      <c r="P1447" s="18">
        <f>P1448+P1451+P1454+P1457+P1460+P1463+P1466+P1473+P1476+P1479+P1482+P1485+P1488+P1491+P1494+P1497+P1500+P1503+P1506+P1511+P1514+P1517+P1524+P1527+P1530+P1533+P1536</f>
        <v>15460.699999999999</v>
      </c>
      <c r="Q1447" s="18">
        <f>Q1448+Q1451+Q1454+Q1457+Q1460+Q1463+Q1466+Q1473+Q1476+Q1479+Q1482+Q1485+Q1488+Q1491+Q1494+Q1497+Q1500+Q1503+Q1506+Q1511+Q1514+Q1517+Q1524+Q1527+Q1530+Q1533+Q1536</f>
        <v>15460.699999999999</v>
      </c>
      <c r="R1447" s="18">
        <f t="shared" si="1961"/>
        <v>672091.89999999991</v>
      </c>
      <c r="S1447" s="18">
        <f t="shared" si="1962"/>
        <v>578119.69999999995</v>
      </c>
      <c r="T1447" s="18">
        <f t="shared" si="1963"/>
        <v>464537.90000000008</v>
      </c>
      <c r="U1447" s="18">
        <f>U1448+U1451+U1454+U1457+U1460+U1463+U1466+U1473+U1476+U1479+U1482+U1485+U1488+U1491+U1494+U1497+U1500+U1503+U1506+U1511+U1514+U1517+U1524+U1527+U1530+U1533+U1536</f>
        <v>0</v>
      </c>
      <c r="V1447" s="18">
        <f>V1448+V1451+V1454+V1457+V1460+V1463+V1466+V1473+V1476+V1479+V1482+V1485+V1488+V1491+V1494+V1497+V1500+V1503+V1506+V1511+V1514+V1517+V1524+V1527+V1530+V1533+V1536</f>
        <v>0</v>
      </c>
      <c r="W1447" s="18">
        <f>W1448+W1451+W1454+W1457+W1460+W1463+W1466+W1473+W1476+W1479+W1482+W1485+W1488+W1491+W1494+W1497+W1500+W1503+W1506+W1511+W1514+W1517+W1524+W1527+W1530+W1533+W1536</f>
        <v>0</v>
      </c>
      <c r="X1447" s="18">
        <f t="shared" si="1953"/>
        <v>672091.89999999991</v>
      </c>
      <c r="Y1447" s="18">
        <f t="shared" si="1954"/>
        <v>578119.69999999995</v>
      </c>
      <c r="Z1447" s="18">
        <f t="shared" si="1955"/>
        <v>464537.90000000008</v>
      </c>
      <c r="AA1447" s="18">
        <f>AA1448+AA1451+AA1454+AA1457+AA1460+AA1463+AA1466+AA1473+AA1476+AA1479+AA1482+AA1485+AA1488+AA1491+AA1494+AA1497+AA1500+AA1503+AA1506+AA1511+AA1514+AA1517+AA1524+AA1527+AA1530+AA1533+AA1536</f>
        <v>-2700.5839999999998</v>
      </c>
      <c r="AB1447" s="18">
        <f>AB1448+AB1451+AB1454+AB1457+AB1460+AB1463+AB1466+AB1473+AB1476+AB1479+AB1482+AB1485+AB1488+AB1491+AB1494+AB1497+AB1500+AB1503+AB1506+AB1511+AB1514+AB1517+AB1524+AB1527+AB1530+AB1533+AB1536</f>
        <v>7287.8</v>
      </c>
      <c r="AC1447" s="18">
        <f>AC1448+AC1451+AC1454+AC1457+AC1460+AC1463+AC1466+AC1473+AC1476+AC1479+AC1482+AC1485+AC1488+AC1491+AC1494+AC1497+AC1500+AC1503+AC1506+AC1511+AC1514+AC1517+AC1524+AC1527+AC1530+AC1533+AC1536</f>
        <v>699.8</v>
      </c>
      <c r="AD1447" s="18">
        <f t="shared" si="1938"/>
        <v>669391.31599999988</v>
      </c>
      <c r="AE1447" s="18">
        <f>AE1448+AE1451+AE1454+AE1457+AE1460+AE1463+AE1466+AE1473+AE1476+AE1479+AE1482+AE1485+AE1488+AE1491+AE1494+AE1497+AE1500+AE1503+AE1506+AE1511+AE1514+AE1517+AE1524+AE1527+AE1530+AE1533+AE1536</f>
        <v>0</v>
      </c>
      <c r="AF1447" s="55">
        <f t="shared" si="1947"/>
        <v>669391.31599999988</v>
      </c>
      <c r="AG1447" s="56">
        <f t="shared" si="1939"/>
        <v>585407.5</v>
      </c>
      <c r="AH1447" s="56">
        <f t="shared" si="1940"/>
        <v>465237.70000000007</v>
      </c>
      <c r="AI1447" s="18">
        <f>AI1448+AI1451+AI1454+AI1457+AI1460+AI1463+AI1466+AI1473+AI1476+AI1479+AI1482+AI1485+AI1488+AI1491+AI1494+AI1497+AI1500+AI1503+AI1506+AI1511+AI1514+AI1517+AI1524+AI1527+AI1530+AI1533+AI1536</f>
        <v>0</v>
      </c>
      <c r="AJ1447" s="19"/>
      <c r="AK1447" s="19"/>
      <c r="AL1447" s="17"/>
      <c r="AM1447" s="17"/>
      <c r="AN1447" s="17"/>
      <c r="AO1447" s="17"/>
      <c r="AP1447" s="17"/>
    </row>
    <row r="1448" spans="1:42" ht="31.2" x14ac:dyDescent="0.3">
      <c r="A1448" s="47" t="s">
        <v>931</v>
      </c>
      <c r="B1448" s="48"/>
      <c r="C1448" s="47"/>
      <c r="D1448" s="47"/>
      <c r="E1448" s="49" t="s">
        <v>932</v>
      </c>
      <c r="F1448" s="11">
        <f t="shared" ref="F1448:F1458" si="2007">F1449</f>
        <v>0</v>
      </c>
      <c r="G1448" s="11">
        <f t="shared" ref="G1448:G1458" si="2008">G1449</f>
        <v>100787.8</v>
      </c>
      <c r="H1448" s="11">
        <f t="shared" ref="H1448:H1458" si="2009">H1449</f>
        <v>0</v>
      </c>
      <c r="I1448" s="11">
        <f t="shared" ref="I1448:I1464" si="2010">I1449</f>
        <v>0</v>
      </c>
      <c r="J1448" s="11">
        <f t="shared" ref="J1448:J1464" si="2011">J1449</f>
        <v>0</v>
      </c>
      <c r="K1448" s="11">
        <f t="shared" ref="K1448:K1464" si="2012">K1449</f>
        <v>0</v>
      </c>
      <c r="L1448" s="11">
        <f t="shared" si="1984"/>
        <v>0</v>
      </c>
      <c r="M1448" s="11">
        <f t="shared" si="1985"/>
        <v>100787.8</v>
      </c>
      <c r="N1448" s="11">
        <f t="shared" si="1986"/>
        <v>0</v>
      </c>
      <c r="O1448" s="11">
        <f t="shared" ref="O1448:O1464" si="2013">O1449</f>
        <v>0</v>
      </c>
      <c r="P1448" s="11">
        <f t="shared" ref="P1448:P1464" si="2014">P1449</f>
        <v>0</v>
      </c>
      <c r="Q1448" s="11">
        <f t="shared" ref="Q1448:Q1464" si="2015">Q1449</f>
        <v>0</v>
      </c>
      <c r="R1448" s="11">
        <f t="shared" si="1961"/>
        <v>0</v>
      </c>
      <c r="S1448" s="11">
        <f t="shared" si="1962"/>
        <v>100787.8</v>
      </c>
      <c r="T1448" s="11">
        <f t="shared" si="1963"/>
        <v>0</v>
      </c>
      <c r="U1448" s="11">
        <f t="shared" ref="U1448:U1464" si="2016">U1449</f>
        <v>0</v>
      </c>
      <c r="V1448" s="11">
        <f t="shared" ref="V1448:V1464" si="2017">V1449</f>
        <v>0</v>
      </c>
      <c r="W1448" s="11">
        <f t="shared" ref="W1448:W1464" si="2018">W1449</f>
        <v>0</v>
      </c>
      <c r="X1448" s="11">
        <f t="shared" si="1953"/>
        <v>0</v>
      </c>
      <c r="Y1448" s="11">
        <f t="shared" si="1954"/>
        <v>100787.8</v>
      </c>
      <c r="Z1448" s="11">
        <f t="shared" si="1955"/>
        <v>0</v>
      </c>
      <c r="AA1448" s="11">
        <f t="shared" ref="AA1448:AA1464" si="2019">AA1449</f>
        <v>0</v>
      </c>
      <c r="AB1448" s="11">
        <f t="shared" ref="AB1448:AB1464" si="2020">AB1449</f>
        <v>0</v>
      </c>
      <c r="AC1448" s="11">
        <f t="shared" ref="AC1448:AC1464" si="2021">AC1449</f>
        <v>0</v>
      </c>
      <c r="AD1448" s="11">
        <f t="shared" si="1938"/>
        <v>0</v>
      </c>
      <c r="AE1448" s="11">
        <f t="shared" ref="AE1448:AE1464" si="2022">AE1449</f>
        <v>0</v>
      </c>
      <c r="AF1448" s="57">
        <f t="shared" si="1947"/>
        <v>0</v>
      </c>
      <c r="AG1448" s="58">
        <f t="shared" si="1939"/>
        <v>100787.8</v>
      </c>
      <c r="AH1448" s="58">
        <f t="shared" si="1940"/>
        <v>0</v>
      </c>
      <c r="AI1448" s="11">
        <f t="shared" ref="AI1448:AI1464" si="2023">AI1449</f>
        <v>0</v>
      </c>
      <c r="AJ1448" s="21"/>
      <c r="AK1448" s="21"/>
    </row>
    <row r="1449" spans="1:42" x14ac:dyDescent="0.3">
      <c r="A1449" s="47" t="s">
        <v>931</v>
      </c>
      <c r="B1449" s="48" t="s">
        <v>45</v>
      </c>
      <c r="C1449" s="47"/>
      <c r="D1449" s="47"/>
      <c r="E1449" s="49" t="s">
        <v>46</v>
      </c>
      <c r="F1449" s="11">
        <f t="shared" si="2007"/>
        <v>0</v>
      </c>
      <c r="G1449" s="11">
        <f t="shared" si="2008"/>
        <v>100787.8</v>
      </c>
      <c r="H1449" s="11">
        <f t="shared" si="2009"/>
        <v>0</v>
      </c>
      <c r="I1449" s="11">
        <f t="shared" si="2010"/>
        <v>0</v>
      </c>
      <c r="J1449" s="11">
        <f t="shared" si="2011"/>
        <v>0</v>
      </c>
      <c r="K1449" s="11">
        <f t="shared" si="2012"/>
        <v>0</v>
      </c>
      <c r="L1449" s="11">
        <f t="shared" si="1984"/>
        <v>0</v>
      </c>
      <c r="M1449" s="11">
        <f t="shared" si="1985"/>
        <v>100787.8</v>
      </c>
      <c r="N1449" s="11">
        <f t="shared" si="1986"/>
        <v>0</v>
      </c>
      <c r="O1449" s="11">
        <f t="shared" si="2013"/>
        <v>0</v>
      </c>
      <c r="P1449" s="11">
        <f t="shared" si="2014"/>
        <v>0</v>
      </c>
      <c r="Q1449" s="11">
        <f t="shared" si="2015"/>
        <v>0</v>
      </c>
      <c r="R1449" s="11">
        <f t="shared" si="1961"/>
        <v>0</v>
      </c>
      <c r="S1449" s="11">
        <f t="shared" si="1962"/>
        <v>100787.8</v>
      </c>
      <c r="T1449" s="11">
        <f t="shared" si="1963"/>
        <v>0</v>
      </c>
      <c r="U1449" s="11">
        <f t="shared" si="2016"/>
        <v>0</v>
      </c>
      <c r="V1449" s="11">
        <f t="shared" si="2017"/>
        <v>0</v>
      </c>
      <c r="W1449" s="11">
        <f t="shared" si="2018"/>
        <v>0</v>
      </c>
      <c r="X1449" s="11">
        <f t="shared" si="1953"/>
        <v>0</v>
      </c>
      <c r="Y1449" s="11">
        <f t="shared" si="1954"/>
        <v>100787.8</v>
      </c>
      <c r="Z1449" s="11">
        <f t="shared" si="1955"/>
        <v>0</v>
      </c>
      <c r="AA1449" s="11">
        <f t="shared" si="2019"/>
        <v>0</v>
      </c>
      <c r="AB1449" s="11">
        <f t="shared" si="2020"/>
        <v>0</v>
      </c>
      <c r="AC1449" s="11">
        <f t="shared" si="2021"/>
        <v>0</v>
      </c>
      <c r="AD1449" s="11">
        <f t="shared" si="1938"/>
        <v>0</v>
      </c>
      <c r="AE1449" s="11">
        <f t="shared" si="2022"/>
        <v>0</v>
      </c>
      <c r="AF1449" s="57">
        <f t="shared" si="1947"/>
        <v>0</v>
      </c>
      <c r="AG1449" s="58">
        <f t="shared" si="1939"/>
        <v>100787.8</v>
      </c>
      <c r="AH1449" s="58">
        <f t="shared" si="1940"/>
        <v>0</v>
      </c>
      <c r="AI1449" s="11">
        <f t="shared" si="2023"/>
        <v>0</v>
      </c>
      <c r="AJ1449" s="21"/>
      <c r="AK1449" s="21"/>
    </row>
    <row r="1450" spans="1:42" ht="31.2" x14ac:dyDescent="0.3">
      <c r="A1450" s="47" t="s">
        <v>931</v>
      </c>
      <c r="B1450" s="48">
        <v>800</v>
      </c>
      <c r="C1450" s="47" t="s">
        <v>30</v>
      </c>
      <c r="D1450" s="47" t="s">
        <v>65</v>
      </c>
      <c r="E1450" s="49" t="s">
        <v>933</v>
      </c>
      <c r="F1450" s="11">
        <v>0</v>
      </c>
      <c r="G1450" s="11">
        <v>100787.8</v>
      </c>
      <c r="H1450" s="11">
        <v>0</v>
      </c>
      <c r="I1450" s="11"/>
      <c r="J1450" s="11"/>
      <c r="K1450" s="11"/>
      <c r="L1450" s="11">
        <f t="shared" si="1984"/>
        <v>0</v>
      </c>
      <c r="M1450" s="11">
        <f t="shared" si="1985"/>
        <v>100787.8</v>
      </c>
      <c r="N1450" s="11">
        <f t="shared" si="1986"/>
        <v>0</v>
      </c>
      <c r="O1450" s="11"/>
      <c r="P1450" s="11"/>
      <c r="Q1450" s="11"/>
      <c r="R1450" s="11">
        <f t="shared" si="1961"/>
        <v>0</v>
      </c>
      <c r="S1450" s="11">
        <f t="shared" si="1962"/>
        <v>100787.8</v>
      </c>
      <c r="T1450" s="11">
        <f t="shared" si="1963"/>
        <v>0</v>
      </c>
      <c r="U1450" s="11"/>
      <c r="V1450" s="11"/>
      <c r="W1450" s="11"/>
      <c r="X1450" s="11">
        <f t="shared" si="1953"/>
        <v>0</v>
      </c>
      <c r="Y1450" s="11">
        <f t="shared" si="1954"/>
        <v>100787.8</v>
      </c>
      <c r="Z1450" s="11">
        <f t="shared" si="1955"/>
        <v>0</v>
      </c>
      <c r="AA1450" s="11"/>
      <c r="AB1450" s="11"/>
      <c r="AC1450" s="11"/>
      <c r="AD1450" s="11">
        <f t="shared" si="1938"/>
        <v>0</v>
      </c>
      <c r="AE1450" s="11"/>
      <c r="AF1450" s="57">
        <f t="shared" si="1947"/>
        <v>0</v>
      </c>
      <c r="AG1450" s="58">
        <f t="shared" si="1939"/>
        <v>100787.8</v>
      </c>
      <c r="AH1450" s="58">
        <f t="shared" si="1940"/>
        <v>0</v>
      </c>
      <c r="AI1450" s="11"/>
      <c r="AJ1450" s="21"/>
      <c r="AK1450" s="21"/>
    </row>
    <row r="1451" spans="1:42" ht="31.2" x14ac:dyDescent="0.3">
      <c r="A1451" s="47" t="s">
        <v>934</v>
      </c>
      <c r="B1451" s="48"/>
      <c r="C1451" s="47"/>
      <c r="D1451" s="47"/>
      <c r="E1451" s="49" t="s">
        <v>935</v>
      </c>
      <c r="F1451" s="11">
        <f t="shared" si="2007"/>
        <v>659.4</v>
      </c>
      <c r="G1451" s="11">
        <f t="shared" si="2008"/>
        <v>290.60000000000002</v>
      </c>
      <c r="H1451" s="11">
        <f t="shared" si="2009"/>
        <v>136.80000000000001</v>
      </c>
      <c r="I1451" s="11">
        <f t="shared" si="2010"/>
        <v>0</v>
      </c>
      <c r="J1451" s="11">
        <f t="shared" si="2011"/>
        <v>0</v>
      </c>
      <c r="K1451" s="11">
        <f t="shared" si="2012"/>
        <v>0</v>
      </c>
      <c r="L1451" s="11">
        <f t="shared" si="1984"/>
        <v>659.4</v>
      </c>
      <c r="M1451" s="11">
        <f t="shared" si="1985"/>
        <v>290.60000000000002</v>
      </c>
      <c r="N1451" s="11">
        <f t="shared" si="1986"/>
        <v>136.80000000000001</v>
      </c>
      <c r="O1451" s="11">
        <f t="shared" si="2013"/>
        <v>0</v>
      </c>
      <c r="P1451" s="11">
        <f t="shared" si="2014"/>
        <v>0</v>
      </c>
      <c r="Q1451" s="11">
        <f t="shared" si="2015"/>
        <v>0</v>
      </c>
      <c r="R1451" s="11">
        <f t="shared" si="1961"/>
        <v>659.4</v>
      </c>
      <c r="S1451" s="11">
        <f t="shared" si="1962"/>
        <v>290.60000000000002</v>
      </c>
      <c r="T1451" s="11">
        <f t="shared" si="1963"/>
        <v>136.80000000000001</v>
      </c>
      <c r="U1451" s="11">
        <f t="shared" si="2016"/>
        <v>0</v>
      </c>
      <c r="V1451" s="11">
        <f t="shared" si="2017"/>
        <v>0</v>
      </c>
      <c r="W1451" s="11">
        <f t="shared" si="2018"/>
        <v>0</v>
      </c>
      <c r="X1451" s="11">
        <f t="shared" si="1953"/>
        <v>659.4</v>
      </c>
      <c r="Y1451" s="11">
        <f t="shared" si="1954"/>
        <v>290.60000000000002</v>
      </c>
      <c r="Z1451" s="11">
        <f t="shared" si="1955"/>
        <v>136.80000000000001</v>
      </c>
      <c r="AA1451" s="11">
        <f t="shared" si="2019"/>
        <v>0</v>
      </c>
      <c r="AB1451" s="11">
        <f t="shared" si="2020"/>
        <v>0</v>
      </c>
      <c r="AC1451" s="11">
        <f t="shared" si="2021"/>
        <v>0</v>
      </c>
      <c r="AD1451" s="11">
        <f t="shared" si="1938"/>
        <v>659.4</v>
      </c>
      <c r="AE1451" s="11">
        <f t="shared" si="2022"/>
        <v>0</v>
      </c>
      <c r="AF1451" s="57">
        <f t="shared" si="1947"/>
        <v>659.4</v>
      </c>
      <c r="AG1451" s="58">
        <f t="shared" si="1939"/>
        <v>290.60000000000002</v>
      </c>
      <c r="AH1451" s="58">
        <f t="shared" si="1940"/>
        <v>136.80000000000001</v>
      </c>
      <c r="AI1451" s="11">
        <f t="shared" si="2023"/>
        <v>0</v>
      </c>
      <c r="AJ1451" s="21"/>
      <c r="AK1451" s="21"/>
    </row>
    <row r="1452" spans="1:42" x14ac:dyDescent="0.3">
      <c r="A1452" s="47" t="s">
        <v>934</v>
      </c>
      <c r="B1452" s="48" t="s">
        <v>45</v>
      </c>
      <c r="C1452" s="47"/>
      <c r="D1452" s="47"/>
      <c r="E1452" s="49" t="s">
        <v>46</v>
      </c>
      <c r="F1452" s="11">
        <f t="shared" si="2007"/>
        <v>659.4</v>
      </c>
      <c r="G1452" s="11">
        <f t="shared" si="2008"/>
        <v>290.60000000000002</v>
      </c>
      <c r="H1452" s="11">
        <f t="shared" si="2009"/>
        <v>136.80000000000001</v>
      </c>
      <c r="I1452" s="11">
        <f t="shared" si="2010"/>
        <v>0</v>
      </c>
      <c r="J1452" s="11">
        <f t="shared" si="2011"/>
        <v>0</v>
      </c>
      <c r="K1452" s="11">
        <f t="shared" si="2012"/>
        <v>0</v>
      </c>
      <c r="L1452" s="11">
        <f t="shared" si="1984"/>
        <v>659.4</v>
      </c>
      <c r="M1452" s="11">
        <f t="shared" si="1985"/>
        <v>290.60000000000002</v>
      </c>
      <c r="N1452" s="11">
        <f t="shared" si="1986"/>
        <v>136.80000000000001</v>
      </c>
      <c r="O1452" s="11">
        <f t="shared" si="2013"/>
        <v>0</v>
      </c>
      <c r="P1452" s="11">
        <f t="shared" si="2014"/>
        <v>0</v>
      </c>
      <c r="Q1452" s="11">
        <f t="shared" si="2015"/>
        <v>0</v>
      </c>
      <c r="R1452" s="11">
        <f t="shared" si="1961"/>
        <v>659.4</v>
      </c>
      <c r="S1452" s="11">
        <f t="shared" si="1962"/>
        <v>290.60000000000002</v>
      </c>
      <c r="T1452" s="11">
        <f t="shared" si="1963"/>
        <v>136.80000000000001</v>
      </c>
      <c r="U1452" s="11">
        <f t="shared" si="2016"/>
        <v>0</v>
      </c>
      <c r="V1452" s="11">
        <f t="shared" si="2017"/>
        <v>0</v>
      </c>
      <c r="W1452" s="11">
        <f t="shared" si="2018"/>
        <v>0</v>
      </c>
      <c r="X1452" s="11">
        <f t="shared" si="1953"/>
        <v>659.4</v>
      </c>
      <c r="Y1452" s="11">
        <f t="shared" si="1954"/>
        <v>290.60000000000002</v>
      </c>
      <c r="Z1452" s="11">
        <f t="shared" si="1955"/>
        <v>136.80000000000001</v>
      </c>
      <c r="AA1452" s="11">
        <f t="shared" si="2019"/>
        <v>0</v>
      </c>
      <c r="AB1452" s="11">
        <f t="shared" si="2020"/>
        <v>0</v>
      </c>
      <c r="AC1452" s="11">
        <f t="shared" si="2021"/>
        <v>0</v>
      </c>
      <c r="AD1452" s="11">
        <f t="shared" si="1938"/>
        <v>659.4</v>
      </c>
      <c r="AE1452" s="11">
        <f t="shared" si="2022"/>
        <v>0</v>
      </c>
      <c r="AF1452" s="57">
        <f t="shared" si="1947"/>
        <v>659.4</v>
      </c>
      <c r="AG1452" s="58">
        <f t="shared" si="1939"/>
        <v>290.60000000000002</v>
      </c>
      <c r="AH1452" s="58">
        <f t="shared" si="1940"/>
        <v>136.80000000000001</v>
      </c>
      <c r="AI1452" s="11">
        <f t="shared" si="2023"/>
        <v>0</v>
      </c>
      <c r="AJ1452" s="21"/>
      <c r="AK1452" s="21"/>
    </row>
    <row r="1453" spans="1:42" x14ac:dyDescent="0.3">
      <c r="A1453" s="47" t="s">
        <v>934</v>
      </c>
      <c r="B1453" s="48">
        <v>800</v>
      </c>
      <c r="C1453" s="47" t="s">
        <v>30</v>
      </c>
      <c r="D1453" s="47" t="s">
        <v>31</v>
      </c>
      <c r="E1453" s="49" t="s">
        <v>32</v>
      </c>
      <c r="F1453" s="11">
        <v>659.4</v>
      </c>
      <c r="G1453" s="11">
        <v>290.60000000000002</v>
      </c>
      <c r="H1453" s="11">
        <v>136.80000000000001</v>
      </c>
      <c r="I1453" s="11"/>
      <c r="J1453" s="11"/>
      <c r="K1453" s="11"/>
      <c r="L1453" s="11">
        <f t="shared" si="1984"/>
        <v>659.4</v>
      </c>
      <c r="M1453" s="11">
        <f t="shared" si="1985"/>
        <v>290.60000000000002</v>
      </c>
      <c r="N1453" s="11">
        <f t="shared" si="1986"/>
        <v>136.80000000000001</v>
      </c>
      <c r="O1453" s="11"/>
      <c r="P1453" s="11"/>
      <c r="Q1453" s="11"/>
      <c r="R1453" s="11">
        <f t="shared" si="1961"/>
        <v>659.4</v>
      </c>
      <c r="S1453" s="11">
        <f t="shared" si="1962"/>
        <v>290.60000000000002</v>
      </c>
      <c r="T1453" s="11">
        <f t="shared" si="1963"/>
        <v>136.80000000000001</v>
      </c>
      <c r="U1453" s="11"/>
      <c r="V1453" s="11"/>
      <c r="W1453" s="11"/>
      <c r="X1453" s="11">
        <f t="shared" si="1953"/>
        <v>659.4</v>
      </c>
      <c r="Y1453" s="11">
        <f t="shared" si="1954"/>
        <v>290.60000000000002</v>
      </c>
      <c r="Z1453" s="11">
        <f t="shared" si="1955"/>
        <v>136.80000000000001</v>
      </c>
      <c r="AA1453" s="11"/>
      <c r="AB1453" s="11"/>
      <c r="AC1453" s="11"/>
      <c r="AD1453" s="11">
        <f t="shared" si="1938"/>
        <v>659.4</v>
      </c>
      <c r="AE1453" s="11"/>
      <c r="AF1453" s="57">
        <f t="shared" si="1947"/>
        <v>659.4</v>
      </c>
      <c r="AG1453" s="58">
        <f t="shared" si="1939"/>
        <v>290.60000000000002</v>
      </c>
      <c r="AH1453" s="58">
        <f t="shared" si="1940"/>
        <v>136.80000000000001</v>
      </c>
      <c r="AI1453" s="11"/>
      <c r="AJ1453" s="21"/>
      <c r="AK1453" s="21"/>
    </row>
    <row r="1454" spans="1:42" ht="46.8" x14ac:dyDescent="0.3">
      <c r="A1454" s="47" t="s">
        <v>936</v>
      </c>
      <c r="B1454" s="48"/>
      <c r="C1454" s="47"/>
      <c r="D1454" s="47"/>
      <c r="E1454" s="50" t="s">
        <v>937</v>
      </c>
      <c r="F1454" s="11">
        <f t="shared" si="2007"/>
        <v>3595.4</v>
      </c>
      <c r="G1454" s="11">
        <f t="shared" si="2008"/>
        <v>3595.4</v>
      </c>
      <c r="H1454" s="11">
        <f t="shared" si="2009"/>
        <v>3595.4</v>
      </c>
      <c r="I1454" s="11">
        <f t="shared" si="2010"/>
        <v>0</v>
      </c>
      <c r="J1454" s="11">
        <f t="shared" si="2011"/>
        <v>0</v>
      </c>
      <c r="K1454" s="11">
        <f t="shared" si="2012"/>
        <v>0</v>
      </c>
      <c r="L1454" s="11">
        <f t="shared" si="1984"/>
        <v>3595.4</v>
      </c>
      <c r="M1454" s="11">
        <f t="shared" si="1985"/>
        <v>3595.4</v>
      </c>
      <c r="N1454" s="11">
        <f t="shared" si="1986"/>
        <v>3595.4</v>
      </c>
      <c r="O1454" s="11">
        <f t="shared" si="2013"/>
        <v>-241.5</v>
      </c>
      <c r="P1454" s="11">
        <f t="shared" si="2014"/>
        <v>0</v>
      </c>
      <c r="Q1454" s="11">
        <f t="shared" si="2015"/>
        <v>0</v>
      </c>
      <c r="R1454" s="11">
        <f t="shared" si="1961"/>
        <v>3353.9</v>
      </c>
      <c r="S1454" s="11">
        <f t="shared" si="1962"/>
        <v>3595.4</v>
      </c>
      <c r="T1454" s="11">
        <f t="shared" si="1963"/>
        <v>3595.4</v>
      </c>
      <c r="U1454" s="11">
        <f t="shared" si="2016"/>
        <v>0</v>
      </c>
      <c r="V1454" s="11">
        <f t="shared" si="2017"/>
        <v>0</v>
      </c>
      <c r="W1454" s="11">
        <f t="shared" si="2018"/>
        <v>0</v>
      </c>
      <c r="X1454" s="11">
        <f t="shared" si="1953"/>
        <v>3353.9</v>
      </c>
      <c r="Y1454" s="11">
        <f t="shared" si="1954"/>
        <v>3595.4</v>
      </c>
      <c r="Z1454" s="11">
        <f t="shared" si="1955"/>
        <v>3595.4</v>
      </c>
      <c r="AA1454" s="11">
        <f t="shared" si="2019"/>
        <v>0</v>
      </c>
      <c r="AB1454" s="11">
        <f t="shared" si="2020"/>
        <v>0</v>
      </c>
      <c r="AC1454" s="11">
        <f t="shared" si="2021"/>
        <v>0</v>
      </c>
      <c r="AD1454" s="11">
        <f t="shared" si="1938"/>
        <v>3353.9</v>
      </c>
      <c r="AE1454" s="11">
        <f t="shared" si="2022"/>
        <v>0</v>
      </c>
      <c r="AF1454" s="57">
        <f t="shared" si="1947"/>
        <v>3353.9</v>
      </c>
      <c r="AG1454" s="58">
        <f t="shared" si="1939"/>
        <v>3595.4</v>
      </c>
      <c r="AH1454" s="58">
        <f t="shared" si="1940"/>
        <v>3595.4</v>
      </c>
      <c r="AI1454" s="11">
        <f t="shared" si="2023"/>
        <v>0</v>
      </c>
      <c r="AJ1454" s="21"/>
      <c r="AK1454" s="21"/>
    </row>
    <row r="1455" spans="1:42" ht="31.2" x14ac:dyDescent="0.3">
      <c r="A1455" s="47" t="s">
        <v>936</v>
      </c>
      <c r="B1455" s="48" t="s">
        <v>59</v>
      </c>
      <c r="C1455" s="47"/>
      <c r="D1455" s="47"/>
      <c r="E1455" s="49" t="s">
        <v>60</v>
      </c>
      <c r="F1455" s="11">
        <f t="shared" si="2007"/>
        <v>3595.4</v>
      </c>
      <c r="G1455" s="11">
        <f t="shared" si="2008"/>
        <v>3595.4</v>
      </c>
      <c r="H1455" s="11">
        <f t="shared" si="2009"/>
        <v>3595.4</v>
      </c>
      <c r="I1455" s="11">
        <f t="shared" si="2010"/>
        <v>0</v>
      </c>
      <c r="J1455" s="11">
        <f t="shared" si="2011"/>
        <v>0</v>
      </c>
      <c r="K1455" s="11">
        <f t="shared" si="2012"/>
        <v>0</v>
      </c>
      <c r="L1455" s="11">
        <f t="shared" si="1984"/>
        <v>3595.4</v>
      </c>
      <c r="M1455" s="11">
        <f t="shared" si="1985"/>
        <v>3595.4</v>
      </c>
      <c r="N1455" s="11">
        <f t="shared" si="1986"/>
        <v>3595.4</v>
      </c>
      <c r="O1455" s="11">
        <f t="shared" si="2013"/>
        <v>-241.5</v>
      </c>
      <c r="P1455" s="11">
        <f t="shared" si="2014"/>
        <v>0</v>
      </c>
      <c r="Q1455" s="11">
        <f t="shared" si="2015"/>
        <v>0</v>
      </c>
      <c r="R1455" s="11">
        <f t="shared" si="1961"/>
        <v>3353.9</v>
      </c>
      <c r="S1455" s="11">
        <f t="shared" si="1962"/>
        <v>3595.4</v>
      </c>
      <c r="T1455" s="11">
        <f t="shared" si="1963"/>
        <v>3595.4</v>
      </c>
      <c r="U1455" s="11">
        <f t="shared" si="2016"/>
        <v>0</v>
      </c>
      <c r="V1455" s="11">
        <f t="shared" si="2017"/>
        <v>0</v>
      </c>
      <c r="W1455" s="11">
        <f t="shared" si="2018"/>
        <v>0</v>
      </c>
      <c r="X1455" s="11">
        <f t="shared" si="1953"/>
        <v>3353.9</v>
      </c>
      <c r="Y1455" s="11">
        <f t="shared" si="1954"/>
        <v>3595.4</v>
      </c>
      <c r="Z1455" s="11">
        <f t="shared" si="1955"/>
        <v>3595.4</v>
      </c>
      <c r="AA1455" s="11">
        <f t="shared" si="2019"/>
        <v>0</v>
      </c>
      <c r="AB1455" s="11">
        <f t="shared" si="2020"/>
        <v>0</v>
      </c>
      <c r="AC1455" s="11">
        <f t="shared" si="2021"/>
        <v>0</v>
      </c>
      <c r="AD1455" s="11">
        <f t="shared" ref="AD1455:AD1518" si="2024">X1455+AA1455</f>
        <v>3353.9</v>
      </c>
      <c r="AE1455" s="11">
        <f t="shared" si="2022"/>
        <v>0</v>
      </c>
      <c r="AF1455" s="57">
        <f t="shared" si="1947"/>
        <v>3353.9</v>
      </c>
      <c r="AG1455" s="58">
        <f t="shared" ref="AG1455:AG1518" si="2025">Y1455+AB1455</f>
        <v>3595.4</v>
      </c>
      <c r="AH1455" s="58">
        <f t="shared" ref="AH1455:AH1518" si="2026">Z1455+AC1455</f>
        <v>3595.4</v>
      </c>
      <c r="AI1455" s="11">
        <f t="shared" si="2023"/>
        <v>0</v>
      </c>
      <c r="AJ1455" s="21"/>
      <c r="AK1455" s="21"/>
    </row>
    <row r="1456" spans="1:42" ht="31.2" x14ac:dyDescent="0.3">
      <c r="A1456" s="47" t="s">
        <v>936</v>
      </c>
      <c r="B1456" s="48">
        <v>200</v>
      </c>
      <c r="C1456" s="47" t="s">
        <v>65</v>
      </c>
      <c r="D1456" s="47" t="s">
        <v>318</v>
      </c>
      <c r="E1456" s="49" t="s">
        <v>442</v>
      </c>
      <c r="F1456" s="11">
        <v>3595.4</v>
      </c>
      <c r="G1456" s="11">
        <v>3595.4</v>
      </c>
      <c r="H1456" s="11">
        <v>3595.4</v>
      </c>
      <c r="I1456" s="11"/>
      <c r="J1456" s="11"/>
      <c r="K1456" s="11"/>
      <c r="L1456" s="11">
        <f t="shared" si="1984"/>
        <v>3595.4</v>
      </c>
      <c r="M1456" s="11">
        <f t="shared" si="1985"/>
        <v>3595.4</v>
      </c>
      <c r="N1456" s="11">
        <f t="shared" si="1986"/>
        <v>3595.4</v>
      </c>
      <c r="O1456" s="11">
        <v>-241.5</v>
      </c>
      <c r="P1456" s="11"/>
      <c r="Q1456" s="11"/>
      <c r="R1456" s="11">
        <f t="shared" si="1961"/>
        <v>3353.9</v>
      </c>
      <c r="S1456" s="11">
        <f t="shared" si="1962"/>
        <v>3595.4</v>
      </c>
      <c r="T1456" s="11">
        <f t="shared" si="1963"/>
        <v>3595.4</v>
      </c>
      <c r="U1456" s="11"/>
      <c r="V1456" s="11"/>
      <c r="W1456" s="11"/>
      <c r="X1456" s="11">
        <f t="shared" si="1953"/>
        <v>3353.9</v>
      </c>
      <c r="Y1456" s="11">
        <f t="shared" si="1954"/>
        <v>3595.4</v>
      </c>
      <c r="Z1456" s="11">
        <f t="shared" si="1955"/>
        <v>3595.4</v>
      </c>
      <c r="AA1456" s="11"/>
      <c r="AB1456" s="11"/>
      <c r="AC1456" s="11"/>
      <c r="AD1456" s="11">
        <f t="shared" si="2024"/>
        <v>3353.9</v>
      </c>
      <c r="AE1456" s="11"/>
      <c r="AF1456" s="57">
        <f t="shared" si="1947"/>
        <v>3353.9</v>
      </c>
      <c r="AG1456" s="58">
        <f t="shared" si="2025"/>
        <v>3595.4</v>
      </c>
      <c r="AH1456" s="58">
        <f t="shared" si="2026"/>
        <v>3595.4</v>
      </c>
      <c r="AI1456" s="11"/>
      <c r="AJ1456" s="21"/>
      <c r="AK1456" s="21"/>
    </row>
    <row r="1457" spans="1:37" ht="31.2" x14ac:dyDescent="0.3">
      <c r="A1457" s="47" t="s">
        <v>938</v>
      </c>
      <c r="B1457" s="48"/>
      <c r="C1457" s="47"/>
      <c r="D1457" s="47"/>
      <c r="E1457" s="49" t="s">
        <v>939</v>
      </c>
      <c r="F1457" s="11">
        <f t="shared" si="2007"/>
        <v>51166.2</v>
      </c>
      <c r="G1457" s="11">
        <f t="shared" si="2008"/>
        <v>52152.3</v>
      </c>
      <c r="H1457" s="11">
        <f t="shared" si="2009"/>
        <v>39834.199999999997</v>
      </c>
      <c r="I1457" s="11">
        <f t="shared" si="2010"/>
        <v>0</v>
      </c>
      <c r="J1457" s="11">
        <f t="shared" si="2011"/>
        <v>0</v>
      </c>
      <c r="K1457" s="11">
        <f t="shared" si="2012"/>
        <v>0</v>
      </c>
      <c r="L1457" s="11">
        <f t="shared" si="1984"/>
        <v>51166.2</v>
      </c>
      <c r="M1457" s="11">
        <f t="shared" si="1985"/>
        <v>52152.3</v>
      </c>
      <c r="N1457" s="11">
        <f t="shared" si="1986"/>
        <v>39834.199999999997</v>
      </c>
      <c r="O1457" s="11">
        <f t="shared" si="2013"/>
        <v>0</v>
      </c>
      <c r="P1457" s="11">
        <f t="shared" si="2014"/>
        <v>0</v>
      </c>
      <c r="Q1457" s="11">
        <f t="shared" si="2015"/>
        <v>0</v>
      </c>
      <c r="R1457" s="11">
        <f t="shared" si="1961"/>
        <v>51166.2</v>
      </c>
      <c r="S1457" s="11">
        <f t="shared" si="1962"/>
        <v>52152.3</v>
      </c>
      <c r="T1457" s="11">
        <f t="shared" si="1963"/>
        <v>39834.199999999997</v>
      </c>
      <c r="U1457" s="11">
        <f t="shared" si="2016"/>
        <v>0</v>
      </c>
      <c r="V1457" s="11">
        <f t="shared" si="2017"/>
        <v>0</v>
      </c>
      <c r="W1457" s="11">
        <f t="shared" si="2018"/>
        <v>0</v>
      </c>
      <c r="X1457" s="11">
        <f t="shared" si="1953"/>
        <v>51166.2</v>
      </c>
      <c r="Y1457" s="11">
        <f t="shared" si="1954"/>
        <v>52152.3</v>
      </c>
      <c r="Z1457" s="11">
        <f t="shared" si="1955"/>
        <v>39834.199999999997</v>
      </c>
      <c r="AA1457" s="11">
        <f t="shared" si="2019"/>
        <v>0</v>
      </c>
      <c r="AB1457" s="11">
        <f t="shared" si="2020"/>
        <v>387.8</v>
      </c>
      <c r="AC1457" s="11">
        <f t="shared" si="2021"/>
        <v>699.8</v>
      </c>
      <c r="AD1457" s="11">
        <f t="shared" si="2024"/>
        <v>51166.2</v>
      </c>
      <c r="AE1457" s="11">
        <f t="shared" si="2022"/>
        <v>0</v>
      </c>
      <c r="AF1457" s="57">
        <f t="shared" si="1947"/>
        <v>51166.2</v>
      </c>
      <c r="AG1457" s="58">
        <f t="shared" si="2025"/>
        <v>52540.100000000006</v>
      </c>
      <c r="AH1457" s="58">
        <f t="shared" si="2026"/>
        <v>40534</v>
      </c>
      <c r="AI1457" s="11">
        <f t="shared" si="2023"/>
        <v>0</v>
      </c>
      <c r="AJ1457" s="21"/>
      <c r="AK1457" s="21"/>
    </row>
    <row r="1458" spans="1:37" ht="31.2" x14ac:dyDescent="0.3">
      <c r="A1458" s="47" t="s">
        <v>938</v>
      </c>
      <c r="B1458" s="48" t="s">
        <v>59</v>
      </c>
      <c r="C1458" s="47"/>
      <c r="D1458" s="47"/>
      <c r="E1458" s="49" t="s">
        <v>60</v>
      </c>
      <c r="F1458" s="11">
        <f t="shared" si="2007"/>
        <v>51166.2</v>
      </c>
      <c r="G1458" s="11">
        <f t="shared" si="2008"/>
        <v>52152.3</v>
      </c>
      <c r="H1458" s="11">
        <f t="shared" si="2009"/>
        <v>39834.199999999997</v>
      </c>
      <c r="I1458" s="11">
        <f t="shared" si="2010"/>
        <v>0</v>
      </c>
      <c r="J1458" s="11">
        <f t="shared" si="2011"/>
        <v>0</v>
      </c>
      <c r="K1458" s="11">
        <f t="shared" si="2012"/>
        <v>0</v>
      </c>
      <c r="L1458" s="11">
        <f t="shared" si="1984"/>
        <v>51166.2</v>
      </c>
      <c r="M1458" s="11">
        <f t="shared" si="1985"/>
        <v>52152.3</v>
      </c>
      <c r="N1458" s="11">
        <f t="shared" si="1986"/>
        <v>39834.199999999997</v>
      </c>
      <c r="O1458" s="11">
        <f t="shared" si="2013"/>
        <v>0</v>
      </c>
      <c r="P1458" s="11">
        <f t="shared" si="2014"/>
        <v>0</v>
      </c>
      <c r="Q1458" s="11">
        <f t="shared" si="2015"/>
        <v>0</v>
      </c>
      <c r="R1458" s="11">
        <f t="shared" si="1961"/>
        <v>51166.2</v>
      </c>
      <c r="S1458" s="11">
        <f t="shared" si="1962"/>
        <v>52152.3</v>
      </c>
      <c r="T1458" s="11">
        <f t="shared" si="1963"/>
        <v>39834.199999999997</v>
      </c>
      <c r="U1458" s="11">
        <f t="shared" si="2016"/>
        <v>0</v>
      </c>
      <c r="V1458" s="11">
        <f t="shared" si="2017"/>
        <v>0</v>
      </c>
      <c r="W1458" s="11">
        <f t="shared" si="2018"/>
        <v>0</v>
      </c>
      <c r="X1458" s="11">
        <f t="shared" si="1953"/>
        <v>51166.2</v>
      </c>
      <c r="Y1458" s="11">
        <f t="shared" si="1954"/>
        <v>52152.3</v>
      </c>
      <c r="Z1458" s="11">
        <f t="shared" si="1955"/>
        <v>39834.199999999997</v>
      </c>
      <c r="AA1458" s="11">
        <f t="shared" si="2019"/>
        <v>0</v>
      </c>
      <c r="AB1458" s="11">
        <f t="shared" si="2020"/>
        <v>387.8</v>
      </c>
      <c r="AC1458" s="11">
        <f t="shared" si="2021"/>
        <v>699.8</v>
      </c>
      <c r="AD1458" s="11">
        <f t="shared" si="2024"/>
        <v>51166.2</v>
      </c>
      <c r="AE1458" s="11">
        <f t="shared" si="2022"/>
        <v>0</v>
      </c>
      <c r="AF1458" s="57">
        <f t="shared" si="1947"/>
        <v>51166.2</v>
      </c>
      <c r="AG1458" s="58">
        <f t="shared" si="2025"/>
        <v>52540.100000000006</v>
      </c>
      <c r="AH1458" s="58">
        <f t="shared" si="2026"/>
        <v>40534</v>
      </c>
      <c r="AI1458" s="11">
        <f t="shared" si="2023"/>
        <v>0</v>
      </c>
      <c r="AJ1458" s="21"/>
      <c r="AK1458" s="21"/>
    </row>
    <row r="1459" spans="1:37" x14ac:dyDescent="0.3">
      <c r="A1459" s="47" t="s">
        <v>938</v>
      </c>
      <c r="B1459" s="48">
        <v>200</v>
      </c>
      <c r="C1459" s="47" t="s">
        <v>30</v>
      </c>
      <c r="D1459" s="47" t="s">
        <v>31</v>
      </c>
      <c r="E1459" s="49" t="s">
        <v>32</v>
      </c>
      <c r="F1459" s="11">
        <f>18244.6+32921.6</f>
        <v>51166.2</v>
      </c>
      <c r="G1459" s="11">
        <f>19230.7+32921.6</f>
        <v>52152.3</v>
      </c>
      <c r="H1459" s="11">
        <f>13988.8+25845.4</f>
        <v>39834.199999999997</v>
      </c>
      <c r="I1459" s="11"/>
      <c r="J1459" s="11"/>
      <c r="K1459" s="11"/>
      <c r="L1459" s="11">
        <f t="shared" si="1984"/>
        <v>51166.2</v>
      </c>
      <c r="M1459" s="11">
        <f t="shared" si="1985"/>
        <v>52152.3</v>
      </c>
      <c r="N1459" s="11">
        <f t="shared" si="1986"/>
        <v>39834.199999999997</v>
      </c>
      <c r="O1459" s="11"/>
      <c r="P1459" s="11"/>
      <c r="Q1459" s="11"/>
      <c r="R1459" s="11">
        <f t="shared" si="1961"/>
        <v>51166.2</v>
      </c>
      <c r="S1459" s="11">
        <f t="shared" si="1962"/>
        <v>52152.3</v>
      </c>
      <c r="T1459" s="11">
        <f t="shared" si="1963"/>
        <v>39834.199999999997</v>
      </c>
      <c r="U1459" s="11"/>
      <c r="V1459" s="11"/>
      <c r="W1459" s="11"/>
      <c r="X1459" s="11">
        <f t="shared" si="1953"/>
        <v>51166.2</v>
      </c>
      <c r="Y1459" s="11">
        <f t="shared" si="1954"/>
        <v>52152.3</v>
      </c>
      <c r="Z1459" s="11">
        <f t="shared" si="1955"/>
        <v>39834.199999999997</v>
      </c>
      <c r="AA1459" s="11"/>
      <c r="AB1459" s="11">
        <v>387.8</v>
      </c>
      <c r="AC1459" s="11">
        <v>699.8</v>
      </c>
      <c r="AD1459" s="11">
        <f t="shared" si="2024"/>
        <v>51166.2</v>
      </c>
      <c r="AE1459" s="11"/>
      <c r="AF1459" s="57">
        <f t="shared" si="1947"/>
        <v>51166.2</v>
      </c>
      <c r="AG1459" s="58">
        <f t="shared" si="2025"/>
        <v>52540.100000000006</v>
      </c>
      <c r="AH1459" s="58">
        <f t="shared" si="2026"/>
        <v>40534</v>
      </c>
      <c r="AI1459" s="11"/>
      <c r="AJ1459" s="21"/>
      <c r="AK1459" s="21"/>
    </row>
    <row r="1460" spans="1:37" ht="31.2" x14ac:dyDescent="0.3">
      <c r="A1460" s="47" t="s">
        <v>940</v>
      </c>
      <c r="B1460" s="48"/>
      <c r="C1460" s="47"/>
      <c r="D1460" s="47"/>
      <c r="E1460" s="49" t="s">
        <v>941</v>
      </c>
      <c r="F1460" s="11">
        <f t="shared" ref="F1460:F1464" si="2027">F1461</f>
        <v>218.5</v>
      </c>
      <c r="G1460" s="11">
        <f t="shared" ref="G1460:G1464" si="2028">G1461</f>
        <v>218.5</v>
      </c>
      <c r="H1460" s="11">
        <f t="shared" ref="H1460:H1464" si="2029">H1461</f>
        <v>218.5</v>
      </c>
      <c r="I1460" s="11">
        <f t="shared" si="2010"/>
        <v>0</v>
      </c>
      <c r="J1460" s="11">
        <f t="shared" si="2011"/>
        <v>0</v>
      </c>
      <c r="K1460" s="11">
        <f t="shared" si="2012"/>
        <v>0</v>
      </c>
      <c r="L1460" s="11">
        <f t="shared" si="1984"/>
        <v>218.5</v>
      </c>
      <c r="M1460" s="11">
        <f t="shared" si="1985"/>
        <v>218.5</v>
      </c>
      <c r="N1460" s="11">
        <f t="shared" si="1986"/>
        <v>218.5</v>
      </c>
      <c r="O1460" s="11">
        <f t="shared" si="2013"/>
        <v>241.5</v>
      </c>
      <c r="P1460" s="11">
        <f t="shared" si="2014"/>
        <v>0</v>
      </c>
      <c r="Q1460" s="11">
        <f t="shared" si="2015"/>
        <v>0</v>
      </c>
      <c r="R1460" s="11">
        <f t="shared" si="1961"/>
        <v>460</v>
      </c>
      <c r="S1460" s="11">
        <f t="shared" si="1962"/>
        <v>218.5</v>
      </c>
      <c r="T1460" s="11">
        <f t="shared" si="1963"/>
        <v>218.5</v>
      </c>
      <c r="U1460" s="11">
        <f t="shared" si="2016"/>
        <v>0</v>
      </c>
      <c r="V1460" s="11">
        <f t="shared" si="2017"/>
        <v>0</v>
      </c>
      <c r="W1460" s="11">
        <f t="shared" si="2018"/>
        <v>0</v>
      </c>
      <c r="X1460" s="11">
        <f t="shared" si="1953"/>
        <v>460</v>
      </c>
      <c r="Y1460" s="11">
        <f t="shared" si="1954"/>
        <v>218.5</v>
      </c>
      <c r="Z1460" s="11">
        <f t="shared" si="1955"/>
        <v>218.5</v>
      </c>
      <c r="AA1460" s="11">
        <f t="shared" si="2019"/>
        <v>0</v>
      </c>
      <c r="AB1460" s="11">
        <f t="shared" si="2020"/>
        <v>0</v>
      </c>
      <c r="AC1460" s="11">
        <f t="shared" si="2021"/>
        <v>0</v>
      </c>
      <c r="AD1460" s="11">
        <f t="shared" si="2024"/>
        <v>460</v>
      </c>
      <c r="AE1460" s="11">
        <f t="shared" si="2022"/>
        <v>0</v>
      </c>
      <c r="AF1460" s="57">
        <f t="shared" si="1947"/>
        <v>460</v>
      </c>
      <c r="AG1460" s="58">
        <f t="shared" si="2025"/>
        <v>218.5</v>
      </c>
      <c r="AH1460" s="58">
        <f t="shared" si="2026"/>
        <v>218.5</v>
      </c>
      <c r="AI1460" s="11">
        <f t="shared" si="2023"/>
        <v>0</v>
      </c>
      <c r="AJ1460" s="21"/>
      <c r="AK1460" s="21"/>
    </row>
    <row r="1461" spans="1:37" ht="31.2" x14ac:dyDescent="0.3">
      <c r="A1461" s="47" t="s">
        <v>940</v>
      </c>
      <c r="B1461" s="48" t="s">
        <v>185</v>
      </c>
      <c r="C1461" s="47"/>
      <c r="D1461" s="47"/>
      <c r="E1461" s="49" t="s">
        <v>186</v>
      </c>
      <c r="F1461" s="11">
        <f t="shared" si="2027"/>
        <v>218.5</v>
      </c>
      <c r="G1461" s="11">
        <f t="shared" si="2028"/>
        <v>218.5</v>
      </c>
      <c r="H1461" s="11">
        <f t="shared" si="2029"/>
        <v>218.5</v>
      </c>
      <c r="I1461" s="11">
        <f t="shared" si="2010"/>
        <v>0</v>
      </c>
      <c r="J1461" s="11">
        <f t="shared" si="2011"/>
        <v>0</v>
      </c>
      <c r="K1461" s="11">
        <f t="shared" si="2012"/>
        <v>0</v>
      </c>
      <c r="L1461" s="11">
        <f t="shared" si="1984"/>
        <v>218.5</v>
      </c>
      <c r="M1461" s="11">
        <f t="shared" si="1985"/>
        <v>218.5</v>
      </c>
      <c r="N1461" s="11">
        <f t="shared" si="1986"/>
        <v>218.5</v>
      </c>
      <c r="O1461" s="11">
        <f t="shared" si="2013"/>
        <v>241.5</v>
      </c>
      <c r="P1461" s="11">
        <f t="shared" si="2014"/>
        <v>0</v>
      </c>
      <c r="Q1461" s="11">
        <f t="shared" si="2015"/>
        <v>0</v>
      </c>
      <c r="R1461" s="11">
        <f t="shared" si="1961"/>
        <v>460</v>
      </c>
      <c r="S1461" s="11">
        <f t="shared" si="1962"/>
        <v>218.5</v>
      </c>
      <c r="T1461" s="11">
        <f t="shared" si="1963"/>
        <v>218.5</v>
      </c>
      <c r="U1461" s="11">
        <f t="shared" si="2016"/>
        <v>0</v>
      </c>
      <c r="V1461" s="11">
        <f t="shared" si="2017"/>
        <v>0</v>
      </c>
      <c r="W1461" s="11">
        <f t="shared" si="2018"/>
        <v>0</v>
      </c>
      <c r="X1461" s="11">
        <f t="shared" si="1953"/>
        <v>460</v>
      </c>
      <c r="Y1461" s="11">
        <f t="shared" si="1954"/>
        <v>218.5</v>
      </c>
      <c r="Z1461" s="11">
        <f t="shared" si="1955"/>
        <v>218.5</v>
      </c>
      <c r="AA1461" s="11">
        <f t="shared" si="2019"/>
        <v>0</v>
      </c>
      <c r="AB1461" s="11">
        <f t="shared" si="2020"/>
        <v>0</v>
      </c>
      <c r="AC1461" s="11">
        <f t="shared" si="2021"/>
        <v>0</v>
      </c>
      <c r="AD1461" s="11">
        <f t="shared" si="2024"/>
        <v>460</v>
      </c>
      <c r="AE1461" s="11">
        <f t="shared" si="2022"/>
        <v>0</v>
      </c>
      <c r="AF1461" s="57">
        <f t="shared" si="1947"/>
        <v>460</v>
      </c>
      <c r="AG1461" s="58">
        <f t="shared" si="2025"/>
        <v>218.5</v>
      </c>
      <c r="AH1461" s="58">
        <f t="shared" si="2026"/>
        <v>218.5</v>
      </c>
      <c r="AI1461" s="11">
        <f t="shared" si="2023"/>
        <v>0</v>
      </c>
      <c r="AJ1461" s="21"/>
      <c r="AK1461" s="21"/>
    </row>
    <row r="1462" spans="1:37" x14ac:dyDescent="0.3">
      <c r="A1462" s="47" t="s">
        <v>940</v>
      </c>
      <c r="B1462" s="48">
        <v>300</v>
      </c>
      <c r="C1462" s="47" t="s">
        <v>30</v>
      </c>
      <c r="D1462" s="47" t="s">
        <v>31</v>
      </c>
      <c r="E1462" s="49" t="s">
        <v>32</v>
      </c>
      <c r="F1462" s="11">
        <f>172.5+46</f>
        <v>218.5</v>
      </c>
      <c r="G1462" s="11">
        <f>172.5+46</f>
        <v>218.5</v>
      </c>
      <c r="H1462" s="11">
        <f>172.5+46</f>
        <v>218.5</v>
      </c>
      <c r="I1462" s="11"/>
      <c r="J1462" s="11"/>
      <c r="K1462" s="11"/>
      <c r="L1462" s="11">
        <f t="shared" si="1984"/>
        <v>218.5</v>
      </c>
      <c r="M1462" s="11">
        <f t="shared" si="1985"/>
        <v>218.5</v>
      </c>
      <c r="N1462" s="11">
        <f t="shared" si="1986"/>
        <v>218.5</v>
      </c>
      <c r="O1462" s="11">
        <v>241.5</v>
      </c>
      <c r="P1462" s="11"/>
      <c r="Q1462" s="11"/>
      <c r="R1462" s="11">
        <f t="shared" si="1961"/>
        <v>460</v>
      </c>
      <c r="S1462" s="11">
        <f t="shared" si="1962"/>
        <v>218.5</v>
      </c>
      <c r="T1462" s="11">
        <f t="shared" si="1963"/>
        <v>218.5</v>
      </c>
      <c r="U1462" s="11"/>
      <c r="V1462" s="11"/>
      <c r="W1462" s="11"/>
      <c r="X1462" s="11">
        <f t="shared" si="1953"/>
        <v>460</v>
      </c>
      <c r="Y1462" s="11">
        <f t="shared" si="1954"/>
        <v>218.5</v>
      </c>
      <c r="Z1462" s="11">
        <f t="shared" si="1955"/>
        <v>218.5</v>
      </c>
      <c r="AA1462" s="11"/>
      <c r="AB1462" s="11"/>
      <c r="AC1462" s="11"/>
      <c r="AD1462" s="11">
        <f t="shared" si="2024"/>
        <v>460</v>
      </c>
      <c r="AE1462" s="11"/>
      <c r="AF1462" s="57">
        <f t="shared" si="1947"/>
        <v>460</v>
      </c>
      <c r="AG1462" s="58">
        <f t="shared" si="2025"/>
        <v>218.5</v>
      </c>
      <c r="AH1462" s="58">
        <f t="shared" si="2026"/>
        <v>218.5</v>
      </c>
      <c r="AI1462" s="11"/>
      <c r="AJ1462" s="21"/>
      <c r="AK1462" s="21"/>
    </row>
    <row r="1463" spans="1:37" ht="31.2" x14ac:dyDescent="0.3">
      <c r="A1463" s="47" t="s">
        <v>942</v>
      </c>
      <c r="B1463" s="48"/>
      <c r="C1463" s="47"/>
      <c r="D1463" s="47"/>
      <c r="E1463" s="49" t="s">
        <v>943</v>
      </c>
      <c r="F1463" s="11">
        <f t="shared" si="2027"/>
        <v>109816.2</v>
      </c>
      <c r="G1463" s="11">
        <f t="shared" si="2028"/>
        <v>109816.2</v>
      </c>
      <c r="H1463" s="11">
        <f t="shared" si="2029"/>
        <v>109816.2</v>
      </c>
      <c r="I1463" s="11">
        <f t="shared" si="2010"/>
        <v>0</v>
      </c>
      <c r="J1463" s="11">
        <f t="shared" si="2011"/>
        <v>0</v>
      </c>
      <c r="K1463" s="11">
        <f t="shared" si="2012"/>
        <v>0</v>
      </c>
      <c r="L1463" s="11">
        <f t="shared" si="1984"/>
        <v>109816.2</v>
      </c>
      <c r="M1463" s="11">
        <f t="shared" si="1985"/>
        <v>109816.2</v>
      </c>
      <c r="N1463" s="11">
        <f t="shared" si="1986"/>
        <v>109816.2</v>
      </c>
      <c r="O1463" s="11">
        <f t="shared" si="2013"/>
        <v>612</v>
      </c>
      <c r="P1463" s="11">
        <f t="shared" si="2014"/>
        <v>0</v>
      </c>
      <c r="Q1463" s="11">
        <f t="shared" si="2015"/>
        <v>0</v>
      </c>
      <c r="R1463" s="11">
        <f t="shared" si="1961"/>
        <v>110428.2</v>
      </c>
      <c r="S1463" s="11">
        <f t="shared" si="1962"/>
        <v>109816.2</v>
      </c>
      <c r="T1463" s="11">
        <f t="shared" si="1963"/>
        <v>109816.2</v>
      </c>
      <c r="U1463" s="11">
        <f t="shared" si="2016"/>
        <v>0</v>
      </c>
      <c r="V1463" s="11">
        <f t="shared" si="2017"/>
        <v>0</v>
      </c>
      <c r="W1463" s="11">
        <f t="shared" si="2018"/>
        <v>0</v>
      </c>
      <c r="X1463" s="11">
        <f t="shared" si="1953"/>
        <v>110428.2</v>
      </c>
      <c r="Y1463" s="11">
        <f t="shared" si="1954"/>
        <v>109816.2</v>
      </c>
      <c r="Z1463" s="11">
        <f t="shared" si="1955"/>
        <v>109816.2</v>
      </c>
      <c r="AA1463" s="11">
        <f t="shared" si="2019"/>
        <v>0</v>
      </c>
      <c r="AB1463" s="11">
        <f t="shared" si="2020"/>
        <v>0</v>
      </c>
      <c r="AC1463" s="11">
        <f t="shared" si="2021"/>
        <v>0</v>
      </c>
      <c r="AD1463" s="11">
        <f t="shared" si="2024"/>
        <v>110428.2</v>
      </c>
      <c r="AE1463" s="11">
        <f t="shared" si="2022"/>
        <v>0</v>
      </c>
      <c r="AF1463" s="57">
        <f t="shared" si="1947"/>
        <v>110428.2</v>
      </c>
      <c r="AG1463" s="58">
        <f t="shared" si="2025"/>
        <v>109816.2</v>
      </c>
      <c r="AH1463" s="58">
        <f t="shared" si="2026"/>
        <v>109816.2</v>
      </c>
      <c r="AI1463" s="11">
        <f t="shared" si="2023"/>
        <v>0</v>
      </c>
      <c r="AJ1463" s="21"/>
      <c r="AK1463" s="21"/>
    </row>
    <row r="1464" spans="1:37" ht="31.2" x14ac:dyDescent="0.3">
      <c r="A1464" s="47" t="s">
        <v>942</v>
      </c>
      <c r="B1464" s="48" t="s">
        <v>59</v>
      </c>
      <c r="C1464" s="47"/>
      <c r="D1464" s="47"/>
      <c r="E1464" s="49" t="s">
        <v>60</v>
      </c>
      <c r="F1464" s="11">
        <f t="shared" si="2027"/>
        <v>109816.2</v>
      </c>
      <c r="G1464" s="11">
        <f t="shared" si="2028"/>
        <v>109816.2</v>
      </c>
      <c r="H1464" s="11">
        <f t="shared" si="2029"/>
        <v>109816.2</v>
      </c>
      <c r="I1464" s="11">
        <f t="shared" si="2010"/>
        <v>0</v>
      </c>
      <c r="J1464" s="11">
        <f t="shared" si="2011"/>
        <v>0</v>
      </c>
      <c r="K1464" s="11">
        <f t="shared" si="2012"/>
        <v>0</v>
      </c>
      <c r="L1464" s="11">
        <f t="shared" si="1984"/>
        <v>109816.2</v>
      </c>
      <c r="M1464" s="11">
        <f t="shared" si="1985"/>
        <v>109816.2</v>
      </c>
      <c r="N1464" s="11">
        <f t="shared" si="1986"/>
        <v>109816.2</v>
      </c>
      <c r="O1464" s="11">
        <f t="shared" si="2013"/>
        <v>612</v>
      </c>
      <c r="P1464" s="11">
        <f t="shared" si="2014"/>
        <v>0</v>
      </c>
      <c r="Q1464" s="11">
        <f t="shared" si="2015"/>
        <v>0</v>
      </c>
      <c r="R1464" s="11">
        <f t="shared" si="1961"/>
        <v>110428.2</v>
      </c>
      <c r="S1464" s="11">
        <f t="shared" si="1962"/>
        <v>109816.2</v>
      </c>
      <c r="T1464" s="11">
        <f t="shared" si="1963"/>
        <v>109816.2</v>
      </c>
      <c r="U1464" s="11">
        <f t="shared" si="2016"/>
        <v>0</v>
      </c>
      <c r="V1464" s="11">
        <f t="shared" si="2017"/>
        <v>0</v>
      </c>
      <c r="W1464" s="11">
        <f t="shared" si="2018"/>
        <v>0</v>
      </c>
      <c r="X1464" s="11">
        <f t="shared" si="1953"/>
        <v>110428.2</v>
      </c>
      <c r="Y1464" s="11">
        <f t="shared" si="1954"/>
        <v>109816.2</v>
      </c>
      <c r="Z1464" s="11">
        <f t="shared" si="1955"/>
        <v>109816.2</v>
      </c>
      <c r="AA1464" s="11">
        <f t="shared" si="2019"/>
        <v>0</v>
      </c>
      <c r="AB1464" s="11">
        <f t="shared" si="2020"/>
        <v>0</v>
      </c>
      <c r="AC1464" s="11">
        <f t="shared" si="2021"/>
        <v>0</v>
      </c>
      <c r="AD1464" s="11">
        <f t="shared" si="2024"/>
        <v>110428.2</v>
      </c>
      <c r="AE1464" s="11">
        <f t="shared" si="2022"/>
        <v>0</v>
      </c>
      <c r="AF1464" s="57">
        <f t="shared" ref="AF1464:AF1527" si="2030">AD1464+AE1464</f>
        <v>110428.2</v>
      </c>
      <c r="AG1464" s="58">
        <f t="shared" si="2025"/>
        <v>109816.2</v>
      </c>
      <c r="AH1464" s="58">
        <f t="shared" si="2026"/>
        <v>109816.2</v>
      </c>
      <c r="AI1464" s="11">
        <f t="shared" si="2023"/>
        <v>0</v>
      </c>
      <c r="AJ1464" s="21"/>
      <c r="AK1464" s="21"/>
    </row>
    <row r="1465" spans="1:37" x14ac:dyDescent="0.3">
      <c r="A1465" s="47" t="s">
        <v>942</v>
      </c>
      <c r="B1465" s="48">
        <v>200</v>
      </c>
      <c r="C1465" s="47" t="s">
        <v>30</v>
      </c>
      <c r="D1465" s="47" t="s">
        <v>31</v>
      </c>
      <c r="E1465" s="49" t="s">
        <v>32</v>
      </c>
      <c r="F1465" s="11">
        <v>109816.2</v>
      </c>
      <c r="G1465" s="11">
        <v>109816.2</v>
      </c>
      <c r="H1465" s="11">
        <v>109816.2</v>
      </c>
      <c r="I1465" s="11"/>
      <c r="J1465" s="11"/>
      <c r="K1465" s="11"/>
      <c r="L1465" s="11">
        <f t="shared" si="1984"/>
        <v>109816.2</v>
      </c>
      <c r="M1465" s="11">
        <f t="shared" si="1985"/>
        <v>109816.2</v>
      </c>
      <c r="N1465" s="11">
        <f t="shared" si="1986"/>
        <v>109816.2</v>
      </c>
      <c r="O1465" s="11">
        <v>612</v>
      </c>
      <c r="P1465" s="11"/>
      <c r="Q1465" s="11"/>
      <c r="R1465" s="11">
        <f t="shared" si="1961"/>
        <v>110428.2</v>
      </c>
      <c r="S1465" s="11">
        <f t="shared" si="1962"/>
        <v>109816.2</v>
      </c>
      <c r="T1465" s="11">
        <f t="shared" si="1963"/>
        <v>109816.2</v>
      </c>
      <c r="U1465" s="11"/>
      <c r="V1465" s="11"/>
      <c r="W1465" s="11"/>
      <c r="X1465" s="11">
        <f t="shared" si="1953"/>
        <v>110428.2</v>
      </c>
      <c r="Y1465" s="11">
        <f t="shared" si="1954"/>
        <v>109816.2</v>
      </c>
      <c r="Z1465" s="11">
        <f t="shared" si="1955"/>
        <v>109816.2</v>
      </c>
      <c r="AA1465" s="11"/>
      <c r="AB1465" s="11"/>
      <c r="AC1465" s="11"/>
      <c r="AD1465" s="11">
        <f t="shared" si="2024"/>
        <v>110428.2</v>
      </c>
      <c r="AE1465" s="11"/>
      <c r="AF1465" s="57">
        <f t="shared" si="2030"/>
        <v>110428.2</v>
      </c>
      <c r="AG1465" s="58">
        <f t="shared" si="2025"/>
        <v>109816.2</v>
      </c>
      <c r="AH1465" s="58">
        <f t="shared" si="2026"/>
        <v>109816.2</v>
      </c>
      <c r="AI1465" s="11"/>
      <c r="AJ1465" s="21"/>
      <c r="AK1465" s="21"/>
    </row>
    <row r="1466" spans="1:37" ht="62.4" x14ac:dyDescent="0.3">
      <c r="A1466" s="47" t="s">
        <v>944</v>
      </c>
      <c r="B1466" s="48"/>
      <c r="C1466" s="47"/>
      <c r="D1466" s="47"/>
      <c r="E1466" s="49" t="s">
        <v>945</v>
      </c>
      <c r="F1466" s="11">
        <f t="shared" ref="F1466:K1466" si="2031">F1467+F1469+F1471</f>
        <v>3190.6000000000004</v>
      </c>
      <c r="G1466" s="11">
        <f t="shared" si="2031"/>
        <v>3222.7000000000003</v>
      </c>
      <c r="H1466" s="11">
        <f t="shared" si="2031"/>
        <v>3222.7000000000003</v>
      </c>
      <c r="I1466" s="11">
        <f t="shared" si="2031"/>
        <v>0</v>
      </c>
      <c r="J1466" s="11">
        <f t="shared" si="2031"/>
        <v>0</v>
      </c>
      <c r="K1466" s="11">
        <f t="shared" si="2031"/>
        <v>0</v>
      </c>
      <c r="L1466" s="11">
        <f t="shared" si="1984"/>
        <v>3190.6000000000004</v>
      </c>
      <c r="M1466" s="11">
        <f t="shared" si="1985"/>
        <v>3222.7000000000003</v>
      </c>
      <c r="N1466" s="11">
        <f t="shared" si="1986"/>
        <v>3222.7000000000003</v>
      </c>
      <c r="O1466" s="11">
        <f>O1467+O1469+O1471</f>
        <v>142.1</v>
      </c>
      <c r="P1466" s="11">
        <f>P1467+P1469+P1471</f>
        <v>171.3</v>
      </c>
      <c r="Q1466" s="11">
        <f>Q1467+Q1469+Q1471</f>
        <v>171.3</v>
      </c>
      <c r="R1466" s="11">
        <f t="shared" si="1961"/>
        <v>3332.7000000000003</v>
      </c>
      <c r="S1466" s="11">
        <f t="shared" si="1962"/>
        <v>3394.0000000000005</v>
      </c>
      <c r="T1466" s="11">
        <f t="shared" si="1963"/>
        <v>3394.0000000000005</v>
      </c>
      <c r="U1466" s="11">
        <f>U1467+U1469+U1471</f>
        <v>0</v>
      </c>
      <c r="V1466" s="11">
        <f>V1467+V1469+V1471</f>
        <v>0</v>
      </c>
      <c r="W1466" s="11">
        <f>W1467+W1469+W1471</f>
        <v>0</v>
      </c>
      <c r="X1466" s="11">
        <f t="shared" si="1953"/>
        <v>3332.7000000000003</v>
      </c>
      <c r="Y1466" s="11">
        <f t="shared" si="1954"/>
        <v>3394.0000000000005</v>
      </c>
      <c r="Z1466" s="11">
        <f t="shared" si="1955"/>
        <v>3394.0000000000005</v>
      </c>
      <c r="AA1466" s="11">
        <f>AA1467+AA1469+AA1471</f>
        <v>3526.5120000000002</v>
      </c>
      <c r="AB1466" s="11">
        <f>AB1467+AB1469+AB1471</f>
        <v>0</v>
      </c>
      <c r="AC1466" s="11">
        <f>AC1467+AC1469+AC1471</f>
        <v>0</v>
      </c>
      <c r="AD1466" s="11">
        <f t="shared" si="2024"/>
        <v>6859.2120000000004</v>
      </c>
      <c r="AE1466" s="11">
        <f>AE1467+AE1469+AE1471</f>
        <v>0</v>
      </c>
      <c r="AF1466" s="57">
        <f t="shared" si="2030"/>
        <v>6859.2120000000004</v>
      </c>
      <c r="AG1466" s="58">
        <f t="shared" si="2025"/>
        <v>3394.0000000000005</v>
      </c>
      <c r="AH1466" s="58">
        <f t="shared" si="2026"/>
        <v>3394.0000000000005</v>
      </c>
      <c r="AI1466" s="11">
        <f>AI1467+AI1469+AI1471</f>
        <v>0</v>
      </c>
      <c r="AJ1466" s="21"/>
      <c r="AK1466" s="21"/>
    </row>
    <row r="1467" spans="1:37" ht="78" x14ac:dyDescent="0.3">
      <c r="A1467" s="47" t="s">
        <v>944</v>
      </c>
      <c r="B1467" s="48" t="s">
        <v>141</v>
      </c>
      <c r="C1467" s="47"/>
      <c r="D1467" s="47"/>
      <c r="E1467" s="49" t="s">
        <v>142</v>
      </c>
      <c r="F1467" s="11">
        <f t="shared" ref="F1467:K1467" si="2032">F1468</f>
        <v>1014.4</v>
      </c>
      <c r="G1467" s="11">
        <f t="shared" si="2032"/>
        <v>1046.5</v>
      </c>
      <c r="H1467" s="11">
        <f t="shared" si="2032"/>
        <v>1046.5</v>
      </c>
      <c r="I1467" s="11">
        <f t="shared" si="2032"/>
        <v>0</v>
      </c>
      <c r="J1467" s="11">
        <f t="shared" si="2032"/>
        <v>0</v>
      </c>
      <c r="K1467" s="11">
        <f t="shared" si="2032"/>
        <v>0</v>
      </c>
      <c r="L1467" s="11">
        <f t="shared" si="1984"/>
        <v>1014.4</v>
      </c>
      <c r="M1467" s="11">
        <f t="shared" si="1985"/>
        <v>1046.5</v>
      </c>
      <c r="N1467" s="11">
        <f t="shared" si="1986"/>
        <v>1046.5</v>
      </c>
      <c r="O1467" s="11">
        <f>O1468</f>
        <v>142.1</v>
      </c>
      <c r="P1467" s="11">
        <f>P1468</f>
        <v>171.3</v>
      </c>
      <c r="Q1467" s="11">
        <f>Q1468</f>
        <v>171.3</v>
      </c>
      <c r="R1467" s="11">
        <f t="shared" si="1961"/>
        <v>1156.5</v>
      </c>
      <c r="S1467" s="11">
        <f t="shared" si="1962"/>
        <v>1217.8</v>
      </c>
      <c r="T1467" s="11">
        <f t="shared" si="1963"/>
        <v>1217.8</v>
      </c>
      <c r="U1467" s="11">
        <f>U1468</f>
        <v>0</v>
      </c>
      <c r="V1467" s="11">
        <f>V1468</f>
        <v>0</v>
      </c>
      <c r="W1467" s="11">
        <f>W1468</f>
        <v>0</v>
      </c>
      <c r="X1467" s="11">
        <f t="shared" si="1953"/>
        <v>1156.5</v>
      </c>
      <c r="Y1467" s="11">
        <f t="shared" si="1954"/>
        <v>1217.8</v>
      </c>
      <c r="Z1467" s="11">
        <f t="shared" si="1955"/>
        <v>1217.8</v>
      </c>
      <c r="AA1467" s="11">
        <f>AA1468</f>
        <v>0</v>
      </c>
      <c r="AB1467" s="11">
        <f>AB1468</f>
        <v>0</v>
      </c>
      <c r="AC1467" s="11">
        <f>AC1468</f>
        <v>0</v>
      </c>
      <c r="AD1467" s="11">
        <f t="shared" si="2024"/>
        <v>1156.5</v>
      </c>
      <c r="AE1467" s="11">
        <f>AE1468</f>
        <v>0</v>
      </c>
      <c r="AF1467" s="57">
        <f t="shared" si="2030"/>
        <v>1156.5</v>
      </c>
      <c r="AG1467" s="58">
        <f t="shared" si="2025"/>
        <v>1217.8</v>
      </c>
      <c r="AH1467" s="58">
        <f t="shared" si="2026"/>
        <v>1217.8</v>
      </c>
      <c r="AI1467" s="11">
        <f>AI1468</f>
        <v>0</v>
      </c>
      <c r="AJ1467" s="21"/>
      <c r="AK1467" s="21"/>
    </row>
    <row r="1468" spans="1:37" ht="46.8" x14ac:dyDescent="0.3">
      <c r="A1468" s="47" t="s">
        <v>944</v>
      </c>
      <c r="B1468" s="48">
        <v>100</v>
      </c>
      <c r="C1468" s="47" t="s">
        <v>99</v>
      </c>
      <c r="D1468" s="47" t="s">
        <v>162</v>
      </c>
      <c r="E1468" s="49" t="s">
        <v>163</v>
      </c>
      <c r="F1468" s="11">
        <v>1014.4</v>
      </c>
      <c r="G1468" s="11">
        <v>1046.5</v>
      </c>
      <c r="H1468" s="11">
        <v>1046.5</v>
      </c>
      <c r="I1468" s="11"/>
      <c r="J1468" s="11"/>
      <c r="K1468" s="11"/>
      <c r="L1468" s="11">
        <f t="shared" si="1984"/>
        <v>1014.4</v>
      </c>
      <c r="M1468" s="11">
        <f t="shared" si="1985"/>
        <v>1046.5</v>
      </c>
      <c r="N1468" s="11">
        <f t="shared" si="1986"/>
        <v>1046.5</v>
      </c>
      <c r="O1468" s="11">
        <v>142.1</v>
      </c>
      <c r="P1468" s="11">
        <v>171.3</v>
      </c>
      <c r="Q1468" s="11">
        <v>171.3</v>
      </c>
      <c r="R1468" s="11">
        <f t="shared" si="1961"/>
        <v>1156.5</v>
      </c>
      <c r="S1468" s="11">
        <f t="shared" si="1962"/>
        <v>1217.8</v>
      </c>
      <c r="T1468" s="11">
        <f t="shared" si="1963"/>
        <v>1217.8</v>
      </c>
      <c r="U1468" s="11"/>
      <c r="V1468" s="11"/>
      <c r="W1468" s="11"/>
      <c r="X1468" s="11">
        <f t="shared" si="1953"/>
        <v>1156.5</v>
      </c>
      <c r="Y1468" s="11">
        <f t="shared" si="1954"/>
        <v>1217.8</v>
      </c>
      <c r="Z1468" s="11">
        <f t="shared" si="1955"/>
        <v>1217.8</v>
      </c>
      <c r="AA1468" s="11"/>
      <c r="AB1468" s="11"/>
      <c r="AC1468" s="11"/>
      <c r="AD1468" s="11">
        <f t="shared" si="2024"/>
        <v>1156.5</v>
      </c>
      <c r="AE1468" s="11"/>
      <c r="AF1468" s="57">
        <f t="shared" si="2030"/>
        <v>1156.5</v>
      </c>
      <c r="AG1468" s="58">
        <f t="shared" si="2025"/>
        <v>1217.8</v>
      </c>
      <c r="AH1468" s="58">
        <f t="shared" si="2026"/>
        <v>1217.8</v>
      </c>
      <c r="AI1468" s="11"/>
      <c r="AJ1468" s="21"/>
      <c r="AK1468" s="21"/>
    </row>
    <row r="1469" spans="1:37" ht="31.2" x14ac:dyDescent="0.3">
      <c r="A1469" s="47" t="s">
        <v>944</v>
      </c>
      <c r="B1469" s="48" t="s">
        <v>59</v>
      </c>
      <c r="C1469" s="47"/>
      <c r="D1469" s="47"/>
      <c r="E1469" s="49" t="s">
        <v>60</v>
      </c>
      <c r="F1469" s="11">
        <f t="shared" ref="F1469:K1469" si="2033">F1470</f>
        <v>2156.8000000000002</v>
      </c>
      <c r="G1469" s="11">
        <f t="shared" si="2033"/>
        <v>2156.8000000000002</v>
      </c>
      <c r="H1469" s="11">
        <f t="shared" si="2033"/>
        <v>2156.8000000000002</v>
      </c>
      <c r="I1469" s="11">
        <f t="shared" si="2033"/>
        <v>0</v>
      </c>
      <c r="J1469" s="11">
        <f t="shared" si="2033"/>
        <v>0</v>
      </c>
      <c r="K1469" s="11">
        <f t="shared" si="2033"/>
        <v>0</v>
      </c>
      <c r="L1469" s="11">
        <f t="shared" si="1984"/>
        <v>2156.8000000000002</v>
      </c>
      <c r="M1469" s="11">
        <f t="shared" si="1985"/>
        <v>2156.8000000000002</v>
      </c>
      <c r="N1469" s="11">
        <f t="shared" si="1986"/>
        <v>2156.8000000000002</v>
      </c>
      <c r="O1469" s="11">
        <f>O1470</f>
        <v>0</v>
      </c>
      <c r="P1469" s="11">
        <f>P1470</f>
        <v>0</v>
      </c>
      <c r="Q1469" s="11">
        <f>Q1470</f>
        <v>0</v>
      </c>
      <c r="R1469" s="11">
        <f t="shared" si="1961"/>
        <v>2156.8000000000002</v>
      </c>
      <c r="S1469" s="11">
        <f t="shared" si="1962"/>
        <v>2156.8000000000002</v>
      </c>
      <c r="T1469" s="11">
        <f t="shared" si="1963"/>
        <v>2156.8000000000002</v>
      </c>
      <c r="U1469" s="11">
        <f>U1470</f>
        <v>0</v>
      </c>
      <c r="V1469" s="11">
        <f>V1470</f>
        <v>0</v>
      </c>
      <c r="W1469" s="11">
        <f>W1470</f>
        <v>0</v>
      </c>
      <c r="X1469" s="11">
        <f t="shared" si="1953"/>
        <v>2156.8000000000002</v>
      </c>
      <c r="Y1469" s="11">
        <f t="shared" si="1954"/>
        <v>2156.8000000000002</v>
      </c>
      <c r="Z1469" s="11">
        <f t="shared" si="1955"/>
        <v>2156.8000000000002</v>
      </c>
      <c r="AA1469" s="11">
        <f>AA1470</f>
        <v>3526.5120000000002</v>
      </c>
      <c r="AB1469" s="11">
        <f>AB1470</f>
        <v>0</v>
      </c>
      <c r="AC1469" s="11">
        <f>AC1470</f>
        <v>0</v>
      </c>
      <c r="AD1469" s="11">
        <f t="shared" si="2024"/>
        <v>5683.3119999999999</v>
      </c>
      <c r="AE1469" s="11">
        <f>AE1470</f>
        <v>0</v>
      </c>
      <c r="AF1469" s="57">
        <f t="shared" si="2030"/>
        <v>5683.3119999999999</v>
      </c>
      <c r="AG1469" s="58">
        <f t="shared" si="2025"/>
        <v>2156.8000000000002</v>
      </c>
      <c r="AH1469" s="58">
        <f t="shared" si="2026"/>
        <v>2156.8000000000002</v>
      </c>
      <c r="AI1469" s="11">
        <f>AI1470</f>
        <v>0</v>
      </c>
      <c r="AJ1469" s="21"/>
      <c r="AK1469" s="21"/>
    </row>
    <row r="1470" spans="1:37" ht="46.8" x14ac:dyDescent="0.3">
      <c r="A1470" s="47" t="s">
        <v>944</v>
      </c>
      <c r="B1470" s="48">
        <v>200</v>
      </c>
      <c r="C1470" s="47" t="s">
        <v>99</v>
      </c>
      <c r="D1470" s="47" t="s">
        <v>162</v>
      </c>
      <c r="E1470" s="49" t="s">
        <v>163</v>
      </c>
      <c r="F1470" s="11">
        <v>2156.8000000000002</v>
      </c>
      <c r="G1470" s="11">
        <v>2156.8000000000002</v>
      </c>
      <c r="H1470" s="11">
        <v>2156.8000000000002</v>
      </c>
      <c r="I1470" s="11"/>
      <c r="J1470" s="11"/>
      <c r="K1470" s="11"/>
      <c r="L1470" s="11">
        <f t="shared" si="1984"/>
        <v>2156.8000000000002</v>
      </c>
      <c r="M1470" s="11">
        <f t="shared" si="1985"/>
        <v>2156.8000000000002</v>
      </c>
      <c r="N1470" s="11">
        <f t="shared" si="1986"/>
        <v>2156.8000000000002</v>
      </c>
      <c r="O1470" s="11"/>
      <c r="P1470" s="11"/>
      <c r="Q1470" s="11"/>
      <c r="R1470" s="11">
        <f t="shared" si="1961"/>
        <v>2156.8000000000002</v>
      </c>
      <c r="S1470" s="11">
        <f t="shared" si="1962"/>
        <v>2156.8000000000002</v>
      </c>
      <c r="T1470" s="11">
        <f t="shared" si="1963"/>
        <v>2156.8000000000002</v>
      </c>
      <c r="U1470" s="11"/>
      <c r="V1470" s="11"/>
      <c r="W1470" s="11"/>
      <c r="X1470" s="11">
        <f t="shared" si="1953"/>
        <v>2156.8000000000002</v>
      </c>
      <c r="Y1470" s="11">
        <f t="shared" si="1954"/>
        <v>2156.8000000000002</v>
      </c>
      <c r="Z1470" s="11">
        <f t="shared" si="1955"/>
        <v>2156.8000000000002</v>
      </c>
      <c r="AA1470" s="11">
        <v>3526.5120000000002</v>
      </c>
      <c r="AB1470" s="11"/>
      <c r="AC1470" s="11"/>
      <c r="AD1470" s="11">
        <f t="shared" si="2024"/>
        <v>5683.3119999999999</v>
      </c>
      <c r="AE1470" s="11"/>
      <c r="AF1470" s="57">
        <f t="shared" si="2030"/>
        <v>5683.3119999999999</v>
      </c>
      <c r="AG1470" s="58">
        <f t="shared" si="2025"/>
        <v>2156.8000000000002</v>
      </c>
      <c r="AH1470" s="58">
        <f t="shared" si="2026"/>
        <v>2156.8000000000002</v>
      </c>
      <c r="AI1470" s="11"/>
      <c r="AJ1470" s="21"/>
      <c r="AK1470" s="21"/>
    </row>
    <row r="1471" spans="1:37" x14ac:dyDescent="0.3">
      <c r="A1471" s="47" t="s">
        <v>944</v>
      </c>
      <c r="B1471" s="48" t="s">
        <v>45</v>
      </c>
      <c r="C1471" s="47"/>
      <c r="D1471" s="47"/>
      <c r="E1471" s="49" t="s">
        <v>46</v>
      </c>
      <c r="F1471" s="11">
        <f t="shared" ref="F1471:K1471" si="2034">F1472</f>
        <v>19.399999999999999</v>
      </c>
      <c r="G1471" s="11">
        <f t="shared" si="2034"/>
        <v>19.399999999999999</v>
      </c>
      <c r="H1471" s="11">
        <f t="shared" si="2034"/>
        <v>19.399999999999999</v>
      </c>
      <c r="I1471" s="11">
        <f t="shared" si="2034"/>
        <v>0</v>
      </c>
      <c r="J1471" s="11">
        <f t="shared" si="2034"/>
        <v>0</v>
      </c>
      <c r="K1471" s="11">
        <f t="shared" si="2034"/>
        <v>0</v>
      </c>
      <c r="L1471" s="11">
        <f t="shared" si="1984"/>
        <v>19.399999999999999</v>
      </c>
      <c r="M1471" s="11">
        <f t="shared" si="1985"/>
        <v>19.399999999999999</v>
      </c>
      <c r="N1471" s="11">
        <f t="shared" si="1986"/>
        <v>19.399999999999999</v>
      </c>
      <c r="O1471" s="11">
        <f>O1472</f>
        <v>0</v>
      </c>
      <c r="P1471" s="11">
        <f>P1472</f>
        <v>0</v>
      </c>
      <c r="Q1471" s="11">
        <f>Q1472</f>
        <v>0</v>
      </c>
      <c r="R1471" s="11">
        <f t="shared" si="1961"/>
        <v>19.399999999999999</v>
      </c>
      <c r="S1471" s="11">
        <f t="shared" si="1962"/>
        <v>19.399999999999999</v>
      </c>
      <c r="T1471" s="11">
        <f t="shared" si="1963"/>
        <v>19.399999999999999</v>
      </c>
      <c r="U1471" s="11">
        <f>U1472</f>
        <v>0</v>
      </c>
      <c r="V1471" s="11">
        <f>V1472</f>
        <v>0</v>
      </c>
      <c r="W1471" s="11">
        <f>W1472</f>
        <v>0</v>
      </c>
      <c r="X1471" s="11">
        <f t="shared" ref="X1471:X1534" si="2035">R1471+U1471</f>
        <v>19.399999999999999</v>
      </c>
      <c r="Y1471" s="11">
        <f t="shared" ref="Y1471:Y1534" si="2036">S1471+V1471</f>
        <v>19.399999999999999</v>
      </c>
      <c r="Z1471" s="11">
        <f t="shared" ref="Z1471:Z1534" si="2037">T1471+W1471</f>
        <v>19.399999999999999</v>
      </c>
      <c r="AA1471" s="11">
        <f>AA1472</f>
        <v>0</v>
      </c>
      <c r="AB1471" s="11">
        <f>AB1472</f>
        <v>0</v>
      </c>
      <c r="AC1471" s="11">
        <f>AC1472</f>
        <v>0</v>
      </c>
      <c r="AD1471" s="11">
        <f t="shared" si="2024"/>
        <v>19.399999999999999</v>
      </c>
      <c r="AE1471" s="11">
        <f>AE1472</f>
        <v>0</v>
      </c>
      <c r="AF1471" s="57">
        <f t="shared" si="2030"/>
        <v>19.399999999999999</v>
      </c>
      <c r="AG1471" s="58">
        <f t="shared" si="2025"/>
        <v>19.399999999999999</v>
      </c>
      <c r="AH1471" s="58">
        <f t="shared" si="2026"/>
        <v>19.399999999999999</v>
      </c>
      <c r="AI1471" s="11">
        <f>AI1472</f>
        <v>0</v>
      </c>
      <c r="AJ1471" s="21"/>
      <c r="AK1471" s="21"/>
    </row>
    <row r="1472" spans="1:37" ht="46.8" x14ac:dyDescent="0.3">
      <c r="A1472" s="47" t="s">
        <v>944</v>
      </c>
      <c r="B1472" s="48">
        <v>800</v>
      </c>
      <c r="C1472" s="47" t="s">
        <v>99</v>
      </c>
      <c r="D1472" s="47" t="s">
        <v>162</v>
      </c>
      <c r="E1472" s="49" t="s">
        <v>163</v>
      </c>
      <c r="F1472" s="11">
        <v>19.399999999999999</v>
      </c>
      <c r="G1472" s="11">
        <v>19.399999999999999</v>
      </c>
      <c r="H1472" s="11">
        <v>19.399999999999999</v>
      </c>
      <c r="I1472" s="11"/>
      <c r="J1472" s="11"/>
      <c r="K1472" s="11"/>
      <c r="L1472" s="11">
        <f t="shared" si="1984"/>
        <v>19.399999999999999</v>
      </c>
      <c r="M1472" s="11">
        <f t="shared" si="1985"/>
        <v>19.399999999999999</v>
      </c>
      <c r="N1472" s="11">
        <f t="shared" si="1986"/>
        <v>19.399999999999999</v>
      </c>
      <c r="O1472" s="11"/>
      <c r="P1472" s="11"/>
      <c r="Q1472" s="11"/>
      <c r="R1472" s="11">
        <f t="shared" si="1961"/>
        <v>19.399999999999999</v>
      </c>
      <c r="S1472" s="11">
        <f t="shared" si="1962"/>
        <v>19.399999999999999</v>
      </c>
      <c r="T1472" s="11">
        <f t="shared" si="1963"/>
        <v>19.399999999999999</v>
      </c>
      <c r="U1472" s="11"/>
      <c r="V1472" s="11"/>
      <c r="W1472" s="11"/>
      <c r="X1472" s="11">
        <f t="shared" si="2035"/>
        <v>19.399999999999999</v>
      </c>
      <c r="Y1472" s="11">
        <f t="shared" si="2036"/>
        <v>19.399999999999999</v>
      </c>
      <c r="Z1472" s="11">
        <f t="shared" si="2037"/>
        <v>19.399999999999999</v>
      </c>
      <c r="AA1472" s="11"/>
      <c r="AB1472" s="11"/>
      <c r="AC1472" s="11"/>
      <c r="AD1472" s="11">
        <f t="shared" si="2024"/>
        <v>19.399999999999999</v>
      </c>
      <c r="AE1472" s="11"/>
      <c r="AF1472" s="57">
        <f t="shared" si="2030"/>
        <v>19.399999999999999</v>
      </c>
      <c r="AG1472" s="58">
        <f t="shared" si="2025"/>
        <v>19.399999999999999</v>
      </c>
      <c r="AH1472" s="58">
        <f t="shared" si="2026"/>
        <v>19.399999999999999</v>
      </c>
      <c r="AI1472" s="11"/>
      <c r="AJ1472" s="21"/>
      <c r="AK1472" s="21"/>
    </row>
    <row r="1473" spans="1:37" ht="78" x14ac:dyDescent="0.3">
      <c r="A1473" s="47" t="s">
        <v>946</v>
      </c>
      <c r="B1473" s="48"/>
      <c r="C1473" s="47"/>
      <c r="D1473" s="47"/>
      <c r="E1473" s="49" t="s">
        <v>947</v>
      </c>
      <c r="F1473" s="11">
        <f t="shared" ref="F1473:F1504" si="2038">F1474</f>
        <v>3202.5</v>
      </c>
      <c r="G1473" s="11">
        <f t="shared" ref="G1473:G1504" si="2039">G1474</f>
        <v>2202.5</v>
      </c>
      <c r="H1473" s="11">
        <f t="shared" ref="H1473:H1504" si="2040">H1474</f>
        <v>2202.5</v>
      </c>
      <c r="I1473" s="11">
        <f t="shared" ref="I1473:I1504" si="2041">I1474</f>
        <v>0</v>
      </c>
      <c r="J1473" s="11">
        <f t="shared" ref="J1473:J1504" si="2042">J1474</f>
        <v>0</v>
      </c>
      <c r="K1473" s="11">
        <f t="shared" ref="K1473:K1504" si="2043">K1474</f>
        <v>0</v>
      </c>
      <c r="L1473" s="11">
        <f t="shared" si="1984"/>
        <v>3202.5</v>
      </c>
      <c r="M1473" s="11">
        <f t="shared" si="1985"/>
        <v>2202.5</v>
      </c>
      <c r="N1473" s="11">
        <f t="shared" si="1986"/>
        <v>2202.5</v>
      </c>
      <c r="O1473" s="11">
        <f t="shared" ref="O1473:O1504" si="2044">O1474</f>
        <v>0</v>
      </c>
      <c r="P1473" s="11">
        <f t="shared" ref="P1473:P1504" si="2045">P1474</f>
        <v>0</v>
      </c>
      <c r="Q1473" s="11">
        <f t="shared" ref="Q1473:Q1504" si="2046">Q1474</f>
        <v>0</v>
      </c>
      <c r="R1473" s="11">
        <f t="shared" si="1961"/>
        <v>3202.5</v>
      </c>
      <c r="S1473" s="11">
        <f t="shared" si="1962"/>
        <v>2202.5</v>
      </c>
      <c r="T1473" s="11">
        <f t="shared" si="1963"/>
        <v>2202.5</v>
      </c>
      <c r="U1473" s="11">
        <f t="shared" ref="U1473:U1504" si="2047">U1474</f>
        <v>0</v>
      </c>
      <c r="V1473" s="11">
        <f t="shared" ref="V1473:V1504" si="2048">V1474</f>
        <v>0</v>
      </c>
      <c r="W1473" s="11">
        <f t="shared" ref="W1473:W1504" si="2049">W1474</f>
        <v>0</v>
      </c>
      <c r="X1473" s="11">
        <f t="shared" si="2035"/>
        <v>3202.5</v>
      </c>
      <c r="Y1473" s="11">
        <f t="shared" si="2036"/>
        <v>2202.5</v>
      </c>
      <c r="Z1473" s="11">
        <f t="shared" si="2037"/>
        <v>2202.5</v>
      </c>
      <c r="AA1473" s="11">
        <f t="shared" ref="AA1473:AA1504" si="2050">AA1474</f>
        <v>0</v>
      </c>
      <c r="AB1473" s="11">
        <f t="shared" ref="AB1473:AB1504" si="2051">AB1474</f>
        <v>0</v>
      </c>
      <c r="AC1473" s="11">
        <f t="shared" ref="AC1473:AC1504" si="2052">AC1474</f>
        <v>0</v>
      </c>
      <c r="AD1473" s="11">
        <f t="shared" si="2024"/>
        <v>3202.5</v>
      </c>
      <c r="AE1473" s="11">
        <f t="shared" ref="AE1473:AE1504" si="2053">AE1474</f>
        <v>0</v>
      </c>
      <c r="AF1473" s="57">
        <f t="shared" si="2030"/>
        <v>3202.5</v>
      </c>
      <c r="AG1473" s="58">
        <f t="shared" si="2025"/>
        <v>2202.5</v>
      </c>
      <c r="AH1473" s="58">
        <f t="shared" si="2026"/>
        <v>2202.5</v>
      </c>
      <c r="AI1473" s="11">
        <f t="shared" ref="AI1473:AI1504" si="2054">AI1474</f>
        <v>0</v>
      </c>
      <c r="AJ1473" s="21"/>
      <c r="AK1473" s="21"/>
    </row>
    <row r="1474" spans="1:37" ht="31.2" x14ac:dyDescent="0.3">
      <c r="A1474" s="47" t="s">
        <v>946</v>
      </c>
      <c r="B1474" s="48" t="s">
        <v>59</v>
      </c>
      <c r="C1474" s="47"/>
      <c r="D1474" s="47"/>
      <c r="E1474" s="49" t="s">
        <v>60</v>
      </c>
      <c r="F1474" s="11">
        <f t="shared" si="2038"/>
        <v>3202.5</v>
      </c>
      <c r="G1474" s="11">
        <f t="shared" si="2039"/>
        <v>2202.5</v>
      </c>
      <c r="H1474" s="11">
        <f t="shared" si="2040"/>
        <v>2202.5</v>
      </c>
      <c r="I1474" s="11">
        <f t="shared" si="2041"/>
        <v>0</v>
      </c>
      <c r="J1474" s="11">
        <f t="shared" si="2042"/>
        <v>0</v>
      </c>
      <c r="K1474" s="11">
        <f t="shared" si="2043"/>
        <v>0</v>
      </c>
      <c r="L1474" s="11">
        <f t="shared" si="1984"/>
        <v>3202.5</v>
      </c>
      <c r="M1474" s="11">
        <f t="shared" si="1985"/>
        <v>2202.5</v>
      </c>
      <c r="N1474" s="11">
        <f t="shared" si="1986"/>
        <v>2202.5</v>
      </c>
      <c r="O1474" s="11">
        <f t="shared" si="2044"/>
        <v>0</v>
      </c>
      <c r="P1474" s="11">
        <f t="shared" si="2045"/>
        <v>0</v>
      </c>
      <c r="Q1474" s="11">
        <f t="shared" si="2046"/>
        <v>0</v>
      </c>
      <c r="R1474" s="11">
        <f t="shared" si="1961"/>
        <v>3202.5</v>
      </c>
      <c r="S1474" s="11">
        <f t="shared" si="1962"/>
        <v>2202.5</v>
      </c>
      <c r="T1474" s="11">
        <f t="shared" si="1963"/>
        <v>2202.5</v>
      </c>
      <c r="U1474" s="11">
        <f t="shared" si="2047"/>
        <v>0</v>
      </c>
      <c r="V1474" s="11">
        <f t="shared" si="2048"/>
        <v>0</v>
      </c>
      <c r="W1474" s="11">
        <f t="shared" si="2049"/>
        <v>0</v>
      </c>
      <c r="X1474" s="11">
        <f t="shared" si="2035"/>
        <v>3202.5</v>
      </c>
      <c r="Y1474" s="11">
        <f t="shared" si="2036"/>
        <v>2202.5</v>
      </c>
      <c r="Z1474" s="11">
        <f t="shared" si="2037"/>
        <v>2202.5</v>
      </c>
      <c r="AA1474" s="11">
        <f t="shared" si="2050"/>
        <v>0</v>
      </c>
      <c r="AB1474" s="11">
        <f t="shared" si="2051"/>
        <v>0</v>
      </c>
      <c r="AC1474" s="11">
        <f t="shared" si="2052"/>
        <v>0</v>
      </c>
      <c r="AD1474" s="11">
        <f t="shared" si="2024"/>
        <v>3202.5</v>
      </c>
      <c r="AE1474" s="11">
        <f t="shared" si="2053"/>
        <v>0</v>
      </c>
      <c r="AF1474" s="57">
        <f t="shared" si="2030"/>
        <v>3202.5</v>
      </c>
      <c r="AG1474" s="58">
        <f t="shared" si="2025"/>
        <v>2202.5</v>
      </c>
      <c r="AH1474" s="58">
        <f t="shared" si="2026"/>
        <v>2202.5</v>
      </c>
      <c r="AI1474" s="11">
        <f t="shared" si="2054"/>
        <v>0</v>
      </c>
      <c r="AJ1474" s="21"/>
      <c r="AK1474" s="21"/>
    </row>
    <row r="1475" spans="1:37" x14ac:dyDescent="0.3">
      <c r="A1475" s="47" t="s">
        <v>946</v>
      </c>
      <c r="B1475" s="48">
        <v>200</v>
      </c>
      <c r="C1475" s="47" t="s">
        <v>30</v>
      </c>
      <c r="D1475" s="47" t="s">
        <v>31</v>
      </c>
      <c r="E1475" s="49" t="s">
        <v>32</v>
      </c>
      <c r="F1475" s="11">
        <v>3202.5</v>
      </c>
      <c r="G1475" s="11">
        <v>2202.5</v>
      </c>
      <c r="H1475" s="11">
        <v>2202.5</v>
      </c>
      <c r="I1475" s="11"/>
      <c r="J1475" s="11"/>
      <c r="K1475" s="11"/>
      <c r="L1475" s="11">
        <f t="shared" si="1984"/>
        <v>3202.5</v>
      </c>
      <c r="M1475" s="11">
        <f t="shared" si="1985"/>
        <v>2202.5</v>
      </c>
      <c r="N1475" s="11">
        <f t="shared" si="1986"/>
        <v>2202.5</v>
      </c>
      <c r="O1475" s="11"/>
      <c r="P1475" s="11"/>
      <c r="Q1475" s="11"/>
      <c r="R1475" s="11">
        <f t="shared" si="1961"/>
        <v>3202.5</v>
      </c>
      <c r="S1475" s="11">
        <f t="shared" si="1962"/>
        <v>2202.5</v>
      </c>
      <c r="T1475" s="11">
        <f t="shared" si="1963"/>
        <v>2202.5</v>
      </c>
      <c r="U1475" s="11"/>
      <c r="V1475" s="11"/>
      <c r="W1475" s="11"/>
      <c r="X1475" s="11">
        <f t="shared" si="2035"/>
        <v>3202.5</v>
      </c>
      <c r="Y1475" s="11">
        <f t="shared" si="2036"/>
        <v>2202.5</v>
      </c>
      <c r="Z1475" s="11">
        <f t="shared" si="2037"/>
        <v>2202.5</v>
      </c>
      <c r="AA1475" s="11"/>
      <c r="AB1475" s="11"/>
      <c r="AC1475" s="11"/>
      <c r="AD1475" s="11">
        <f t="shared" si="2024"/>
        <v>3202.5</v>
      </c>
      <c r="AE1475" s="11"/>
      <c r="AF1475" s="57">
        <f t="shared" si="2030"/>
        <v>3202.5</v>
      </c>
      <c r="AG1475" s="58">
        <f t="shared" si="2025"/>
        <v>2202.5</v>
      </c>
      <c r="AH1475" s="58">
        <f t="shared" si="2026"/>
        <v>2202.5</v>
      </c>
      <c r="AI1475" s="11"/>
      <c r="AJ1475" s="21"/>
      <c r="AK1475" s="21"/>
    </row>
    <row r="1476" spans="1:37" ht="46.8" x14ac:dyDescent="0.3">
      <c r="A1476" s="47" t="s">
        <v>948</v>
      </c>
      <c r="B1476" s="48"/>
      <c r="C1476" s="47"/>
      <c r="D1476" s="47"/>
      <c r="E1476" s="49" t="s">
        <v>949</v>
      </c>
      <c r="F1476" s="11">
        <f t="shared" si="2038"/>
        <v>18768.199999999997</v>
      </c>
      <c r="G1476" s="11">
        <f t="shared" si="2039"/>
        <v>11868.2</v>
      </c>
      <c r="H1476" s="11">
        <f t="shared" si="2040"/>
        <v>11868.2</v>
      </c>
      <c r="I1476" s="11">
        <f t="shared" si="2041"/>
        <v>0</v>
      </c>
      <c r="J1476" s="11">
        <f t="shared" si="2042"/>
        <v>0</v>
      </c>
      <c r="K1476" s="11">
        <f t="shared" si="2043"/>
        <v>0</v>
      </c>
      <c r="L1476" s="11">
        <f t="shared" si="1984"/>
        <v>18768.199999999997</v>
      </c>
      <c r="M1476" s="11">
        <f t="shared" si="1985"/>
        <v>11868.2</v>
      </c>
      <c r="N1476" s="11">
        <f t="shared" si="1986"/>
        <v>11868.2</v>
      </c>
      <c r="O1476" s="11">
        <f t="shared" si="2044"/>
        <v>0</v>
      </c>
      <c r="P1476" s="11">
        <f t="shared" si="2045"/>
        <v>0</v>
      </c>
      <c r="Q1476" s="11">
        <f t="shared" si="2046"/>
        <v>0</v>
      </c>
      <c r="R1476" s="11">
        <f t="shared" si="1961"/>
        <v>18768.199999999997</v>
      </c>
      <c r="S1476" s="11">
        <f t="shared" si="1962"/>
        <v>11868.2</v>
      </c>
      <c r="T1476" s="11">
        <f t="shared" si="1963"/>
        <v>11868.2</v>
      </c>
      <c r="U1476" s="11">
        <f t="shared" si="2047"/>
        <v>0</v>
      </c>
      <c r="V1476" s="11">
        <f t="shared" si="2048"/>
        <v>0</v>
      </c>
      <c r="W1476" s="11">
        <f t="shared" si="2049"/>
        <v>0</v>
      </c>
      <c r="X1476" s="11">
        <f t="shared" si="2035"/>
        <v>18768.199999999997</v>
      </c>
      <c r="Y1476" s="11">
        <f t="shared" si="2036"/>
        <v>11868.2</v>
      </c>
      <c r="Z1476" s="11">
        <f t="shared" si="2037"/>
        <v>11868.2</v>
      </c>
      <c r="AA1476" s="11">
        <f t="shared" si="2050"/>
        <v>-6900</v>
      </c>
      <c r="AB1476" s="11">
        <f t="shared" si="2051"/>
        <v>6900</v>
      </c>
      <c r="AC1476" s="11">
        <f t="shared" si="2052"/>
        <v>0</v>
      </c>
      <c r="AD1476" s="11">
        <f t="shared" si="2024"/>
        <v>11868.199999999997</v>
      </c>
      <c r="AE1476" s="11">
        <f t="shared" si="2053"/>
        <v>0</v>
      </c>
      <c r="AF1476" s="57">
        <f t="shared" si="2030"/>
        <v>11868.199999999997</v>
      </c>
      <c r="AG1476" s="58">
        <f t="shared" si="2025"/>
        <v>18768.2</v>
      </c>
      <c r="AH1476" s="58">
        <f t="shared" si="2026"/>
        <v>11868.2</v>
      </c>
      <c r="AI1476" s="11">
        <f t="shared" si="2054"/>
        <v>0</v>
      </c>
      <c r="AJ1476" s="21"/>
      <c r="AK1476" s="21"/>
    </row>
    <row r="1477" spans="1:37" ht="31.2" x14ac:dyDescent="0.3">
      <c r="A1477" s="47" t="s">
        <v>948</v>
      </c>
      <c r="B1477" s="48" t="s">
        <v>59</v>
      </c>
      <c r="C1477" s="47"/>
      <c r="D1477" s="47"/>
      <c r="E1477" s="49" t="s">
        <v>60</v>
      </c>
      <c r="F1477" s="11">
        <f t="shared" si="2038"/>
        <v>18768.199999999997</v>
      </c>
      <c r="G1477" s="11">
        <f t="shared" si="2039"/>
        <v>11868.2</v>
      </c>
      <c r="H1477" s="11">
        <f t="shared" si="2040"/>
        <v>11868.2</v>
      </c>
      <c r="I1477" s="11">
        <f t="shared" si="2041"/>
        <v>0</v>
      </c>
      <c r="J1477" s="11">
        <f t="shared" si="2042"/>
        <v>0</v>
      </c>
      <c r="K1477" s="11">
        <f t="shared" si="2043"/>
        <v>0</v>
      </c>
      <c r="L1477" s="11">
        <f t="shared" si="1984"/>
        <v>18768.199999999997</v>
      </c>
      <c r="M1477" s="11">
        <f t="shared" si="1985"/>
        <v>11868.2</v>
      </c>
      <c r="N1477" s="11">
        <f t="shared" si="1986"/>
        <v>11868.2</v>
      </c>
      <c r="O1477" s="11">
        <f t="shared" si="2044"/>
        <v>0</v>
      </c>
      <c r="P1477" s="11">
        <f t="shared" si="2045"/>
        <v>0</v>
      </c>
      <c r="Q1477" s="11">
        <f t="shared" si="2046"/>
        <v>0</v>
      </c>
      <c r="R1477" s="11">
        <f t="shared" si="1961"/>
        <v>18768.199999999997</v>
      </c>
      <c r="S1477" s="11">
        <f t="shared" si="1962"/>
        <v>11868.2</v>
      </c>
      <c r="T1477" s="11">
        <f t="shared" si="1963"/>
        <v>11868.2</v>
      </c>
      <c r="U1477" s="11">
        <f t="shared" si="2047"/>
        <v>0</v>
      </c>
      <c r="V1477" s="11">
        <f t="shared" si="2048"/>
        <v>0</v>
      </c>
      <c r="W1477" s="11">
        <f t="shared" si="2049"/>
        <v>0</v>
      </c>
      <c r="X1477" s="11">
        <f t="shared" si="2035"/>
        <v>18768.199999999997</v>
      </c>
      <c r="Y1477" s="11">
        <f t="shared" si="2036"/>
        <v>11868.2</v>
      </c>
      <c r="Z1477" s="11">
        <f t="shared" si="2037"/>
        <v>11868.2</v>
      </c>
      <c r="AA1477" s="11">
        <f t="shared" si="2050"/>
        <v>-6900</v>
      </c>
      <c r="AB1477" s="11">
        <f t="shared" si="2051"/>
        <v>6900</v>
      </c>
      <c r="AC1477" s="11">
        <f t="shared" si="2052"/>
        <v>0</v>
      </c>
      <c r="AD1477" s="11">
        <f t="shared" si="2024"/>
        <v>11868.199999999997</v>
      </c>
      <c r="AE1477" s="11">
        <f t="shared" si="2053"/>
        <v>0</v>
      </c>
      <c r="AF1477" s="57">
        <f t="shared" si="2030"/>
        <v>11868.199999999997</v>
      </c>
      <c r="AG1477" s="58">
        <f t="shared" si="2025"/>
        <v>18768.2</v>
      </c>
      <c r="AH1477" s="58">
        <f t="shared" si="2026"/>
        <v>11868.2</v>
      </c>
      <c r="AI1477" s="11">
        <f t="shared" si="2054"/>
        <v>0</v>
      </c>
      <c r="AJ1477" s="21"/>
      <c r="AK1477" s="21"/>
    </row>
    <row r="1478" spans="1:37" x14ac:dyDescent="0.3">
      <c r="A1478" s="47" t="s">
        <v>948</v>
      </c>
      <c r="B1478" s="48" t="s">
        <v>59</v>
      </c>
      <c r="C1478" s="47" t="s">
        <v>30</v>
      </c>
      <c r="D1478" s="47" t="s">
        <v>31</v>
      </c>
      <c r="E1478" s="49" t="s">
        <v>32</v>
      </c>
      <c r="F1478" s="11">
        <v>18768.199999999997</v>
      </c>
      <c r="G1478" s="11">
        <v>11868.2</v>
      </c>
      <c r="H1478" s="11">
        <v>11868.2</v>
      </c>
      <c r="I1478" s="11"/>
      <c r="J1478" s="11"/>
      <c r="K1478" s="11"/>
      <c r="L1478" s="11">
        <f t="shared" si="1984"/>
        <v>18768.199999999997</v>
      </c>
      <c r="M1478" s="11">
        <f t="shared" si="1985"/>
        <v>11868.2</v>
      </c>
      <c r="N1478" s="11">
        <f t="shared" si="1986"/>
        <v>11868.2</v>
      </c>
      <c r="O1478" s="11"/>
      <c r="P1478" s="11"/>
      <c r="Q1478" s="11"/>
      <c r="R1478" s="11">
        <f t="shared" si="1961"/>
        <v>18768.199999999997</v>
      </c>
      <c r="S1478" s="11">
        <f t="shared" si="1962"/>
        <v>11868.2</v>
      </c>
      <c r="T1478" s="11">
        <f t="shared" si="1963"/>
        <v>11868.2</v>
      </c>
      <c r="U1478" s="11"/>
      <c r="V1478" s="11"/>
      <c r="W1478" s="11"/>
      <c r="X1478" s="11">
        <f t="shared" si="2035"/>
        <v>18768.199999999997</v>
      </c>
      <c r="Y1478" s="11">
        <f t="shared" si="2036"/>
        <v>11868.2</v>
      </c>
      <c r="Z1478" s="11">
        <f t="shared" si="2037"/>
        <v>11868.2</v>
      </c>
      <c r="AA1478" s="11">
        <v>-6900</v>
      </c>
      <c r="AB1478" s="11">
        <v>6900</v>
      </c>
      <c r="AC1478" s="11"/>
      <c r="AD1478" s="11">
        <f t="shared" si="2024"/>
        <v>11868.199999999997</v>
      </c>
      <c r="AE1478" s="11"/>
      <c r="AF1478" s="57">
        <f t="shared" si="2030"/>
        <v>11868.199999999997</v>
      </c>
      <c r="AG1478" s="58">
        <f t="shared" si="2025"/>
        <v>18768.2</v>
      </c>
      <c r="AH1478" s="58">
        <f t="shared" si="2026"/>
        <v>11868.2</v>
      </c>
      <c r="AI1478" s="11"/>
      <c r="AJ1478" s="21"/>
      <c r="AK1478" s="21"/>
    </row>
    <row r="1479" spans="1:37" ht="31.2" x14ac:dyDescent="0.3">
      <c r="A1479" s="47" t="s">
        <v>950</v>
      </c>
      <c r="B1479" s="48"/>
      <c r="C1479" s="47"/>
      <c r="D1479" s="47"/>
      <c r="E1479" s="49" t="s">
        <v>951</v>
      </c>
      <c r="F1479" s="11">
        <f t="shared" si="2038"/>
        <v>3668.2999999999997</v>
      </c>
      <c r="G1479" s="11">
        <f t="shared" si="2039"/>
        <v>3668.2999999999997</v>
      </c>
      <c r="H1479" s="11">
        <f t="shared" si="2040"/>
        <v>3668.2999999999997</v>
      </c>
      <c r="I1479" s="11">
        <f t="shared" si="2041"/>
        <v>0</v>
      </c>
      <c r="J1479" s="11">
        <f t="shared" si="2042"/>
        <v>0</v>
      </c>
      <c r="K1479" s="11">
        <f t="shared" si="2043"/>
        <v>0</v>
      </c>
      <c r="L1479" s="11">
        <f t="shared" si="1984"/>
        <v>3668.2999999999997</v>
      </c>
      <c r="M1479" s="11">
        <f t="shared" si="1985"/>
        <v>3668.2999999999997</v>
      </c>
      <c r="N1479" s="11">
        <f t="shared" si="1986"/>
        <v>3668.2999999999997</v>
      </c>
      <c r="O1479" s="11">
        <f t="shared" si="2044"/>
        <v>0</v>
      </c>
      <c r="P1479" s="11">
        <f t="shared" si="2045"/>
        <v>0</v>
      </c>
      <c r="Q1479" s="11">
        <f t="shared" si="2046"/>
        <v>0</v>
      </c>
      <c r="R1479" s="11">
        <f t="shared" si="1961"/>
        <v>3668.2999999999997</v>
      </c>
      <c r="S1479" s="11">
        <f t="shared" si="1962"/>
        <v>3668.2999999999997</v>
      </c>
      <c r="T1479" s="11">
        <f t="shared" si="1963"/>
        <v>3668.2999999999997</v>
      </c>
      <c r="U1479" s="11">
        <f t="shared" si="2047"/>
        <v>0</v>
      </c>
      <c r="V1479" s="11">
        <f t="shared" si="2048"/>
        <v>0</v>
      </c>
      <c r="W1479" s="11">
        <f t="shared" si="2049"/>
        <v>0</v>
      </c>
      <c r="X1479" s="11">
        <f t="shared" si="2035"/>
        <v>3668.2999999999997</v>
      </c>
      <c r="Y1479" s="11">
        <f t="shared" si="2036"/>
        <v>3668.2999999999997</v>
      </c>
      <c r="Z1479" s="11">
        <f t="shared" si="2037"/>
        <v>3668.2999999999997</v>
      </c>
      <c r="AA1479" s="11">
        <f t="shared" si="2050"/>
        <v>37.304000000000002</v>
      </c>
      <c r="AB1479" s="11">
        <f t="shared" si="2051"/>
        <v>0</v>
      </c>
      <c r="AC1479" s="11">
        <f t="shared" si="2052"/>
        <v>0</v>
      </c>
      <c r="AD1479" s="11">
        <f t="shared" si="2024"/>
        <v>3705.6039999999998</v>
      </c>
      <c r="AE1479" s="11">
        <f t="shared" si="2053"/>
        <v>0</v>
      </c>
      <c r="AF1479" s="57">
        <f t="shared" si="2030"/>
        <v>3705.6039999999998</v>
      </c>
      <c r="AG1479" s="58">
        <f t="shared" si="2025"/>
        <v>3668.2999999999997</v>
      </c>
      <c r="AH1479" s="58">
        <f t="shared" si="2026"/>
        <v>3668.2999999999997</v>
      </c>
      <c r="AI1479" s="11">
        <f t="shared" si="2054"/>
        <v>0</v>
      </c>
      <c r="AJ1479" s="21"/>
      <c r="AK1479" s="21"/>
    </row>
    <row r="1480" spans="1:37" x14ac:dyDescent="0.3">
      <c r="A1480" s="47" t="s">
        <v>950</v>
      </c>
      <c r="B1480" s="48" t="s">
        <v>45</v>
      </c>
      <c r="C1480" s="47"/>
      <c r="D1480" s="47"/>
      <c r="E1480" s="49" t="s">
        <v>46</v>
      </c>
      <c r="F1480" s="11">
        <f t="shared" si="2038"/>
        <v>3668.2999999999997</v>
      </c>
      <c r="G1480" s="11">
        <f t="shared" si="2039"/>
        <v>3668.2999999999997</v>
      </c>
      <c r="H1480" s="11">
        <f t="shared" si="2040"/>
        <v>3668.2999999999997</v>
      </c>
      <c r="I1480" s="11">
        <f t="shared" si="2041"/>
        <v>0</v>
      </c>
      <c r="J1480" s="11">
        <f t="shared" si="2042"/>
        <v>0</v>
      </c>
      <c r="K1480" s="11">
        <f t="shared" si="2043"/>
        <v>0</v>
      </c>
      <c r="L1480" s="11">
        <f t="shared" si="1984"/>
        <v>3668.2999999999997</v>
      </c>
      <c r="M1480" s="11">
        <f t="shared" si="1985"/>
        <v>3668.2999999999997</v>
      </c>
      <c r="N1480" s="11">
        <f t="shared" si="1986"/>
        <v>3668.2999999999997</v>
      </c>
      <c r="O1480" s="11">
        <f t="shared" si="2044"/>
        <v>0</v>
      </c>
      <c r="P1480" s="11">
        <f t="shared" si="2045"/>
        <v>0</v>
      </c>
      <c r="Q1480" s="11">
        <f t="shared" si="2046"/>
        <v>0</v>
      </c>
      <c r="R1480" s="11">
        <f t="shared" ref="R1480:R1543" si="2055">L1480+O1480</f>
        <v>3668.2999999999997</v>
      </c>
      <c r="S1480" s="11">
        <f t="shared" ref="S1480:S1543" si="2056">M1480+P1480</f>
        <v>3668.2999999999997</v>
      </c>
      <c r="T1480" s="11">
        <f t="shared" ref="T1480:T1543" si="2057">N1480+Q1480</f>
        <v>3668.2999999999997</v>
      </c>
      <c r="U1480" s="11">
        <f t="shared" si="2047"/>
        <v>0</v>
      </c>
      <c r="V1480" s="11">
        <f t="shared" si="2048"/>
        <v>0</v>
      </c>
      <c r="W1480" s="11">
        <f t="shared" si="2049"/>
        <v>0</v>
      </c>
      <c r="X1480" s="11">
        <f t="shared" si="2035"/>
        <v>3668.2999999999997</v>
      </c>
      <c r="Y1480" s="11">
        <f t="shared" si="2036"/>
        <v>3668.2999999999997</v>
      </c>
      <c r="Z1480" s="11">
        <f t="shared" si="2037"/>
        <v>3668.2999999999997</v>
      </c>
      <c r="AA1480" s="11">
        <f t="shared" si="2050"/>
        <v>37.304000000000002</v>
      </c>
      <c r="AB1480" s="11">
        <f t="shared" si="2051"/>
        <v>0</v>
      </c>
      <c r="AC1480" s="11">
        <f t="shared" si="2052"/>
        <v>0</v>
      </c>
      <c r="AD1480" s="11">
        <f t="shared" si="2024"/>
        <v>3705.6039999999998</v>
      </c>
      <c r="AE1480" s="11">
        <f t="shared" si="2053"/>
        <v>0</v>
      </c>
      <c r="AF1480" s="57">
        <f t="shared" si="2030"/>
        <v>3705.6039999999998</v>
      </c>
      <c r="AG1480" s="58">
        <f t="shared" si="2025"/>
        <v>3668.2999999999997</v>
      </c>
      <c r="AH1480" s="58">
        <f t="shared" si="2026"/>
        <v>3668.2999999999997</v>
      </c>
      <c r="AI1480" s="11">
        <f t="shared" si="2054"/>
        <v>0</v>
      </c>
      <c r="AJ1480" s="21"/>
      <c r="AK1480" s="21"/>
    </row>
    <row r="1481" spans="1:37" x14ac:dyDescent="0.3">
      <c r="A1481" s="47" t="s">
        <v>950</v>
      </c>
      <c r="B1481" s="48">
        <v>800</v>
      </c>
      <c r="C1481" s="47" t="s">
        <v>30</v>
      </c>
      <c r="D1481" s="47" t="s">
        <v>31</v>
      </c>
      <c r="E1481" s="49" t="s">
        <v>32</v>
      </c>
      <c r="F1481" s="11">
        <v>3668.2999999999997</v>
      </c>
      <c r="G1481" s="11">
        <v>3668.2999999999997</v>
      </c>
      <c r="H1481" s="11">
        <v>3668.2999999999997</v>
      </c>
      <c r="I1481" s="11"/>
      <c r="J1481" s="11"/>
      <c r="K1481" s="11"/>
      <c r="L1481" s="11">
        <f t="shared" si="1984"/>
        <v>3668.2999999999997</v>
      </c>
      <c r="M1481" s="11">
        <f t="shared" si="1985"/>
        <v>3668.2999999999997</v>
      </c>
      <c r="N1481" s="11">
        <f t="shared" si="1986"/>
        <v>3668.2999999999997</v>
      </c>
      <c r="O1481" s="11"/>
      <c r="P1481" s="11"/>
      <c r="Q1481" s="11"/>
      <c r="R1481" s="11">
        <f t="shared" si="2055"/>
        <v>3668.2999999999997</v>
      </c>
      <c r="S1481" s="11">
        <f t="shared" si="2056"/>
        <v>3668.2999999999997</v>
      </c>
      <c r="T1481" s="11">
        <f t="shared" si="2057"/>
        <v>3668.2999999999997</v>
      </c>
      <c r="U1481" s="11"/>
      <c r="V1481" s="11"/>
      <c r="W1481" s="11"/>
      <c r="X1481" s="11">
        <f t="shared" si="2035"/>
        <v>3668.2999999999997</v>
      </c>
      <c r="Y1481" s="11">
        <f t="shared" si="2036"/>
        <v>3668.2999999999997</v>
      </c>
      <c r="Z1481" s="11">
        <f t="shared" si="2037"/>
        <v>3668.2999999999997</v>
      </c>
      <c r="AA1481" s="11">
        <v>37.304000000000002</v>
      </c>
      <c r="AB1481" s="11"/>
      <c r="AC1481" s="11"/>
      <c r="AD1481" s="11">
        <f t="shared" si="2024"/>
        <v>3705.6039999999998</v>
      </c>
      <c r="AE1481" s="11"/>
      <c r="AF1481" s="57">
        <f t="shared" si="2030"/>
        <v>3705.6039999999998</v>
      </c>
      <c r="AG1481" s="58">
        <f t="shared" si="2025"/>
        <v>3668.2999999999997</v>
      </c>
      <c r="AH1481" s="58">
        <f t="shared" si="2026"/>
        <v>3668.2999999999997</v>
      </c>
      <c r="AI1481" s="11"/>
      <c r="AJ1481" s="21"/>
      <c r="AK1481" s="21"/>
    </row>
    <row r="1482" spans="1:37" ht="46.8" x14ac:dyDescent="0.3">
      <c r="A1482" s="47" t="s">
        <v>952</v>
      </c>
      <c r="B1482" s="48"/>
      <c r="C1482" s="47"/>
      <c r="D1482" s="47"/>
      <c r="E1482" s="49" t="s">
        <v>953</v>
      </c>
      <c r="F1482" s="11">
        <f t="shared" si="2038"/>
        <v>61.5</v>
      </c>
      <c r="G1482" s="11">
        <f t="shared" si="2039"/>
        <v>61.5</v>
      </c>
      <c r="H1482" s="11">
        <f t="shared" si="2040"/>
        <v>61.5</v>
      </c>
      <c r="I1482" s="11">
        <f t="shared" si="2041"/>
        <v>0</v>
      </c>
      <c r="J1482" s="11">
        <f t="shared" si="2042"/>
        <v>0</v>
      </c>
      <c r="K1482" s="11">
        <f t="shared" si="2043"/>
        <v>0</v>
      </c>
      <c r="L1482" s="11">
        <f t="shared" si="1984"/>
        <v>61.5</v>
      </c>
      <c r="M1482" s="11">
        <f t="shared" si="1985"/>
        <v>61.5</v>
      </c>
      <c r="N1482" s="11">
        <f t="shared" si="1986"/>
        <v>61.5</v>
      </c>
      <c r="O1482" s="11">
        <f t="shared" si="2044"/>
        <v>0</v>
      </c>
      <c r="P1482" s="11">
        <f t="shared" si="2045"/>
        <v>0</v>
      </c>
      <c r="Q1482" s="11">
        <f t="shared" si="2046"/>
        <v>0</v>
      </c>
      <c r="R1482" s="11">
        <f t="shared" si="2055"/>
        <v>61.5</v>
      </c>
      <c r="S1482" s="11">
        <f t="shared" si="2056"/>
        <v>61.5</v>
      </c>
      <c r="T1482" s="11">
        <f t="shared" si="2057"/>
        <v>61.5</v>
      </c>
      <c r="U1482" s="11">
        <f t="shared" si="2047"/>
        <v>0</v>
      </c>
      <c r="V1482" s="11">
        <f t="shared" si="2048"/>
        <v>0</v>
      </c>
      <c r="W1482" s="11">
        <f t="shared" si="2049"/>
        <v>0</v>
      </c>
      <c r="X1482" s="11">
        <f t="shared" si="2035"/>
        <v>61.5</v>
      </c>
      <c r="Y1482" s="11">
        <f t="shared" si="2036"/>
        <v>61.5</v>
      </c>
      <c r="Z1482" s="11">
        <f t="shared" si="2037"/>
        <v>61.5</v>
      </c>
      <c r="AA1482" s="11">
        <f t="shared" si="2050"/>
        <v>0</v>
      </c>
      <c r="AB1482" s="11">
        <f t="shared" si="2051"/>
        <v>0</v>
      </c>
      <c r="AC1482" s="11">
        <f t="shared" si="2052"/>
        <v>0</v>
      </c>
      <c r="AD1482" s="11">
        <f t="shared" si="2024"/>
        <v>61.5</v>
      </c>
      <c r="AE1482" s="11">
        <f t="shared" si="2053"/>
        <v>0</v>
      </c>
      <c r="AF1482" s="57">
        <f t="shared" si="2030"/>
        <v>61.5</v>
      </c>
      <c r="AG1482" s="58">
        <f t="shared" si="2025"/>
        <v>61.5</v>
      </c>
      <c r="AH1482" s="58">
        <f t="shared" si="2026"/>
        <v>61.5</v>
      </c>
      <c r="AI1482" s="11">
        <f t="shared" si="2054"/>
        <v>0</v>
      </c>
      <c r="AJ1482" s="21"/>
      <c r="AK1482" s="21"/>
    </row>
    <row r="1483" spans="1:37" ht="31.2" x14ac:dyDescent="0.3">
      <c r="A1483" s="47" t="s">
        <v>952</v>
      </c>
      <c r="B1483" s="48" t="s">
        <v>59</v>
      </c>
      <c r="C1483" s="47"/>
      <c r="D1483" s="47"/>
      <c r="E1483" s="49" t="s">
        <v>60</v>
      </c>
      <c r="F1483" s="11">
        <f t="shared" si="2038"/>
        <v>61.5</v>
      </c>
      <c r="G1483" s="11">
        <f t="shared" si="2039"/>
        <v>61.5</v>
      </c>
      <c r="H1483" s="11">
        <f t="shared" si="2040"/>
        <v>61.5</v>
      </c>
      <c r="I1483" s="11">
        <f t="shared" si="2041"/>
        <v>0</v>
      </c>
      <c r="J1483" s="11">
        <f t="shared" si="2042"/>
        <v>0</v>
      </c>
      <c r="K1483" s="11">
        <f t="shared" si="2043"/>
        <v>0</v>
      </c>
      <c r="L1483" s="11">
        <f t="shared" si="1984"/>
        <v>61.5</v>
      </c>
      <c r="M1483" s="11">
        <f t="shared" si="1985"/>
        <v>61.5</v>
      </c>
      <c r="N1483" s="11">
        <f t="shared" si="1986"/>
        <v>61.5</v>
      </c>
      <c r="O1483" s="11">
        <f t="shared" si="2044"/>
        <v>0</v>
      </c>
      <c r="P1483" s="11">
        <f t="shared" si="2045"/>
        <v>0</v>
      </c>
      <c r="Q1483" s="11">
        <f t="shared" si="2046"/>
        <v>0</v>
      </c>
      <c r="R1483" s="11">
        <f t="shared" si="2055"/>
        <v>61.5</v>
      </c>
      <c r="S1483" s="11">
        <f t="shared" si="2056"/>
        <v>61.5</v>
      </c>
      <c r="T1483" s="11">
        <f t="shared" si="2057"/>
        <v>61.5</v>
      </c>
      <c r="U1483" s="11">
        <f t="shared" si="2047"/>
        <v>0</v>
      </c>
      <c r="V1483" s="11">
        <f t="shared" si="2048"/>
        <v>0</v>
      </c>
      <c r="W1483" s="11">
        <f t="shared" si="2049"/>
        <v>0</v>
      </c>
      <c r="X1483" s="11">
        <f t="shared" si="2035"/>
        <v>61.5</v>
      </c>
      <c r="Y1483" s="11">
        <f t="shared" si="2036"/>
        <v>61.5</v>
      </c>
      <c r="Z1483" s="11">
        <f t="shared" si="2037"/>
        <v>61.5</v>
      </c>
      <c r="AA1483" s="11">
        <f t="shared" si="2050"/>
        <v>0</v>
      </c>
      <c r="AB1483" s="11">
        <f t="shared" si="2051"/>
        <v>0</v>
      </c>
      <c r="AC1483" s="11">
        <f t="shared" si="2052"/>
        <v>0</v>
      </c>
      <c r="AD1483" s="11">
        <f t="shared" si="2024"/>
        <v>61.5</v>
      </c>
      <c r="AE1483" s="11">
        <f t="shared" si="2053"/>
        <v>0</v>
      </c>
      <c r="AF1483" s="57">
        <f t="shared" si="2030"/>
        <v>61.5</v>
      </c>
      <c r="AG1483" s="58">
        <f t="shared" si="2025"/>
        <v>61.5</v>
      </c>
      <c r="AH1483" s="58">
        <f t="shared" si="2026"/>
        <v>61.5</v>
      </c>
      <c r="AI1483" s="11">
        <f t="shared" si="2054"/>
        <v>0</v>
      </c>
      <c r="AJ1483" s="21"/>
      <c r="AK1483" s="21"/>
    </row>
    <row r="1484" spans="1:37" x14ac:dyDescent="0.3">
      <c r="A1484" s="47" t="s">
        <v>952</v>
      </c>
      <c r="B1484" s="48" t="s">
        <v>59</v>
      </c>
      <c r="C1484" s="47" t="s">
        <v>30</v>
      </c>
      <c r="D1484" s="47" t="s">
        <v>31</v>
      </c>
      <c r="E1484" s="49" t="s">
        <v>32</v>
      </c>
      <c r="F1484" s="11">
        <v>61.5</v>
      </c>
      <c r="G1484" s="11">
        <v>61.5</v>
      </c>
      <c r="H1484" s="11">
        <v>61.5</v>
      </c>
      <c r="I1484" s="11"/>
      <c r="J1484" s="11"/>
      <c r="K1484" s="11"/>
      <c r="L1484" s="11">
        <f t="shared" si="1984"/>
        <v>61.5</v>
      </c>
      <c r="M1484" s="11">
        <f t="shared" si="1985"/>
        <v>61.5</v>
      </c>
      <c r="N1484" s="11">
        <f t="shared" si="1986"/>
        <v>61.5</v>
      </c>
      <c r="O1484" s="11"/>
      <c r="P1484" s="11"/>
      <c r="Q1484" s="11"/>
      <c r="R1484" s="11">
        <f t="shared" si="2055"/>
        <v>61.5</v>
      </c>
      <c r="S1484" s="11">
        <f t="shared" si="2056"/>
        <v>61.5</v>
      </c>
      <c r="T1484" s="11">
        <f t="shared" si="2057"/>
        <v>61.5</v>
      </c>
      <c r="U1484" s="11"/>
      <c r="V1484" s="11"/>
      <c r="W1484" s="11"/>
      <c r="X1484" s="11">
        <f t="shared" si="2035"/>
        <v>61.5</v>
      </c>
      <c r="Y1484" s="11">
        <f t="shared" si="2036"/>
        <v>61.5</v>
      </c>
      <c r="Z1484" s="11">
        <f t="shared" si="2037"/>
        <v>61.5</v>
      </c>
      <c r="AA1484" s="11"/>
      <c r="AB1484" s="11"/>
      <c r="AC1484" s="11"/>
      <c r="AD1484" s="11">
        <f t="shared" si="2024"/>
        <v>61.5</v>
      </c>
      <c r="AE1484" s="11"/>
      <c r="AF1484" s="57">
        <f t="shared" si="2030"/>
        <v>61.5</v>
      </c>
      <c r="AG1484" s="58">
        <f t="shared" si="2025"/>
        <v>61.5</v>
      </c>
      <c r="AH1484" s="58">
        <f t="shared" si="2026"/>
        <v>61.5</v>
      </c>
      <c r="AI1484" s="11"/>
      <c r="AJ1484" s="21"/>
      <c r="AK1484" s="21"/>
    </row>
    <row r="1485" spans="1:37" ht="62.4" x14ac:dyDescent="0.3">
      <c r="A1485" s="47" t="s">
        <v>954</v>
      </c>
      <c r="B1485" s="48"/>
      <c r="C1485" s="47"/>
      <c r="D1485" s="47"/>
      <c r="E1485" s="49" t="s">
        <v>955</v>
      </c>
      <c r="F1485" s="11">
        <f t="shared" si="2038"/>
        <v>2250.1999999999998</v>
      </c>
      <c r="G1485" s="11">
        <f t="shared" si="2039"/>
        <v>2250.1999999999998</v>
      </c>
      <c r="H1485" s="11">
        <f t="shared" si="2040"/>
        <v>2250.1999999999998</v>
      </c>
      <c r="I1485" s="11">
        <f t="shared" si="2041"/>
        <v>-74.099999999999994</v>
      </c>
      <c r="J1485" s="11">
        <f t="shared" si="2042"/>
        <v>0</v>
      </c>
      <c r="K1485" s="11">
        <f t="shared" si="2043"/>
        <v>0</v>
      </c>
      <c r="L1485" s="11">
        <f t="shared" si="1984"/>
        <v>2176.1</v>
      </c>
      <c r="M1485" s="11">
        <f t="shared" si="1985"/>
        <v>2250.1999999999998</v>
      </c>
      <c r="N1485" s="11">
        <f t="shared" si="1986"/>
        <v>2250.1999999999998</v>
      </c>
      <c r="O1485" s="11">
        <f t="shared" si="2044"/>
        <v>0</v>
      </c>
      <c r="P1485" s="11">
        <f t="shared" si="2045"/>
        <v>0</v>
      </c>
      <c r="Q1485" s="11">
        <f t="shared" si="2046"/>
        <v>0</v>
      </c>
      <c r="R1485" s="11">
        <f t="shared" si="2055"/>
        <v>2176.1</v>
      </c>
      <c r="S1485" s="11">
        <f t="shared" si="2056"/>
        <v>2250.1999999999998</v>
      </c>
      <c r="T1485" s="11">
        <f t="shared" si="2057"/>
        <v>2250.1999999999998</v>
      </c>
      <c r="U1485" s="11">
        <f t="shared" si="2047"/>
        <v>0</v>
      </c>
      <c r="V1485" s="11">
        <f t="shared" si="2048"/>
        <v>0</v>
      </c>
      <c r="W1485" s="11">
        <f t="shared" si="2049"/>
        <v>0</v>
      </c>
      <c r="X1485" s="11">
        <f t="shared" si="2035"/>
        <v>2176.1</v>
      </c>
      <c r="Y1485" s="11">
        <f t="shared" si="2036"/>
        <v>2250.1999999999998</v>
      </c>
      <c r="Z1485" s="11">
        <f t="shared" si="2037"/>
        <v>2250.1999999999998</v>
      </c>
      <c r="AA1485" s="11">
        <f t="shared" si="2050"/>
        <v>0</v>
      </c>
      <c r="AB1485" s="11">
        <f t="shared" si="2051"/>
        <v>0</v>
      </c>
      <c r="AC1485" s="11">
        <f t="shared" si="2052"/>
        <v>0</v>
      </c>
      <c r="AD1485" s="11">
        <f t="shared" si="2024"/>
        <v>2176.1</v>
      </c>
      <c r="AE1485" s="11">
        <f t="shared" si="2053"/>
        <v>0</v>
      </c>
      <c r="AF1485" s="57">
        <f t="shared" si="2030"/>
        <v>2176.1</v>
      </c>
      <c r="AG1485" s="58">
        <f t="shared" si="2025"/>
        <v>2250.1999999999998</v>
      </c>
      <c r="AH1485" s="58">
        <f t="shared" si="2026"/>
        <v>2250.1999999999998</v>
      </c>
      <c r="AI1485" s="11">
        <f t="shared" si="2054"/>
        <v>0</v>
      </c>
      <c r="AJ1485" s="21"/>
      <c r="AK1485" s="21"/>
    </row>
    <row r="1486" spans="1:37" ht="31.2" x14ac:dyDescent="0.3">
      <c r="A1486" s="47" t="s">
        <v>954</v>
      </c>
      <c r="B1486" s="48" t="s">
        <v>59</v>
      </c>
      <c r="C1486" s="47"/>
      <c r="D1486" s="47"/>
      <c r="E1486" s="49" t="s">
        <v>60</v>
      </c>
      <c r="F1486" s="11">
        <f t="shared" si="2038"/>
        <v>2250.1999999999998</v>
      </c>
      <c r="G1486" s="11">
        <f t="shared" si="2039"/>
        <v>2250.1999999999998</v>
      </c>
      <c r="H1486" s="11">
        <f t="shared" si="2040"/>
        <v>2250.1999999999998</v>
      </c>
      <c r="I1486" s="11">
        <f t="shared" si="2041"/>
        <v>-74.099999999999994</v>
      </c>
      <c r="J1486" s="11">
        <f t="shared" si="2042"/>
        <v>0</v>
      </c>
      <c r="K1486" s="11">
        <f t="shared" si="2043"/>
        <v>0</v>
      </c>
      <c r="L1486" s="11">
        <f t="shared" si="1984"/>
        <v>2176.1</v>
      </c>
      <c r="M1486" s="11">
        <f t="shared" si="1985"/>
        <v>2250.1999999999998</v>
      </c>
      <c r="N1486" s="11">
        <f t="shared" si="1986"/>
        <v>2250.1999999999998</v>
      </c>
      <c r="O1486" s="11">
        <f t="shared" si="2044"/>
        <v>0</v>
      </c>
      <c r="P1486" s="11">
        <f t="shared" si="2045"/>
        <v>0</v>
      </c>
      <c r="Q1486" s="11">
        <f t="shared" si="2046"/>
        <v>0</v>
      </c>
      <c r="R1486" s="11">
        <f t="shared" si="2055"/>
        <v>2176.1</v>
      </c>
      <c r="S1486" s="11">
        <f t="shared" si="2056"/>
        <v>2250.1999999999998</v>
      </c>
      <c r="T1486" s="11">
        <f t="shared" si="2057"/>
        <v>2250.1999999999998</v>
      </c>
      <c r="U1486" s="11">
        <f t="shared" si="2047"/>
        <v>0</v>
      </c>
      <c r="V1486" s="11">
        <f t="shared" si="2048"/>
        <v>0</v>
      </c>
      <c r="W1486" s="11">
        <f t="shared" si="2049"/>
        <v>0</v>
      </c>
      <c r="X1486" s="11">
        <f t="shared" si="2035"/>
        <v>2176.1</v>
      </c>
      <c r="Y1486" s="11">
        <f t="shared" si="2036"/>
        <v>2250.1999999999998</v>
      </c>
      <c r="Z1486" s="11">
        <f t="shared" si="2037"/>
        <v>2250.1999999999998</v>
      </c>
      <c r="AA1486" s="11">
        <f t="shared" si="2050"/>
        <v>0</v>
      </c>
      <c r="AB1486" s="11">
        <f t="shared" si="2051"/>
        <v>0</v>
      </c>
      <c r="AC1486" s="11">
        <f t="shared" si="2052"/>
        <v>0</v>
      </c>
      <c r="AD1486" s="11">
        <f t="shared" si="2024"/>
        <v>2176.1</v>
      </c>
      <c r="AE1486" s="11">
        <f t="shared" si="2053"/>
        <v>0</v>
      </c>
      <c r="AF1486" s="57">
        <f t="shared" si="2030"/>
        <v>2176.1</v>
      </c>
      <c r="AG1486" s="58">
        <f t="shared" si="2025"/>
        <v>2250.1999999999998</v>
      </c>
      <c r="AH1486" s="58">
        <f t="shared" si="2026"/>
        <v>2250.1999999999998</v>
      </c>
      <c r="AI1486" s="11">
        <f t="shared" si="2054"/>
        <v>0</v>
      </c>
      <c r="AJ1486" s="21"/>
      <c r="AK1486" s="21"/>
    </row>
    <row r="1487" spans="1:37" ht="46.8" x14ac:dyDescent="0.3">
      <c r="A1487" s="47" t="s">
        <v>954</v>
      </c>
      <c r="B1487" s="48" t="s">
        <v>59</v>
      </c>
      <c r="C1487" s="47" t="s">
        <v>99</v>
      </c>
      <c r="D1487" s="47" t="s">
        <v>162</v>
      </c>
      <c r="E1487" s="49" t="s">
        <v>163</v>
      </c>
      <c r="F1487" s="11">
        <v>2250.1999999999998</v>
      </c>
      <c r="G1487" s="11">
        <v>2250.1999999999998</v>
      </c>
      <c r="H1487" s="11">
        <v>2250.1999999999998</v>
      </c>
      <c r="I1487" s="11">
        <v>-74.099999999999994</v>
      </c>
      <c r="J1487" s="11"/>
      <c r="K1487" s="11"/>
      <c r="L1487" s="11">
        <f t="shared" si="1984"/>
        <v>2176.1</v>
      </c>
      <c r="M1487" s="11">
        <f t="shared" si="1985"/>
        <v>2250.1999999999998</v>
      </c>
      <c r="N1487" s="11">
        <f t="shared" si="1986"/>
        <v>2250.1999999999998</v>
      </c>
      <c r="O1487" s="11"/>
      <c r="P1487" s="11"/>
      <c r="Q1487" s="11"/>
      <c r="R1487" s="11">
        <f t="shared" si="2055"/>
        <v>2176.1</v>
      </c>
      <c r="S1487" s="11">
        <f t="shared" si="2056"/>
        <v>2250.1999999999998</v>
      </c>
      <c r="T1487" s="11">
        <f t="shared" si="2057"/>
        <v>2250.1999999999998</v>
      </c>
      <c r="U1487" s="11"/>
      <c r="V1487" s="11"/>
      <c r="W1487" s="11"/>
      <c r="X1487" s="11">
        <f t="shared" si="2035"/>
        <v>2176.1</v>
      </c>
      <c r="Y1487" s="11">
        <f t="shared" si="2036"/>
        <v>2250.1999999999998</v>
      </c>
      <c r="Z1487" s="11">
        <f t="shared" si="2037"/>
        <v>2250.1999999999998</v>
      </c>
      <c r="AA1487" s="11"/>
      <c r="AB1487" s="11"/>
      <c r="AC1487" s="11"/>
      <c r="AD1487" s="11">
        <f t="shared" si="2024"/>
        <v>2176.1</v>
      </c>
      <c r="AE1487" s="11"/>
      <c r="AF1487" s="57">
        <f t="shared" si="2030"/>
        <v>2176.1</v>
      </c>
      <c r="AG1487" s="58">
        <f t="shared" si="2025"/>
        <v>2250.1999999999998</v>
      </c>
      <c r="AH1487" s="58">
        <f t="shared" si="2026"/>
        <v>2250.1999999999998</v>
      </c>
      <c r="AI1487" s="11"/>
      <c r="AJ1487" s="21"/>
      <c r="AK1487" s="21">
        <v>38</v>
      </c>
    </row>
    <row r="1488" spans="1:37" ht="31.2" x14ac:dyDescent="0.3">
      <c r="A1488" s="47" t="s">
        <v>956</v>
      </c>
      <c r="B1488" s="48"/>
      <c r="C1488" s="47"/>
      <c r="D1488" s="47"/>
      <c r="E1488" s="49" t="s">
        <v>957</v>
      </c>
      <c r="F1488" s="11">
        <f t="shared" si="2038"/>
        <v>3181.5</v>
      </c>
      <c r="G1488" s="11">
        <f t="shared" si="2039"/>
        <v>2518.3000000000002</v>
      </c>
      <c r="H1488" s="11">
        <f t="shared" si="2040"/>
        <v>1883.3</v>
      </c>
      <c r="I1488" s="11">
        <f t="shared" si="2041"/>
        <v>0</v>
      </c>
      <c r="J1488" s="11">
        <f t="shared" si="2042"/>
        <v>0</v>
      </c>
      <c r="K1488" s="11">
        <f t="shared" si="2043"/>
        <v>0</v>
      </c>
      <c r="L1488" s="11">
        <f t="shared" ref="L1488:L1551" si="2058">F1488+I1488</f>
        <v>3181.5</v>
      </c>
      <c r="M1488" s="11">
        <f t="shared" ref="M1488:M1551" si="2059">G1488+J1488</f>
        <v>2518.3000000000002</v>
      </c>
      <c r="N1488" s="11">
        <f t="shared" ref="N1488:N1551" si="2060">H1488+K1488</f>
        <v>1883.3</v>
      </c>
      <c r="O1488" s="11">
        <f t="shared" si="2044"/>
        <v>0</v>
      </c>
      <c r="P1488" s="11">
        <f t="shared" si="2045"/>
        <v>0</v>
      </c>
      <c r="Q1488" s="11">
        <f t="shared" si="2046"/>
        <v>0</v>
      </c>
      <c r="R1488" s="11">
        <f t="shared" si="2055"/>
        <v>3181.5</v>
      </c>
      <c r="S1488" s="11">
        <f t="shared" si="2056"/>
        <v>2518.3000000000002</v>
      </c>
      <c r="T1488" s="11">
        <f t="shared" si="2057"/>
        <v>1883.3</v>
      </c>
      <c r="U1488" s="11">
        <f t="shared" si="2047"/>
        <v>0</v>
      </c>
      <c r="V1488" s="11">
        <f t="shared" si="2048"/>
        <v>0</v>
      </c>
      <c r="W1488" s="11">
        <f t="shared" si="2049"/>
        <v>0</v>
      </c>
      <c r="X1488" s="11">
        <f t="shared" si="2035"/>
        <v>3181.5</v>
      </c>
      <c r="Y1488" s="11">
        <f t="shared" si="2036"/>
        <v>2518.3000000000002</v>
      </c>
      <c r="Z1488" s="11">
        <f t="shared" si="2037"/>
        <v>1883.3</v>
      </c>
      <c r="AA1488" s="11">
        <f t="shared" si="2050"/>
        <v>0</v>
      </c>
      <c r="AB1488" s="11">
        <f t="shared" si="2051"/>
        <v>0</v>
      </c>
      <c r="AC1488" s="11">
        <f t="shared" si="2052"/>
        <v>0</v>
      </c>
      <c r="AD1488" s="11">
        <f t="shared" si="2024"/>
        <v>3181.5</v>
      </c>
      <c r="AE1488" s="11">
        <f t="shared" si="2053"/>
        <v>0</v>
      </c>
      <c r="AF1488" s="57">
        <f t="shared" si="2030"/>
        <v>3181.5</v>
      </c>
      <c r="AG1488" s="58">
        <f t="shared" si="2025"/>
        <v>2518.3000000000002</v>
      </c>
      <c r="AH1488" s="58">
        <f t="shared" si="2026"/>
        <v>1883.3</v>
      </c>
      <c r="AI1488" s="11">
        <f t="shared" si="2054"/>
        <v>0</v>
      </c>
      <c r="AJ1488" s="21"/>
      <c r="AK1488" s="21"/>
    </row>
    <row r="1489" spans="1:37" ht="31.2" x14ac:dyDescent="0.3">
      <c r="A1489" s="47" t="s">
        <v>956</v>
      </c>
      <c r="B1489" s="48" t="s">
        <v>958</v>
      </c>
      <c r="C1489" s="47"/>
      <c r="D1489" s="47"/>
      <c r="E1489" s="49" t="s">
        <v>959</v>
      </c>
      <c r="F1489" s="11">
        <f t="shared" si="2038"/>
        <v>3181.5</v>
      </c>
      <c r="G1489" s="11">
        <f t="shared" si="2039"/>
        <v>2518.3000000000002</v>
      </c>
      <c r="H1489" s="11">
        <f t="shared" si="2040"/>
        <v>1883.3</v>
      </c>
      <c r="I1489" s="11">
        <f t="shared" si="2041"/>
        <v>0</v>
      </c>
      <c r="J1489" s="11">
        <f t="shared" si="2042"/>
        <v>0</v>
      </c>
      <c r="K1489" s="11">
        <f t="shared" si="2043"/>
        <v>0</v>
      </c>
      <c r="L1489" s="11">
        <f t="shared" si="2058"/>
        <v>3181.5</v>
      </c>
      <c r="M1489" s="11">
        <f t="shared" si="2059"/>
        <v>2518.3000000000002</v>
      </c>
      <c r="N1489" s="11">
        <f t="shared" si="2060"/>
        <v>1883.3</v>
      </c>
      <c r="O1489" s="11">
        <f t="shared" si="2044"/>
        <v>0</v>
      </c>
      <c r="P1489" s="11">
        <f t="shared" si="2045"/>
        <v>0</v>
      </c>
      <c r="Q1489" s="11">
        <f t="shared" si="2046"/>
        <v>0</v>
      </c>
      <c r="R1489" s="11">
        <f t="shared" si="2055"/>
        <v>3181.5</v>
      </c>
      <c r="S1489" s="11">
        <f t="shared" si="2056"/>
        <v>2518.3000000000002</v>
      </c>
      <c r="T1489" s="11">
        <f t="shared" si="2057"/>
        <v>1883.3</v>
      </c>
      <c r="U1489" s="11">
        <f t="shared" si="2047"/>
        <v>0</v>
      </c>
      <c r="V1489" s="11">
        <f t="shared" si="2048"/>
        <v>0</v>
      </c>
      <c r="W1489" s="11">
        <f t="shared" si="2049"/>
        <v>0</v>
      </c>
      <c r="X1489" s="11">
        <f t="shared" si="2035"/>
        <v>3181.5</v>
      </c>
      <c r="Y1489" s="11">
        <f t="shared" si="2036"/>
        <v>2518.3000000000002</v>
      </c>
      <c r="Z1489" s="11">
        <f t="shared" si="2037"/>
        <v>1883.3</v>
      </c>
      <c r="AA1489" s="11">
        <f t="shared" si="2050"/>
        <v>0</v>
      </c>
      <c r="AB1489" s="11">
        <f t="shared" si="2051"/>
        <v>0</v>
      </c>
      <c r="AC1489" s="11">
        <f t="shared" si="2052"/>
        <v>0</v>
      </c>
      <c r="AD1489" s="11">
        <f t="shared" si="2024"/>
        <v>3181.5</v>
      </c>
      <c r="AE1489" s="11">
        <f t="shared" si="2053"/>
        <v>0</v>
      </c>
      <c r="AF1489" s="57">
        <f t="shared" si="2030"/>
        <v>3181.5</v>
      </c>
      <c r="AG1489" s="58">
        <f t="shared" si="2025"/>
        <v>2518.3000000000002</v>
      </c>
      <c r="AH1489" s="58">
        <f t="shared" si="2026"/>
        <v>1883.3</v>
      </c>
      <c r="AI1489" s="11">
        <f t="shared" si="2054"/>
        <v>0</v>
      </c>
      <c r="AJ1489" s="21"/>
      <c r="AK1489" s="21"/>
    </row>
    <row r="1490" spans="1:37" ht="31.2" x14ac:dyDescent="0.3">
      <c r="A1490" s="47" t="s">
        <v>956</v>
      </c>
      <c r="B1490" s="48">
        <v>700</v>
      </c>
      <c r="C1490" s="47" t="s">
        <v>31</v>
      </c>
      <c r="D1490" s="47" t="s">
        <v>30</v>
      </c>
      <c r="E1490" s="49" t="s">
        <v>960</v>
      </c>
      <c r="F1490" s="11">
        <v>3181.5</v>
      </c>
      <c r="G1490" s="11">
        <v>2518.3000000000002</v>
      </c>
      <c r="H1490" s="11">
        <v>1883.3</v>
      </c>
      <c r="I1490" s="11"/>
      <c r="J1490" s="11"/>
      <c r="K1490" s="11"/>
      <c r="L1490" s="11">
        <f t="shared" si="2058"/>
        <v>3181.5</v>
      </c>
      <c r="M1490" s="11">
        <f t="shared" si="2059"/>
        <v>2518.3000000000002</v>
      </c>
      <c r="N1490" s="11">
        <f t="shared" si="2060"/>
        <v>1883.3</v>
      </c>
      <c r="O1490" s="11"/>
      <c r="P1490" s="11"/>
      <c r="Q1490" s="11"/>
      <c r="R1490" s="11">
        <f t="shared" si="2055"/>
        <v>3181.5</v>
      </c>
      <c r="S1490" s="11">
        <f t="shared" si="2056"/>
        <v>2518.3000000000002</v>
      </c>
      <c r="T1490" s="11">
        <f t="shared" si="2057"/>
        <v>1883.3</v>
      </c>
      <c r="U1490" s="11"/>
      <c r="V1490" s="11"/>
      <c r="W1490" s="11"/>
      <c r="X1490" s="11">
        <f t="shared" si="2035"/>
        <v>3181.5</v>
      </c>
      <c r="Y1490" s="11">
        <f t="shared" si="2036"/>
        <v>2518.3000000000002</v>
      </c>
      <c r="Z1490" s="11">
        <f t="shared" si="2037"/>
        <v>1883.3</v>
      </c>
      <c r="AA1490" s="11"/>
      <c r="AB1490" s="11"/>
      <c r="AC1490" s="11"/>
      <c r="AD1490" s="11">
        <f t="shared" si="2024"/>
        <v>3181.5</v>
      </c>
      <c r="AE1490" s="11"/>
      <c r="AF1490" s="57">
        <f t="shared" si="2030"/>
        <v>3181.5</v>
      </c>
      <c r="AG1490" s="58">
        <f t="shared" si="2025"/>
        <v>2518.3000000000002</v>
      </c>
      <c r="AH1490" s="58">
        <f t="shared" si="2026"/>
        <v>1883.3</v>
      </c>
      <c r="AI1490" s="11"/>
      <c r="AJ1490" s="21"/>
      <c r="AK1490" s="21"/>
    </row>
    <row r="1491" spans="1:37" ht="46.8" x14ac:dyDescent="0.3">
      <c r="A1491" s="47" t="s">
        <v>961</v>
      </c>
      <c r="B1491" s="48"/>
      <c r="C1491" s="47"/>
      <c r="D1491" s="47"/>
      <c r="E1491" s="49" t="s">
        <v>962</v>
      </c>
      <c r="F1491" s="11">
        <f t="shared" si="2038"/>
        <v>29.1</v>
      </c>
      <c r="G1491" s="11">
        <f t="shared" si="2039"/>
        <v>58.2</v>
      </c>
      <c r="H1491" s="11">
        <f t="shared" si="2040"/>
        <v>58.2</v>
      </c>
      <c r="I1491" s="11">
        <f t="shared" si="2041"/>
        <v>0</v>
      </c>
      <c r="J1491" s="11">
        <f t="shared" si="2042"/>
        <v>0</v>
      </c>
      <c r="K1491" s="11">
        <f t="shared" si="2043"/>
        <v>0</v>
      </c>
      <c r="L1491" s="11">
        <f t="shared" si="2058"/>
        <v>29.1</v>
      </c>
      <c r="M1491" s="11">
        <f t="shared" si="2059"/>
        <v>58.2</v>
      </c>
      <c r="N1491" s="11">
        <f t="shared" si="2060"/>
        <v>58.2</v>
      </c>
      <c r="O1491" s="11">
        <f t="shared" si="2044"/>
        <v>0</v>
      </c>
      <c r="P1491" s="11">
        <f t="shared" si="2045"/>
        <v>0</v>
      </c>
      <c r="Q1491" s="11">
        <f t="shared" si="2046"/>
        <v>0</v>
      </c>
      <c r="R1491" s="11">
        <f t="shared" si="2055"/>
        <v>29.1</v>
      </c>
      <c r="S1491" s="11">
        <f t="shared" si="2056"/>
        <v>58.2</v>
      </c>
      <c r="T1491" s="11">
        <f t="shared" si="2057"/>
        <v>58.2</v>
      </c>
      <c r="U1491" s="11">
        <f t="shared" si="2047"/>
        <v>0</v>
      </c>
      <c r="V1491" s="11">
        <f t="shared" si="2048"/>
        <v>0</v>
      </c>
      <c r="W1491" s="11">
        <f t="shared" si="2049"/>
        <v>0</v>
      </c>
      <c r="X1491" s="11">
        <f t="shared" si="2035"/>
        <v>29.1</v>
      </c>
      <c r="Y1491" s="11">
        <f t="shared" si="2036"/>
        <v>58.2</v>
      </c>
      <c r="Z1491" s="11">
        <f t="shared" si="2037"/>
        <v>58.2</v>
      </c>
      <c r="AA1491" s="11">
        <f t="shared" si="2050"/>
        <v>0</v>
      </c>
      <c r="AB1491" s="11">
        <f t="shared" si="2051"/>
        <v>0</v>
      </c>
      <c r="AC1491" s="11">
        <f t="shared" si="2052"/>
        <v>0</v>
      </c>
      <c r="AD1491" s="11">
        <f t="shared" si="2024"/>
        <v>29.1</v>
      </c>
      <c r="AE1491" s="11">
        <f t="shared" si="2053"/>
        <v>0</v>
      </c>
      <c r="AF1491" s="57">
        <f t="shared" si="2030"/>
        <v>29.1</v>
      </c>
      <c r="AG1491" s="58">
        <f t="shared" si="2025"/>
        <v>58.2</v>
      </c>
      <c r="AH1491" s="58">
        <f t="shared" si="2026"/>
        <v>58.2</v>
      </c>
      <c r="AI1491" s="11">
        <f t="shared" si="2054"/>
        <v>0</v>
      </c>
      <c r="AJ1491" s="21"/>
      <c r="AK1491" s="21"/>
    </row>
    <row r="1492" spans="1:37" ht="31.2" x14ac:dyDescent="0.3">
      <c r="A1492" s="47" t="s">
        <v>961</v>
      </c>
      <c r="B1492" s="48" t="s">
        <v>59</v>
      </c>
      <c r="C1492" s="47"/>
      <c r="D1492" s="47"/>
      <c r="E1492" s="49" t="s">
        <v>60</v>
      </c>
      <c r="F1492" s="11">
        <f t="shared" si="2038"/>
        <v>29.1</v>
      </c>
      <c r="G1492" s="11">
        <f t="shared" si="2039"/>
        <v>58.2</v>
      </c>
      <c r="H1492" s="11">
        <f t="shared" si="2040"/>
        <v>58.2</v>
      </c>
      <c r="I1492" s="11">
        <f t="shared" si="2041"/>
        <v>0</v>
      </c>
      <c r="J1492" s="11">
        <f t="shared" si="2042"/>
        <v>0</v>
      </c>
      <c r="K1492" s="11">
        <f t="shared" si="2043"/>
        <v>0</v>
      </c>
      <c r="L1492" s="11">
        <f t="shared" si="2058"/>
        <v>29.1</v>
      </c>
      <c r="M1492" s="11">
        <f t="shared" si="2059"/>
        <v>58.2</v>
      </c>
      <c r="N1492" s="11">
        <f t="shared" si="2060"/>
        <v>58.2</v>
      </c>
      <c r="O1492" s="11">
        <f t="shared" si="2044"/>
        <v>0</v>
      </c>
      <c r="P1492" s="11">
        <f t="shared" si="2045"/>
        <v>0</v>
      </c>
      <c r="Q1492" s="11">
        <f t="shared" si="2046"/>
        <v>0</v>
      </c>
      <c r="R1492" s="11">
        <f t="shared" si="2055"/>
        <v>29.1</v>
      </c>
      <c r="S1492" s="11">
        <f t="shared" si="2056"/>
        <v>58.2</v>
      </c>
      <c r="T1492" s="11">
        <f t="shared" si="2057"/>
        <v>58.2</v>
      </c>
      <c r="U1492" s="11">
        <f t="shared" si="2047"/>
        <v>0</v>
      </c>
      <c r="V1492" s="11">
        <f t="shared" si="2048"/>
        <v>0</v>
      </c>
      <c r="W1492" s="11">
        <f t="shared" si="2049"/>
        <v>0</v>
      </c>
      <c r="X1492" s="11">
        <f t="shared" si="2035"/>
        <v>29.1</v>
      </c>
      <c r="Y1492" s="11">
        <f t="shared" si="2036"/>
        <v>58.2</v>
      </c>
      <c r="Z1492" s="11">
        <f t="shared" si="2037"/>
        <v>58.2</v>
      </c>
      <c r="AA1492" s="11">
        <f t="shared" si="2050"/>
        <v>0</v>
      </c>
      <c r="AB1492" s="11">
        <f t="shared" si="2051"/>
        <v>0</v>
      </c>
      <c r="AC1492" s="11">
        <f t="shared" si="2052"/>
        <v>0</v>
      </c>
      <c r="AD1492" s="11">
        <f t="shared" si="2024"/>
        <v>29.1</v>
      </c>
      <c r="AE1492" s="11">
        <f t="shared" si="2053"/>
        <v>0</v>
      </c>
      <c r="AF1492" s="57">
        <f t="shared" si="2030"/>
        <v>29.1</v>
      </c>
      <c r="AG1492" s="58">
        <f t="shared" si="2025"/>
        <v>58.2</v>
      </c>
      <c r="AH1492" s="58">
        <f t="shared" si="2026"/>
        <v>58.2</v>
      </c>
      <c r="AI1492" s="11">
        <f t="shared" si="2054"/>
        <v>0</v>
      </c>
      <c r="AJ1492" s="21"/>
      <c r="AK1492" s="21"/>
    </row>
    <row r="1493" spans="1:37" x14ac:dyDescent="0.3">
      <c r="A1493" s="47" t="s">
        <v>961</v>
      </c>
      <c r="B1493" s="48" t="s">
        <v>59</v>
      </c>
      <c r="C1493" s="47" t="s">
        <v>30</v>
      </c>
      <c r="D1493" s="47" t="s">
        <v>31</v>
      </c>
      <c r="E1493" s="49" t="s">
        <v>32</v>
      </c>
      <c r="F1493" s="11">
        <v>29.1</v>
      </c>
      <c r="G1493" s="11">
        <v>58.2</v>
      </c>
      <c r="H1493" s="11">
        <v>58.2</v>
      </c>
      <c r="I1493" s="11"/>
      <c r="J1493" s="11"/>
      <c r="K1493" s="11"/>
      <c r="L1493" s="11">
        <f t="shared" si="2058"/>
        <v>29.1</v>
      </c>
      <c r="M1493" s="11">
        <f t="shared" si="2059"/>
        <v>58.2</v>
      </c>
      <c r="N1493" s="11">
        <f t="shared" si="2060"/>
        <v>58.2</v>
      </c>
      <c r="O1493" s="11"/>
      <c r="P1493" s="11"/>
      <c r="Q1493" s="11"/>
      <c r="R1493" s="11">
        <f t="shared" si="2055"/>
        <v>29.1</v>
      </c>
      <c r="S1493" s="11">
        <f t="shared" si="2056"/>
        <v>58.2</v>
      </c>
      <c r="T1493" s="11">
        <f t="shared" si="2057"/>
        <v>58.2</v>
      </c>
      <c r="U1493" s="11"/>
      <c r="V1493" s="11"/>
      <c r="W1493" s="11"/>
      <c r="X1493" s="11">
        <f t="shared" si="2035"/>
        <v>29.1</v>
      </c>
      <c r="Y1493" s="11">
        <f t="shared" si="2036"/>
        <v>58.2</v>
      </c>
      <c r="Z1493" s="11">
        <f t="shared" si="2037"/>
        <v>58.2</v>
      </c>
      <c r="AA1493" s="11"/>
      <c r="AB1493" s="11"/>
      <c r="AC1493" s="11"/>
      <c r="AD1493" s="11">
        <f t="shared" si="2024"/>
        <v>29.1</v>
      </c>
      <c r="AE1493" s="11"/>
      <c r="AF1493" s="57">
        <f t="shared" si="2030"/>
        <v>29.1</v>
      </c>
      <c r="AG1493" s="58">
        <f t="shared" si="2025"/>
        <v>58.2</v>
      </c>
      <c r="AH1493" s="58">
        <f t="shared" si="2026"/>
        <v>58.2</v>
      </c>
      <c r="AI1493" s="11"/>
      <c r="AJ1493" s="21"/>
      <c r="AK1493" s="21"/>
    </row>
    <row r="1494" spans="1:37" ht="46.8" x14ac:dyDescent="0.3">
      <c r="A1494" s="47" t="s">
        <v>963</v>
      </c>
      <c r="B1494" s="48"/>
      <c r="C1494" s="47"/>
      <c r="D1494" s="47"/>
      <c r="E1494" s="49" t="s">
        <v>964</v>
      </c>
      <c r="F1494" s="11">
        <f t="shared" si="2038"/>
        <v>200649.9</v>
      </c>
      <c r="G1494" s="11">
        <f t="shared" si="2039"/>
        <v>0</v>
      </c>
      <c r="H1494" s="11">
        <f t="shared" si="2040"/>
        <v>0</v>
      </c>
      <c r="I1494" s="11">
        <f t="shared" si="2041"/>
        <v>0</v>
      </c>
      <c r="J1494" s="11">
        <f t="shared" si="2042"/>
        <v>0</v>
      </c>
      <c r="K1494" s="11">
        <f t="shared" si="2043"/>
        <v>0</v>
      </c>
      <c r="L1494" s="11">
        <f t="shared" si="2058"/>
        <v>200649.9</v>
      </c>
      <c r="M1494" s="11">
        <f t="shared" si="2059"/>
        <v>0</v>
      </c>
      <c r="N1494" s="11">
        <f t="shared" si="2060"/>
        <v>0</v>
      </c>
      <c r="O1494" s="11">
        <f t="shared" si="2044"/>
        <v>0</v>
      </c>
      <c r="P1494" s="11">
        <f t="shared" si="2045"/>
        <v>0</v>
      </c>
      <c r="Q1494" s="11">
        <f t="shared" si="2046"/>
        <v>0</v>
      </c>
      <c r="R1494" s="11">
        <f t="shared" si="2055"/>
        <v>200649.9</v>
      </c>
      <c r="S1494" s="11">
        <f t="shared" si="2056"/>
        <v>0</v>
      </c>
      <c r="T1494" s="11">
        <f t="shared" si="2057"/>
        <v>0</v>
      </c>
      <c r="U1494" s="11">
        <f t="shared" si="2047"/>
        <v>0</v>
      </c>
      <c r="V1494" s="11">
        <f t="shared" si="2048"/>
        <v>0</v>
      </c>
      <c r="W1494" s="11">
        <f t="shared" si="2049"/>
        <v>0</v>
      </c>
      <c r="X1494" s="11">
        <f t="shared" si="2035"/>
        <v>200649.9</v>
      </c>
      <c r="Y1494" s="11">
        <f t="shared" si="2036"/>
        <v>0</v>
      </c>
      <c r="Z1494" s="11">
        <f t="shared" si="2037"/>
        <v>0</v>
      </c>
      <c r="AA1494" s="11">
        <f t="shared" si="2050"/>
        <v>0</v>
      </c>
      <c r="AB1494" s="11">
        <f t="shared" si="2051"/>
        <v>0</v>
      </c>
      <c r="AC1494" s="11">
        <f t="shared" si="2052"/>
        <v>0</v>
      </c>
      <c r="AD1494" s="11">
        <f t="shared" si="2024"/>
        <v>200649.9</v>
      </c>
      <c r="AE1494" s="11">
        <f t="shared" si="2053"/>
        <v>0</v>
      </c>
      <c r="AF1494" s="57">
        <f t="shared" si="2030"/>
        <v>200649.9</v>
      </c>
      <c r="AG1494" s="58">
        <f t="shared" si="2025"/>
        <v>0</v>
      </c>
      <c r="AH1494" s="58">
        <f t="shared" si="2026"/>
        <v>0</v>
      </c>
      <c r="AI1494" s="11">
        <f t="shared" si="2054"/>
        <v>0</v>
      </c>
      <c r="AJ1494" s="21"/>
      <c r="AK1494" s="21"/>
    </row>
    <row r="1495" spans="1:37" ht="31.2" x14ac:dyDescent="0.3">
      <c r="A1495" s="47" t="s">
        <v>963</v>
      </c>
      <c r="B1495" s="48" t="s">
        <v>59</v>
      </c>
      <c r="C1495" s="47"/>
      <c r="D1495" s="47"/>
      <c r="E1495" s="49" t="s">
        <v>60</v>
      </c>
      <c r="F1495" s="11">
        <f t="shared" si="2038"/>
        <v>200649.9</v>
      </c>
      <c r="G1495" s="11">
        <f t="shared" si="2039"/>
        <v>0</v>
      </c>
      <c r="H1495" s="11">
        <f t="shared" si="2040"/>
        <v>0</v>
      </c>
      <c r="I1495" s="11">
        <f t="shared" si="2041"/>
        <v>0</v>
      </c>
      <c r="J1495" s="11">
        <f t="shared" si="2042"/>
        <v>0</v>
      </c>
      <c r="K1495" s="11">
        <f t="shared" si="2043"/>
        <v>0</v>
      </c>
      <c r="L1495" s="11">
        <f t="shared" si="2058"/>
        <v>200649.9</v>
      </c>
      <c r="M1495" s="11">
        <f t="shared" si="2059"/>
        <v>0</v>
      </c>
      <c r="N1495" s="11">
        <f t="shared" si="2060"/>
        <v>0</v>
      </c>
      <c r="O1495" s="11">
        <f t="shared" si="2044"/>
        <v>0</v>
      </c>
      <c r="P1495" s="11">
        <f t="shared" si="2045"/>
        <v>0</v>
      </c>
      <c r="Q1495" s="11">
        <f t="shared" si="2046"/>
        <v>0</v>
      </c>
      <c r="R1495" s="11">
        <f t="shared" si="2055"/>
        <v>200649.9</v>
      </c>
      <c r="S1495" s="11">
        <f t="shared" si="2056"/>
        <v>0</v>
      </c>
      <c r="T1495" s="11">
        <f t="shared" si="2057"/>
        <v>0</v>
      </c>
      <c r="U1495" s="11">
        <f t="shared" si="2047"/>
        <v>0</v>
      </c>
      <c r="V1495" s="11">
        <f t="shared" si="2048"/>
        <v>0</v>
      </c>
      <c r="W1495" s="11">
        <f t="shared" si="2049"/>
        <v>0</v>
      </c>
      <c r="X1495" s="11">
        <f t="shared" si="2035"/>
        <v>200649.9</v>
      </c>
      <c r="Y1495" s="11">
        <f t="shared" si="2036"/>
        <v>0</v>
      </c>
      <c r="Z1495" s="11">
        <f t="shared" si="2037"/>
        <v>0</v>
      </c>
      <c r="AA1495" s="11">
        <f t="shared" si="2050"/>
        <v>0</v>
      </c>
      <c r="AB1495" s="11">
        <f t="shared" si="2051"/>
        <v>0</v>
      </c>
      <c r="AC1495" s="11">
        <f t="shared" si="2052"/>
        <v>0</v>
      </c>
      <c r="AD1495" s="11">
        <f t="shared" si="2024"/>
        <v>200649.9</v>
      </c>
      <c r="AE1495" s="11">
        <f t="shared" si="2053"/>
        <v>0</v>
      </c>
      <c r="AF1495" s="57">
        <f t="shared" si="2030"/>
        <v>200649.9</v>
      </c>
      <c r="AG1495" s="58">
        <f t="shared" si="2025"/>
        <v>0</v>
      </c>
      <c r="AH1495" s="58">
        <f t="shared" si="2026"/>
        <v>0</v>
      </c>
      <c r="AI1495" s="11">
        <f t="shared" si="2054"/>
        <v>0</v>
      </c>
      <c r="AJ1495" s="21"/>
      <c r="AK1495" s="21"/>
    </row>
    <row r="1496" spans="1:37" x14ac:dyDescent="0.3">
      <c r="A1496" s="47" t="s">
        <v>963</v>
      </c>
      <c r="B1496" s="48">
        <v>200</v>
      </c>
      <c r="C1496" s="47" t="s">
        <v>30</v>
      </c>
      <c r="D1496" s="47" t="s">
        <v>31</v>
      </c>
      <c r="E1496" s="49" t="s">
        <v>32</v>
      </c>
      <c r="F1496" s="11">
        <v>200649.9</v>
      </c>
      <c r="G1496" s="11">
        <v>0</v>
      </c>
      <c r="H1496" s="11">
        <v>0</v>
      </c>
      <c r="I1496" s="11"/>
      <c r="J1496" s="11"/>
      <c r="K1496" s="11"/>
      <c r="L1496" s="11">
        <f t="shared" si="2058"/>
        <v>200649.9</v>
      </c>
      <c r="M1496" s="11">
        <f t="shared" si="2059"/>
        <v>0</v>
      </c>
      <c r="N1496" s="11">
        <f t="shared" si="2060"/>
        <v>0</v>
      </c>
      <c r="O1496" s="11"/>
      <c r="P1496" s="11"/>
      <c r="Q1496" s="11"/>
      <c r="R1496" s="11">
        <f t="shared" si="2055"/>
        <v>200649.9</v>
      </c>
      <c r="S1496" s="11">
        <f t="shared" si="2056"/>
        <v>0</v>
      </c>
      <c r="T1496" s="11">
        <f t="shared" si="2057"/>
        <v>0</v>
      </c>
      <c r="U1496" s="11"/>
      <c r="V1496" s="11"/>
      <c r="W1496" s="11"/>
      <c r="X1496" s="11">
        <f t="shared" si="2035"/>
        <v>200649.9</v>
      </c>
      <c r="Y1496" s="11">
        <f t="shared" si="2036"/>
        <v>0</v>
      </c>
      <c r="Z1496" s="11">
        <f t="shared" si="2037"/>
        <v>0</v>
      </c>
      <c r="AA1496" s="11"/>
      <c r="AB1496" s="11"/>
      <c r="AC1496" s="11"/>
      <c r="AD1496" s="11">
        <f t="shared" si="2024"/>
        <v>200649.9</v>
      </c>
      <c r="AE1496" s="11"/>
      <c r="AF1496" s="57">
        <f t="shared" si="2030"/>
        <v>200649.9</v>
      </c>
      <c r="AG1496" s="58">
        <f t="shared" si="2025"/>
        <v>0</v>
      </c>
      <c r="AH1496" s="58">
        <f t="shared" si="2026"/>
        <v>0</v>
      </c>
      <c r="AI1496" s="11"/>
      <c r="AJ1496" s="21"/>
      <c r="AK1496" s="21"/>
    </row>
    <row r="1497" spans="1:37" ht="78" x14ac:dyDescent="0.3">
      <c r="A1497" s="47" t="s">
        <v>965</v>
      </c>
      <c r="B1497" s="48"/>
      <c r="C1497" s="47"/>
      <c r="D1497" s="47"/>
      <c r="E1497" s="49" t="s">
        <v>966</v>
      </c>
      <c r="F1497" s="11">
        <f t="shared" si="2038"/>
        <v>670.1</v>
      </c>
      <c r="G1497" s="11">
        <f t="shared" si="2039"/>
        <v>670.1</v>
      </c>
      <c r="H1497" s="11">
        <f t="shared" si="2040"/>
        <v>670.1</v>
      </c>
      <c r="I1497" s="11">
        <f t="shared" si="2041"/>
        <v>0</v>
      </c>
      <c r="J1497" s="11">
        <f t="shared" si="2042"/>
        <v>0</v>
      </c>
      <c r="K1497" s="11">
        <f t="shared" si="2043"/>
        <v>0</v>
      </c>
      <c r="L1497" s="11">
        <f t="shared" si="2058"/>
        <v>670.1</v>
      </c>
      <c r="M1497" s="11">
        <f t="shared" si="2059"/>
        <v>670.1</v>
      </c>
      <c r="N1497" s="11">
        <f t="shared" si="2060"/>
        <v>670.1</v>
      </c>
      <c r="O1497" s="11">
        <f t="shared" si="2044"/>
        <v>0</v>
      </c>
      <c r="P1497" s="11">
        <f t="shared" si="2045"/>
        <v>0</v>
      </c>
      <c r="Q1497" s="11">
        <f t="shared" si="2046"/>
        <v>0</v>
      </c>
      <c r="R1497" s="11">
        <f t="shared" si="2055"/>
        <v>670.1</v>
      </c>
      <c r="S1497" s="11">
        <f t="shared" si="2056"/>
        <v>670.1</v>
      </c>
      <c r="T1497" s="11">
        <f t="shared" si="2057"/>
        <v>670.1</v>
      </c>
      <c r="U1497" s="11">
        <f t="shared" si="2047"/>
        <v>0</v>
      </c>
      <c r="V1497" s="11">
        <f t="shared" si="2048"/>
        <v>0</v>
      </c>
      <c r="W1497" s="11">
        <f t="shared" si="2049"/>
        <v>0</v>
      </c>
      <c r="X1497" s="11">
        <f t="shared" si="2035"/>
        <v>670.1</v>
      </c>
      <c r="Y1497" s="11">
        <f t="shared" si="2036"/>
        <v>670.1</v>
      </c>
      <c r="Z1497" s="11">
        <f t="shared" si="2037"/>
        <v>670.1</v>
      </c>
      <c r="AA1497" s="11">
        <f t="shared" si="2050"/>
        <v>0</v>
      </c>
      <c r="AB1497" s="11">
        <f t="shared" si="2051"/>
        <v>0</v>
      </c>
      <c r="AC1497" s="11">
        <f t="shared" si="2052"/>
        <v>0</v>
      </c>
      <c r="AD1497" s="11">
        <f t="shared" si="2024"/>
        <v>670.1</v>
      </c>
      <c r="AE1497" s="11">
        <f t="shared" si="2053"/>
        <v>0</v>
      </c>
      <c r="AF1497" s="57">
        <f t="shared" si="2030"/>
        <v>670.1</v>
      </c>
      <c r="AG1497" s="58">
        <f t="shared" si="2025"/>
        <v>670.1</v>
      </c>
      <c r="AH1497" s="58">
        <f t="shared" si="2026"/>
        <v>670.1</v>
      </c>
      <c r="AI1497" s="11">
        <f t="shared" si="2054"/>
        <v>0</v>
      </c>
      <c r="AJ1497" s="21"/>
      <c r="AK1497" s="21"/>
    </row>
    <row r="1498" spans="1:37" ht="31.2" x14ac:dyDescent="0.3">
      <c r="A1498" s="47" t="s">
        <v>965</v>
      </c>
      <c r="B1498" s="48" t="s">
        <v>185</v>
      </c>
      <c r="C1498" s="47"/>
      <c r="D1498" s="47"/>
      <c r="E1498" s="49" t="s">
        <v>186</v>
      </c>
      <c r="F1498" s="11">
        <f t="shared" si="2038"/>
        <v>670.1</v>
      </c>
      <c r="G1498" s="11">
        <f t="shared" si="2039"/>
        <v>670.1</v>
      </c>
      <c r="H1498" s="11">
        <f t="shared" si="2040"/>
        <v>670.1</v>
      </c>
      <c r="I1498" s="11">
        <f t="shared" si="2041"/>
        <v>0</v>
      </c>
      <c r="J1498" s="11">
        <f t="shared" si="2042"/>
        <v>0</v>
      </c>
      <c r="K1498" s="11">
        <f t="shared" si="2043"/>
        <v>0</v>
      </c>
      <c r="L1498" s="11">
        <f t="shared" si="2058"/>
        <v>670.1</v>
      </c>
      <c r="M1498" s="11">
        <f t="shared" si="2059"/>
        <v>670.1</v>
      </c>
      <c r="N1498" s="11">
        <f t="shared" si="2060"/>
        <v>670.1</v>
      </c>
      <c r="O1498" s="11">
        <f t="shared" si="2044"/>
        <v>0</v>
      </c>
      <c r="P1498" s="11">
        <f t="shared" si="2045"/>
        <v>0</v>
      </c>
      <c r="Q1498" s="11">
        <f t="shared" si="2046"/>
        <v>0</v>
      </c>
      <c r="R1498" s="11">
        <f t="shared" si="2055"/>
        <v>670.1</v>
      </c>
      <c r="S1498" s="11">
        <f t="shared" si="2056"/>
        <v>670.1</v>
      </c>
      <c r="T1498" s="11">
        <f t="shared" si="2057"/>
        <v>670.1</v>
      </c>
      <c r="U1498" s="11">
        <f t="shared" si="2047"/>
        <v>0</v>
      </c>
      <c r="V1498" s="11">
        <f t="shared" si="2048"/>
        <v>0</v>
      </c>
      <c r="W1498" s="11">
        <f t="shared" si="2049"/>
        <v>0</v>
      </c>
      <c r="X1498" s="11">
        <f t="shared" si="2035"/>
        <v>670.1</v>
      </c>
      <c r="Y1498" s="11">
        <f t="shared" si="2036"/>
        <v>670.1</v>
      </c>
      <c r="Z1498" s="11">
        <f t="shared" si="2037"/>
        <v>670.1</v>
      </c>
      <c r="AA1498" s="11">
        <f t="shared" si="2050"/>
        <v>0</v>
      </c>
      <c r="AB1498" s="11">
        <f t="shared" si="2051"/>
        <v>0</v>
      </c>
      <c r="AC1498" s="11">
        <f t="shared" si="2052"/>
        <v>0</v>
      </c>
      <c r="AD1498" s="11">
        <f t="shared" si="2024"/>
        <v>670.1</v>
      </c>
      <c r="AE1498" s="11">
        <f t="shared" si="2053"/>
        <v>0</v>
      </c>
      <c r="AF1498" s="57">
        <f t="shared" si="2030"/>
        <v>670.1</v>
      </c>
      <c r="AG1498" s="58">
        <f t="shared" si="2025"/>
        <v>670.1</v>
      </c>
      <c r="AH1498" s="58">
        <f t="shared" si="2026"/>
        <v>670.1</v>
      </c>
      <c r="AI1498" s="11">
        <f t="shared" si="2054"/>
        <v>0</v>
      </c>
      <c r="AJ1498" s="21"/>
      <c r="AK1498" s="21"/>
    </row>
    <row r="1499" spans="1:37" x14ac:dyDescent="0.3">
      <c r="A1499" s="47" t="s">
        <v>965</v>
      </c>
      <c r="B1499" s="48">
        <v>300</v>
      </c>
      <c r="C1499" s="47" t="s">
        <v>30</v>
      </c>
      <c r="D1499" s="47" t="s">
        <v>31</v>
      </c>
      <c r="E1499" s="49" t="s">
        <v>32</v>
      </c>
      <c r="F1499" s="11">
        <v>670.1</v>
      </c>
      <c r="G1499" s="11">
        <v>670.1</v>
      </c>
      <c r="H1499" s="11">
        <v>670.1</v>
      </c>
      <c r="I1499" s="11"/>
      <c r="J1499" s="11"/>
      <c r="K1499" s="11"/>
      <c r="L1499" s="11">
        <f t="shared" si="2058"/>
        <v>670.1</v>
      </c>
      <c r="M1499" s="11">
        <f t="shared" si="2059"/>
        <v>670.1</v>
      </c>
      <c r="N1499" s="11">
        <f t="shared" si="2060"/>
        <v>670.1</v>
      </c>
      <c r="O1499" s="11"/>
      <c r="P1499" s="11"/>
      <c r="Q1499" s="11"/>
      <c r="R1499" s="11">
        <f t="shared" si="2055"/>
        <v>670.1</v>
      </c>
      <c r="S1499" s="11">
        <f t="shared" si="2056"/>
        <v>670.1</v>
      </c>
      <c r="T1499" s="11">
        <f t="shared" si="2057"/>
        <v>670.1</v>
      </c>
      <c r="U1499" s="11"/>
      <c r="V1499" s="11"/>
      <c r="W1499" s="11"/>
      <c r="X1499" s="11">
        <f t="shared" si="2035"/>
        <v>670.1</v>
      </c>
      <c r="Y1499" s="11">
        <f t="shared" si="2036"/>
        <v>670.1</v>
      </c>
      <c r="Z1499" s="11">
        <f t="shared" si="2037"/>
        <v>670.1</v>
      </c>
      <c r="AA1499" s="11"/>
      <c r="AB1499" s="11"/>
      <c r="AC1499" s="11"/>
      <c r="AD1499" s="11">
        <f t="shared" si="2024"/>
        <v>670.1</v>
      </c>
      <c r="AE1499" s="11"/>
      <c r="AF1499" s="57">
        <f t="shared" si="2030"/>
        <v>670.1</v>
      </c>
      <c r="AG1499" s="58">
        <f t="shared" si="2025"/>
        <v>670.1</v>
      </c>
      <c r="AH1499" s="58">
        <f t="shared" si="2026"/>
        <v>670.1</v>
      </c>
      <c r="AI1499" s="11"/>
      <c r="AJ1499" s="21"/>
      <c r="AK1499" s="21"/>
    </row>
    <row r="1500" spans="1:37" ht="78" x14ac:dyDescent="0.3">
      <c r="A1500" s="47" t="s">
        <v>967</v>
      </c>
      <c r="B1500" s="48"/>
      <c r="C1500" s="47"/>
      <c r="D1500" s="47"/>
      <c r="E1500" s="49" t="s">
        <v>968</v>
      </c>
      <c r="F1500" s="11">
        <f t="shared" si="2038"/>
        <v>64.5</v>
      </c>
      <c r="G1500" s="11">
        <f t="shared" si="2039"/>
        <v>66.5</v>
      </c>
      <c r="H1500" s="11">
        <f t="shared" si="2040"/>
        <v>66.5</v>
      </c>
      <c r="I1500" s="11">
        <f t="shared" si="2041"/>
        <v>0</v>
      </c>
      <c r="J1500" s="11">
        <f t="shared" si="2042"/>
        <v>0</v>
      </c>
      <c r="K1500" s="11">
        <f t="shared" si="2043"/>
        <v>0</v>
      </c>
      <c r="L1500" s="11">
        <f t="shared" si="2058"/>
        <v>64.5</v>
      </c>
      <c r="M1500" s="11">
        <f t="shared" si="2059"/>
        <v>66.5</v>
      </c>
      <c r="N1500" s="11">
        <f t="shared" si="2060"/>
        <v>66.5</v>
      </c>
      <c r="O1500" s="11">
        <f t="shared" si="2044"/>
        <v>0</v>
      </c>
      <c r="P1500" s="11">
        <f t="shared" si="2045"/>
        <v>0</v>
      </c>
      <c r="Q1500" s="11">
        <f t="shared" si="2046"/>
        <v>0</v>
      </c>
      <c r="R1500" s="11">
        <f t="shared" si="2055"/>
        <v>64.5</v>
      </c>
      <c r="S1500" s="11">
        <f t="shared" si="2056"/>
        <v>66.5</v>
      </c>
      <c r="T1500" s="11">
        <f t="shared" si="2057"/>
        <v>66.5</v>
      </c>
      <c r="U1500" s="11">
        <f t="shared" si="2047"/>
        <v>0</v>
      </c>
      <c r="V1500" s="11">
        <f t="shared" si="2048"/>
        <v>0</v>
      </c>
      <c r="W1500" s="11">
        <f t="shared" si="2049"/>
        <v>0</v>
      </c>
      <c r="X1500" s="11">
        <f t="shared" si="2035"/>
        <v>64.5</v>
      </c>
      <c r="Y1500" s="11">
        <f t="shared" si="2036"/>
        <v>66.5</v>
      </c>
      <c r="Z1500" s="11">
        <f t="shared" si="2037"/>
        <v>66.5</v>
      </c>
      <c r="AA1500" s="11">
        <f t="shared" si="2050"/>
        <v>0</v>
      </c>
      <c r="AB1500" s="11">
        <f t="shared" si="2051"/>
        <v>0</v>
      </c>
      <c r="AC1500" s="11">
        <f t="shared" si="2052"/>
        <v>0</v>
      </c>
      <c r="AD1500" s="11">
        <f t="shared" si="2024"/>
        <v>64.5</v>
      </c>
      <c r="AE1500" s="11">
        <f t="shared" si="2053"/>
        <v>0</v>
      </c>
      <c r="AF1500" s="57">
        <f t="shared" si="2030"/>
        <v>64.5</v>
      </c>
      <c r="AG1500" s="58">
        <f t="shared" si="2025"/>
        <v>66.5</v>
      </c>
      <c r="AH1500" s="58">
        <f t="shared" si="2026"/>
        <v>66.5</v>
      </c>
      <c r="AI1500" s="11">
        <f t="shared" si="2054"/>
        <v>0</v>
      </c>
      <c r="AJ1500" s="21"/>
      <c r="AK1500" s="21"/>
    </row>
    <row r="1501" spans="1:37" ht="78" x14ac:dyDescent="0.3">
      <c r="A1501" s="47" t="s">
        <v>967</v>
      </c>
      <c r="B1501" s="48" t="s">
        <v>141</v>
      </c>
      <c r="C1501" s="47"/>
      <c r="D1501" s="47"/>
      <c r="E1501" s="49" t="s">
        <v>142</v>
      </c>
      <c r="F1501" s="11">
        <f t="shared" si="2038"/>
        <v>64.5</v>
      </c>
      <c r="G1501" s="11">
        <f t="shared" si="2039"/>
        <v>66.5</v>
      </c>
      <c r="H1501" s="11">
        <f t="shared" si="2040"/>
        <v>66.5</v>
      </c>
      <c r="I1501" s="11">
        <f t="shared" si="2041"/>
        <v>0</v>
      </c>
      <c r="J1501" s="11">
        <f t="shared" si="2042"/>
        <v>0</v>
      </c>
      <c r="K1501" s="11">
        <f t="shared" si="2043"/>
        <v>0</v>
      </c>
      <c r="L1501" s="11">
        <f t="shared" si="2058"/>
        <v>64.5</v>
      </c>
      <c r="M1501" s="11">
        <f t="shared" si="2059"/>
        <v>66.5</v>
      </c>
      <c r="N1501" s="11">
        <f t="shared" si="2060"/>
        <v>66.5</v>
      </c>
      <c r="O1501" s="11">
        <f t="shared" si="2044"/>
        <v>0</v>
      </c>
      <c r="P1501" s="11">
        <f t="shared" si="2045"/>
        <v>0</v>
      </c>
      <c r="Q1501" s="11">
        <f t="shared" si="2046"/>
        <v>0</v>
      </c>
      <c r="R1501" s="11">
        <f t="shared" si="2055"/>
        <v>64.5</v>
      </c>
      <c r="S1501" s="11">
        <f t="shared" si="2056"/>
        <v>66.5</v>
      </c>
      <c r="T1501" s="11">
        <f t="shared" si="2057"/>
        <v>66.5</v>
      </c>
      <c r="U1501" s="11">
        <f t="shared" si="2047"/>
        <v>0</v>
      </c>
      <c r="V1501" s="11">
        <f t="shared" si="2048"/>
        <v>0</v>
      </c>
      <c r="W1501" s="11">
        <f t="shared" si="2049"/>
        <v>0</v>
      </c>
      <c r="X1501" s="11">
        <f t="shared" si="2035"/>
        <v>64.5</v>
      </c>
      <c r="Y1501" s="11">
        <f t="shared" si="2036"/>
        <v>66.5</v>
      </c>
      <c r="Z1501" s="11">
        <f t="shared" si="2037"/>
        <v>66.5</v>
      </c>
      <c r="AA1501" s="11">
        <f t="shared" si="2050"/>
        <v>0</v>
      </c>
      <c r="AB1501" s="11">
        <f t="shared" si="2051"/>
        <v>0</v>
      </c>
      <c r="AC1501" s="11">
        <f t="shared" si="2052"/>
        <v>0</v>
      </c>
      <c r="AD1501" s="11">
        <f t="shared" si="2024"/>
        <v>64.5</v>
      </c>
      <c r="AE1501" s="11">
        <f t="shared" si="2053"/>
        <v>0</v>
      </c>
      <c r="AF1501" s="57">
        <f t="shared" si="2030"/>
        <v>64.5</v>
      </c>
      <c r="AG1501" s="58">
        <f t="shared" si="2025"/>
        <v>66.5</v>
      </c>
      <c r="AH1501" s="58">
        <f t="shared" si="2026"/>
        <v>66.5</v>
      </c>
      <c r="AI1501" s="11">
        <f t="shared" si="2054"/>
        <v>0</v>
      </c>
      <c r="AJ1501" s="21"/>
      <c r="AK1501" s="21"/>
    </row>
    <row r="1502" spans="1:37" x14ac:dyDescent="0.3">
      <c r="A1502" s="47" t="s">
        <v>967</v>
      </c>
      <c r="B1502" s="48" t="s">
        <v>141</v>
      </c>
      <c r="C1502" s="47" t="s">
        <v>235</v>
      </c>
      <c r="D1502" s="47" t="s">
        <v>63</v>
      </c>
      <c r="E1502" s="49" t="s">
        <v>684</v>
      </c>
      <c r="F1502" s="11">
        <v>64.5</v>
      </c>
      <c r="G1502" s="11">
        <v>66.5</v>
      </c>
      <c r="H1502" s="11">
        <v>66.5</v>
      </c>
      <c r="I1502" s="11"/>
      <c r="J1502" s="11"/>
      <c r="K1502" s="11"/>
      <c r="L1502" s="11">
        <f t="shared" si="2058"/>
        <v>64.5</v>
      </c>
      <c r="M1502" s="11">
        <f t="shared" si="2059"/>
        <v>66.5</v>
      </c>
      <c r="N1502" s="11">
        <f t="shared" si="2060"/>
        <v>66.5</v>
      </c>
      <c r="O1502" s="11"/>
      <c r="P1502" s="11"/>
      <c r="Q1502" s="11"/>
      <c r="R1502" s="11">
        <f t="shared" si="2055"/>
        <v>64.5</v>
      </c>
      <c r="S1502" s="11">
        <f t="shared" si="2056"/>
        <v>66.5</v>
      </c>
      <c r="T1502" s="11">
        <f t="shared" si="2057"/>
        <v>66.5</v>
      </c>
      <c r="U1502" s="11"/>
      <c r="V1502" s="11"/>
      <c r="W1502" s="11"/>
      <c r="X1502" s="11">
        <f t="shared" si="2035"/>
        <v>64.5</v>
      </c>
      <c r="Y1502" s="11">
        <f t="shared" si="2036"/>
        <v>66.5</v>
      </c>
      <c r="Z1502" s="11">
        <f t="shared" si="2037"/>
        <v>66.5</v>
      </c>
      <c r="AA1502" s="11"/>
      <c r="AB1502" s="11"/>
      <c r="AC1502" s="11"/>
      <c r="AD1502" s="11">
        <f t="shared" si="2024"/>
        <v>64.5</v>
      </c>
      <c r="AE1502" s="11"/>
      <c r="AF1502" s="57">
        <f t="shared" si="2030"/>
        <v>64.5</v>
      </c>
      <c r="AG1502" s="58">
        <f t="shared" si="2025"/>
        <v>66.5</v>
      </c>
      <c r="AH1502" s="58">
        <f t="shared" si="2026"/>
        <v>66.5</v>
      </c>
      <c r="AI1502" s="11"/>
      <c r="AJ1502" s="21"/>
      <c r="AK1502" s="21"/>
    </row>
    <row r="1503" spans="1:37" ht="31.2" x14ac:dyDescent="0.3">
      <c r="A1503" s="47" t="s">
        <v>969</v>
      </c>
      <c r="B1503" s="48"/>
      <c r="C1503" s="47"/>
      <c r="D1503" s="47"/>
      <c r="E1503" s="49" t="s">
        <v>970</v>
      </c>
      <c r="F1503" s="11">
        <f t="shared" si="2038"/>
        <v>4835.0999999999995</v>
      </c>
      <c r="G1503" s="11">
        <f t="shared" si="2039"/>
        <v>4835.0999999999995</v>
      </c>
      <c r="H1503" s="11">
        <f t="shared" si="2040"/>
        <v>4835.0999999999995</v>
      </c>
      <c r="I1503" s="11">
        <f t="shared" si="2041"/>
        <v>0</v>
      </c>
      <c r="J1503" s="11">
        <f t="shared" si="2042"/>
        <v>0</v>
      </c>
      <c r="K1503" s="11">
        <f t="shared" si="2043"/>
        <v>0</v>
      </c>
      <c r="L1503" s="11">
        <f t="shared" si="2058"/>
        <v>4835.0999999999995</v>
      </c>
      <c r="M1503" s="11">
        <f t="shared" si="2059"/>
        <v>4835.0999999999995</v>
      </c>
      <c r="N1503" s="11">
        <f t="shared" si="2060"/>
        <v>4835.0999999999995</v>
      </c>
      <c r="O1503" s="11">
        <f t="shared" si="2044"/>
        <v>0</v>
      </c>
      <c r="P1503" s="11">
        <f t="shared" si="2045"/>
        <v>0</v>
      </c>
      <c r="Q1503" s="11">
        <f t="shared" si="2046"/>
        <v>0</v>
      </c>
      <c r="R1503" s="11">
        <f t="shared" si="2055"/>
        <v>4835.0999999999995</v>
      </c>
      <c r="S1503" s="11">
        <f t="shared" si="2056"/>
        <v>4835.0999999999995</v>
      </c>
      <c r="T1503" s="11">
        <f t="shared" si="2057"/>
        <v>4835.0999999999995</v>
      </c>
      <c r="U1503" s="11">
        <f t="shared" si="2047"/>
        <v>0</v>
      </c>
      <c r="V1503" s="11">
        <f t="shared" si="2048"/>
        <v>0</v>
      </c>
      <c r="W1503" s="11">
        <f t="shared" si="2049"/>
        <v>0</v>
      </c>
      <c r="X1503" s="11">
        <f t="shared" si="2035"/>
        <v>4835.0999999999995</v>
      </c>
      <c r="Y1503" s="11">
        <f t="shared" si="2036"/>
        <v>4835.0999999999995</v>
      </c>
      <c r="Z1503" s="11">
        <f t="shared" si="2037"/>
        <v>4835.0999999999995</v>
      </c>
      <c r="AA1503" s="11">
        <f t="shared" si="2050"/>
        <v>0</v>
      </c>
      <c r="AB1503" s="11">
        <f t="shared" si="2051"/>
        <v>0</v>
      </c>
      <c r="AC1503" s="11">
        <f t="shared" si="2052"/>
        <v>0</v>
      </c>
      <c r="AD1503" s="11">
        <f t="shared" si="2024"/>
        <v>4835.0999999999995</v>
      </c>
      <c r="AE1503" s="11">
        <f t="shared" si="2053"/>
        <v>0</v>
      </c>
      <c r="AF1503" s="57">
        <f t="shared" si="2030"/>
        <v>4835.0999999999995</v>
      </c>
      <c r="AG1503" s="58">
        <f t="shared" si="2025"/>
        <v>4835.0999999999995</v>
      </c>
      <c r="AH1503" s="58">
        <f t="shared" si="2026"/>
        <v>4835.0999999999995</v>
      </c>
      <c r="AI1503" s="11">
        <f t="shared" si="2054"/>
        <v>0</v>
      </c>
      <c r="AJ1503" s="21"/>
      <c r="AK1503" s="21"/>
    </row>
    <row r="1504" spans="1:37" ht="31.2" x14ac:dyDescent="0.3">
      <c r="A1504" s="47" t="s">
        <v>969</v>
      </c>
      <c r="B1504" s="48" t="s">
        <v>59</v>
      </c>
      <c r="C1504" s="47"/>
      <c r="D1504" s="47"/>
      <c r="E1504" s="49" t="s">
        <v>60</v>
      </c>
      <c r="F1504" s="11">
        <f t="shared" si="2038"/>
        <v>4835.0999999999995</v>
      </c>
      <c r="G1504" s="11">
        <f t="shared" si="2039"/>
        <v>4835.0999999999995</v>
      </c>
      <c r="H1504" s="11">
        <f t="shared" si="2040"/>
        <v>4835.0999999999995</v>
      </c>
      <c r="I1504" s="11">
        <f t="shared" si="2041"/>
        <v>0</v>
      </c>
      <c r="J1504" s="11">
        <f t="shared" si="2042"/>
        <v>0</v>
      </c>
      <c r="K1504" s="11">
        <f t="shared" si="2043"/>
        <v>0</v>
      </c>
      <c r="L1504" s="11">
        <f t="shared" si="2058"/>
        <v>4835.0999999999995</v>
      </c>
      <c r="M1504" s="11">
        <f t="shared" si="2059"/>
        <v>4835.0999999999995</v>
      </c>
      <c r="N1504" s="11">
        <f t="shared" si="2060"/>
        <v>4835.0999999999995</v>
      </c>
      <c r="O1504" s="11">
        <f t="shared" si="2044"/>
        <v>0</v>
      </c>
      <c r="P1504" s="11">
        <f t="shared" si="2045"/>
        <v>0</v>
      </c>
      <c r="Q1504" s="11">
        <f t="shared" si="2046"/>
        <v>0</v>
      </c>
      <c r="R1504" s="11">
        <f t="shared" si="2055"/>
        <v>4835.0999999999995</v>
      </c>
      <c r="S1504" s="11">
        <f t="shared" si="2056"/>
        <v>4835.0999999999995</v>
      </c>
      <c r="T1504" s="11">
        <f t="shared" si="2057"/>
        <v>4835.0999999999995</v>
      </c>
      <c r="U1504" s="11">
        <f t="shared" si="2047"/>
        <v>0</v>
      </c>
      <c r="V1504" s="11">
        <f t="shared" si="2048"/>
        <v>0</v>
      </c>
      <c r="W1504" s="11">
        <f t="shared" si="2049"/>
        <v>0</v>
      </c>
      <c r="X1504" s="11">
        <f t="shared" si="2035"/>
        <v>4835.0999999999995</v>
      </c>
      <c r="Y1504" s="11">
        <f t="shared" si="2036"/>
        <v>4835.0999999999995</v>
      </c>
      <c r="Z1504" s="11">
        <f t="shared" si="2037"/>
        <v>4835.0999999999995</v>
      </c>
      <c r="AA1504" s="11">
        <f t="shared" si="2050"/>
        <v>0</v>
      </c>
      <c r="AB1504" s="11">
        <f t="shared" si="2051"/>
        <v>0</v>
      </c>
      <c r="AC1504" s="11">
        <f t="shared" si="2052"/>
        <v>0</v>
      </c>
      <c r="AD1504" s="11">
        <f t="shared" si="2024"/>
        <v>4835.0999999999995</v>
      </c>
      <c r="AE1504" s="11">
        <f t="shared" si="2053"/>
        <v>0</v>
      </c>
      <c r="AF1504" s="57">
        <f t="shared" si="2030"/>
        <v>4835.0999999999995</v>
      </c>
      <c r="AG1504" s="58">
        <f t="shared" si="2025"/>
        <v>4835.0999999999995</v>
      </c>
      <c r="AH1504" s="58">
        <f t="shared" si="2026"/>
        <v>4835.0999999999995</v>
      </c>
      <c r="AI1504" s="11">
        <f t="shared" si="2054"/>
        <v>0</v>
      </c>
      <c r="AJ1504" s="21"/>
      <c r="AK1504" s="21"/>
    </row>
    <row r="1505" spans="1:37" ht="46.8" x14ac:dyDescent="0.3">
      <c r="A1505" s="47" t="s">
        <v>969</v>
      </c>
      <c r="B1505" s="48" t="s">
        <v>59</v>
      </c>
      <c r="C1505" s="47" t="s">
        <v>99</v>
      </c>
      <c r="D1505" s="47" t="s">
        <v>162</v>
      </c>
      <c r="E1505" s="49" t="s">
        <v>163</v>
      </c>
      <c r="F1505" s="11">
        <v>4835.0999999999995</v>
      </c>
      <c r="G1505" s="11">
        <v>4835.0999999999995</v>
      </c>
      <c r="H1505" s="11">
        <v>4835.0999999999995</v>
      </c>
      <c r="I1505" s="11"/>
      <c r="J1505" s="11"/>
      <c r="K1505" s="11"/>
      <c r="L1505" s="11">
        <f t="shared" si="2058"/>
        <v>4835.0999999999995</v>
      </c>
      <c r="M1505" s="11">
        <f t="shared" si="2059"/>
        <v>4835.0999999999995</v>
      </c>
      <c r="N1505" s="11">
        <f t="shared" si="2060"/>
        <v>4835.0999999999995</v>
      </c>
      <c r="O1505" s="11"/>
      <c r="P1505" s="11"/>
      <c r="Q1505" s="11"/>
      <c r="R1505" s="11">
        <f t="shared" si="2055"/>
        <v>4835.0999999999995</v>
      </c>
      <c r="S1505" s="11">
        <f t="shared" si="2056"/>
        <v>4835.0999999999995</v>
      </c>
      <c r="T1505" s="11">
        <f t="shared" si="2057"/>
        <v>4835.0999999999995</v>
      </c>
      <c r="U1505" s="11"/>
      <c r="V1505" s="11"/>
      <c r="W1505" s="11"/>
      <c r="X1505" s="11">
        <f t="shared" si="2035"/>
        <v>4835.0999999999995</v>
      </c>
      <c r="Y1505" s="11">
        <f t="shared" si="2036"/>
        <v>4835.0999999999995</v>
      </c>
      <c r="Z1505" s="11">
        <f t="shared" si="2037"/>
        <v>4835.0999999999995</v>
      </c>
      <c r="AA1505" s="11"/>
      <c r="AB1505" s="11"/>
      <c r="AC1505" s="11"/>
      <c r="AD1505" s="11">
        <f t="shared" si="2024"/>
        <v>4835.0999999999995</v>
      </c>
      <c r="AE1505" s="11"/>
      <c r="AF1505" s="57">
        <f t="shared" si="2030"/>
        <v>4835.0999999999995</v>
      </c>
      <c r="AG1505" s="58">
        <f t="shared" si="2025"/>
        <v>4835.0999999999995</v>
      </c>
      <c r="AH1505" s="58">
        <f t="shared" si="2026"/>
        <v>4835.0999999999995</v>
      </c>
      <c r="AI1505" s="11"/>
      <c r="AJ1505" s="21"/>
      <c r="AK1505" s="21"/>
    </row>
    <row r="1506" spans="1:37" ht="46.8" x14ac:dyDescent="0.3">
      <c r="A1506" s="47" t="s">
        <v>971</v>
      </c>
      <c r="B1506" s="48"/>
      <c r="C1506" s="47"/>
      <c r="D1506" s="47"/>
      <c r="E1506" s="49" t="s">
        <v>972</v>
      </c>
      <c r="F1506" s="11">
        <f t="shared" ref="F1506:K1506" si="2061">F1507+F1509</f>
        <v>24511.8</v>
      </c>
      <c r="G1506" s="11">
        <f t="shared" si="2061"/>
        <v>25241.9</v>
      </c>
      <c r="H1506" s="11">
        <f t="shared" si="2061"/>
        <v>25241.9</v>
      </c>
      <c r="I1506" s="11">
        <f t="shared" si="2061"/>
        <v>0</v>
      </c>
      <c r="J1506" s="11">
        <f t="shared" si="2061"/>
        <v>0</v>
      </c>
      <c r="K1506" s="11">
        <f t="shared" si="2061"/>
        <v>0</v>
      </c>
      <c r="L1506" s="11">
        <f t="shared" si="2058"/>
        <v>24511.8</v>
      </c>
      <c r="M1506" s="11">
        <f t="shared" si="2059"/>
        <v>25241.9</v>
      </c>
      <c r="N1506" s="11">
        <f t="shared" si="2060"/>
        <v>25241.9</v>
      </c>
      <c r="O1506" s="11">
        <f>O1507+O1509</f>
        <v>0</v>
      </c>
      <c r="P1506" s="11">
        <f>P1507+P1509</f>
        <v>0</v>
      </c>
      <c r="Q1506" s="11">
        <f>Q1507+Q1509</f>
        <v>0</v>
      </c>
      <c r="R1506" s="11">
        <f t="shared" si="2055"/>
        <v>24511.8</v>
      </c>
      <c r="S1506" s="11">
        <f t="shared" si="2056"/>
        <v>25241.9</v>
      </c>
      <c r="T1506" s="11">
        <f t="shared" si="2057"/>
        <v>25241.9</v>
      </c>
      <c r="U1506" s="11">
        <f>U1507+U1509</f>
        <v>0</v>
      </c>
      <c r="V1506" s="11">
        <f>V1507+V1509</f>
        <v>0</v>
      </c>
      <c r="W1506" s="11">
        <f>W1507+W1509</f>
        <v>0</v>
      </c>
      <c r="X1506" s="11">
        <f t="shared" si="2035"/>
        <v>24511.8</v>
      </c>
      <c r="Y1506" s="11">
        <f t="shared" si="2036"/>
        <v>25241.9</v>
      </c>
      <c r="Z1506" s="11">
        <f t="shared" si="2037"/>
        <v>25241.9</v>
      </c>
      <c r="AA1506" s="11">
        <f>AA1507+AA1509</f>
        <v>0</v>
      </c>
      <c r="AB1506" s="11">
        <f>AB1507+AB1509</f>
        <v>0</v>
      </c>
      <c r="AC1506" s="11">
        <f>AC1507+AC1509</f>
        <v>0</v>
      </c>
      <c r="AD1506" s="11">
        <f t="shared" si="2024"/>
        <v>24511.8</v>
      </c>
      <c r="AE1506" s="11">
        <f>AE1507+AE1509</f>
        <v>0</v>
      </c>
      <c r="AF1506" s="57">
        <f t="shared" si="2030"/>
        <v>24511.8</v>
      </c>
      <c r="AG1506" s="58">
        <f t="shared" si="2025"/>
        <v>25241.9</v>
      </c>
      <c r="AH1506" s="58">
        <f t="shared" si="2026"/>
        <v>25241.9</v>
      </c>
      <c r="AI1506" s="11">
        <f>AI1507+AI1509</f>
        <v>0</v>
      </c>
      <c r="AJ1506" s="21"/>
      <c r="AK1506" s="21"/>
    </row>
    <row r="1507" spans="1:37" ht="78" x14ac:dyDescent="0.3">
      <c r="A1507" s="47" t="s">
        <v>971</v>
      </c>
      <c r="B1507" s="48" t="s">
        <v>141</v>
      </c>
      <c r="C1507" s="47"/>
      <c r="D1507" s="47"/>
      <c r="E1507" s="49" t="s">
        <v>142</v>
      </c>
      <c r="F1507" s="11">
        <f t="shared" ref="F1507:K1507" si="2062">F1508</f>
        <v>9517.2999999999993</v>
      </c>
      <c r="G1507" s="11">
        <f t="shared" si="2062"/>
        <v>10281.5</v>
      </c>
      <c r="H1507" s="11">
        <f t="shared" si="2062"/>
        <v>10281.5</v>
      </c>
      <c r="I1507" s="11">
        <f t="shared" si="2062"/>
        <v>0</v>
      </c>
      <c r="J1507" s="11">
        <f t="shared" si="2062"/>
        <v>0</v>
      </c>
      <c r="K1507" s="11">
        <f t="shared" si="2062"/>
        <v>0</v>
      </c>
      <c r="L1507" s="11">
        <f t="shared" si="2058"/>
        <v>9517.2999999999993</v>
      </c>
      <c r="M1507" s="11">
        <f t="shared" si="2059"/>
        <v>10281.5</v>
      </c>
      <c r="N1507" s="11">
        <f t="shared" si="2060"/>
        <v>10281.5</v>
      </c>
      <c r="O1507" s="11">
        <f>O1508</f>
        <v>0</v>
      </c>
      <c r="P1507" s="11">
        <f>P1508</f>
        <v>0</v>
      </c>
      <c r="Q1507" s="11">
        <f>Q1508</f>
        <v>0</v>
      </c>
      <c r="R1507" s="11">
        <f t="shared" si="2055"/>
        <v>9517.2999999999993</v>
      </c>
      <c r="S1507" s="11">
        <f t="shared" si="2056"/>
        <v>10281.5</v>
      </c>
      <c r="T1507" s="11">
        <f t="shared" si="2057"/>
        <v>10281.5</v>
      </c>
      <c r="U1507" s="11">
        <f>U1508</f>
        <v>0</v>
      </c>
      <c r="V1507" s="11">
        <f>V1508</f>
        <v>0</v>
      </c>
      <c r="W1507" s="11">
        <f>W1508</f>
        <v>0</v>
      </c>
      <c r="X1507" s="11">
        <f t="shared" si="2035"/>
        <v>9517.2999999999993</v>
      </c>
      <c r="Y1507" s="11">
        <f t="shared" si="2036"/>
        <v>10281.5</v>
      </c>
      <c r="Z1507" s="11">
        <f t="shared" si="2037"/>
        <v>10281.5</v>
      </c>
      <c r="AA1507" s="11">
        <f>AA1508</f>
        <v>0</v>
      </c>
      <c r="AB1507" s="11">
        <f>AB1508</f>
        <v>0</v>
      </c>
      <c r="AC1507" s="11">
        <f>AC1508</f>
        <v>0</v>
      </c>
      <c r="AD1507" s="11">
        <f t="shared" si="2024"/>
        <v>9517.2999999999993</v>
      </c>
      <c r="AE1507" s="11">
        <f>AE1508</f>
        <v>0</v>
      </c>
      <c r="AF1507" s="57">
        <f t="shared" si="2030"/>
        <v>9517.2999999999993</v>
      </c>
      <c r="AG1507" s="58">
        <f t="shared" si="2025"/>
        <v>10281.5</v>
      </c>
      <c r="AH1507" s="58">
        <f t="shared" si="2026"/>
        <v>10281.5</v>
      </c>
      <c r="AI1507" s="11">
        <f>AI1508</f>
        <v>0</v>
      </c>
      <c r="AJ1507" s="21"/>
      <c r="AK1507" s="21"/>
    </row>
    <row r="1508" spans="1:37" ht="46.8" x14ac:dyDescent="0.3">
      <c r="A1508" s="47" t="s">
        <v>971</v>
      </c>
      <c r="B1508" s="48" t="s">
        <v>141</v>
      </c>
      <c r="C1508" s="47" t="s">
        <v>99</v>
      </c>
      <c r="D1508" s="47" t="s">
        <v>162</v>
      </c>
      <c r="E1508" s="49" t="s">
        <v>163</v>
      </c>
      <c r="F1508" s="11">
        <v>9517.2999999999993</v>
      </c>
      <c r="G1508" s="11">
        <v>10281.5</v>
      </c>
      <c r="H1508" s="11">
        <v>10281.5</v>
      </c>
      <c r="I1508" s="11"/>
      <c r="J1508" s="11"/>
      <c r="K1508" s="11"/>
      <c r="L1508" s="11">
        <f t="shared" si="2058"/>
        <v>9517.2999999999993</v>
      </c>
      <c r="M1508" s="11">
        <f t="shared" si="2059"/>
        <v>10281.5</v>
      </c>
      <c r="N1508" s="11">
        <f t="shared" si="2060"/>
        <v>10281.5</v>
      </c>
      <c r="O1508" s="11"/>
      <c r="P1508" s="11"/>
      <c r="Q1508" s="11"/>
      <c r="R1508" s="11">
        <f t="shared" si="2055"/>
        <v>9517.2999999999993</v>
      </c>
      <c r="S1508" s="11">
        <f t="shared" si="2056"/>
        <v>10281.5</v>
      </c>
      <c r="T1508" s="11">
        <f t="shared" si="2057"/>
        <v>10281.5</v>
      </c>
      <c r="U1508" s="11"/>
      <c r="V1508" s="11"/>
      <c r="W1508" s="11"/>
      <c r="X1508" s="11">
        <f t="shared" si="2035"/>
        <v>9517.2999999999993</v>
      </c>
      <c r="Y1508" s="11">
        <f t="shared" si="2036"/>
        <v>10281.5</v>
      </c>
      <c r="Z1508" s="11">
        <f t="shared" si="2037"/>
        <v>10281.5</v>
      </c>
      <c r="AA1508" s="11"/>
      <c r="AB1508" s="11"/>
      <c r="AC1508" s="11"/>
      <c r="AD1508" s="11">
        <f t="shared" si="2024"/>
        <v>9517.2999999999993</v>
      </c>
      <c r="AE1508" s="11"/>
      <c r="AF1508" s="57">
        <f t="shared" si="2030"/>
        <v>9517.2999999999993</v>
      </c>
      <c r="AG1508" s="58">
        <f t="shared" si="2025"/>
        <v>10281.5</v>
      </c>
      <c r="AH1508" s="58">
        <f t="shared" si="2026"/>
        <v>10281.5</v>
      </c>
      <c r="AI1508" s="11"/>
      <c r="AJ1508" s="21"/>
      <c r="AK1508" s="21"/>
    </row>
    <row r="1509" spans="1:37" ht="31.2" x14ac:dyDescent="0.3">
      <c r="A1509" s="47" t="s">
        <v>971</v>
      </c>
      <c r="B1509" s="48" t="s">
        <v>59</v>
      </c>
      <c r="C1509" s="47"/>
      <c r="D1509" s="47"/>
      <c r="E1509" s="49" t="s">
        <v>60</v>
      </c>
      <c r="F1509" s="11">
        <f t="shared" ref="F1509:K1509" si="2063">F1510</f>
        <v>14994.5</v>
      </c>
      <c r="G1509" s="11">
        <f t="shared" si="2063"/>
        <v>14960.4</v>
      </c>
      <c r="H1509" s="11">
        <f t="shared" si="2063"/>
        <v>14960.4</v>
      </c>
      <c r="I1509" s="11">
        <f t="shared" si="2063"/>
        <v>0</v>
      </c>
      <c r="J1509" s="11">
        <f t="shared" si="2063"/>
        <v>0</v>
      </c>
      <c r="K1509" s="11">
        <f t="shared" si="2063"/>
        <v>0</v>
      </c>
      <c r="L1509" s="11">
        <f t="shared" si="2058"/>
        <v>14994.5</v>
      </c>
      <c r="M1509" s="11">
        <f t="shared" si="2059"/>
        <v>14960.4</v>
      </c>
      <c r="N1509" s="11">
        <f t="shared" si="2060"/>
        <v>14960.4</v>
      </c>
      <c r="O1509" s="11">
        <f>O1510</f>
        <v>0</v>
      </c>
      <c r="P1509" s="11">
        <f>P1510</f>
        <v>0</v>
      </c>
      <c r="Q1509" s="11">
        <f>Q1510</f>
        <v>0</v>
      </c>
      <c r="R1509" s="11">
        <f t="shared" si="2055"/>
        <v>14994.5</v>
      </c>
      <c r="S1509" s="11">
        <f t="shared" si="2056"/>
        <v>14960.4</v>
      </c>
      <c r="T1509" s="11">
        <f t="shared" si="2057"/>
        <v>14960.4</v>
      </c>
      <c r="U1509" s="11">
        <f>U1510</f>
        <v>0</v>
      </c>
      <c r="V1509" s="11">
        <f>V1510</f>
        <v>0</v>
      </c>
      <c r="W1509" s="11">
        <f>W1510</f>
        <v>0</v>
      </c>
      <c r="X1509" s="11">
        <f t="shared" si="2035"/>
        <v>14994.5</v>
      </c>
      <c r="Y1509" s="11">
        <f t="shared" si="2036"/>
        <v>14960.4</v>
      </c>
      <c r="Z1509" s="11">
        <f t="shared" si="2037"/>
        <v>14960.4</v>
      </c>
      <c r="AA1509" s="11">
        <f>AA1510</f>
        <v>0</v>
      </c>
      <c r="AB1509" s="11">
        <f>AB1510</f>
        <v>0</v>
      </c>
      <c r="AC1509" s="11">
        <f>AC1510</f>
        <v>0</v>
      </c>
      <c r="AD1509" s="11">
        <f t="shared" si="2024"/>
        <v>14994.5</v>
      </c>
      <c r="AE1509" s="11">
        <f>AE1510</f>
        <v>0</v>
      </c>
      <c r="AF1509" s="57">
        <f t="shared" si="2030"/>
        <v>14994.5</v>
      </c>
      <c r="AG1509" s="58">
        <f t="shared" si="2025"/>
        <v>14960.4</v>
      </c>
      <c r="AH1509" s="58">
        <f t="shared" si="2026"/>
        <v>14960.4</v>
      </c>
      <c r="AI1509" s="11">
        <f>AI1510</f>
        <v>0</v>
      </c>
      <c r="AJ1509" s="21"/>
      <c r="AK1509" s="21"/>
    </row>
    <row r="1510" spans="1:37" ht="46.8" x14ac:dyDescent="0.3">
      <c r="A1510" s="47" t="s">
        <v>971</v>
      </c>
      <c r="B1510" s="48" t="s">
        <v>59</v>
      </c>
      <c r="C1510" s="47" t="s">
        <v>99</v>
      </c>
      <c r="D1510" s="47" t="s">
        <v>162</v>
      </c>
      <c r="E1510" s="49" t="s">
        <v>163</v>
      </c>
      <c r="F1510" s="11">
        <v>14994.5</v>
      </c>
      <c r="G1510" s="11">
        <v>14960.4</v>
      </c>
      <c r="H1510" s="11">
        <v>14960.4</v>
      </c>
      <c r="I1510" s="11"/>
      <c r="J1510" s="11"/>
      <c r="K1510" s="11"/>
      <c r="L1510" s="11">
        <f t="shared" si="2058"/>
        <v>14994.5</v>
      </c>
      <c r="M1510" s="11">
        <f t="shared" si="2059"/>
        <v>14960.4</v>
      </c>
      <c r="N1510" s="11">
        <f t="shared" si="2060"/>
        <v>14960.4</v>
      </c>
      <c r="O1510" s="11"/>
      <c r="P1510" s="11"/>
      <c r="Q1510" s="11"/>
      <c r="R1510" s="11">
        <f t="shared" si="2055"/>
        <v>14994.5</v>
      </c>
      <c r="S1510" s="11">
        <f t="shared" si="2056"/>
        <v>14960.4</v>
      </c>
      <c r="T1510" s="11">
        <f t="shared" si="2057"/>
        <v>14960.4</v>
      </c>
      <c r="U1510" s="11"/>
      <c r="V1510" s="11"/>
      <c r="W1510" s="11"/>
      <c r="X1510" s="11">
        <f t="shared" si="2035"/>
        <v>14994.5</v>
      </c>
      <c r="Y1510" s="11">
        <f t="shared" si="2036"/>
        <v>14960.4</v>
      </c>
      <c r="Z1510" s="11">
        <f t="shared" si="2037"/>
        <v>14960.4</v>
      </c>
      <c r="AA1510" s="11"/>
      <c r="AB1510" s="11"/>
      <c r="AC1510" s="11"/>
      <c r="AD1510" s="11">
        <f t="shared" si="2024"/>
        <v>14994.5</v>
      </c>
      <c r="AE1510" s="11"/>
      <c r="AF1510" s="57">
        <f t="shared" si="2030"/>
        <v>14994.5</v>
      </c>
      <c r="AG1510" s="58">
        <f t="shared" si="2025"/>
        <v>14960.4</v>
      </c>
      <c r="AH1510" s="58">
        <f t="shared" si="2026"/>
        <v>14960.4</v>
      </c>
      <c r="AI1510" s="11"/>
      <c r="AJ1510" s="21"/>
      <c r="AK1510" s="21"/>
    </row>
    <row r="1511" spans="1:37" ht="78" x14ac:dyDescent="0.3">
      <c r="A1511" s="47" t="s">
        <v>973</v>
      </c>
      <c r="B1511" s="48"/>
      <c r="C1511" s="47"/>
      <c r="D1511" s="47"/>
      <c r="E1511" s="49" t="s">
        <v>974</v>
      </c>
      <c r="F1511" s="11">
        <f t="shared" ref="F1511:F1515" si="2064">F1512</f>
        <v>4.0999999999999996</v>
      </c>
      <c r="G1511" s="11">
        <f t="shared" ref="G1511:G1515" si="2065">G1512</f>
        <v>4.2</v>
      </c>
      <c r="H1511" s="11">
        <f t="shared" ref="H1511:H1515" si="2066">H1512</f>
        <v>4.2</v>
      </c>
      <c r="I1511" s="11">
        <f t="shared" ref="I1511:I1515" si="2067">I1512</f>
        <v>0</v>
      </c>
      <c r="J1511" s="11">
        <f t="shared" ref="J1511:J1515" si="2068">J1512</f>
        <v>0</v>
      </c>
      <c r="K1511" s="11">
        <f t="shared" ref="K1511:K1515" si="2069">K1512</f>
        <v>0</v>
      </c>
      <c r="L1511" s="11">
        <f t="shared" si="2058"/>
        <v>4.0999999999999996</v>
      </c>
      <c r="M1511" s="11">
        <f t="shared" si="2059"/>
        <v>4.2</v>
      </c>
      <c r="N1511" s="11">
        <f t="shared" si="2060"/>
        <v>4.2</v>
      </c>
      <c r="O1511" s="11">
        <f t="shared" ref="O1511:O1515" si="2070">O1512</f>
        <v>0</v>
      </c>
      <c r="P1511" s="11">
        <f t="shared" ref="P1511:P1515" si="2071">P1512</f>
        <v>0</v>
      </c>
      <c r="Q1511" s="11">
        <f t="shared" ref="Q1511:Q1515" si="2072">Q1512</f>
        <v>0</v>
      </c>
      <c r="R1511" s="11">
        <f t="shared" si="2055"/>
        <v>4.0999999999999996</v>
      </c>
      <c r="S1511" s="11">
        <f t="shared" si="2056"/>
        <v>4.2</v>
      </c>
      <c r="T1511" s="11">
        <f t="shared" si="2057"/>
        <v>4.2</v>
      </c>
      <c r="U1511" s="11">
        <f t="shared" ref="U1511:U1515" si="2073">U1512</f>
        <v>0</v>
      </c>
      <c r="V1511" s="11">
        <f t="shared" ref="V1511:V1515" si="2074">V1512</f>
        <v>0</v>
      </c>
      <c r="W1511" s="11">
        <f t="shared" ref="W1511:W1515" si="2075">W1512</f>
        <v>0</v>
      </c>
      <c r="X1511" s="11">
        <f t="shared" si="2035"/>
        <v>4.0999999999999996</v>
      </c>
      <c r="Y1511" s="11">
        <f t="shared" si="2036"/>
        <v>4.2</v>
      </c>
      <c r="Z1511" s="11">
        <f t="shared" si="2037"/>
        <v>4.2</v>
      </c>
      <c r="AA1511" s="11">
        <f t="shared" ref="AA1511:AA1515" si="2076">AA1512</f>
        <v>0</v>
      </c>
      <c r="AB1511" s="11">
        <f t="shared" ref="AB1511:AB1515" si="2077">AB1512</f>
        <v>0</v>
      </c>
      <c r="AC1511" s="11">
        <f t="shared" ref="AC1511:AC1515" si="2078">AC1512</f>
        <v>0</v>
      </c>
      <c r="AD1511" s="11">
        <f t="shared" si="2024"/>
        <v>4.0999999999999996</v>
      </c>
      <c r="AE1511" s="11">
        <f t="shared" ref="AE1511:AE1515" si="2079">AE1512</f>
        <v>0</v>
      </c>
      <c r="AF1511" s="57">
        <f t="shared" si="2030"/>
        <v>4.0999999999999996</v>
      </c>
      <c r="AG1511" s="58">
        <f t="shared" si="2025"/>
        <v>4.2</v>
      </c>
      <c r="AH1511" s="58">
        <f t="shared" si="2026"/>
        <v>4.2</v>
      </c>
      <c r="AI1511" s="11">
        <f t="shared" ref="AI1511:AI1515" si="2080">AI1512</f>
        <v>0</v>
      </c>
      <c r="AJ1511" s="21"/>
      <c r="AK1511" s="21"/>
    </row>
    <row r="1512" spans="1:37" ht="31.2" x14ac:dyDescent="0.3">
      <c r="A1512" s="47" t="s">
        <v>973</v>
      </c>
      <c r="B1512" s="48" t="s">
        <v>59</v>
      </c>
      <c r="C1512" s="47"/>
      <c r="D1512" s="47"/>
      <c r="E1512" s="49" t="s">
        <v>60</v>
      </c>
      <c r="F1512" s="11">
        <f t="shared" si="2064"/>
        <v>4.0999999999999996</v>
      </c>
      <c r="G1512" s="11">
        <f t="shared" si="2065"/>
        <v>4.2</v>
      </c>
      <c r="H1512" s="11">
        <f t="shared" si="2066"/>
        <v>4.2</v>
      </c>
      <c r="I1512" s="11">
        <f t="shared" si="2067"/>
        <v>0</v>
      </c>
      <c r="J1512" s="11">
        <f t="shared" si="2068"/>
        <v>0</v>
      </c>
      <c r="K1512" s="11">
        <f t="shared" si="2069"/>
        <v>0</v>
      </c>
      <c r="L1512" s="11">
        <f t="shared" si="2058"/>
        <v>4.0999999999999996</v>
      </c>
      <c r="M1512" s="11">
        <f t="shared" si="2059"/>
        <v>4.2</v>
      </c>
      <c r="N1512" s="11">
        <f t="shared" si="2060"/>
        <v>4.2</v>
      </c>
      <c r="O1512" s="11">
        <f t="shared" si="2070"/>
        <v>0</v>
      </c>
      <c r="P1512" s="11">
        <f t="shared" si="2071"/>
        <v>0</v>
      </c>
      <c r="Q1512" s="11">
        <f t="shared" si="2072"/>
        <v>0</v>
      </c>
      <c r="R1512" s="11">
        <f t="shared" si="2055"/>
        <v>4.0999999999999996</v>
      </c>
      <c r="S1512" s="11">
        <f t="shared" si="2056"/>
        <v>4.2</v>
      </c>
      <c r="T1512" s="11">
        <f t="shared" si="2057"/>
        <v>4.2</v>
      </c>
      <c r="U1512" s="11">
        <f t="shared" si="2073"/>
        <v>0</v>
      </c>
      <c r="V1512" s="11">
        <f t="shared" si="2074"/>
        <v>0</v>
      </c>
      <c r="W1512" s="11">
        <f t="shared" si="2075"/>
        <v>0</v>
      </c>
      <c r="X1512" s="11">
        <f t="shared" si="2035"/>
        <v>4.0999999999999996</v>
      </c>
      <c r="Y1512" s="11">
        <f t="shared" si="2036"/>
        <v>4.2</v>
      </c>
      <c r="Z1512" s="11">
        <f t="shared" si="2037"/>
        <v>4.2</v>
      </c>
      <c r="AA1512" s="11">
        <f t="shared" si="2076"/>
        <v>0</v>
      </c>
      <c r="AB1512" s="11">
        <f t="shared" si="2077"/>
        <v>0</v>
      </c>
      <c r="AC1512" s="11">
        <f t="shared" si="2078"/>
        <v>0</v>
      </c>
      <c r="AD1512" s="11">
        <f t="shared" si="2024"/>
        <v>4.0999999999999996</v>
      </c>
      <c r="AE1512" s="11">
        <f t="shared" si="2079"/>
        <v>0</v>
      </c>
      <c r="AF1512" s="57">
        <f t="shared" si="2030"/>
        <v>4.0999999999999996</v>
      </c>
      <c r="AG1512" s="58">
        <f t="shared" si="2025"/>
        <v>4.2</v>
      </c>
      <c r="AH1512" s="58">
        <f t="shared" si="2026"/>
        <v>4.2</v>
      </c>
      <c r="AI1512" s="11">
        <f t="shared" si="2080"/>
        <v>0</v>
      </c>
      <c r="AJ1512" s="21"/>
      <c r="AK1512" s="21"/>
    </row>
    <row r="1513" spans="1:37" x14ac:dyDescent="0.3">
      <c r="A1513" s="47" t="s">
        <v>973</v>
      </c>
      <c r="B1513" s="48">
        <v>200</v>
      </c>
      <c r="C1513" s="47" t="s">
        <v>30</v>
      </c>
      <c r="D1513" s="47" t="s">
        <v>31</v>
      </c>
      <c r="E1513" s="49" t="s">
        <v>32</v>
      </c>
      <c r="F1513" s="11">
        <v>4.0999999999999996</v>
      </c>
      <c r="G1513" s="11">
        <v>4.2</v>
      </c>
      <c r="H1513" s="11">
        <v>4.2</v>
      </c>
      <c r="I1513" s="11"/>
      <c r="J1513" s="11"/>
      <c r="K1513" s="11"/>
      <c r="L1513" s="11">
        <f t="shared" si="2058"/>
        <v>4.0999999999999996</v>
      </c>
      <c r="M1513" s="11">
        <f t="shared" si="2059"/>
        <v>4.2</v>
      </c>
      <c r="N1513" s="11">
        <f t="shared" si="2060"/>
        <v>4.2</v>
      </c>
      <c r="O1513" s="11"/>
      <c r="P1513" s="11"/>
      <c r="Q1513" s="11"/>
      <c r="R1513" s="11">
        <f t="shared" si="2055"/>
        <v>4.0999999999999996</v>
      </c>
      <c r="S1513" s="11">
        <f t="shared" si="2056"/>
        <v>4.2</v>
      </c>
      <c r="T1513" s="11">
        <f t="shared" si="2057"/>
        <v>4.2</v>
      </c>
      <c r="U1513" s="11"/>
      <c r="V1513" s="11"/>
      <c r="W1513" s="11"/>
      <c r="X1513" s="11">
        <f t="shared" si="2035"/>
        <v>4.0999999999999996</v>
      </c>
      <c r="Y1513" s="11">
        <f t="shared" si="2036"/>
        <v>4.2</v>
      </c>
      <c r="Z1513" s="11">
        <f t="shared" si="2037"/>
        <v>4.2</v>
      </c>
      <c r="AA1513" s="11"/>
      <c r="AB1513" s="11"/>
      <c r="AC1513" s="11"/>
      <c r="AD1513" s="11">
        <f t="shared" si="2024"/>
        <v>4.0999999999999996</v>
      </c>
      <c r="AE1513" s="11"/>
      <c r="AF1513" s="57">
        <f t="shared" si="2030"/>
        <v>4.0999999999999996</v>
      </c>
      <c r="AG1513" s="58">
        <f t="shared" si="2025"/>
        <v>4.2</v>
      </c>
      <c r="AH1513" s="58">
        <f t="shared" si="2026"/>
        <v>4.2</v>
      </c>
      <c r="AI1513" s="11"/>
      <c r="AJ1513" s="21"/>
      <c r="AK1513" s="21"/>
    </row>
    <row r="1514" spans="1:37" ht="62.4" x14ac:dyDescent="0.3">
      <c r="A1514" s="47" t="s">
        <v>975</v>
      </c>
      <c r="B1514" s="48"/>
      <c r="C1514" s="47"/>
      <c r="D1514" s="47"/>
      <c r="E1514" s="49" t="s">
        <v>976</v>
      </c>
      <c r="F1514" s="11">
        <f t="shared" si="2064"/>
        <v>210.5</v>
      </c>
      <c r="G1514" s="11">
        <f t="shared" si="2065"/>
        <v>4334.3</v>
      </c>
      <c r="H1514" s="11">
        <f t="shared" si="2066"/>
        <v>3847.2</v>
      </c>
      <c r="I1514" s="11">
        <f t="shared" si="2067"/>
        <v>0</v>
      </c>
      <c r="J1514" s="11">
        <f t="shared" si="2068"/>
        <v>0</v>
      </c>
      <c r="K1514" s="11">
        <f t="shared" si="2069"/>
        <v>0</v>
      </c>
      <c r="L1514" s="11">
        <f t="shared" si="2058"/>
        <v>210.5</v>
      </c>
      <c r="M1514" s="11">
        <f t="shared" si="2059"/>
        <v>4334.3</v>
      </c>
      <c r="N1514" s="11">
        <f t="shared" si="2060"/>
        <v>3847.2</v>
      </c>
      <c r="O1514" s="11">
        <f t="shared" si="2070"/>
        <v>0</v>
      </c>
      <c r="P1514" s="11">
        <f t="shared" si="2071"/>
        <v>0</v>
      </c>
      <c r="Q1514" s="11">
        <f t="shared" si="2072"/>
        <v>0</v>
      </c>
      <c r="R1514" s="11">
        <f t="shared" si="2055"/>
        <v>210.5</v>
      </c>
      <c r="S1514" s="11">
        <f t="shared" si="2056"/>
        <v>4334.3</v>
      </c>
      <c r="T1514" s="11">
        <f t="shared" si="2057"/>
        <v>3847.2</v>
      </c>
      <c r="U1514" s="11">
        <f t="shared" si="2073"/>
        <v>0</v>
      </c>
      <c r="V1514" s="11">
        <f t="shared" si="2074"/>
        <v>0</v>
      </c>
      <c r="W1514" s="11">
        <f t="shared" si="2075"/>
        <v>0</v>
      </c>
      <c r="X1514" s="11">
        <f t="shared" si="2035"/>
        <v>210.5</v>
      </c>
      <c r="Y1514" s="11">
        <f t="shared" si="2036"/>
        <v>4334.3</v>
      </c>
      <c r="Z1514" s="11">
        <f t="shared" si="2037"/>
        <v>3847.2</v>
      </c>
      <c r="AA1514" s="11">
        <f t="shared" si="2076"/>
        <v>0</v>
      </c>
      <c r="AB1514" s="11">
        <f t="shared" si="2077"/>
        <v>0</v>
      </c>
      <c r="AC1514" s="11">
        <f t="shared" si="2078"/>
        <v>0</v>
      </c>
      <c r="AD1514" s="11">
        <f t="shared" si="2024"/>
        <v>210.5</v>
      </c>
      <c r="AE1514" s="11">
        <f t="shared" si="2079"/>
        <v>0</v>
      </c>
      <c r="AF1514" s="57">
        <f t="shared" si="2030"/>
        <v>210.5</v>
      </c>
      <c r="AG1514" s="58">
        <f t="shared" si="2025"/>
        <v>4334.3</v>
      </c>
      <c r="AH1514" s="58">
        <f t="shared" si="2026"/>
        <v>3847.2</v>
      </c>
      <c r="AI1514" s="11">
        <f t="shared" si="2080"/>
        <v>0</v>
      </c>
      <c r="AJ1514" s="21"/>
      <c r="AK1514" s="21"/>
    </row>
    <row r="1515" spans="1:37" ht="31.2" x14ac:dyDescent="0.3">
      <c r="A1515" s="47" t="s">
        <v>975</v>
      </c>
      <c r="B1515" s="48" t="s">
        <v>59</v>
      </c>
      <c r="C1515" s="47"/>
      <c r="D1515" s="47"/>
      <c r="E1515" s="49" t="s">
        <v>60</v>
      </c>
      <c r="F1515" s="11">
        <f t="shared" si="2064"/>
        <v>210.5</v>
      </c>
      <c r="G1515" s="11">
        <f t="shared" si="2065"/>
        <v>4334.3</v>
      </c>
      <c r="H1515" s="11">
        <f t="shared" si="2066"/>
        <v>3847.2</v>
      </c>
      <c r="I1515" s="11">
        <f t="shared" si="2067"/>
        <v>0</v>
      </c>
      <c r="J1515" s="11">
        <f t="shared" si="2068"/>
        <v>0</v>
      </c>
      <c r="K1515" s="11">
        <f t="shared" si="2069"/>
        <v>0</v>
      </c>
      <c r="L1515" s="11">
        <f t="shared" si="2058"/>
        <v>210.5</v>
      </c>
      <c r="M1515" s="11">
        <f t="shared" si="2059"/>
        <v>4334.3</v>
      </c>
      <c r="N1515" s="11">
        <f t="shared" si="2060"/>
        <v>3847.2</v>
      </c>
      <c r="O1515" s="11">
        <f t="shared" si="2070"/>
        <v>0</v>
      </c>
      <c r="P1515" s="11">
        <f t="shared" si="2071"/>
        <v>0</v>
      </c>
      <c r="Q1515" s="11">
        <f t="shared" si="2072"/>
        <v>0</v>
      </c>
      <c r="R1515" s="11">
        <f t="shared" si="2055"/>
        <v>210.5</v>
      </c>
      <c r="S1515" s="11">
        <f t="shared" si="2056"/>
        <v>4334.3</v>
      </c>
      <c r="T1515" s="11">
        <f t="shared" si="2057"/>
        <v>3847.2</v>
      </c>
      <c r="U1515" s="11">
        <f t="shared" si="2073"/>
        <v>0</v>
      </c>
      <c r="V1515" s="11">
        <f t="shared" si="2074"/>
        <v>0</v>
      </c>
      <c r="W1515" s="11">
        <f t="shared" si="2075"/>
        <v>0</v>
      </c>
      <c r="X1515" s="11">
        <f t="shared" si="2035"/>
        <v>210.5</v>
      </c>
      <c r="Y1515" s="11">
        <f t="shared" si="2036"/>
        <v>4334.3</v>
      </c>
      <c r="Z1515" s="11">
        <f t="shared" si="2037"/>
        <v>3847.2</v>
      </c>
      <c r="AA1515" s="11">
        <f t="shared" si="2076"/>
        <v>0</v>
      </c>
      <c r="AB1515" s="11">
        <f t="shared" si="2077"/>
        <v>0</v>
      </c>
      <c r="AC1515" s="11">
        <f t="shared" si="2078"/>
        <v>0</v>
      </c>
      <c r="AD1515" s="11">
        <f t="shared" si="2024"/>
        <v>210.5</v>
      </c>
      <c r="AE1515" s="11">
        <f t="shared" si="2079"/>
        <v>0</v>
      </c>
      <c r="AF1515" s="57">
        <f t="shared" si="2030"/>
        <v>210.5</v>
      </c>
      <c r="AG1515" s="58">
        <f t="shared" si="2025"/>
        <v>4334.3</v>
      </c>
      <c r="AH1515" s="58">
        <f t="shared" si="2026"/>
        <v>3847.2</v>
      </c>
      <c r="AI1515" s="11">
        <f t="shared" si="2080"/>
        <v>0</v>
      </c>
      <c r="AJ1515" s="21"/>
      <c r="AK1515" s="21"/>
    </row>
    <row r="1516" spans="1:37" x14ac:dyDescent="0.3">
      <c r="A1516" s="47" t="s">
        <v>975</v>
      </c>
      <c r="B1516" s="48" t="s">
        <v>59</v>
      </c>
      <c r="C1516" s="47" t="s">
        <v>30</v>
      </c>
      <c r="D1516" s="47" t="s">
        <v>318</v>
      </c>
      <c r="E1516" s="49" t="s">
        <v>977</v>
      </c>
      <c r="F1516" s="11">
        <v>210.5</v>
      </c>
      <c r="G1516" s="11">
        <v>4334.3</v>
      </c>
      <c r="H1516" s="11">
        <v>3847.2</v>
      </c>
      <c r="I1516" s="11"/>
      <c r="J1516" s="11"/>
      <c r="K1516" s="11"/>
      <c r="L1516" s="11">
        <f t="shared" si="2058"/>
        <v>210.5</v>
      </c>
      <c r="M1516" s="11">
        <f t="shared" si="2059"/>
        <v>4334.3</v>
      </c>
      <c r="N1516" s="11">
        <f t="shared" si="2060"/>
        <v>3847.2</v>
      </c>
      <c r="O1516" s="11"/>
      <c r="P1516" s="11"/>
      <c r="Q1516" s="11"/>
      <c r="R1516" s="11">
        <f t="shared" si="2055"/>
        <v>210.5</v>
      </c>
      <c r="S1516" s="11">
        <f t="shared" si="2056"/>
        <v>4334.3</v>
      </c>
      <c r="T1516" s="11">
        <f t="shared" si="2057"/>
        <v>3847.2</v>
      </c>
      <c r="U1516" s="11"/>
      <c r="V1516" s="11"/>
      <c r="W1516" s="11"/>
      <c r="X1516" s="11">
        <f t="shared" si="2035"/>
        <v>210.5</v>
      </c>
      <c r="Y1516" s="11">
        <f t="shared" si="2036"/>
        <v>4334.3</v>
      </c>
      <c r="Z1516" s="11">
        <f t="shared" si="2037"/>
        <v>3847.2</v>
      </c>
      <c r="AA1516" s="11"/>
      <c r="AB1516" s="11"/>
      <c r="AC1516" s="11"/>
      <c r="AD1516" s="11">
        <f t="shared" si="2024"/>
        <v>210.5</v>
      </c>
      <c r="AE1516" s="11"/>
      <c r="AF1516" s="57">
        <f t="shared" si="2030"/>
        <v>210.5</v>
      </c>
      <c r="AG1516" s="58">
        <f t="shared" si="2025"/>
        <v>4334.3</v>
      </c>
      <c r="AH1516" s="58">
        <f t="shared" si="2026"/>
        <v>3847.2</v>
      </c>
      <c r="AI1516" s="11"/>
      <c r="AJ1516" s="21"/>
      <c r="AK1516" s="21"/>
    </row>
    <row r="1517" spans="1:37" ht="31.2" x14ac:dyDescent="0.3">
      <c r="A1517" s="47" t="s">
        <v>978</v>
      </c>
      <c r="B1517" s="48"/>
      <c r="C1517" s="47"/>
      <c r="D1517" s="47"/>
      <c r="E1517" s="49" t="s">
        <v>979</v>
      </c>
      <c r="F1517" s="11">
        <f t="shared" ref="F1517:K1517" si="2081">F1518+F1520+F1522</f>
        <v>62931.8</v>
      </c>
      <c r="G1517" s="11">
        <f t="shared" si="2081"/>
        <v>64866.8</v>
      </c>
      <c r="H1517" s="11">
        <f t="shared" si="2081"/>
        <v>64866.8</v>
      </c>
      <c r="I1517" s="11">
        <f t="shared" si="2081"/>
        <v>0</v>
      </c>
      <c r="J1517" s="11">
        <f t="shared" si="2081"/>
        <v>0</v>
      </c>
      <c r="K1517" s="11">
        <f t="shared" si="2081"/>
        <v>0</v>
      </c>
      <c r="L1517" s="11">
        <f t="shared" si="2058"/>
        <v>62931.8</v>
      </c>
      <c r="M1517" s="11">
        <f t="shared" si="2059"/>
        <v>64866.8</v>
      </c>
      <c r="N1517" s="11">
        <f t="shared" si="2060"/>
        <v>64866.8</v>
      </c>
      <c r="O1517" s="11">
        <f>O1518+O1520+O1522</f>
        <v>0</v>
      </c>
      <c r="P1517" s="11">
        <f>P1518+P1520+P1522</f>
        <v>0</v>
      </c>
      <c r="Q1517" s="11">
        <f>Q1518+Q1520+Q1522</f>
        <v>0</v>
      </c>
      <c r="R1517" s="11">
        <f t="shared" si="2055"/>
        <v>62931.8</v>
      </c>
      <c r="S1517" s="11">
        <f t="shared" si="2056"/>
        <v>64866.8</v>
      </c>
      <c r="T1517" s="11">
        <f t="shared" si="2057"/>
        <v>64866.8</v>
      </c>
      <c r="U1517" s="11">
        <f>U1518+U1520+U1522</f>
        <v>0</v>
      </c>
      <c r="V1517" s="11">
        <f>V1518+V1520+V1522</f>
        <v>0</v>
      </c>
      <c r="W1517" s="11">
        <f>W1518+W1520+W1522</f>
        <v>0</v>
      </c>
      <c r="X1517" s="11">
        <f t="shared" si="2035"/>
        <v>62931.8</v>
      </c>
      <c r="Y1517" s="11">
        <f t="shared" si="2036"/>
        <v>64866.8</v>
      </c>
      <c r="Z1517" s="11">
        <f t="shared" si="2037"/>
        <v>64866.8</v>
      </c>
      <c r="AA1517" s="11">
        <f>AA1518+AA1520+AA1522</f>
        <v>0</v>
      </c>
      <c r="AB1517" s="11">
        <f>AB1518+AB1520+AB1522</f>
        <v>0</v>
      </c>
      <c r="AC1517" s="11">
        <f>AC1518+AC1520+AC1522</f>
        <v>0</v>
      </c>
      <c r="AD1517" s="11">
        <f t="shared" si="2024"/>
        <v>62931.8</v>
      </c>
      <c r="AE1517" s="11">
        <f>AE1518+AE1520+AE1522</f>
        <v>0</v>
      </c>
      <c r="AF1517" s="57">
        <f t="shared" si="2030"/>
        <v>62931.8</v>
      </c>
      <c r="AG1517" s="58">
        <f t="shared" si="2025"/>
        <v>64866.8</v>
      </c>
      <c r="AH1517" s="58">
        <f t="shared" si="2026"/>
        <v>64866.8</v>
      </c>
      <c r="AI1517" s="11">
        <f>AI1518+AI1520+AI1522</f>
        <v>0</v>
      </c>
      <c r="AJ1517" s="21"/>
      <c r="AK1517" s="21"/>
    </row>
    <row r="1518" spans="1:37" ht="78" x14ac:dyDescent="0.3">
      <c r="A1518" s="47" t="s">
        <v>978</v>
      </c>
      <c r="B1518" s="48" t="s">
        <v>141</v>
      </c>
      <c r="C1518" s="47"/>
      <c r="D1518" s="47"/>
      <c r="E1518" s="49" t="s">
        <v>142</v>
      </c>
      <c r="F1518" s="11">
        <f t="shared" ref="F1518:K1518" si="2082">F1519</f>
        <v>60471.9</v>
      </c>
      <c r="G1518" s="11">
        <f t="shared" si="2082"/>
        <v>62165.9</v>
      </c>
      <c r="H1518" s="11">
        <f t="shared" si="2082"/>
        <v>61900.800000000003</v>
      </c>
      <c r="I1518" s="11">
        <f t="shared" si="2082"/>
        <v>0</v>
      </c>
      <c r="J1518" s="11">
        <f t="shared" si="2082"/>
        <v>0</v>
      </c>
      <c r="K1518" s="11">
        <f t="shared" si="2082"/>
        <v>0</v>
      </c>
      <c r="L1518" s="11">
        <f t="shared" si="2058"/>
        <v>60471.9</v>
      </c>
      <c r="M1518" s="11">
        <f t="shared" si="2059"/>
        <v>62165.9</v>
      </c>
      <c r="N1518" s="11">
        <f t="shared" si="2060"/>
        <v>61900.800000000003</v>
      </c>
      <c r="O1518" s="11">
        <f>O1519</f>
        <v>0</v>
      </c>
      <c r="P1518" s="11">
        <f>P1519</f>
        <v>0</v>
      </c>
      <c r="Q1518" s="11">
        <f>Q1519</f>
        <v>0</v>
      </c>
      <c r="R1518" s="11">
        <f t="shared" si="2055"/>
        <v>60471.9</v>
      </c>
      <c r="S1518" s="11">
        <f t="shared" si="2056"/>
        <v>62165.9</v>
      </c>
      <c r="T1518" s="11">
        <f t="shared" si="2057"/>
        <v>61900.800000000003</v>
      </c>
      <c r="U1518" s="11">
        <f>U1519</f>
        <v>0</v>
      </c>
      <c r="V1518" s="11">
        <f>V1519</f>
        <v>0</v>
      </c>
      <c r="W1518" s="11">
        <f>W1519</f>
        <v>0</v>
      </c>
      <c r="X1518" s="11">
        <f t="shared" si="2035"/>
        <v>60471.9</v>
      </c>
      <c r="Y1518" s="11">
        <f t="shared" si="2036"/>
        <v>62165.9</v>
      </c>
      <c r="Z1518" s="11">
        <f t="shared" si="2037"/>
        <v>61900.800000000003</v>
      </c>
      <c r="AA1518" s="11">
        <f>AA1519</f>
        <v>0</v>
      </c>
      <c r="AB1518" s="11">
        <f>AB1519</f>
        <v>0</v>
      </c>
      <c r="AC1518" s="11">
        <f>AC1519</f>
        <v>0</v>
      </c>
      <c r="AD1518" s="11">
        <f t="shared" si="2024"/>
        <v>60471.9</v>
      </c>
      <c r="AE1518" s="11">
        <f>AE1519</f>
        <v>0</v>
      </c>
      <c r="AF1518" s="57">
        <f t="shared" si="2030"/>
        <v>60471.9</v>
      </c>
      <c r="AG1518" s="58">
        <f t="shared" si="2025"/>
        <v>62165.9</v>
      </c>
      <c r="AH1518" s="58">
        <f t="shared" si="2026"/>
        <v>61900.800000000003</v>
      </c>
      <c r="AI1518" s="11">
        <f>AI1519</f>
        <v>0</v>
      </c>
      <c r="AJ1518" s="21"/>
      <c r="AK1518" s="21"/>
    </row>
    <row r="1519" spans="1:37" x14ac:dyDescent="0.3">
      <c r="A1519" s="47" t="s">
        <v>978</v>
      </c>
      <c r="B1519" s="48" t="s">
        <v>141</v>
      </c>
      <c r="C1519" s="47" t="s">
        <v>30</v>
      </c>
      <c r="D1519" s="47" t="s">
        <v>31</v>
      </c>
      <c r="E1519" s="49" t="s">
        <v>32</v>
      </c>
      <c r="F1519" s="11">
        <v>60471.9</v>
      </c>
      <c r="G1519" s="11">
        <v>62165.9</v>
      </c>
      <c r="H1519" s="11">
        <v>61900.800000000003</v>
      </c>
      <c r="I1519" s="11"/>
      <c r="J1519" s="11"/>
      <c r="K1519" s="11"/>
      <c r="L1519" s="11">
        <f t="shared" si="2058"/>
        <v>60471.9</v>
      </c>
      <c r="M1519" s="11">
        <f t="shared" si="2059"/>
        <v>62165.9</v>
      </c>
      <c r="N1519" s="11">
        <f t="shared" si="2060"/>
        <v>61900.800000000003</v>
      </c>
      <c r="O1519" s="11"/>
      <c r="P1519" s="11"/>
      <c r="Q1519" s="11"/>
      <c r="R1519" s="11">
        <f t="shared" si="2055"/>
        <v>60471.9</v>
      </c>
      <c r="S1519" s="11">
        <f t="shared" si="2056"/>
        <v>62165.9</v>
      </c>
      <c r="T1519" s="11">
        <f t="shared" si="2057"/>
        <v>61900.800000000003</v>
      </c>
      <c r="U1519" s="11"/>
      <c r="V1519" s="11"/>
      <c r="W1519" s="11"/>
      <c r="X1519" s="11">
        <f t="shared" si="2035"/>
        <v>60471.9</v>
      </c>
      <c r="Y1519" s="11">
        <f t="shared" si="2036"/>
        <v>62165.9</v>
      </c>
      <c r="Z1519" s="11">
        <f t="shared" si="2037"/>
        <v>61900.800000000003</v>
      </c>
      <c r="AA1519" s="11"/>
      <c r="AB1519" s="11"/>
      <c r="AC1519" s="11"/>
      <c r="AD1519" s="11">
        <f t="shared" ref="AD1519:AD1582" si="2083">X1519+AA1519</f>
        <v>60471.9</v>
      </c>
      <c r="AE1519" s="11"/>
      <c r="AF1519" s="57">
        <f t="shared" si="2030"/>
        <v>60471.9</v>
      </c>
      <c r="AG1519" s="58">
        <f t="shared" ref="AG1519:AG1582" si="2084">Y1519+AB1519</f>
        <v>62165.9</v>
      </c>
      <c r="AH1519" s="58">
        <f t="shared" ref="AH1519:AH1582" si="2085">Z1519+AC1519</f>
        <v>61900.800000000003</v>
      </c>
      <c r="AI1519" s="11"/>
      <c r="AJ1519" s="21"/>
      <c r="AK1519" s="21"/>
    </row>
    <row r="1520" spans="1:37" ht="31.2" x14ac:dyDescent="0.3">
      <c r="A1520" s="47" t="s">
        <v>978</v>
      </c>
      <c r="B1520" s="48" t="s">
        <v>59</v>
      </c>
      <c r="C1520" s="47"/>
      <c r="D1520" s="47"/>
      <c r="E1520" s="49" t="s">
        <v>60</v>
      </c>
      <c r="F1520" s="11">
        <f t="shared" ref="F1520:K1520" si="2086">F1521</f>
        <v>2409.9</v>
      </c>
      <c r="G1520" s="11">
        <f t="shared" si="2086"/>
        <v>2650.9</v>
      </c>
      <c r="H1520" s="11">
        <f t="shared" si="2086"/>
        <v>2916</v>
      </c>
      <c r="I1520" s="11">
        <f t="shared" si="2086"/>
        <v>0</v>
      </c>
      <c r="J1520" s="11">
        <f t="shared" si="2086"/>
        <v>0</v>
      </c>
      <c r="K1520" s="11">
        <f t="shared" si="2086"/>
        <v>0</v>
      </c>
      <c r="L1520" s="11">
        <f t="shared" si="2058"/>
        <v>2409.9</v>
      </c>
      <c r="M1520" s="11">
        <f t="shared" si="2059"/>
        <v>2650.9</v>
      </c>
      <c r="N1520" s="11">
        <f t="shared" si="2060"/>
        <v>2916</v>
      </c>
      <c r="O1520" s="11">
        <f>O1521</f>
        <v>0</v>
      </c>
      <c r="P1520" s="11">
        <f>P1521</f>
        <v>0</v>
      </c>
      <c r="Q1520" s="11">
        <f>Q1521</f>
        <v>0</v>
      </c>
      <c r="R1520" s="11">
        <f t="shared" si="2055"/>
        <v>2409.9</v>
      </c>
      <c r="S1520" s="11">
        <f t="shared" si="2056"/>
        <v>2650.9</v>
      </c>
      <c r="T1520" s="11">
        <f t="shared" si="2057"/>
        <v>2916</v>
      </c>
      <c r="U1520" s="11">
        <f>U1521</f>
        <v>0</v>
      </c>
      <c r="V1520" s="11">
        <f>V1521</f>
        <v>0</v>
      </c>
      <c r="W1520" s="11">
        <f>W1521</f>
        <v>0</v>
      </c>
      <c r="X1520" s="11">
        <f t="shared" si="2035"/>
        <v>2409.9</v>
      </c>
      <c r="Y1520" s="11">
        <f t="shared" si="2036"/>
        <v>2650.9</v>
      </c>
      <c r="Z1520" s="11">
        <f t="shared" si="2037"/>
        <v>2916</v>
      </c>
      <c r="AA1520" s="11">
        <f>AA1521</f>
        <v>0</v>
      </c>
      <c r="AB1520" s="11">
        <f>AB1521</f>
        <v>0</v>
      </c>
      <c r="AC1520" s="11">
        <f>AC1521</f>
        <v>0</v>
      </c>
      <c r="AD1520" s="11">
        <f t="shared" si="2083"/>
        <v>2409.9</v>
      </c>
      <c r="AE1520" s="11">
        <f>AE1521</f>
        <v>0</v>
      </c>
      <c r="AF1520" s="57">
        <f t="shared" si="2030"/>
        <v>2409.9</v>
      </c>
      <c r="AG1520" s="58">
        <f t="shared" si="2084"/>
        <v>2650.9</v>
      </c>
      <c r="AH1520" s="58">
        <f t="shared" si="2085"/>
        <v>2916</v>
      </c>
      <c r="AI1520" s="11">
        <f>AI1521</f>
        <v>0</v>
      </c>
      <c r="AJ1520" s="21"/>
      <c r="AK1520" s="21"/>
    </row>
    <row r="1521" spans="1:37" x14ac:dyDescent="0.3">
      <c r="A1521" s="47" t="s">
        <v>978</v>
      </c>
      <c r="B1521" s="48" t="s">
        <v>59</v>
      </c>
      <c r="C1521" s="47" t="s">
        <v>30</v>
      </c>
      <c r="D1521" s="47" t="s">
        <v>31</v>
      </c>
      <c r="E1521" s="49" t="s">
        <v>32</v>
      </c>
      <c r="F1521" s="11">
        <v>2409.9</v>
      </c>
      <c r="G1521" s="11">
        <v>2650.9</v>
      </c>
      <c r="H1521" s="11">
        <v>2916</v>
      </c>
      <c r="I1521" s="11"/>
      <c r="J1521" s="11"/>
      <c r="K1521" s="11"/>
      <c r="L1521" s="11">
        <f t="shared" si="2058"/>
        <v>2409.9</v>
      </c>
      <c r="M1521" s="11">
        <f t="shared" si="2059"/>
        <v>2650.9</v>
      </c>
      <c r="N1521" s="11">
        <f t="shared" si="2060"/>
        <v>2916</v>
      </c>
      <c r="O1521" s="11"/>
      <c r="P1521" s="11"/>
      <c r="Q1521" s="11"/>
      <c r="R1521" s="11">
        <f t="shared" si="2055"/>
        <v>2409.9</v>
      </c>
      <c r="S1521" s="11">
        <f t="shared" si="2056"/>
        <v>2650.9</v>
      </c>
      <c r="T1521" s="11">
        <f t="shared" si="2057"/>
        <v>2916</v>
      </c>
      <c r="U1521" s="11"/>
      <c r="V1521" s="11"/>
      <c r="W1521" s="11"/>
      <c r="X1521" s="11">
        <f t="shared" si="2035"/>
        <v>2409.9</v>
      </c>
      <c r="Y1521" s="11">
        <f t="shared" si="2036"/>
        <v>2650.9</v>
      </c>
      <c r="Z1521" s="11">
        <f t="shared" si="2037"/>
        <v>2916</v>
      </c>
      <c r="AA1521" s="11"/>
      <c r="AB1521" s="11"/>
      <c r="AC1521" s="11"/>
      <c r="AD1521" s="11">
        <f t="shared" si="2083"/>
        <v>2409.9</v>
      </c>
      <c r="AE1521" s="11"/>
      <c r="AF1521" s="57">
        <f t="shared" si="2030"/>
        <v>2409.9</v>
      </c>
      <c r="AG1521" s="58">
        <f t="shared" si="2084"/>
        <v>2650.9</v>
      </c>
      <c r="AH1521" s="58">
        <f t="shared" si="2085"/>
        <v>2916</v>
      </c>
      <c r="AI1521" s="11"/>
      <c r="AJ1521" s="21"/>
      <c r="AK1521" s="21"/>
    </row>
    <row r="1522" spans="1:37" x14ac:dyDescent="0.3">
      <c r="A1522" s="47" t="s">
        <v>978</v>
      </c>
      <c r="B1522" s="48" t="s">
        <v>45</v>
      </c>
      <c r="C1522" s="47"/>
      <c r="D1522" s="47"/>
      <c r="E1522" s="49" t="s">
        <v>46</v>
      </c>
      <c r="F1522" s="11">
        <f t="shared" ref="F1522:K1522" si="2087">F1523</f>
        <v>50</v>
      </c>
      <c r="G1522" s="11">
        <f t="shared" si="2087"/>
        <v>50</v>
      </c>
      <c r="H1522" s="11">
        <f t="shared" si="2087"/>
        <v>50</v>
      </c>
      <c r="I1522" s="11">
        <f t="shared" si="2087"/>
        <v>0</v>
      </c>
      <c r="J1522" s="11">
        <f t="shared" si="2087"/>
        <v>0</v>
      </c>
      <c r="K1522" s="11">
        <f t="shared" si="2087"/>
        <v>0</v>
      </c>
      <c r="L1522" s="11">
        <f t="shared" si="2058"/>
        <v>50</v>
      </c>
      <c r="M1522" s="11">
        <f t="shared" si="2059"/>
        <v>50</v>
      </c>
      <c r="N1522" s="11">
        <f t="shared" si="2060"/>
        <v>50</v>
      </c>
      <c r="O1522" s="11">
        <f>O1523</f>
        <v>0</v>
      </c>
      <c r="P1522" s="11">
        <f>P1523</f>
        <v>0</v>
      </c>
      <c r="Q1522" s="11">
        <f>Q1523</f>
        <v>0</v>
      </c>
      <c r="R1522" s="11">
        <f t="shared" si="2055"/>
        <v>50</v>
      </c>
      <c r="S1522" s="11">
        <f t="shared" si="2056"/>
        <v>50</v>
      </c>
      <c r="T1522" s="11">
        <f t="shared" si="2057"/>
        <v>50</v>
      </c>
      <c r="U1522" s="11">
        <f>U1523</f>
        <v>0</v>
      </c>
      <c r="V1522" s="11">
        <f>V1523</f>
        <v>0</v>
      </c>
      <c r="W1522" s="11">
        <f>W1523</f>
        <v>0</v>
      </c>
      <c r="X1522" s="11">
        <f t="shared" si="2035"/>
        <v>50</v>
      </c>
      <c r="Y1522" s="11">
        <f t="shared" si="2036"/>
        <v>50</v>
      </c>
      <c r="Z1522" s="11">
        <f t="shared" si="2037"/>
        <v>50</v>
      </c>
      <c r="AA1522" s="11">
        <f>AA1523</f>
        <v>0</v>
      </c>
      <c r="AB1522" s="11">
        <f>AB1523</f>
        <v>0</v>
      </c>
      <c r="AC1522" s="11">
        <f>AC1523</f>
        <v>0</v>
      </c>
      <c r="AD1522" s="11">
        <f t="shared" si="2083"/>
        <v>50</v>
      </c>
      <c r="AE1522" s="11">
        <f>AE1523</f>
        <v>0</v>
      </c>
      <c r="AF1522" s="57">
        <f t="shared" si="2030"/>
        <v>50</v>
      </c>
      <c r="AG1522" s="58">
        <f t="shared" si="2084"/>
        <v>50</v>
      </c>
      <c r="AH1522" s="58">
        <f t="shared" si="2085"/>
        <v>50</v>
      </c>
      <c r="AI1522" s="11">
        <f>AI1523</f>
        <v>0</v>
      </c>
      <c r="AJ1522" s="21"/>
      <c r="AK1522" s="21"/>
    </row>
    <row r="1523" spans="1:37" x14ac:dyDescent="0.3">
      <c r="A1523" s="47" t="s">
        <v>978</v>
      </c>
      <c r="B1523" s="48" t="s">
        <v>45</v>
      </c>
      <c r="C1523" s="47" t="s">
        <v>30</v>
      </c>
      <c r="D1523" s="47" t="s">
        <v>31</v>
      </c>
      <c r="E1523" s="49" t="s">
        <v>32</v>
      </c>
      <c r="F1523" s="11">
        <v>50</v>
      </c>
      <c r="G1523" s="11">
        <v>50</v>
      </c>
      <c r="H1523" s="11">
        <v>50</v>
      </c>
      <c r="I1523" s="11"/>
      <c r="J1523" s="11"/>
      <c r="K1523" s="11"/>
      <c r="L1523" s="11">
        <f t="shared" si="2058"/>
        <v>50</v>
      </c>
      <c r="M1523" s="11">
        <f t="shared" si="2059"/>
        <v>50</v>
      </c>
      <c r="N1523" s="11">
        <f t="shared" si="2060"/>
        <v>50</v>
      </c>
      <c r="O1523" s="11"/>
      <c r="P1523" s="11"/>
      <c r="Q1523" s="11"/>
      <c r="R1523" s="11">
        <f t="shared" si="2055"/>
        <v>50</v>
      </c>
      <c r="S1523" s="11">
        <f t="shared" si="2056"/>
        <v>50</v>
      </c>
      <c r="T1523" s="11">
        <f t="shared" si="2057"/>
        <v>50</v>
      </c>
      <c r="U1523" s="11"/>
      <c r="V1523" s="11"/>
      <c r="W1523" s="11"/>
      <c r="X1523" s="11">
        <f t="shared" si="2035"/>
        <v>50</v>
      </c>
      <c r="Y1523" s="11">
        <f t="shared" si="2036"/>
        <v>50</v>
      </c>
      <c r="Z1523" s="11">
        <f t="shared" si="2037"/>
        <v>50</v>
      </c>
      <c r="AA1523" s="11"/>
      <c r="AB1523" s="11"/>
      <c r="AC1523" s="11"/>
      <c r="AD1523" s="11">
        <f t="shared" si="2083"/>
        <v>50</v>
      </c>
      <c r="AE1523" s="11"/>
      <c r="AF1523" s="57">
        <f t="shared" si="2030"/>
        <v>50</v>
      </c>
      <c r="AG1523" s="58">
        <f t="shared" si="2084"/>
        <v>50</v>
      </c>
      <c r="AH1523" s="58">
        <f t="shared" si="2085"/>
        <v>50</v>
      </c>
      <c r="AI1523" s="11"/>
      <c r="AJ1523" s="21"/>
      <c r="AK1523" s="21"/>
    </row>
    <row r="1524" spans="1:37" ht="46.8" x14ac:dyDescent="0.3">
      <c r="A1524" s="47" t="s">
        <v>980</v>
      </c>
      <c r="B1524" s="48"/>
      <c r="C1524" s="47"/>
      <c r="D1524" s="47"/>
      <c r="E1524" s="49" t="s">
        <v>981</v>
      </c>
      <c r="F1524" s="11">
        <f t="shared" ref="F1524:F1534" si="2088">F1525</f>
        <v>11335.7</v>
      </c>
      <c r="G1524" s="11">
        <f t="shared" ref="G1524:G1534" si="2089">G1525</f>
        <v>12135.7</v>
      </c>
      <c r="H1524" s="11">
        <f t="shared" ref="H1524:H1534" si="2090">H1525</f>
        <v>12935.7</v>
      </c>
      <c r="I1524" s="11">
        <f t="shared" ref="I1524:I1534" si="2091">I1525</f>
        <v>0</v>
      </c>
      <c r="J1524" s="11">
        <f t="shared" ref="J1524:J1534" si="2092">J1525</f>
        <v>0</v>
      </c>
      <c r="K1524" s="11">
        <f t="shared" ref="K1524:K1534" si="2093">K1525</f>
        <v>0</v>
      </c>
      <c r="L1524" s="11">
        <f t="shared" si="2058"/>
        <v>11335.7</v>
      </c>
      <c r="M1524" s="11">
        <f t="shared" si="2059"/>
        <v>12135.7</v>
      </c>
      <c r="N1524" s="11">
        <f t="shared" si="2060"/>
        <v>12935.7</v>
      </c>
      <c r="O1524" s="11">
        <f t="shared" ref="O1524:O1534" si="2094">O1525</f>
        <v>9336.2000000000007</v>
      </c>
      <c r="P1524" s="11">
        <f t="shared" ref="P1524:P1534" si="2095">P1525</f>
        <v>12400</v>
      </c>
      <c r="Q1524" s="11">
        <f t="shared" ref="Q1524:Q1534" si="2096">Q1525</f>
        <v>12400</v>
      </c>
      <c r="R1524" s="11">
        <f t="shared" si="2055"/>
        <v>20671.900000000001</v>
      </c>
      <c r="S1524" s="11">
        <f t="shared" si="2056"/>
        <v>24535.7</v>
      </c>
      <c r="T1524" s="11">
        <f t="shared" si="2057"/>
        <v>25335.7</v>
      </c>
      <c r="U1524" s="11">
        <f t="shared" ref="U1524:U1534" si="2097">U1525</f>
        <v>0</v>
      </c>
      <c r="V1524" s="11">
        <f t="shared" ref="V1524:V1534" si="2098">V1525</f>
        <v>0</v>
      </c>
      <c r="W1524" s="11">
        <f t="shared" ref="W1524:W1534" si="2099">W1525</f>
        <v>0</v>
      </c>
      <c r="X1524" s="11">
        <f t="shared" si="2035"/>
        <v>20671.900000000001</v>
      </c>
      <c r="Y1524" s="11">
        <f t="shared" si="2036"/>
        <v>24535.7</v>
      </c>
      <c r="Z1524" s="11">
        <f t="shared" si="2037"/>
        <v>25335.7</v>
      </c>
      <c r="AA1524" s="11">
        <f t="shared" ref="AA1524:AA1534" si="2100">AA1525</f>
        <v>635.6</v>
      </c>
      <c r="AB1524" s="11">
        <f t="shared" ref="AB1524:AB1534" si="2101">AB1525</f>
        <v>0</v>
      </c>
      <c r="AC1524" s="11">
        <f t="shared" ref="AC1524:AC1534" si="2102">AC1525</f>
        <v>0</v>
      </c>
      <c r="AD1524" s="11">
        <f t="shared" si="2083"/>
        <v>21307.5</v>
      </c>
      <c r="AE1524" s="11">
        <f t="shared" ref="AE1524:AE1534" si="2103">AE1525</f>
        <v>0</v>
      </c>
      <c r="AF1524" s="57">
        <f t="shared" si="2030"/>
        <v>21307.5</v>
      </c>
      <c r="AG1524" s="58">
        <f t="shared" si="2084"/>
        <v>24535.7</v>
      </c>
      <c r="AH1524" s="58">
        <f t="shared" si="2085"/>
        <v>25335.7</v>
      </c>
      <c r="AI1524" s="11">
        <f t="shared" ref="AI1524:AI1534" si="2104">AI1525</f>
        <v>0</v>
      </c>
      <c r="AJ1524" s="21"/>
      <c r="AK1524" s="21"/>
    </row>
    <row r="1525" spans="1:37" ht="31.2" x14ac:dyDescent="0.3">
      <c r="A1525" s="47" t="s">
        <v>980</v>
      </c>
      <c r="B1525" s="48" t="s">
        <v>185</v>
      </c>
      <c r="C1525" s="47"/>
      <c r="D1525" s="47"/>
      <c r="E1525" s="49" t="s">
        <v>186</v>
      </c>
      <c r="F1525" s="11">
        <f t="shared" si="2088"/>
        <v>11335.7</v>
      </c>
      <c r="G1525" s="11">
        <f t="shared" si="2089"/>
        <v>12135.7</v>
      </c>
      <c r="H1525" s="11">
        <f t="shared" si="2090"/>
        <v>12935.7</v>
      </c>
      <c r="I1525" s="11">
        <f t="shared" si="2091"/>
        <v>0</v>
      </c>
      <c r="J1525" s="11">
        <f t="shared" si="2092"/>
        <v>0</v>
      </c>
      <c r="K1525" s="11">
        <f t="shared" si="2093"/>
        <v>0</v>
      </c>
      <c r="L1525" s="11">
        <f t="shared" si="2058"/>
        <v>11335.7</v>
      </c>
      <c r="M1525" s="11">
        <f t="shared" si="2059"/>
        <v>12135.7</v>
      </c>
      <c r="N1525" s="11">
        <f t="shared" si="2060"/>
        <v>12935.7</v>
      </c>
      <c r="O1525" s="11">
        <f t="shared" si="2094"/>
        <v>9336.2000000000007</v>
      </c>
      <c r="P1525" s="11">
        <f t="shared" si="2095"/>
        <v>12400</v>
      </c>
      <c r="Q1525" s="11">
        <f t="shared" si="2096"/>
        <v>12400</v>
      </c>
      <c r="R1525" s="11">
        <f t="shared" si="2055"/>
        <v>20671.900000000001</v>
      </c>
      <c r="S1525" s="11">
        <f t="shared" si="2056"/>
        <v>24535.7</v>
      </c>
      <c r="T1525" s="11">
        <f t="shared" si="2057"/>
        <v>25335.7</v>
      </c>
      <c r="U1525" s="11">
        <f t="shared" si="2097"/>
        <v>0</v>
      </c>
      <c r="V1525" s="11">
        <f t="shared" si="2098"/>
        <v>0</v>
      </c>
      <c r="W1525" s="11">
        <f t="shared" si="2099"/>
        <v>0</v>
      </c>
      <c r="X1525" s="11">
        <f t="shared" si="2035"/>
        <v>20671.900000000001</v>
      </c>
      <c r="Y1525" s="11">
        <f t="shared" si="2036"/>
        <v>24535.7</v>
      </c>
      <c r="Z1525" s="11">
        <f t="shared" si="2037"/>
        <v>25335.7</v>
      </c>
      <c r="AA1525" s="11">
        <f t="shared" si="2100"/>
        <v>635.6</v>
      </c>
      <c r="AB1525" s="11">
        <f t="shared" si="2101"/>
        <v>0</v>
      </c>
      <c r="AC1525" s="11">
        <f t="shared" si="2102"/>
        <v>0</v>
      </c>
      <c r="AD1525" s="11">
        <f t="shared" si="2083"/>
        <v>21307.5</v>
      </c>
      <c r="AE1525" s="11">
        <f t="shared" si="2103"/>
        <v>0</v>
      </c>
      <c r="AF1525" s="57">
        <f t="shared" si="2030"/>
        <v>21307.5</v>
      </c>
      <c r="AG1525" s="58">
        <f t="shared" si="2084"/>
        <v>24535.7</v>
      </c>
      <c r="AH1525" s="58">
        <f t="shared" si="2085"/>
        <v>25335.7</v>
      </c>
      <c r="AI1525" s="11">
        <f t="shared" si="2104"/>
        <v>0</v>
      </c>
      <c r="AJ1525" s="21"/>
      <c r="AK1525" s="21"/>
    </row>
    <row r="1526" spans="1:37" x14ac:dyDescent="0.3">
      <c r="A1526" s="47" t="s">
        <v>980</v>
      </c>
      <c r="B1526" s="48">
        <v>300</v>
      </c>
      <c r="C1526" s="47" t="s">
        <v>100</v>
      </c>
      <c r="D1526" s="47" t="s">
        <v>99</v>
      </c>
      <c r="E1526" s="49" t="s">
        <v>217</v>
      </c>
      <c r="F1526" s="11">
        <v>11335.7</v>
      </c>
      <c r="G1526" s="11">
        <v>12135.7</v>
      </c>
      <c r="H1526" s="11">
        <v>12935.7</v>
      </c>
      <c r="I1526" s="11"/>
      <c r="J1526" s="11"/>
      <c r="K1526" s="11"/>
      <c r="L1526" s="11">
        <f t="shared" si="2058"/>
        <v>11335.7</v>
      </c>
      <c r="M1526" s="11">
        <f t="shared" si="2059"/>
        <v>12135.7</v>
      </c>
      <c r="N1526" s="11">
        <f t="shared" si="2060"/>
        <v>12935.7</v>
      </c>
      <c r="O1526" s="11">
        <v>9336.2000000000007</v>
      </c>
      <c r="P1526" s="11">
        <v>12400</v>
      </c>
      <c r="Q1526" s="11">
        <v>12400</v>
      </c>
      <c r="R1526" s="11">
        <f t="shared" si="2055"/>
        <v>20671.900000000001</v>
      </c>
      <c r="S1526" s="11">
        <f t="shared" si="2056"/>
        <v>24535.7</v>
      </c>
      <c r="T1526" s="11">
        <f t="shared" si="2057"/>
        <v>25335.7</v>
      </c>
      <c r="U1526" s="11"/>
      <c r="V1526" s="11"/>
      <c r="W1526" s="11"/>
      <c r="X1526" s="11">
        <f t="shared" si="2035"/>
        <v>20671.900000000001</v>
      </c>
      <c r="Y1526" s="11">
        <f t="shared" si="2036"/>
        <v>24535.7</v>
      </c>
      <c r="Z1526" s="11">
        <f t="shared" si="2037"/>
        <v>25335.7</v>
      </c>
      <c r="AA1526" s="11">
        <v>635.6</v>
      </c>
      <c r="AB1526" s="11"/>
      <c r="AC1526" s="11"/>
      <c r="AD1526" s="11">
        <f t="shared" si="2083"/>
        <v>21307.5</v>
      </c>
      <c r="AE1526" s="11"/>
      <c r="AF1526" s="57">
        <f t="shared" si="2030"/>
        <v>21307.5</v>
      </c>
      <c r="AG1526" s="58">
        <f t="shared" si="2084"/>
        <v>24535.7</v>
      </c>
      <c r="AH1526" s="58">
        <f t="shared" si="2085"/>
        <v>25335.7</v>
      </c>
      <c r="AI1526" s="11"/>
      <c r="AJ1526" s="21"/>
      <c r="AK1526" s="21"/>
    </row>
    <row r="1527" spans="1:37" ht="62.4" x14ac:dyDescent="0.3">
      <c r="A1527" s="47" t="s">
        <v>982</v>
      </c>
      <c r="B1527" s="48"/>
      <c r="C1527" s="47"/>
      <c r="D1527" s="47"/>
      <c r="E1527" s="49" t="s">
        <v>983</v>
      </c>
      <c r="F1527" s="11">
        <f t="shared" si="2088"/>
        <v>172.5</v>
      </c>
      <c r="G1527" s="11">
        <f t="shared" si="2089"/>
        <v>345</v>
      </c>
      <c r="H1527" s="11">
        <f t="shared" si="2090"/>
        <v>345</v>
      </c>
      <c r="I1527" s="11">
        <f t="shared" si="2091"/>
        <v>0</v>
      </c>
      <c r="J1527" s="11">
        <f t="shared" si="2092"/>
        <v>0</v>
      </c>
      <c r="K1527" s="11">
        <f t="shared" si="2093"/>
        <v>0</v>
      </c>
      <c r="L1527" s="11">
        <f t="shared" si="2058"/>
        <v>172.5</v>
      </c>
      <c r="M1527" s="11">
        <f t="shared" si="2059"/>
        <v>345</v>
      </c>
      <c r="N1527" s="11">
        <f t="shared" si="2060"/>
        <v>345</v>
      </c>
      <c r="O1527" s="11">
        <f t="shared" si="2094"/>
        <v>0</v>
      </c>
      <c r="P1527" s="11">
        <f t="shared" si="2095"/>
        <v>0</v>
      </c>
      <c r="Q1527" s="11">
        <f t="shared" si="2096"/>
        <v>0</v>
      </c>
      <c r="R1527" s="11">
        <f t="shared" si="2055"/>
        <v>172.5</v>
      </c>
      <c r="S1527" s="11">
        <f t="shared" si="2056"/>
        <v>345</v>
      </c>
      <c r="T1527" s="11">
        <f t="shared" si="2057"/>
        <v>345</v>
      </c>
      <c r="U1527" s="11">
        <f t="shared" si="2097"/>
        <v>0</v>
      </c>
      <c r="V1527" s="11">
        <f t="shared" si="2098"/>
        <v>0</v>
      </c>
      <c r="W1527" s="11">
        <f t="shared" si="2099"/>
        <v>0</v>
      </c>
      <c r="X1527" s="11">
        <f t="shared" si="2035"/>
        <v>172.5</v>
      </c>
      <c r="Y1527" s="11">
        <f t="shared" si="2036"/>
        <v>345</v>
      </c>
      <c r="Z1527" s="11">
        <f t="shared" si="2037"/>
        <v>345</v>
      </c>
      <c r="AA1527" s="11">
        <f t="shared" si="2100"/>
        <v>0</v>
      </c>
      <c r="AB1527" s="11">
        <f t="shared" si="2101"/>
        <v>0</v>
      </c>
      <c r="AC1527" s="11">
        <f t="shared" si="2102"/>
        <v>0</v>
      </c>
      <c r="AD1527" s="11">
        <f t="shared" si="2083"/>
        <v>172.5</v>
      </c>
      <c r="AE1527" s="11">
        <f t="shared" si="2103"/>
        <v>0</v>
      </c>
      <c r="AF1527" s="57">
        <f t="shared" si="2030"/>
        <v>172.5</v>
      </c>
      <c r="AG1527" s="58">
        <f t="shared" si="2084"/>
        <v>345</v>
      </c>
      <c r="AH1527" s="58">
        <f t="shared" si="2085"/>
        <v>345</v>
      </c>
      <c r="AI1527" s="11">
        <f t="shared" si="2104"/>
        <v>0</v>
      </c>
      <c r="AJ1527" s="21"/>
      <c r="AK1527" s="21"/>
    </row>
    <row r="1528" spans="1:37" ht="31.2" x14ac:dyDescent="0.3">
      <c r="A1528" s="47" t="s">
        <v>982</v>
      </c>
      <c r="B1528" s="48" t="s">
        <v>185</v>
      </c>
      <c r="C1528" s="47"/>
      <c r="D1528" s="47"/>
      <c r="E1528" s="49" t="s">
        <v>186</v>
      </c>
      <c r="F1528" s="11">
        <f t="shared" si="2088"/>
        <v>172.5</v>
      </c>
      <c r="G1528" s="11">
        <f t="shared" si="2089"/>
        <v>345</v>
      </c>
      <c r="H1528" s="11">
        <f t="shared" si="2090"/>
        <v>345</v>
      </c>
      <c r="I1528" s="11">
        <f t="shared" si="2091"/>
        <v>0</v>
      </c>
      <c r="J1528" s="11">
        <f t="shared" si="2092"/>
        <v>0</v>
      </c>
      <c r="K1528" s="11">
        <f t="shared" si="2093"/>
        <v>0</v>
      </c>
      <c r="L1528" s="11">
        <f t="shared" si="2058"/>
        <v>172.5</v>
      </c>
      <c r="M1528" s="11">
        <f t="shared" si="2059"/>
        <v>345</v>
      </c>
      <c r="N1528" s="11">
        <f t="shared" si="2060"/>
        <v>345</v>
      </c>
      <c r="O1528" s="11">
        <f t="shared" si="2094"/>
        <v>0</v>
      </c>
      <c r="P1528" s="11">
        <f t="shared" si="2095"/>
        <v>0</v>
      </c>
      <c r="Q1528" s="11">
        <f t="shared" si="2096"/>
        <v>0</v>
      </c>
      <c r="R1528" s="11">
        <f t="shared" si="2055"/>
        <v>172.5</v>
      </c>
      <c r="S1528" s="11">
        <f t="shared" si="2056"/>
        <v>345</v>
      </c>
      <c r="T1528" s="11">
        <f t="shared" si="2057"/>
        <v>345</v>
      </c>
      <c r="U1528" s="11">
        <f t="shared" si="2097"/>
        <v>0</v>
      </c>
      <c r="V1528" s="11">
        <f t="shared" si="2098"/>
        <v>0</v>
      </c>
      <c r="W1528" s="11">
        <f t="shared" si="2099"/>
        <v>0</v>
      </c>
      <c r="X1528" s="11">
        <f t="shared" si="2035"/>
        <v>172.5</v>
      </c>
      <c r="Y1528" s="11">
        <f t="shared" si="2036"/>
        <v>345</v>
      </c>
      <c r="Z1528" s="11">
        <f t="shared" si="2037"/>
        <v>345</v>
      </c>
      <c r="AA1528" s="11">
        <f t="shared" si="2100"/>
        <v>0</v>
      </c>
      <c r="AB1528" s="11">
        <f t="shared" si="2101"/>
        <v>0</v>
      </c>
      <c r="AC1528" s="11">
        <f t="shared" si="2102"/>
        <v>0</v>
      </c>
      <c r="AD1528" s="11">
        <f t="shared" si="2083"/>
        <v>172.5</v>
      </c>
      <c r="AE1528" s="11">
        <f t="shared" si="2103"/>
        <v>0</v>
      </c>
      <c r="AF1528" s="57">
        <f t="shared" ref="AF1528:AF1591" si="2105">AD1528+AE1528</f>
        <v>172.5</v>
      </c>
      <c r="AG1528" s="58">
        <f t="shared" si="2084"/>
        <v>345</v>
      </c>
      <c r="AH1528" s="58">
        <f t="shared" si="2085"/>
        <v>345</v>
      </c>
      <c r="AI1528" s="11">
        <f t="shared" si="2104"/>
        <v>0</v>
      </c>
      <c r="AJ1528" s="21"/>
      <c r="AK1528" s="21"/>
    </row>
    <row r="1529" spans="1:37" x14ac:dyDescent="0.3">
      <c r="A1529" s="47" t="s">
        <v>982</v>
      </c>
      <c r="B1529" s="48" t="s">
        <v>185</v>
      </c>
      <c r="C1529" s="47" t="s">
        <v>30</v>
      </c>
      <c r="D1529" s="47" t="s">
        <v>31</v>
      </c>
      <c r="E1529" s="49" t="s">
        <v>32</v>
      </c>
      <c r="F1529" s="11">
        <v>172.5</v>
      </c>
      <c r="G1529" s="11">
        <v>345</v>
      </c>
      <c r="H1529" s="11">
        <v>345</v>
      </c>
      <c r="I1529" s="11"/>
      <c r="J1529" s="11"/>
      <c r="K1529" s="11"/>
      <c r="L1529" s="11">
        <f t="shared" si="2058"/>
        <v>172.5</v>
      </c>
      <c r="M1529" s="11">
        <f t="shared" si="2059"/>
        <v>345</v>
      </c>
      <c r="N1529" s="11">
        <f t="shared" si="2060"/>
        <v>345</v>
      </c>
      <c r="O1529" s="11"/>
      <c r="P1529" s="11"/>
      <c r="Q1529" s="11"/>
      <c r="R1529" s="11">
        <f t="shared" si="2055"/>
        <v>172.5</v>
      </c>
      <c r="S1529" s="11">
        <f t="shared" si="2056"/>
        <v>345</v>
      </c>
      <c r="T1529" s="11">
        <f t="shared" si="2057"/>
        <v>345</v>
      </c>
      <c r="U1529" s="11"/>
      <c r="V1529" s="11"/>
      <c r="W1529" s="11"/>
      <c r="X1529" s="11">
        <f t="shared" si="2035"/>
        <v>172.5</v>
      </c>
      <c r="Y1529" s="11">
        <f t="shared" si="2036"/>
        <v>345</v>
      </c>
      <c r="Z1529" s="11">
        <f t="shared" si="2037"/>
        <v>345</v>
      </c>
      <c r="AA1529" s="11"/>
      <c r="AB1529" s="11"/>
      <c r="AC1529" s="11"/>
      <c r="AD1529" s="11">
        <f t="shared" si="2083"/>
        <v>172.5</v>
      </c>
      <c r="AE1529" s="11"/>
      <c r="AF1529" s="57">
        <f t="shared" si="2105"/>
        <v>172.5</v>
      </c>
      <c r="AG1529" s="58">
        <f t="shared" si="2084"/>
        <v>345</v>
      </c>
      <c r="AH1529" s="58">
        <f t="shared" si="2085"/>
        <v>345</v>
      </c>
      <c r="AI1529" s="11"/>
      <c r="AJ1529" s="21"/>
      <c r="AK1529" s="21"/>
    </row>
    <row r="1530" spans="1:37" ht="46.8" x14ac:dyDescent="0.3">
      <c r="A1530" s="47" t="s">
        <v>984</v>
      </c>
      <c r="B1530" s="48"/>
      <c r="C1530" s="47"/>
      <c r="D1530" s="47"/>
      <c r="E1530" s="49" t="s">
        <v>985</v>
      </c>
      <c r="F1530" s="11">
        <f t="shared" si="2088"/>
        <v>172.5</v>
      </c>
      <c r="G1530" s="11">
        <f t="shared" si="2089"/>
        <v>172.5</v>
      </c>
      <c r="H1530" s="11">
        <f t="shared" si="2090"/>
        <v>172.5</v>
      </c>
      <c r="I1530" s="11">
        <f t="shared" si="2091"/>
        <v>0</v>
      </c>
      <c r="J1530" s="11">
        <f t="shared" si="2092"/>
        <v>0</v>
      </c>
      <c r="K1530" s="11">
        <f t="shared" si="2093"/>
        <v>0</v>
      </c>
      <c r="L1530" s="11">
        <f t="shared" si="2058"/>
        <v>172.5</v>
      </c>
      <c r="M1530" s="11">
        <f t="shared" si="2059"/>
        <v>172.5</v>
      </c>
      <c r="N1530" s="11">
        <f t="shared" si="2060"/>
        <v>172.5</v>
      </c>
      <c r="O1530" s="11">
        <f t="shared" si="2094"/>
        <v>0</v>
      </c>
      <c r="P1530" s="11">
        <f t="shared" si="2095"/>
        <v>0</v>
      </c>
      <c r="Q1530" s="11">
        <f t="shared" si="2096"/>
        <v>0</v>
      </c>
      <c r="R1530" s="11">
        <f t="shared" si="2055"/>
        <v>172.5</v>
      </c>
      <c r="S1530" s="11">
        <f t="shared" si="2056"/>
        <v>172.5</v>
      </c>
      <c r="T1530" s="11">
        <f t="shared" si="2057"/>
        <v>172.5</v>
      </c>
      <c r="U1530" s="11">
        <f t="shared" si="2097"/>
        <v>0</v>
      </c>
      <c r="V1530" s="11">
        <f t="shared" si="2098"/>
        <v>0</v>
      </c>
      <c r="W1530" s="11">
        <f t="shared" si="2099"/>
        <v>0</v>
      </c>
      <c r="X1530" s="11">
        <f t="shared" si="2035"/>
        <v>172.5</v>
      </c>
      <c r="Y1530" s="11">
        <f t="shared" si="2036"/>
        <v>172.5</v>
      </c>
      <c r="Z1530" s="11">
        <f t="shared" si="2037"/>
        <v>172.5</v>
      </c>
      <c r="AA1530" s="11">
        <f t="shared" si="2100"/>
        <v>0</v>
      </c>
      <c r="AB1530" s="11">
        <f t="shared" si="2101"/>
        <v>0</v>
      </c>
      <c r="AC1530" s="11">
        <f t="shared" si="2102"/>
        <v>0</v>
      </c>
      <c r="AD1530" s="11">
        <f t="shared" si="2083"/>
        <v>172.5</v>
      </c>
      <c r="AE1530" s="11">
        <f t="shared" si="2103"/>
        <v>0</v>
      </c>
      <c r="AF1530" s="57">
        <f t="shared" si="2105"/>
        <v>172.5</v>
      </c>
      <c r="AG1530" s="58">
        <f t="shared" si="2084"/>
        <v>172.5</v>
      </c>
      <c r="AH1530" s="58">
        <f t="shared" si="2085"/>
        <v>172.5</v>
      </c>
      <c r="AI1530" s="11">
        <f t="shared" si="2104"/>
        <v>0</v>
      </c>
      <c r="AJ1530" s="21"/>
      <c r="AK1530" s="21"/>
    </row>
    <row r="1531" spans="1:37" ht="31.2" x14ac:dyDescent="0.3">
      <c r="A1531" s="47" t="s">
        <v>984</v>
      </c>
      <c r="B1531" s="48" t="s">
        <v>185</v>
      </c>
      <c r="C1531" s="47"/>
      <c r="D1531" s="47"/>
      <c r="E1531" s="49" t="s">
        <v>186</v>
      </c>
      <c r="F1531" s="11">
        <f t="shared" si="2088"/>
        <v>172.5</v>
      </c>
      <c r="G1531" s="11">
        <f t="shared" si="2089"/>
        <v>172.5</v>
      </c>
      <c r="H1531" s="11">
        <f t="shared" si="2090"/>
        <v>172.5</v>
      </c>
      <c r="I1531" s="11">
        <f t="shared" si="2091"/>
        <v>0</v>
      </c>
      <c r="J1531" s="11">
        <f t="shared" si="2092"/>
        <v>0</v>
      </c>
      <c r="K1531" s="11">
        <f t="shared" si="2093"/>
        <v>0</v>
      </c>
      <c r="L1531" s="11">
        <f t="shared" si="2058"/>
        <v>172.5</v>
      </c>
      <c r="M1531" s="11">
        <f t="shared" si="2059"/>
        <v>172.5</v>
      </c>
      <c r="N1531" s="11">
        <f t="shared" si="2060"/>
        <v>172.5</v>
      </c>
      <c r="O1531" s="11">
        <f t="shared" si="2094"/>
        <v>0</v>
      </c>
      <c r="P1531" s="11">
        <f t="shared" si="2095"/>
        <v>0</v>
      </c>
      <c r="Q1531" s="11">
        <f t="shared" si="2096"/>
        <v>0</v>
      </c>
      <c r="R1531" s="11">
        <f t="shared" si="2055"/>
        <v>172.5</v>
      </c>
      <c r="S1531" s="11">
        <f t="shared" si="2056"/>
        <v>172.5</v>
      </c>
      <c r="T1531" s="11">
        <f t="shared" si="2057"/>
        <v>172.5</v>
      </c>
      <c r="U1531" s="11">
        <f t="shared" si="2097"/>
        <v>0</v>
      </c>
      <c r="V1531" s="11">
        <f t="shared" si="2098"/>
        <v>0</v>
      </c>
      <c r="W1531" s="11">
        <f t="shared" si="2099"/>
        <v>0</v>
      </c>
      <c r="X1531" s="11">
        <f t="shared" si="2035"/>
        <v>172.5</v>
      </c>
      <c r="Y1531" s="11">
        <f t="shared" si="2036"/>
        <v>172.5</v>
      </c>
      <c r="Z1531" s="11">
        <f t="shared" si="2037"/>
        <v>172.5</v>
      </c>
      <c r="AA1531" s="11">
        <f t="shared" si="2100"/>
        <v>0</v>
      </c>
      <c r="AB1531" s="11">
        <f t="shared" si="2101"/>
        <v>0</v>
      </c>
      <c r="AC1531" s="11">
        <f t="shared" si="2102"/>
        <v>0</v>
      </c>
      <c r="AD1531" s="11">
        <f t="shared" si="2083"/>
        <v>172.5</v>
      </c>
      <c r="AE1531" s="11">
        <f t="shared" si="2103"/>
        <v>0</v>
      </c>
      <c r="AF1531" s="57">
        <f t="shared" si="2105"/>
        <v>172.5</v>
      </c>
      <c r="AG1531" s="58">
        <f t="shared" si="2084"/>
        <v>172.5</v>
      </c>
      <c r="AH1531" s="58">
        <f t="shared" si="2085"/>
        <v>172.5</v>
      </c>
      <c r="AI1531" s="11">
        <f t="shared" si="2104"/>
        <v>0</v>
      </c>
      <c r="AJ1531" s="21"/>
      <c r="AK1531" s="21"/>
    </row>
    <row r="1532" spans="1:37" x14ac:dyDescent="0.3">
      <c r="A1532" s="47" t="s">
        <v>984</v>
      </c>
      <c r="B1532" s="48">
        <v>300</v>
      </c>
      <c r="C1532" s="47" t="s">
        <v>30</v>
      </c>
      <c r="D1532" s="47" t="s">
        <v>31</v>
      </c>
      <c r="E1532" s="49" t="s">
        <v>32</v>
      </c>
      <c r="F1532" s="11">
        <v>172.5</v>
      </c>
      <c r="G1532" s="11">
        <v>172.5</v>
      </c>
      <c r="H1532" s="11">
        <v>172.5</v>
      </c>
      <c r="I1532" s="11"/>
      <c r="J1532" s="11"/>
      <c r="K1532" s="11"/>
      <c r="L1532" s="11">
        <f t="shared" si="2058"/>
        <v>172.5</v>
      </c>
      <c r="M1532" s="11">
        <f t="shared" si="2059"/>
        <v>172.5</v>
      </c>
      <c r="N1532" s="11">
        <f t="shared" si="2060"/>
        <v>172.5</v>
      </c>
      <c r="O1532" s="11"/>
      <c r="P1532" s="11"/>
      <c r="Q1532" s="11"/>
      <c r="R1532" s="11">
        <f t="shared" si="2055"/>
        <v>172.5</v>
      </c>
      <c r="S1532" s="11">
        <f t="shared" si="2056"/>
        <v>172.5</v>
      </c>
      <c r="T1532" s="11">
        <f t="shared" si="2057"/>
        <v>172.5</v>
      </c>
      <c r="U1532" s="11"/>
      <c r="V1532" s="11"/>
      <c r="W1532" s="11"/>
      <c r="X1532" s="11">
        <f t="shared" si="2035"/>
        <v>172.5</v>
      </c>
      <c r="Y1532" s="11">
        <f t="shared" si="2036"/>
        <v>172.5</v>
      </c>
      <c r="Z1532" s="11">
        <f t="shared" si="2037"/>
        <v>172.5</v>
      </c>
      <c r="AA1532" s="11"/>
      <c r="AB1532" s="11"/>
      <c r="AC1532" s="11"/>
      <c r="AD1532" s="11">
        <f t="shared" si="2083"/>
        <v>172.5</v>
      </c>
      <c r="AE1532" s="11"/>
      <c r="AF1532" s="57">
        <f t="shared" si="2105"/>
        <v>172.5</v>
      </c>
      <c r="AG1532" s="58">
        <f t="shared" si="2084"/>
        <v>172.5</v>
      </c>
      <c r="AH1532" s="58">
        <f t="shared" si="2085"/>
        <v>172.5</v>
      </c>
      <c r="AI1532" s="11"/>
      <c r="AJ1532" s="21"/>
      <c r="AK1532" s="21"/>
    </row>
    <row r="1533" spans="1:37" ht="46.8" x14ac:dyDescent="0.3">
      <c r="A1533" s="47" t="s">
        <v>986</v>
      </c>
      <c r="B1533" s="48"/>
      <c r="C1533" s="47"/>
      <c r="D1533" s="47"/>
      <c r="E1533" s="49" t="s">
        <v>987</v>
      </c>
      <c r="F1533" s="11">
        <f t="shared" si="2088"/>
        <v>828</v>
      </c>
      <c r="G1533" s="11">
        <f t="shared" si="2089"/>
        <v>828</v>
      </c>
      <c r="H1533" s="11">
        <f t="shared" si="2090"/>
        <v>828</v>
      </c>
      <c r="I1533" s="11">
        <f t="shared" si="2091"/>
        <v>0</v>
      </c>
      <c r="J1533" s="11">
        <f t="shared" si="2092"/>
        <v>0</v>
      </c>
      <c r="K1533" s="11">
        <f t="shared" si="2093"/>
        <v>0</v>
      </c>
      <c r="L1533" s="11">
        <f t="shared" si="2058"/>
        <v>828</v>
      </c>
      <c r="M1533" s="11">
        <f t="shared" si="2059"/>
        <v>828</v>
      </c>
      <c r="N1533" s="11">
        <f t="shared" si="2060"/>
        <v>828</v>
      </c>
      <c r="O1533" s="11">
        <f t="shared" si="2094"/>
        <v>0</v>
      </c>
      <c r="P1533" s="11">
        <f t="shared" si="2095"/>
        <v>0</v>
      </c>
      <c r="Q1533" s="11">
        <f t="shared" si="2096"/>
        <v>0</v>
      </c>
      <c r="R1533" s="11">
        <f t="shared" si="2055"/>
        <v>828</v>
      </c>
      <c r="S1533" s="11">
        <f t="shared" si="2056"/>
        <v>828</v>
      </c>
      <c r="T1533" s="11">
        <f t="shared" si="2057"/>
        <v>828</v>
      </c>
      <c r="U1533" s="11">
        <f t="shared" si="2097"/>
        <v>0</v>
      </c>
      <c r="V1533" s="11">
        <f t="shared" si="2098"/>
        <v>0</v>
      </c>
      <c r="W1533" s="11">
        <f t="shared" si="2099"/>
        <v>0</v>
      </c>
      <c r="X1533" s="11">
        <f t="shared" si="2035"/>
        <v>828</v>
      </c>
      <c r="Y1533" s="11">
        <f t="shared" si="2036"/>
        <v>828</v>
      </c>
      <c r="Z1533" s="11">
        <f t="shared" si="2037"/>
        <v>828</v>
      </c>
      <c r="AA1533" s="11">
        <f t="shared" si="2100"/>
        <v>0</v>
      </c>
      <c r="AB1533" s="11">
        <f t="shared" si="2101"/>
        <v>0</v>
      </c>
      <c r="AC1533" s="11">
        <f t="shared" si="2102"/>
        <v>0</v>
      </c>
      <c r="AD1533" s="11">
        <f t="shared" si="2083"/>
        <v>828</v>
      </c>
      <c r="AE1533" s="11">
        <f t="shared" si="2103"/>
        <v>0</v>
      </c>
      <c r="AF1533" s="57">
        <f t="shared" si="2105"/>
        <v>828</v>
      </c>
      <c r="AG1533" s="58">
        <f t="shared" si="2084"/>
        <v>828</v>
      </c>
      <c r="AH1533" s="58">
        <f t="shared" si="2085"/>
        <v>828</v>
      </c>
      <c r="AI1533" s="11">
        <f t="shared" si="2104"/>
        <v>0</v>
      </c>
      <c r="AJ1533" s="21"/>
      <c r="AK1533" s="21"/>
    </row>
    <row r="1534" spans="1:37" ht="31.2" x14ac:dyDescent="0.3">
      <c r="A1534" s="47" t="s">
        <v>986</v>
      </c>
      <c r="B1534" s="48" t="s">
        <v>185</v>
      </c>
      <c r="C1534" s="47"/>
      <c r="D1534" s="47"/>
      <c r="E1534" s="49" t="s">
        <v>186</v>
      </c>
      <c r="F1534" s="11">
        <f t="shared" si="2088"/>
        <v>828</v>
      </c>
      <c r="G1534" s="11">
        <f t="shared" si="2089"/>
        <v>828</v>
      </c>
      <c r="H1534" s="11">
        <f t="shared" si="2090"/>
        <v>828</v>
      </c>
      <c r="I1534" s="11">
        <f t="shared" si="2091"/>
        <v>0</v>
      </c>
      <c r="J1534" s="11">
        <f t="shared" si="2092"/>
        <v>0</v>
      </c>
      <c r="K1534" s="11">
        <f t="shared" si="2093"/>
        <v>0</v>
      </c>
      <c r="L1534" s="11">
        <f t="shared" si="2058"/>
        <v>828</v>
      </c>
      <c r="M1534" s="11">
        <f t="shared" si="2059"/>
        <v>828</v>
      </c>
      <c r="N1534" s="11">
        <f t="shared" si="2060"/>
        <v>828</v>
      </c>
      <c r="O1534" s="11">
        <f t="shared" si="2094"/>
        <v>0</v>
      </c>
      <c r="P1534" s="11">
        <f t="shared" si="2095"/>
        <v>0</v>
      </c>
      <c r="Q1534" s="11">
        <f t="shared" si="2096"/>
        <v>0</v>
      </c>
      <c r="R1534" s="11">
        <f t="shared" si="2055"/>
        <v>828</v>
      </c>
      <c r="S1534" s="11">
        <f t="shared" si="2056"/>
        <v>828</v>
      </c>
      <c r="T1534" s="11">
        <f t="shared" si="2057"/>
        <v>828</v>
      </c>
      <c r="U1534" s="11">
        <f t="shared" si="2097"/>
        <v>0</v>
      </c>
      <c r="V1534" s="11">
        <f t="shared" si="2098"/>
        <v>0</v>
      </c>
      <c r="W1534" s="11">
        <f t="shared" si="2099"/>
        <v>0</v>
      </c>
      <c r="X1534" s="11">
        <f t="shared" si="2035"/>
        <v>828</v>
      </c>
      <c r="Y1534" s="11">
        <f t="shared" si="2036"/>
        <v>828</v>
      </c>
      <c r="Z1534" s="11">
        <f t="shared" si="2037"/>
        <v>828</v>
      </c>
      <c r="AA1534" s="11">
        <f t="shared" si="2100"/>
        <v>0</v>
      </c>
      <c r="AB1534" s="11">
        <f t="shared" si="2101"/>
        <v>0</v>
      </c>
      <c r="AC1534" s="11">
        <f t="shared" si="2102"/>
        <v>0</v>
      </c>
      <c r="AD1534" s="11">
        <f t="shared" si="2083"/>
        <v>828</v>
      </c>
      <c r="AE1534" s="11">
        <f t="shared" si="2103"/>
        <v>0</v>
      </c>
      <c r="AF1534" s="57">
        <f t="shared" si="2105"/>
        <v>828</v>
      </c>
      <c r="AG1534" s="58">
        <f t="shared" si="2084"/>
        <v>828</v>
      </c>
      <c r="AH1534" s="58">
        <f t="shared" si="2085"/>
        <v>828</v>
      </c>
      <c r="AI1534" s="11">
        <f t="shared" si="2104"/>
        <v>0</v>
      </c>
      <c r="AJ1534" s="21"/>
      <c r="AK1534" s="21"/>
    </row>
    <row r="1535" spans="1:37" x14ac:dyDescent="0.3">
      <c r="A1535" s="47" t="s">
        <v>986</v>
      </c>
      <c r="B1535" s="48">
        <v>300</v>
      </c>
      <c r="C1535" s="47" t="s">
        <v>30</v>
      </c>
      <c r="D1535" s="47" t="s">
        <v>31</v>
      </c>
      <c r="E1535" s="49" t="s">
        <v>32</v>
      </c>
      <c r="F1535" s="11">
        <v>828</v>
      </c>
      <c r="G1535" s="11">
        <v>828</v>
      </c>
      <c r="H1535" s="11">
        <v>828</v>
      </c>
      <c r="I1535" s="11"/>
      <c r="J1535" s="11"/>
      <c r="K1535" s="11"/>
      <c r="L1535" s="11">
        <f t="shared" si="2058"/>
        <v>828</v>
      </c>
      <c r="M1535" s="11">
        <f t="shared" si="2059"/>
        <v>828</v>
      </c>
      <c r="N1535" s="11">
        <f t="shared" si="2060"/>
        <v>828</v>
      </c>
      <c r="O1535" s="11"/>
      <c r="P1535" s="11"/>
      <c r="Q1535" s="11"/>
      <c r="R1535" s="11">
        <f t="shared" si="2055"/>
        <v>828</v>
      </c>
      <c r="S1535" s="11">
        <f t="shared" si="2056"/>
        <v>828</v>
      </c>
      <c r="T1535" s="11">
        <f t="shared" si="2057"/>
        <v>828</v>
      </c>
      <c r="U1535" s="11"/>
      <c r="V1535" s="11"/>
      <c r="W1535" s="11"/>
      <c r="X1535" s="11">
        <f t="shared" ref="X1535:X1598" si="2106">R1535+U1535</f>
        <v>828</v>
      </c>
      <c r="Y1535" s="11">
        <f t="shared" ref="Y1535:Y1598" si="2107">S1535+V1535</f>
        <v>828</v>
      </c>
      <c r="Z1535" s="11">
        <f t="shared" ref="Z1535:Z1598" si="2108">T1535+W1535</f>
        <v>828</v>
      </c>
      <c r="AA1535" s="11"/>
      <c r="AB1535" s="11"/>
      <c r="AC1535" s="11"/>
      <c r="AD1535" s="11">
        <f t="shared" si="2083"/>
        <v>828</v>
      </c>
      <c r="AE1535" s="11"/>
      <c r="AF1535" s="57">
        <f t="shared" si="2105"/>
        <v>828</v>
      </c>
      <c r="AG1535" s="58">
        <f t="shared" si="2084"/>
        <v>828</v>
      </c>
      <c r="AH1535" s="58">
        <f t="shared" si="2085"/>
        <v>828</v>
      </c>
      <c r="AI1535" s="11"/>
      <c r="AJ1535" s="21"/>
      <c r="AK1535" s="21"/>
    </row>
    <row r="1536" spans="1:37" ht="78" x14ac:dyDescent="0.3">
      <c r="A1536" s="47" t="s">
        <v>988</v>
      </c>
      <c r="B1536" s="48"/>
      <c r="C1536" s="47"/>
      <c r="D1536" s="47"/>
      <c r="E1536" s="49" t="s">
        <v>989</v>
      </c>
      <c r="F1536" s="11">
        <f t="shared" ref="F1536:K1536" si="2109">F1537+F1539</f>
        <v>151781.29999999999</v>
      </c>
      <c r="G1536" s="11">
        <f t="shared" si="2109"/>
        <v>156448.19999999998</v>
      </c>
      <c r="H1536" s="11">
        <f t="shared" si="2109"/>
        <v>156448.19999999998</v>
      </c>
      <c r="I1536" s="11">
        <f t="shared" si="2109"/>
        <v>0</v>
      </c>
      <c r="J1536" s="11">
        <f t="shared" si="2109"/>
        <v>0</v>
      </c>
      <c r="K1536" s="11">
        <f t="shared" si="2109"/>
        <v>0</v>
      </c>
      <c r="L1536" s="11">
        <f t="shared" si="2058"/>
        <v>151781.29999999999</v>
      </c>
      <c r="M1536" s="11">
        <f t="shared" si="2059"/>
        <v>156448.19999999998</v>
      </c>
      <c r="N1536" s="11">
        <f t="shared" si="2060"/>
        <v>156448.19999999998</v>
      </c>
      <c r="O1536" s="11">
        <f>O1537+O1539</f>
        <v>4100.3</v>
      </c>
      <c r="P1536" s="11">
        <f>P1537+P1539</f>
        <v>2889.3999999999996</v>
      </c>
      <c r="Q1536" s="11">
        <f>Q1537+Q1539</f>
        <v>2889.3999999999996</v>
      </c>
      <c r="R1536" s="11">
        <f t="shared" si="2055"/>
        <v>155881.59999999998</v>
      </c>
      <c r="S1536" s="11">
        <f t="shared" si="2056"/>
        <v>159337.59999999998</v>
      </c>
      <c r="T1536" s="11">
        <f t="shared" si="2057"/>
        <v>159337.59999999998</v>
      </c>
      <c r="U1536" s="11">
        <f>U1537+U1539</f>
        <v>0</v>
      </c>
      <c r="V1536" s="11">
        <f>V1537+V1539</f>
        <v>0</v>
      </c>
      <c r="W1536" s="11">
        <f>W1537+W1539</f>
        <v>0</v>
      </c>
      <c r="X1536" s="11">
        <f t="shared" si="2106"/>
        <v>155881.59999999998</v>
      </c>
      <c r="Y1536" s="11">
        <f t="shared" si="2107"/>
        <v>159337.59999999998</v>
      </c>
      <c r="Z1536" s="11">
        <f t="shared" si="2108"/>
        <v>159337.59999999998</v>
      </c>
      <c r="AA1536" s="11">
        <f>AA1537+AA1539</f>
        <v>0</v>
      </c>
      <c r="AB1536" s="11">
        <f>AB1537+AB1539</f>
        <v>0</v>
      </c>
      <c r="AC1536" s="11">
        <f>AC1537+AC1539</f>
        <v>0</v>
      </c>
      <c r="AD1536" s="11">
        <f t="shared" si="2083"/>
        <v>155881.59999999998</v>
      </c>
      <c r="AE1536" s="11">
        <f>AE1537+AE1539</f>
        <v>0</v>
      </c>
      <c r="AF1536" s="57">
        <f t="shared" si="2105"/>
        <v>155881.59999999998</v>
      </c>
      <c r="AG1536" s="58">
        <f t="shared" si="2084"/>
        <v>159337.59999999998</v>
      </c>
      <c r="AH1536" s="58">
        <f t="shared" si="2085"/>
        <v>159337.59999999998</v>
      </c>
      <c r="AI1536" s="11">
        <f>AI1537+AI1539</f>
        <v>0</v>
      </c>
      <c r="AJ1536" s="21"/>
      <c r="AK1536" s="21"/>
    </row>
    <row r="1537" spans="1:42" ht="31.2" x14ac:dyDescent="0.3">
      <c r="A1537" s="47" t="s">
        <v>988</v>
      </c>
      <c r="B1537" s="48" t="s">
        <v>59</v>
      </c>
      <c r="C1537" s="47"/>
      <c r="D1537" s="47"/>
      <c r="E1537" s="49" t="s">
        <v>60</v>
      </c>
      <c r="F1537" s="11">
        <f t="shared" ref="F1537:K1537" si="2110">F1538</f>
        <v>454</v>
      </c>
      <c r="G1537" s="11">
        <f t="shared" si="2110"/>
        <v>467.9</v>
      </c>
      <c r="H1537" s="11">
        <f t="shared" si="2110"/>
        <v>467.9</v>
      </c>
      <c r="I1537" s="11">
        <f t="shared" si="2110"/>
        <v>0</v>
      </c>
      <c r="J1537" s="11">
        <f t="shared" si="2110"/>
        <v>0</v>
      </c>
      <c r="K1537" s="11">
        <f t="shared" si="2110"/>
        <v>0</v>
      </c>
      <c r="L1537" s="11">
        <f t="shared" si="2058"/>
        <v>454</v>
      </c>
      <c r="M1537" s="11">
        <f t="shared" si="2059"/>
        <v>467.9</v>
      </c>
      <c r="N1537" s="11">
        <f t="shared" si="2060"/>
        <v>467.9</v>
      </c>
      <c r="O1537" s="11">
        <f>O1538</f>
        <v>12.2</v>
      </c>
      <c r="P1537" s="11">
        <f>P1538</f>
        <v>8.6999999999999993</v>
      </c>
      <c r="Q1537" s="11">
        <f>Q1538</f>
        <v>8.6999999999999993</v>
      </c>
      <c r="R1537" s="11">
        <f t="shared" si="2055"/>
        <v>466.2</v>
      </c>
      <c r="S1537" s="11">
        <f t="shared" si="2056"/>
        <v>476.59999999999997</v>
      </c>
      <c r="T1537" s="11">
        <f t="shared" si="2057"/>
        <v>476.59999999999997</v>
      </c>
      <c r="U1537" s="11">
        <f>U1538</f>
        <v>0</v>
      </c>
      <c r="V1537" s="11">
        <f>V1538</f>
        <v>0</v>
      </c>
      <c r="W1537" s="11">
        <f>W1538</f>
        <v>0</v>
      </c>
      <c r="X1537" s="11">
        <f t="shared" si="2106"/>
        <v>466.2</v>
      </c>
      <c r="Y1537" s="11">
        <f t="shared" si="2107"/>
        <v>476.59999999999997</v>
      </c>
      <c r="Z1537" s="11">
        <f t="shared" si="2108"/>
        <v>476.59999999999997</v>
      </c>
      <c r="AA1537" s="11">
        <f>AA1538</f>
        <v>0</v>
      </c>
      <c r="AB1537" s="11">
        <f>AB1538</f>
        <v>0</v>
      </c>
      <c r="AC1537" s="11">
        <f>AC1538</f>
        <v>0</v>
      </c>
      <c r="AD1537" s="11">
        <f t="shared" si="2083"/>
        <v>466.2</v>
      </c>
      <c r="AE1537" s="11">
        <f>AE1538</f>
        <v>0</v>
      </c>
      <c r="AF1537" s="57">
        <f t="shared" si="2105"/>
        <v>466.2</v>
      </c>
      <c r="AG1537" s="58">
        <f t="shared" si="2084"/>
        <v>476.59999999999997</v>
      </c>
      <c r="AH1537" s="58">
        <f t="shared" si="2085"/>
        <v>476.59999999999997</v>
      </c>
      <c r="AI1537" s="11">
        <f>AI1538</f>
        <v>0</v>
      </c>
      <c r="AJ1537" s="21"/>
      <c r="AK1537" s="21"/>
    </row>
    <row r="1538" spans="1:42" x14ac:dyDescent="0.3">
      <c r="A1538" s="47" t="s">
        <v>988</v>
      </c>
      <c r="B1538" s="48">
        <v>200</v>
      </c>
      <c r="C1538" s="47" t="s">
        <v>100</v>
      </c>
      <c r="D1538" s="47" t="s">
        <v>30</v>
      </c>
      <c r="E1538" s="49" t="s">
        <v>990</v>
      </c>
      <c r="F1538" s="11">
        <v>454</v>
      </c>
      <c r="G1538" s="11">
        <v>467.9</v>
      </c>
      <c r="H1538" s="11">
        <v>467.9</v>
      </c>
      <c r="I1538" s="11"/>
      <c r="J1538" s="11"/>
      <c r="K1538" s="11"/>
      <c r="L1538" s="11">
        <f t="shared" si="2058"/>
        <v>454</v>
      </c>
      <c r="M1538" s="11">
        <f t="shared" si="2059"/>
        <v>467.9</v>
      </c>
      <c r="N1538" s="11">
        <f t="shared" si="2060"/>
        <v>467.9</v>
      </c>
      <c r="O1538" s="11">
        <v>12.2</v>
      </c>
      <c r="P1538" s="11">
        <v>8.6999999999999993</v>
      </c>
      <c r="Q1538" s="11">
        <v>8.6999999999999993</v>
      </c>
      <c r="R1538" s="11">
        <f t="shared" si="2055"/>
        <v>466.2</v>
      </c>
      <c r="S1538" s="11">
        <f t="shared" si="2056"/>
        <v>476.59999999999997</v>
      </c>
      <c r="T1538" s="11">
        <f t="shared" si="2057"/>
        <v>476.59999999999997</v>
      </c>
      <c r="U1538" s="11"/>
      <c r="V1538" s="11"/>
      <c r="W1538" s="11"/>
      <c r="X1538" s="11">
        <f t="shared" si="2106"/>
        <v>466.2</v>
      </c>
      <c r="Y1538" s="11">
        <f t="shared" si="2107"/>
        <v>476.59999999999997</v>
      </c>
      <c r="Z1538" s="11">
        <f t="shared" si="2108"/>
        <v>476.59999999999997</v>
      </c>
      <c r="AA1538" s="11"/>
      <c r="AB1538" s="11"/>
      <c r="AC1538" s="11"/>
      <c r="AD1538" s="11">
        <f t="shared" si="2083"/>
        <v>466.2</v>
      </c>
      <c r="AE1538" s="11"/>
      <c r="AF1538" s="57">
        <f t="shared" si="2105"/>
        <v>466.2</v>
      </c>
      <c r="AG1538" s="58">
        <f t="shared" si="2084"/>
        <v>476.59999999999997</v>
      </c>
      <c r="AH1538" s="58">
        <f t="shared" si="2085"/>
        <v>476.59999999999997</v>
      </c>
      <c r="AI1538" s="11"/>
      <c r="AJ1538" s="21"/>
      <c r="AK1538" s="21"/>
    </row>
    <row r="1539" spans="1:42" ht="31.2" x14ac:dyDescent="0.3">
      <c r="A1539" s="47" t="s">
        <v>988</v>
      </c>
      <c r="B1539" s="48" t="s">
        <v>185</v>
      </c>
      <c r="C1539" s="47"/>
      <c r="D1539" s="47"/>
      <c r="E1539" s="49" t="s">
        <v>186</v>
      </c>
      <c r="F1539" s="11">
        <f t="shared" ref="F1539:K1539" si="2111">F1540</f>
        <v>151327.29999999999</v>
      </c>
      <c r="G1539" s="11">
        <f t="shared" si="2111"/>
        <v>155980.29999999999</v>
      </c>
      <c r="H1539" s="11">
        <f t="shared" si="2111"/>
        <v>155980.29999999999</v>
      </c>
      <c r="I1539" s="11">
        <f t="shared" si="2111"/>
        <v>0</v>
      </c>
      <c r="J1539" s="11">
        <f t="shared" si="2111"/>
        <v>0</v>
      </c>
      <c r="K1539" s="11">
        <f t="shared" si="2111"/>
        <v>0</v>
      </c>
      <c r="L1539" s="11">
        <f t="shared" si="2058"/>
        <v>151327.29999999999</v>
      </c>
      <c r="M1539" s="11">
        <f t="shared" si="2059"/>
        <v>155980.29999999999</v>
      </c>
      <c r="N1539" s="11">
        <f t="shared" si="2060"/>
        <v>155980.29999999999</v>
      </c>
      <c r="O1539" s="11">
        <f>O1540</f>
        <v>4088.1</v>
      </c>
      <c r="P1539" s="11">
        <f>P1540</f>
        <v>2880.7</v>
      </c>
      <c r="Q1539" s="11">
        <f>Q1540</f>
        <v>2880.7</v>
      </c>
      <c r="R1539" s="11">
        <f t="shared" si="2055"/>
        <v>155415.4</v>
      </c>
      <c r="S1539" s="11">
        <f t="shared" si="2056"/>
        <v>158861</v>
      </c>
      <c r="T1539" s="11">
        <f t="shared" si="2057"/>
        <v>158861</v>
      </c>
      <c r="U1539" s="11">
        <f>U1540</f>
        <v>0</v>
      </c>
      <c r="V1539" s="11">
        <f>V1540</f>
        <v>0</v>
      </c>
      <c r="W1539" s="11">
        <f>W1540</f>
        <v>0</v>
      </c>
      <c r="X1539" s="11">
        <f t="shared" si="2106"/>
        <v>155415.4</v>
      </c>
      <c r="Y1539" s="11">
        <f t="shared" si="2107"/>
        <v>158861</v>
      </c>
      <c r="Z1539" s="11">
        <f t="shared" si="2108"/>
        <v>158861</v>
      </c>
      <c r="AA1539" s="11">
        <f>AA1540</f>
        <v>0</v>
      </c>
      <c r="AB1539" s="11">
        <f>AB1540</f>
        <v>0</v>
      </c>
      <c r="AC1539" s="11">
        <f>AC1540</f>
        <v>0</v>
      </c>
      <c r="AD1539" s="11">
        <f t="shared" si="2083"/>
        <v>155415.4</v>
      </c>
      <c r="AE1539" s="11">
        <f>AE1540</f>
        <v>0</v>
      </c>
      <c r="AF1539" s="57">
        <f t="shared" si="2105"/>
        <v>155415.4</v>
      </c>
      <c r="AG1539" s="58">
        <f t="shared" si="2084"/>
        <v>158861</v>
      </c>
      <c r="AH1539" s="58">
        <f t="shared" si="2085"/>
        <v>158861</v>
      </c>
      <c r="AI1539" s="11">
        <f>AI1540</f>
        <v>0</v>
      </c>
      <c r="AJ1539" s="21"/>
      <c r="AK1539" s="21"/>
    </row>
    <row r="1540" spans="1:42" x14ac:dyDescent="0.3">
      <c r="A1540" s="47" t="s">
        <v>988</v>
      </c>
      <c r="B1540" s="48">
        <v>300</v>
      </c>
      <c r="C1540" s="47" t="s">
        <v>100</v>
      </c>
      <c r="D1540" s="47" t="s">
        <v>30</v>
      </c>
      <c r="E1540" s="49" t="s">
        <v>990</v>
      </c>
      <c r="F1540" s="11">
        <v>151327.29999999999</v>
      </c>
      <c r="G1540" s="11">
        <v>155980.29999999999</v>
      </c>
      <c r="H1540" s="11">
        <v>155980.29999999999</v>
      </c>
      <c r="I1540" s="11"/>
      <c r="J1540" s="11"/>
      <c r="K1540" s="11"/>
      <c r="L1540" s="11">
        <f t="shared" si="2058"/>
        <v>151327.29999999999</v>
      </c>
      <c r="M1540" s="11">
        <f t="shared" si="2059"/>
        <v>155980.29999999999</v>
      </c>
      <c r="N1540" s="11">
        <f t="shared" si="2060"/>
        <v>155980.29999999999</v>
      </c>
      <c r="O1540" s="11">
        <v>4088.1</v>
      </c>
      <c r="P1540" s="11">
        <v>2880.7</v>
      </c>
      <c r="Q1540" s="11">
        <v>2880.7</v>
      </c>
      <c r="R1540" s="11">
        <f t="shared" si="2055"/>
        <v>155415.4</v>
      </c>
      <c r="S1540" s="11">
        <f t="shared" si="2056"/>
        <v>158861</v>
      </c>
      <c r="T1540" s="11">
        <f t="shared" si="2057"/>
        <v>158861</v>
      </c>
      <c r="U1540" s="11"/>
      <c r="V1540" s="11"/>
      <c r="W1540" s="11"/>
      <c r="X1540" s="11">
        <f t="shared" si="2106"/>
        <v>155415.4</v>
      </c>
      <c r="Y1540" s="11">
        <f t="shared" si="2107"/>
        <v>158861</v>
      </c>
      <c r="Z1540" s="11">
        <f t="shared" si="2108"/>
        <v>158861</v>
      </c>
      <c r="AA1540" s="11"/>
      <c r="AB1540" s="11"/>
      <c r="AC1540" s="11"/>
      <c r="AD1540" s="11">
        <f t="shared" si="2083"/>
        <v>155415.4</v>
      </c>
      <c r="AE1540" s="11"/>
      <c r="AF1540" s="57">
        <f t="shared" si="2105"/>
        <v>155415.4</v>
      </c>
      <c r="AG1540" s="58">
        <f t="shared" si="2084"/>
        <v>158861</v>
      </c>
      <c r="AH1540" s="58">
        <f t="shared" si="2085"/>
        <v>158861</v>
      </c>
      <c r="AI1540" s="11"/>
      <c r="AJ1540" s="21"/>
      <c r="AK1540" s="21"/>
    </row>
    <row r="1541" spans="1:42" s="59" customFormat="1" ht="31.2" x14ac:dyDescent="0.3">
      <c r="A1541" s="41" t="s">
        <v>991</v>
      </c>
      <c r="B1541" s="42"/>
      <c r="C1541" s="41"/>
      <c r="D1541" s="41"/>
      <c r="E1541" s="43" t="s">
        <v>992</v>
      </c>
      <c r="F1541" s="15">
        <f t="shared" ref="F1541:K1541" si="2112">F1542+F1546</f>
        <v>231293.2</v>
      </c>
      <c r="G1541" s="15">
        <f t="shared" si="2112"/>
        <v>237455.8</v>
      </c>
      <c r="H1541" s="15">
        <f t="shared" si="2112"/>
        <v>237455.8</v>
      </c>
      <c r="I1541" s="15">
        <f t="shared" si="2112"/>
        <v>148.19999999999999</v>
      </c>
      <c r="J1541" s="15">
        <f t="shared" si="2112"/>
        <v>148.19999999999999</v>
      </c>
      <c r="K1541" s="15">
        <f t="shared" si="2112"/>
        <v>148.19999999999999</v>
      </c>
      <c r="L1541" s="15">
        <f t="shared" si="2058"/>
        <v>231441.40000000002</v>
      </c>
      <c r="M1541" s="15">
        <f t="shared" si="2059"/>
        <v>237604</v>
      </c>
      <c r="N1541" s="15">
        <f t="shared" si="2060"/>
        <v>237604</v>
      </c>
      <c r="O1541" s="15">
        <f>O1542+O1546</f>
        <v>27055.366770000001</v>
      </c>
      <c r="P1541" s="15">
        <f>P1542+P1546</f>
        <v>25708.9</v>
      </c>
      <c r="Q1541" s="15">
        <f>Q1542+Q1546</f>
        <v>25708.9</v>
      </c>
      <c r="R1541" s="15">
        <f t="shared" si="2055"/>
        <v>258496.76677000002</v>
      </c>
      <c r="S1541" s="15">
        <f t="shared" si="2056"/>
        <v>263312.90000000002</v>
      </c>
      <c r="T1541" s="15">
        <f t="shared" si="2057"/>
        <v>263312.90000000002</v>
      </c>
      <c r="U1541" s="15">
        <f>U1542+U1546</f>
        <v>160.1</v>
      </c>
      <c r="V1541" s="15">
        <f>V1542+V1546</f>
        <v>112.8</v>
      </c>
      <c r="W1541" s="15">
        <f>W1542+W1546</f>
        <v>112.8</v>
      </c>
      <c r="X1541" s="15">
        <f t="shared" si="2106"/>
        <v>258656.86677000002</v>
      </c>
      <c r="Y1541" s="15">
        <f t="shared" si="2107"/>
        <v>263425.7</v>
      </c>
      <c r="Z1541" s="15">
        <f t="shared" si="2108"/>
        <v>263425.7</v>
      </c>
      <c r="AA1541" s="15">
        <f>AA1542+AA1546</f>
        <v>0</v>
      </c>
      <c r="AB1541" s="15">
        <f>AB1542+AB1546</f>
        <v>0</v>
      </c>
      <c r="AC1541" s="15">
        <f>AC1542+AC1546</f>
        <v>0</v>
      </c>
      <c r="AD1541" s="15">
        <f t="shared" si="2083"/>
        <v>258656.86677000002</v>
      </c>
      <c r="AE1541" s="15">
        <f>AE1542+AE1546</f>
        <v>0</v>
      </c>
      <c r="AF1541" s="53">
        <f t="shared" si="2105"/>
        <v>258656.86677000002</v>
      </c>
      <c r="AG1541" s="54">
        <f t="shared" si="2084"/>
        <v>263425.7</v>
      </c>
      <c r="AH1541" s="54">
        <f t="shared" si="2085"/>
        <v>263425.7</v>
      </c>
      <c r="AI1541" s="15">
        <f>AI1542+AI1546</f>
        <v>0</v>
      </c>
      <c r="AJ1541" s="16"/>
      <c r="AK1541" s="16"/>
      <c r="AL1541" s="12"/>
      <c r="AM1541" s="12"/>
      <c r="AN1541" s="12"/>
      <c r="AO1541" s="12"/>
      <c r="AP1541" s="12"/>
    </row>
    <row r="1542" spans="1:42" s="60" customFormat="1" ht="31.2" x14ac:dyDescent="0.3">
      <c r="A1542" s="44" t="s">
        <v>993</v>
      </c>
      <c r="B1542" s="45"/>
      <c r="C1542" s="44"/>
      <c r="D1542" s="44"/>
      <c r="E1542" s="46" t="s">
        <v>994</v>
      </c>
      <c r="F1542" s="18">
        <f t="shared" ref="F1542:F1546" si="2113">F1543</f>
        <v>76421.900000000009</v>
      </c>
      <c r="G1542" s="18">
        <f t="shared" ref="G1542:G1546" si="2114">G1543</f>
        <v>78771.700000000012</v>
      </c>
      <c r="H1542" s="18">
        <f t="shared" ref="H1542:H1546" si="2115">H1543</f>
        <v>78771.700000000012</v>
      </c>
      <c r="I1542" s="18">
        <f t="shared" ref="I1542:I1546" si="2116">I1543</f>
        <v>0</v>
      </c>
      <c r="J1542" s="18">
        <f t="shared" ref="J1542:J1546" si="2117">J1543</f>
        <v>0</v>
      </c>
      <c r="K1542" s="18">
        <f t="shared" ref="K1542:K1546" si="2118">K1543</f>
        <v>0</v>
      </c>
      <c r="L1542" s="18">
        <f t="shared" si="2058"/>
        <v>76421.900000000009</v>
      </c>
      <c r="M1542" s="18">
        <f t="shared" si="2059"/>
        <v>78771.700000000012</v>
      </c>
      <c r="N1542" s="18">
        <f t="shared" si="2060"/>
        <v>78771.700000000012</v>
      </c>
      <c r="O1542" s="18">
        <f t="shared" ref="O1542:O1546" si="2119">O1543</f>
        <v>3996.4</v>
      </c>
      <c r="P1542" s="18">
        <f t="shared" ref="P1542:P1546" si="2120">P1543</f>
        <v>4133.2</v>
      </c>
      <c r="Q1542" s="18">
        <f t="shared" ref="Q1542:Q1546" si="2121">Q1543</f>
        <v>4133.2</v>
      </c>
      <c r="R1542" s="18">
        <f t="shared" si="2055"/>
        <v>80418.3</v>
      </c>
      <c r="S1542" s="18">
        <f t="shared" si="2056"/>
        <v>82904.900000000009</v>
      </c>
      <c r="T1542" s="18">
        <f t="shared" si="2057"/>
        <v>82904.900000000009</v>
      </c>
      <c r="U1542" s="18">
        <f t="shared" ref="U1542:U1546" si="2122">U1543</f>
        <v>160.1</v>
      </c>
      <c r="V1542" s="18">
        <f t="shared" ref="V1542:V1546" si="2123">V1543</f>
        <v>112.8</v>
      </c>
      <c r="W1542" s="18">
        <f t="shared" ref="W1542:W1546" si="2124">W1543</f>
        <v>112.8</v>
      </c>
      <c r="X1542" s="18">
        <f t="shared" si="2106"/>
        <v>80578.400000000009</v>
      </c>
      <c r="Y1542" s="18">
        <f t="shared" si="2107"/>
        <v>83017.700000000012</v>
      </c>
      <c r="Z1542" s="18">
        <f t="shared" si="2108"/>
        <v>83017.700000000012</v>
      </c>
      <c r="AA1542" s="18">
        <f t="shared" ref="AA1542:AA1546" si="2125">AA1543</f>
        <v>0</v>
      </c>
      <c r="AB1542" s="18">
        <f t="shared" ref="AB1542:AB1546" si="2126">AB1543</f>
        <v>0</v>
      </c>
      <c r="AC1542" s="18">
        <f t="shared" ref="AC1542:AC1546" si="2127">AC1543</f>
        <v>0</v>
      </c>
      <c r="AD1542" s="18">
        <f t="shared" si="2083"/>
        <v>80578.400000000009</v>
      </c>
      <c r="AE1542" s="18">
        <f t="shared" ref="AE1542:AE1546" si="2128">AE1543</f>
        <v>0</v>
      </c>
      <c r="AF1542" s="55">
        <f t="shared" si="2105"/>
        <v>80578.400000000009</v>
      </c>
      <c r="AG1542" s="56">
        <f t="shared" si="2084"/>
        <v>83017.700000000012</v>
      </c>
      <c r="AH1542" s="56">
        <f t="shared" si="2085"/>
        <v>83017.700000000012</v>
      </c>
      <c r="AI1542" s="18">
        <f t="shared" ref="AI1542:AI1546" si="2129">AI1543</f>
        <v>0</v>
      </c>
      <c r="AJ1542" s="19"/>
      <c r="AK1542" s="19"/>
      <c r="AL1542" s="17"/>
      <c r="AM1542" s="17"/>
      <c r="AN1542" s="17"/>
      <c r="AO1542" s="17"/>
      <c r="AP1542" s="17"/>
    </row>
    <row r="1543" spans="1:42" ht="31.2" x14ac:dyDescent="0.3">
      <c r="A1543" s="47" t="s">
        <v>995</v>
      </c>
      <c r="B1543" s="48"/>
      <c r="C1543" s="47"/>
      <c r="D1543" s="47"/>
      <c r="E1543" s="49" t="s">
        <v>169</v>
      </c>
      <c r="F1543" s="11">
        <f t="shared" si="2113"/>
        <v>76421.900000000009</v>
      </c>
      <c r="G1543" s="11">
        <f t="shared" si="2114"/>
        <v>78771.700000000012</v>
      </c>
      <c r="H1543" s="11">
        <f t="shared" si="2115"/>
        <v>78771.700000000012</v>
      </c>
      <c r="I1543" s="11">
        <f t="shared" si="2116"/>
        <v>0</v>
      </c>
      <c r="J1543" s="11">
        <f t="shared" si="2117"/>
        <v>0</v>
      </c>
      <c r="K1543" s="11">
        <f t="shared" si="2118"/>
        <v>0</v>
      </c>
      <c r="L1543" s="11">
        <f t="shared" si="2058"/>
        <v>76421.900000000009</v>
      </c>
      <c r="M1543" s="11">
        <f t="shared" si="2059"/>
        <v>78771.700000000012</v>
      </c>
      <c r="N1543" s="11">
        <f t="shared" si="2060"/>
        <v>78771.700000000012</v>
      </c>
      <c r="O1543" s="11">
        <f t="shared" si="2119"/>
        <v>3996.4</v>
      </c>
      <c r="P1543" s="11">
        <f t="shared" si="2120"/>
        <v>4133.2</v>
      </c>
      <c r="Q1543" s="11">
        <f t="shared" si="2121"/>
        <v>4133.2</v>
      </c>
      <c r="R1543" s="11">
        <f t="shared" si="2055"/>
        <v>80418.3</v>
      </c>
      <c r="S1543" s="11">
        <f t="shared" si="2056"/>
        <v>82904.900000000009</v>
      </c>
      <c r="T1543" s="11">
        <f t="shared" si="2057"/>
        <v>82904.900000000009</v>
      </c>
      <c r="U1543" s="11">
        <f t="shared" si="2122"/>
        <v>160.1</v>
      </c>
      <c r="V1543" s="11">
        <f t="shared" si="2123"/>
        <v>112.8</v>
      </c>
      <c r="W1543" s="11">
        <f t="shared" si="2124"/>
        <v>112.8</v>
      </c>
      <c r="X1543" s="11">
        <f t="shared" si="2106"/>
        <v>80578.400000000009</v>
      </c>
      <c r="Y1543" s="11">
        <f t="shared" si="2107"/>
        <v>83017.700000000012</v>
      </c>
      <c r="Z1543" s="11">
        <f t="shared" si="2108"/>
        <v>83017.700000000012</v>
      </c>
      <c r="AA1543" s="11">
        <f t="shared" si="2125"/>
        <v>0</v>
      </c>
      <c r="AB1543" s="11">
        <f t="shared" si="2126"/>
        <v>0</v>
      </c>
      <c r="AC1543" s="11">
        <f t="shared" si="2127"/>
        <v>0</v>
      </c>
      <c r="AD1543" s="11">
        <f t="shared" si="2083"/>
        <v>80578.400000000009</v>
      </c>
      <c r="AE1543" s="11">
        <f t="shared" si="2128"/>
        <v>0</v>
      </c>
      <c r="AF1543" s="57">
        <f t="shared" si="2105"/>
        <v>80578.400000000009</v>
      </c>
      <c r="AG1543" s="58">
        <f t="shared" si="2084"/>
        <v>83017.700000000012</v>
      </c>
      <c r="AH1543" s="58">
        <f t="shared" si="2085"/>
        <v>83017.700000000012</v>
      </c>
      <c r="AI1543" s="11">
        <f t="shared" si="2129"/>
        <v>0</v>
      </c>
      <c r="AJ1543" s="21"/>
      <c r="AK1543" s="21"/>
    </row>
    <row r="1544" spans="1:42" ht="78" x14ac:dyDescent="0.3">
      <c r="A1544" s="47" t="s">
        <v>995</v>
      </c>
      <c r="B1544" s="48" t="s">
        <v>141</v>
      </c>
      <c r="C1544" s="47"/>
      <c r="D1544" s="47"/>
      <c r="E1544" s="49" t="s">
        <v>142</v>
      </c>
      <c r="F1544" s="11">
        <f t="shared" si="2113"/>
        <v>76421.900000000009</v>
      </c>
      <c r="G1544" s="11">
        <f t="shared" si="2114"/>
        <v>78771.700000000012</v>
      </c>
      <c r="H1544" s="11">
        <f t="shared" si="2115"/>
        <v>78771.700000000012</v>
      </c>
      <c r="I1544" s="11">
        <f t="shared" si="2116"/>
        <v>0</v>
      </c>
      <c r="J1544" s="11">
        <f t="shared" si="2117"/>
        <v>0</v>
      </c>
      <c r="K1544" s="11">
        <f t="shared" si="2118"/>
        <v>0</v>
      </c>
      <c r="L1544" s="11">
        <f t="shared" si="2058"/>
        <v>76421.900000000009</v>
      </c>
      <c r="M1544" s="11">
        <f t="shared" si="2059"/>
        <v>78771.700000000012</v>
      </c>
      <c r="N1544" s="11">
        <f t="shared" si="2060"/>
        <v>78771.700000000012</v>
      </c>
      <c r="O1544" s="11">
        <f t="shared" si="2119"/>
        <v>3996.4</v>
      </c>
      <c r="P1544" s="11">
        <f t="shared" si="2120"/>
        <v>4133.2</v>
      </c>
      <c r="Q1544" s="11">
        <f t="shared" si="2121"/>
        <v>4133.2</v>
      </c>
      <c r="R1544" s="11">
        <f t="shared" ref="R1544:R1607" si="2130">L1544+O1544</f>
        <v>80418.3</v>
      </c>
      <c r="S1544" s="11">
        <f t="shared" ref="S1544:S1607" si="2131">M1544+P1544</f>
        <v>82904.900000000009</v>
      </c>
      <c r="T1544" s="11">
        <f t="shared" ref="T1544:T1607" si="2132">N1544+Q1544</f>
        <v>82904.900000000009</v>
      </c>
      <c r="U1544" s="11">
        <f t="shared" si="2122"/>
        <v>160.1</v>
      </c>
      <c r="V1544" s="11">
        <f t="shared" si="2123"/>
        <v>112.8</v>
      </c>
      <c r="W1544" s="11">
        <f t="shared" si="2124"/>
        <v>112.8</v>
      </c>
      <c r="X1544" s="11">
        <f t="shared" si="2106"/>
        <v>80578.400000000009</v>
      </c>
      <c r="Y1544" s="11">
        <f t="shared" si="2107"/>
        <v>83017.700000000012</v>
      </c>
      <c r="Z1544" s="11">
        <f t="shared" si="2108"/>
        <v>83017.700000000012</v>
      </c>
      <c r="AA1544" s="11">
        <f t="shared" si="2125"/>
        <v>0</v>
      </c>
      <c r="AB1544" s="11">
        <f t="shared" si="2126"/>
        <v>0</v>
      </c>
      <c r="AC1544" s="11">
        <f t="shared" si="2127"/>
        <v>0</v>
      </c>
      <c r="AD1544" s="11">
        <f t="shared" si="2083"/>
        <v>80578.400000000009</v>
      </c>
      <c r="AE1544" s="11">
        <f t="shared" si="2128"/>
        <v>0</v>
      </c>
      <c r="AF1544" s="57">
        <f t="shared" si="2105"/>
        <v>80578.400000000009</v>
      </c>
      <c r="AG1544" s="58">
        <f t="shared" si="2084"/>
        <v>83017.700000000012</v>
      </c>
      <c r="AH1544" s="58">
        <f t="shared" si="2085"/>
        <v>83017.700000000012</v>
      </c>
      <c r="AI1544" s="11">
        <f t="shared" si="2129"/>
        <v>0</v>
      </c>
      <c r="AJ1544" s="21"/>
      <c r="AK1544" s="21"/>
    </row>
    <row r="1545" spans="1:42" ht="62.4" x14ac:dyDescent="0.3">
      <c r="A1545" s="47" t="s">
        <v>995</v>
      </c>
      <c r="B1545" s="48" t="s">
        <v>141</v>
      </c>
      <c r="C1545" s="47" t="s">
        <v>30</v>
      </c>
      <c r="D1545" s="47" t="s">
        <v>99</v>
      </c>
      <c r="E1545" s="49" t="s">
        <v>996</v>
      </c>
      <c r="F1545" s="11">
        <v>76421.900000000009</v>
      </c>
      <c r="G1545" s="11">
        <v>78771.700000000012</v>
      </c>
      <c r="H1545" s="11">
        <v>78771.700000000012</v>
      </c>
      <c r="I1545" s="11"/>
      <c r="J1545" s="11"/>
      <c r="K1545" s="11"/>
      <c r="L1545" s="11">
        <f t="shared" si="2058"/>
        <v>76421.900000000009</v>
      </c>
      <c r="M1545" s="11">
        <f t="shared" si="2059"/>
        <v>78771.700000000012</v>
      </c>
      <c r="N1545" s="11">
        <f t="shared" si="2060"/>
        <v>78771.700000000012</v>
      </c>
      <c r="O1545" s="11">
        <v>3996.4</v>
      </c>
      <c r="P1545" s="11">
        <v>4133.2</v>
      </c>
      <c r="Q1545" s="11">
        <v>4133.2</v>
      </c>
      <c r="R1545" s="11">
        <f t="shared" si="2130"/>
        <v>80418.3</v>
      </c>
      <c r="S1545" s="11">
        <f t="shared" si="2131"/>
        <v>82904.900000000009</v>
      </c>
      <c r="T1545" s="11">
        <f t="shared" si="2132"/>
        <v>82904.900000000009</v>
      </c>
      <c r="U1545" s="11">
        <v>160.1</v>
      </c>
      <c r="V1545" s="11">
        <v>112.8</v>
      </c>
      <c r="W1545" s="11">
        <v>112.8</v>
      </c>
      <c r="X1545" s="11">
        <f t="shared" si="2106"/>
        <v>80578.400000000009</v>
      </c>
      <c r="Y1545" s="11">
        <f t="shared" si="2107"/>
        <v>83017.700000000012</v>
      </c>
      <c r="Z1545" s="11">
        <f t="shared" si="2108"/>
        <v>83017.700000000012</v>
      </c>
      <c r="AA1545" s="11"/>
      <c r="AB1545" s="11"/>
      <c r="AC1545" s="11"/>
      <c r="AD1545" s="11">
        <f t="shared" si="2083"/>
        <v>80578.400000000009</v>
      </c>
      <c r="AE1545" s="11"/>
      <c r="AF1545" s="57">
        <f t="shared" si="2105"/>
        <v>80578.400000000009</v>
      </c>
      <c r="AG1545" s="58">
        <f t="shared" si="2084"/>
        <v>83017.700000000012</v>
      </c>
      <c r="AH1545" s="58">
        <f t="shared" si="2085"/>
        <v>83017.700000000012</v>
      </c>
      <c r="AI1545" s="11"/>
      <c r="AJ1545" s="21"/>
      <c r="AK1545" s="21"/>
    </row>
    <row r="1546" spans="1:42" s="60" customFormat="1" x14ac:dyDescent="0.3">
      <c r="A1546" s="44" t="s">
        <v>997</v>
      </c>
      <c r="B1546" s="45"/>
      <c r="C1546" s="44"/>
      <c r="D1546" s="44"/>
      <c r="E1546" s="46" t="s">
        <v>998</v>
      </c>
      <c r="F1546" s="18">
        <f t="shared" si="2113"/>
        <v>154871.30000000002</v>
      </c>
      <c r="G1546" s="18">
        <f t="shared" si="2114"/>
        <v>158684.09999999998</v>
      </c>
      <c r="H1546" s="18">
        <f t="shared" si="2115"/>
        <v>158684.09999999998</v>
      </c>
      <c r="I1546" s="18">
        <f t="shared" si="2116"/>
        <v>148.19999999999999</v>
      </c>
      <c r="J1546" s="18">
        <f t="shared" si="2117"/>
        <v>148.19999999999999</v>
      </c>
      <c r="K1546" s="18">
        <f t="shared" si="2118"/>
        <v>148.19999999999999</v>
      </c>
      <c r="L1546" s="18">
        <f t="shared" si="2058"/>
        <v>155019.50000000003</v>
      </c>
      <c r="M1546" s="18">
        <f t="shared" si="2059"/>
        <v>158832.29999999999</v>
      </c>
      <c r="N1546" s="18">
        <f t="shared" si="2060"/>
        <v>158832.29999999999</v>
      </c>
      <c r="O1546" s="18">
        <f t="shared" si="2119"/>
        <v>23058.966769999999</v>
      </c>
      <c r="P1546" s="18">
        <f t="shared" si="2120"/>
        <v>21575.7</v>
      </c>
      <c r="Q1546" s="18">
        <f t="shared" si="2121"/>
        <v>21575.7</v>
      </c>
      <c r="R1546" s="18">
        <f t="shared" si="2130"/>
        <v>178078.46677000003</v>
      </c>
      <c r="S1546" s="18">
        <f t="shared" si="2131"/>
        <v>180408</v>
      </c>
      <c r="T1546" s="18">
        <f t="shared" si="2132"/>
        <v>180408</v>
      </c>
      <c r="U1546" s="18">
        <f t="shared" si="2122"/>
        <v>0</v>
      </c>
      <c r="V1546" s="18">
        <f t="shared" si="2123"/>
        <v>0</v>
      </c>
      <c r="W1546" s="18">
        <f t="shared" si="2124"/>
        <v>0</v>
      </c>
      <c r="X1546" s="18">
        <f t="shared" si="2106"/>
        <v>178078.46677000003</v>
      </c>
      <c r="Y1546" s="18">
        <f t="shared" si="2107"/>
        <v>180408</v>
      </c>
      <c r="Z1546" s="18">
        <f t="shared" si="2108"/>
        <v>180408</v>
      </c>
      <c r="AA1546" s="18">
        <f t="shared" si="2125"/>
        <v>0</v>
      </c>
      <c r="AB1546" s="18">
        <f t="shared" si="2126"/>
        <v>0</v>
      </c>
      <c r="AC1546" s="18">
        <f t="shared" si="2127"/>
        <v>0</v>
      </c>
      <c r="AD1546" s="18">
        <f t="shared" si="2083"/>
        <v>178078.46677000003</v>
      </c>
      <c r="AE1546" s="18">
        <f t="shared" si="2128"/>
        <v>0</v>
      </c>
      <c r="AF1546" s="55">
        <f t="shared" si="2105"/>
        <v>178078.46677000003</v>
      </c>
      <c r="AG1546" s="56">
        <f t="shared" si="2084"/>
        <v>180408</v>
      </c>
      <c r="AH1546" s="56">
        <f t="shared" si="2085"/>
        <v>180408</v>
      </c>
      <c r="AI1546" s="18">
        <f t="shared" si="2129"/>
        <v>0</v>
      </c>
      <c r="AJ1546" s="19"/>
      <c r="AK1546" s="19"/>
      <c r="AL1546" s="17"/>
      <c r="AM1546" s="17"/>
      <c r="AN1546" s="17"/>
      <c r="AO1546" s="17"/>
      <c r="AP1546" s="17"/>
    </row>
    <row r="1547" spans="1:42" ht="31.2" x14ac:dyDescent="0.3">
      <c r="A1547" s="47" t="s">
        <v>999</v>
      </c>
      <c r="B1547" s="48"/>
      <c r="C1547" s="47"/>
      <c r="D1547" s="47"/>
      <c r="E1547" s="49" t="s">
        <v>169</v>
      </c>
      <c r="F1547" s="11">
        <f t="shared" ref="F1547:K1547" si="2133">F1548+F1550</f>
        <v>154871.30000000002</v>
      </c>
      <c r="G1547" s="11">
        <f t="shared" si="2133"/>
        <v>158684.09999999998</v>
      </c>
      <c r="H1547" s="11">
        <f t="shared" si="2133"/>
        <v>158684.09999999998</v>
      </c>
      <c r="I1547" s="11">
        <f t="shared" si="2133"/>
        <v>148.19999999999999</v>
      </c>
      <c r="J1547" s="11">
        <f t="shared" si="2133"/>
        <v>148.19999999999999</v>
      </c>
      <c r="K1547" s="11">
        <f t="shared" si="2133"/>
        <v>148.19999999999999</v>
      </c>
      <c r="L1547" s="11">
        <f t="shared" si="2058"/>
        <v>155019.50000000003</v>
      </c>
      <c r="M1547" s="11">
        <f t="shared" si="2059"/>
        <v>158832.29999999999</v>
      </c>
      <c r="N1547" s="11">
        <f t="shared" si="2060"/>
        <v>158832.29999999999</v>
      </c>
      <c r="O1547" s="11">
        <f>O1548+O1550</f>
        <v>23058.966769999999</v>
      </c>
      <c r="P1547" s="11">
        <f>P1548+P1550</f>
        <v>21575.7</v>
      </c>
      <c r="Q1547" s="11">
        <f>Q1548+Q1550</f>
        <v>21575.7</v>
      </c>
      <c r="R1547" s="11">
        <f t="shared" si="2130"/>
        <v>178078.46677000003</v>
      </c>
      <c r="S1547" s="11">
        <f t="shared" si="2131"/>
        <v>180408</v>
      </c>
      <c r="T1547" s="11">
        <f t="shared" si="2132"/>
        <v>180408</v>
      </c>
      <c r="U1547" s="11">
        <f>U1548+U1550</f>
        <v>0</v>
      </c>
      <c r="V1547" s="11">
        <f>V1548+V1550</f>
        <v>0</v>
      </c>
      <c r="W1547" s="11">
        <f>W1548+W1550</f>
        <v>0</v>
      </c>
      <c r="X1547" s="11">
        <f t="shared" si="2106"/>
        <v>178078.46677000003</v>
      </c>
      <c r="Y1547" s="11">
        <f t="shared" si="2107"/>
        <v>180408</v>
      </c>
      <c r="Z1547" s="11">
        <f t="shared" si="2108"/>
        <v>180408</v>
      </c>
      <c r="AA1547" s="11">
        <f>AA1548+AA1550</f>
        <v>0</v>
      </c>
      <c r="AB1547" s="11">
        <f>AB1548+AB1550</f>
        <v>0</v>
      </c>
      <c r="AC1547" s="11">
        <f>AC1548+AC1550</f>
        <v>0</v>
      </c>
      <c r="AD1547" s="11">
        <f t="shared" si="2083"/>
        <v>178078.46677000003</v>
      </c>
      <c r="AE1547" s="11">
        <f>AE1548+AE1550</f>
        <v>0</v>
      </c>
      <c r="AF1547" s="57">
        <f t="shared" si="2105"/>
        <v>178078.46677000003</v>
      </c>
      <c r="AG1547" s="58">
        <f t="shared" si="2084"/>
        <v>180408</v>
      </c>
      <c r="AH1547" s="58">
        <f t="shared" si="2085"/>
        <v>180408</v>
      </c>
      <c r="AI1547" s="11">
        <f>AI1548+AI1550</f>
        <v>0</v>
      </c>
      <c r="AJ1547" s="21"/>
      <c r="AK1547" s="21"/>
    </row>
    <row r="1548" spans="1:42" ht="78" x14ac:dyDescent="0.3">
      <c r="A1548" s="47" t="s">
        <v>999</v>
      </c>
      <c r="B1548" s="48" t="s">
        <v>141</v>
      </c>
      <c r="C1548" s="47"/>
      <c r="D1548" s="47"/>
      <c r="E1548" s="49" t="s">
        <v>142</v>
      </c>
      <c r="F1548" s="11">
        <f t="shared" ref="F1548:K1548" si="2134">F1549</f>
        <v>125786.1</v>
      </c>
      <c r="G1548" s="11">
        <f t="shared" si="2134"/>
        <v>129628.09999999999</v>
      </c>
      <c r="H1548" s="11">
        <f t="shared" si="2134"/>
        <v>129628.09999999999</v>
      </c>
      <c r="I1548" s="11">
        <f t="shared" si="2134"/>
        <v>0</v>
      </c>
      <c r="J1548" s="11">
        <f t="shared" si="2134"/>
        <v>0</v>
      </c>
      <c r="K1548" s="11">
        <f t="shared" si="2134"/>
        <v>0</v>
      </c>
      <c r="L1548" s="11">
        <f t="shared" si="2058"/>
        <v>125786.1</v>
      </c>
      <c r="M1548" s="11">
        <f t="shared" si="2059"/>
        <v>129628.09999999999</v>
      </c>
      <c r="N1548" s="11">
        <f t="shared" si="2060"/>
        <v>129628.09999999999</v>
      </c>
      <c r="O1548" s="11">
        <f>O1549</f>
        <v>17773.3</v>
      </c>
      <c r="P1548" s="11">
        <f>P1549</f>
        <v>21575.7</v>
      </c>
      <c r="Q1548" s="11">
        <f>Q1549</f>
        <v>21575.7</v>
      </c>
      <c r="R1548" s="11">
        <f t="shared" si="2130"/>
        <v>143559.4</v>
      </c>
      <c r="S1548" s="11">
        <f t="shared" si="2131"/>
        <v>151203.79999999999</v>
      </c>
      <c r="T1548" s="11">
        <f t="shared" si="2132"/>
        <v>151203.79999999999</v>
      </c>
      <c r="U1548" s="11">
        <f>U1549</f>
        <v>0</v>
      </c>
      <c r="V1548" s="11">
        <f>V1549</f>
        <v>0</v>
      </c>
      <c r="W1548" s="11">
        <f>W1549</f>
        <v>0</v>
      </c>
      <c r="X1548" s="11">
        <f t="shared" si="2106"/>
        <v>143559.4</v>
      </c>
      <c r="Y1548" s="11">
        <f t="shared" si="2107"/>
        <v>151203.79999999999</v>
      </c>
      <c r="Z1548" s="11">
        <f t="shared" si="2108"/>
        <v>151203.79999999999</v>
      </c>
      <c r="AA1548" s="11">
        <f>AA1549</f>
        <v>0</v>
      </c>
      <c r="AB1548" s="11">
        <f>AB1549</f>
        <v>0</v>
      </c>
      <c r="AC1548" s="11">
        <f>AC1549</f>
        <v>0</v>
      </c>
      <c r="AD1548" s="11">
        <f t="shared" si="2083"/>
        <v>143559.4</v>
      </c>
      <c r="AE1548" s="11">
        <f>AE1549</f>
        <v>0</v>
      </c>
      <c r="AF1548" s="57">
        <f t="shared" si="2105"/>
        <v>143559.4</v>
      </c>
      <c r="AG1548" s="58">
        <f t="shared" si="2084"/>
        <v>151203.79999999999</v>
      </c>
      <c r="AH1548" s="58">
        <f t="shared" si="2085"/>
        <v>151203.79999999999</v>
      </c>
      <c r="AI1548" s="11">
        <f>AI1549</f>
        <v>0</v>
      </c>
      <c r="AJ1548" s="21"/>
      <c r="AK1548" s="21"/>
    </row>
    <row r="1549" spans="1:42" ht="62.4" x14ac:dyDescent="0.3">
      <c r="A1549" s="47" t="s">
        <v>999</v>
      </c>
      <c r="B1549" s="48" t="s">
        <v>141</v>
      </c>
      <c r="C1549" s="47" t="s">
        <v>30</v>
      </c>
      <c r="D1549" s="47" t="s">
        <v>99</v>
      </c>
      <c r="E1549" s="49" t="s">
        <v>996</v>
      </c>
      <c r="F1549" s="11">
        <v>125786.1</v>
      </c>
      <c r="G1549" s="11">
        <v>129628.09999999999</v>
      </c>
      <c r="H1549" s="11">
        <v>129628.09999999999</v>
      </c>
      <c r="I1549" s="11"/>
      <c r="J1549" s="11"/>
      <c r="K1549" s="11"/>
      <c r="L1549" s="11">
        <f t="shared" si="2058"/>
        <v>125786.1</v>
      </c>
      <c r="M1549" s="11">
        <f t="shared" si="2059"/>
        <v>129628.09999999999</v>
      </c>
      <c r="N1549" s="11">
        <f t="shared" si="2060"/>
        <v>129628.09999999999</v>
      </c>
      <c r="O1549" s="11">
        <v>17773.3</v>
      </c>
      <c r="P1549" s="11">
        <v>21575.7</v>
      </c>
      <c r="Q1549" s="11">
        <v>21575.7</v>
      </c>
      <c r="R1549" s="11">
        <f t="shared" si="2130"/>
        <v>143559.4</v>
      </c>
      <c r="S1549" s="11">
        <f t="shared" si="2131"/>
        <v>151203.79999999999</v>
      </c>
      <c r="T1549" s="11">
        <f t="shared" si="2132"/>
        <v>151203.79999999999</v>
      </c>
      <c r="U1549" s="11"/>
      <c r="V1549" s="11"/>
      <c r="W1549" s="11"/>
      <c r="X1549" s="11">
        <f t="shared" si="2106"/>
        <v>143559.4</v>
      </c>
      <c r="Y1549" s="11">
        <f t="shared" si="2107"/>
        <v>151203.79999999999</v>
      </c>
      <c r="Z1549" s="11">
        <f t="shared" si="2108"/>
        <v>151203.79999999999</v>
      </c>
      <c r="AA1549" s="11"/>
      <c r="AB1549" s="11"/>
      <c r="AC1549" s="11"/>
      <c r="AD1549" s="11">
        <f t="shared" si="2083"/>
        <v>143559.4</v>
      </c>
      <c r="AE1549" s="11"/>
      <c r="AF1549" s="57">
        <f t="shared" si="2105"/>
        <v>143559.4</v>
      </c>
      <c r="AG1549" s="58">
        <f t="shared" si="2084"/>
        <v>151203.79999999999</v>
      </c>
      <c r="AH1549" s="58">
        <f t="shared" si="2085"/>
        <v>151203.79999999999</v>
      </c>
      <c r="AI1549" s="11"/>
      <c r="AJ1549" s="21"/>
      <c r="AK1549" s="21"/>
    </row>
    <row r="1550" spans="1:42" ht="31.2" x14ac:dyDescent="0.3">
      <c r="A1550" s="47" t="s">
        <v>999</v>
      </c>
      <c r="B1550" s="48" t="s">
        <v>59</v>
      </c>
      <c r="C1550" s="47"/>
      <c r="D1550" s="47"/>
      <c r="E1550" s="49" t="s">
        <v>60</v>
      </c>
      <c r="F1550" s="11">
        <f t="shared" ref="F1550:K1550" si="2135">F1551</f>
        <v>29085.200000000001</v>
      </c>
      <c r="G1550" s="11">
        <f t="shared" si="2135"/>
        <v>29056</v>
      </c>
      <c r="H1550" s="11">
        <f t="shared" si="2135"/>
        <v>29056</v>
      </c>
      <c r="I1550" s="11">
        <f t="shared" si="2135"/>
        <v>148.19999999999999</v>
      </c>
      <c r="J1550" s="11">
        <f t="shared" si="2135"/>
        <v>148.19999999999999</v>
      </c>
      <c r="K1550" s="11">
        <f t="shared" si="2135"/>
        <v>148.19999999999999</v>
      </c>
      <c r="L1550" s="11">
        <f t="shared" si="2058"/>
        <v>29233.4</v>
      </c>
      <c r="M1550" s="11">
        <f t="shared" si="2059"/>
        <v>29204.2</v>
      </c>
      <c r="N1550" s="11">
        <f t="shared" si="2060"/>
        <v>29204.2</v>
      </c>
      <c r="O1550" s="11">
        <f>O1551</f>
        <v>5285.6667699999998</v>
      </c>
      <c r="P1550" s="11">
        <f>P1551</f>
        <v>0</v>
      </c>
      <c r="Q1550" s="11">
        <f>Q1551</f>
        <v>0</v>
      </c>
      <c r="R1550" s="11">
        <f t="shared" si="2130"/>
        <v>34519.066770000005</v>
      </c>
      <c r="S1550" s="11">
        <f t="shared" si="2131"/>
        <v>29204.2</v>
      </c>
      <c r="T1550" s="11">
        <f t="shared" si="2132"/>
        <v>29204.2</v>
      </c>
      <c r="U1550" s="11">
        <f>U1551</f>
        <v>0</v>
      </c>
      <c r="V1550" s="11">
        <f>V1551</f>
        <v>0</v>
      </c>
      <c r="W1550" s="11">
        <f>W1551</f>
        <v>0</v>
      </c>
      <c r="X1550" s="11">
        <f t="shared" si="2106"/>
        <v>34519.066770000005</v>
      </c>
      <c r="Y1550" s="11">
        <f t="shared" si="2107"/>
        <v>29204.2</v>
      </c>
      <c r="Z1550" s="11">
        <f t="shared" si="2108"/>
        <v>29204.2</v>
      </c>
      <c r="AA1550" s="11">
        <f>AA1551</f>
        <v>0</v>
      </c>
      <c r="AB1550" s="11">
        <f>AB1551</f>
        <v>0</v>
      </c>
      <c r="AC1550" s="11">
        <f>AC1551</f>
        <v>0</v>
      </c>
      <c r="AD1550" s="11">
        <f t="shared" si="2083"/>
        <v>34519.066770000005</v>
      </c>
      <c r="AE1550" s="11">
        <f>AE1551</f>
        <v>0</v>
      </c>
      <c r="AF1550" s="57">
        <f t="shared" si="2105"/>
        <v>34519.066770000005</v>
      </c>
      <c r="AG1550" s="58">
        <f t="shared" si="2084"/>
        <v>29204.2</v>
      </c>
      <c r="AH1550" s="58">
        <f t="shared" si="2085"/>
        <v>29204.2</v>
      </c>
      <c r="AI1550" s="11">
        <f>AI1551</f>
        <v>0</v>
      </c>
      <c r="AJ1550" s="21"/>
      <c r="AK1550" s="21"/>
    </row>
    <row r="1551" spans="1:42" ht="62.4" x14ac:dyDescent="0.3">
      <c r="A1551" s="47" t="s">
        <v>999</v>
      </c>
      <c r="B1551" s="48" t="s">
        <v>59</v>
      </c>
      <c r="C1551" s="47" t="s">
        <v>30</v>
      </c>
      <c r="D1551" s="47" t="s">
        <v>99</v>
      </c>
      <c r="E1551" s="49" t="s">
        <v>996</v>
      </c>
      <c r="F1551" s="11">
        <v>29085.200000000001</v>
      </c>
      <c r="G1551" s="11">
        <v>29056</v>
      </c>
      <c r="H1551" s="11">
        <v>29056</v>
      </c>
      <c r="I1551" s="11">
        <v>148.19999999999999</v>
      </c>
      <c r="J1551" s="11">
        <v>148.19999999999999</v>
      </c>
      <c r="K1551" s="11">
        <v>148.19999999999999</v>
      </c>
      <c r="L1551" s="11">
        <f t="shared" si="2058"/>
        <v>29233.4</v>
      </c>
      <c r="M1551" s="11">
        <f t="shared" si="2059"/>
        <v>29204.2</v>
      </c>
      <c r="N1551" s="11">
        <f t="shared" si="2060"/>
        <v>29204.2</v>
      </c>
      <c r="O1551" s="11">
        <v>5285.6667699999998</v>
      </c>
      <c r="P1551" s="11"/>
      <c r="Q1551" s="11"/>
      <c r="R1551" s="11">
        <f t="shared" si="2130"/>
        <v>34519.066770000005</v>
      </c>
      <c r="S1551" s="11">
        <f t="shared" si="2131"/>
        <v>29204.2</v>
      </c>
      <c r="T1551" s="11">
        <f t="shared" si="2132"/>
        <v>29204.2</v>
      </c>
      <c r="U1551" s="11"/>
      <c r="V1551" s="11"/>
      <c r="W1551" s="11"/>
      <c r="X1551" s="11">
        <f t="shared" si="2106"/>
        <v>34519.066770000005</v>
      </c>
      <c r="Y1551" s="11">
        <f t="shared" si="2107"/>
        <v>29204.2</v>
      </c>
      <c r="Z1551" s="11">
        <f t="shared" si="2108"/>
        <v>29204.2</v>
      </c>
      <c r="AA1551" s="11"/>
      <c r="AB1551" s="11"/>
      <c r="AC1551" s="11"/>
      <c r="AD1551" s="11">
        <f t="shared" si="2083"/>
        <v>34519.066770000005</v>
      </c>
      <c r="AE1551" s="11"/>
      <c r="AF1551" s="57">
        <f t="shared" si="2105"/>
        <v>34519.066770000005</v>
      </c>
      <c r="AG1551" s="58">
        <f t="shared" si="2084"/>
        <v>29204.2</v>
      </c>
      <c r="AH1551" s="58">
        <f t="shared" si="2085"/>
        <v>29204.2</v>
      </c>
      <c r="AI1551" s="11"/>
      <c r="AJ1551" s="21"/>
      <c r="AK1551" s="21">
        <v>41</v>
      </c>
    </row>
    <row r="1552" spans="1:42" s="59" customFormat="1" ht="46.8" x14ac:dyDescent="0.3">
      <c r="A1552" s="41" t="s">
        <v>1000</v>
      </c>
      <c r="B1552" s="42"/>
      <c r="C1552" s="41"/>
      <c r="D1552" s="41"/>
      <c r="E1552" s="43" t="s">
        <v>1001</v>
      </c>
      <c r="F1552" s="15">
        <f t="shared" ref="F1552:K1552" si="2136">F1553+F1557</f>
        <v>73006.900000000009</v>
      </c>
      <c r="G1552" s="15">
        <f t="shared" si="2136"/>
        <v>75026.100000000006</v>
      </c>
      <c r="H1552" s="15">
        <f t="shared" si="2136"/>
        <v>75026.100000000006</v>
      </c>
      <c r="I1552" s="15">
        <f t="shared" si="2136"/>
        <v>53.2</v>
      </c>
      <c r="J1552" s="15">
        <f t="shared" si="2136"/>
        <v>53.2</v>
      </c>
      <c r="K1552" s="15">
        <f t="shared" si="2136"/>
        <v>53.2</v>
      </c>
      <c r="L1552" s="15">
        <f t="shared" ref="L1552:L1615" si="2137">F1552+I1552</f>
        <v>73060.100000000006</v>
      </c>
      <c r="M1552" s="15">
        <f t="shared" ref="M1552:M1615" si="2138">G1552+J1552</f>
        <v>75079.3</v>
      </c>
      <c r="N1552" s="15">
        <f t="shared" ref="N1552:N1615" si="2139">H1552+K1552</f>
        <v>75079.3</v>
      </c>
      <c r="O1552" s="15">
        <f>O1553+O1557</f>
        <v>8798.7000000000007</v>
      </c>
      <c r="P1552" s="15">
        <f>P1553+P1557</f>
        <v>10361.400000000001</v>
      </c>
      <c r="Q1552" s="15">
        <f>Q1553+Q1557</f>
        <v>10361.400000000001</v>
      </c>
      <c r="R1552" s="15">
        <f t="shared" si="2130"/>
        <v>81858.8</v>
      </c>
      <c r="S1552" s="15">
        <f t="shared" si="2131"/>
        <v>85440.700000000012</v>
      </c>
      <c r="T1552" s="15">
        <f t="shared" si="2132"/>
        <v>85440.700000000012</v>
      </c>
      <c r="U1552" s="15">
        <f>U1553+U1557</f>
        <v>0</v>
      </c>
      <c r="V1552" s="15">
        <f>V1553+V1557</f>
        <v>0</v>
      </c>
      <c r="W1552" s="15">
        <f>W1553+W1557</f>
        <v>0</v>
      </c>
      <c r="X1552" s="15">
        <f t="shared" si="2106"/>
        <v>81858.8</v>
      </c>
      <c r="Y1552" s="15">
        <f t="shared" si="2107"/>
        <v>85440.700000000012</v>
      </c>
      <c r="Z1552" s="15">
        <f t="shared" si="2108"/>
        <v>85440.700000000012</v>
      </c>
      <c r="AA1552" s="15">
        <f>AA1553+AA1557</f>
        <v>0</v>
      </c>
      <c r="AB1552" s="15">
        <f>AB1553+AB1557</f>
        <v>0</v>
      </c>
      <c r="AC1552" s="15">
        <f>AC1553+AC1557</f>
        <v>0</v>
      </c>
      <c r="AD1552" s="15">
        <f t="shared" si="2083"/>
        <v>81858.8</v>
      </c>
      <c r="AE1552" s="15">
        <f>AE1553+AE1557</f>
        <v>0</v>
      </c>
      <c r="AF1552" s="53">
        <f t="shared" si="2105"/>
        <v>81858.8</v>
      </c>
      <c r="AG1552" s="54">
        <f t="shared" si="2084"/>
        <v>85440.700000000012</v>
      </c>
      <c r="AH1552" s="54">
        <f t="shared" si="2085"/>
        <v>85440.700000000012</v>
      </c>
      <c r="AI1552" s="15">
        <f>AI1553+AI1557</f>
        <v>0</v>
      </c>
      <c r="AJ1552" s="16"/>
      <c r="AK1552" s="16"/>
      <c r="AL1552" s="12"/>
      <c r="AM1552" s="12"/>
      <c r="AN1552" s="12"/>
      <c r="AO1552" s="12"/>
      <c r="AP1552" s="12"/>
    </row>
    <row r="1553" spans="1:42" s="60" customFormat="1" ht="46.8" x14ac:dyDescent="0.3">
      <c r="A1553" s="44" t="s">
        <v>1002</v>
      </c>
      <c r="B1553" s="45"/>
      <c r="C1553" s="44"/>
      <c r="D1553" s="44"/>
      <c r="E1553" s="46" t="s">
        <v>1003</v>
      </c>
      <c r="F1553" s="18">
        <f t="shared" ref="F1553:F1557" si="2140">F1554</f>
        <v>32468.600000000002</v>
      </c>
      <c r="G1553" s="18">
        <f t="shared" ref="G1553:G1557" si="2141">G1554</f>
        <v>32803.9</v>
      </c>
      <c r="H1553" s="18">
        <f t="shared" ref="H1553:H1557" si="2142">H1554</f>
        <v>32803.9</v>
      </c>
      <c r="I1553" s="18">
        <f t="shared" ref="I1553:I1557" si="2143">I1554</f>
        <v>0</v>
      </c>
      <c r="J1553" s="18">
        <f t="shared" ref="J1553:J1557" si="2144">J1554</f>
        <v>0</v>
      </c>
      <c r="K1553" s="18">
        <f t="shared" ref="K1553:K1557" si="2145">K1554</f>
        <v>0</v>
      </c>
      <c r="L1553" s="18">
        <f t="shared" si="2137"/>
        <v>32468.600000000002</v>
      </c>
      <c r="M1553" s="18">
        <f t="shared" si="2138"/>
        <v>32803.9</v>
      </c>
      <c r="N1553" s="18">
        <f t="shared" si="2139"/>
        <v>32803.9</v>
      </c>
      <c r="O1553" s="18">
        <f t="shared" ref="O1553:O1557" si="2146">O1554</f>
        <v>4452.3999999999996</v>
      </c>
      <c r="P1553" s="18">
        <f t="shared" ref="P1553:P1557" si="2147">P1554</f>
        <v>5020.1000000000004</v>
      </c>
      <c r="Q1553" s="18">
        <f t="shared" ref="Q1553:Q1557" si="2148">Q1554</f>
        <v>5020.1000000000004</v>
      </c>
      <c r="R1553" s="18">
        <f t="shared" si="2130"/>
        <v>36921</v>
      </c>
      <c r="S1553" s="18">
        <f t="shared" si="2131"/>
        <v>37824</v>
      </c>
      <c r="T1553" s="18">
        <f t="shared" si="2132"/>
        <v>37824</v>
      </c>
      <c r="U1553" s="18">
        <f t="shared" ref="U1553:U1557" si="2149">U1554</f>
        <v>0</v>
      </c>
      <c r="V1553" s="18">
        <f t="shared" ref="V1553:V1557" si="2150">V1554</f>
        <v>0</v>
      </c>
      <c r="W1553" s="18">
        <f t="shared" ref="W1553:W1557" si="2151">W1554</f>
        <v>0</v>
      </c>
      <c r="X1553" s="18">
        <f t="shared" si="2106"/>
        <v>36921</v>
      </c>
      <c r="Y1553" s="18">
        <f t="shared" si="2107"/>
        <v>37824</v>
      </c>
      <c r="Z1553" s="18">
        <f t="shared" si="2108"/>
        <v>37824</v>
      </c>
      <c r="AA1553" s="18">
        <f t="shared" ref="AA1553:AA1557" si="2152">AA1554</f>
        <v>0</v>
      </c>
      <c r="AB1553" s="18">
        <f t="shared" ref="AB1553:AB1557" si="2153">AB1554</f>
        <v>0</v>
      </c>
      <c r="AC1553" s="18">
        <f t="shared" ref="AC1553:AC1557" si="2154">AC1554</f>
        <v>0</v>
      </c>
      <c r="AD1553" s="18">
        <f t="shared" si="2083"/>
        <v>36921</v>
      </c>
      <c r="AE1553" s="18">
        <f t="shared" ref="AE1553:AE1557" si="2155">AE1554</f>
        <v>0</v>
      </c>
      <c r="AF1553" s="55">
        <f t="shared" si="2105"/>
        <v>36921</v>
      </c>
      <c r="AG1553" s="56">
        <f t="shared" si="2084"/>
        <v>37824</v>
      </c>
      <c r="AH1553" s="56">
        <f t="shared" si="2085"/>
        <v>37824</v>
      </c>
      <c r="AI1553" s="18">
        <f t="shared" ref="AI1553:AI1557" si="2156">AI1554</f>
        <v>0</v>
      </c>
      <c r="AJ1553" s="19"/>
      <c r="AK1553" s="19"/>
      <c r="AL1553" s="17"/>
      <c r="AM1553" s="17"/>
      <c r="AN1553" s="17"/>
      <c r="AO1553" s="17"/>
      <c r="AP1553" s="17"/>
    </row>
    <row r="1554" spans="1:42" ht="31.2" x14ac:dyDescent="0.3">
      <c r="A1554" s="47" t="s">
        <v>1004</v>
      </c>
      <c r="B1554" s="48"/>
      <c r="C1554" s="47"/>
      <c r="D1554" s="47"/>
      <c r="E1554" s="49" t="s">
        <v>169</v>
      </c>
      <c r="F1554" s="11">
        <f t="shared" si="2140"/>
        <v>32468.600000000002</v>
      </c>
      <c r="G1554" s="11">
        <f t="shared" si="2141"/>
        <v>32803.9</v>
      </c>
      <c r="H1554" s="11">
        <f t="shared" si="2142"/>
        <v>32803.9</v>
      </c>
      <c r="I1554" s="11">
        <f t="shared" si="2143"/>
        <v>0</v>
      </c>
      <c r="J1554" s="11">
        <f t="shared" si="2144"/>
        <v>0</v>
      </c>
      <c r="K1554" s="11">
        <f t="shared" si="2145"/>
        <v>0</v>
      </c>
      <c r="L1554" s="11">
        <f t="shared" si="2137"/>
        <v>32468.600000000002</v>
      </c>
      <c r="M1554" s="11">
        <f t="shared" si="2138"/>
        <v>32803.9</v>
      </c>
      <c r="N1554" s="11">
        <f t="shared" si="2139"/>
        <v>32803.9</v>
      </c>
      <c r="O1554" s="11">
        <f t="shared" si="2146"/>
        <v>4452.3999999999996</v>
      </c>
      <c r="P1554" s="11">
        <f t="shared" si="2147"/>
        <v>5020.1000000000004</v>
      </c>
      <c r="Q1554" s="11">
        <f t="shared" si="2148"/>
        <v>5020.1000000000004</v>
      </c>
      <c r="R1554" s="11">
        <f t="shared" si="2130"/>
        <v>36921</v>
      </c>
      <c r="S1554" s="11">
        <f t="shared" si="2131"/>
        <v>37824</v>
      </c>
      <c r="T1554" s="11">
        <f t="shared" si="2132"/>
        <v>37824</v>
      </c>
      <c r="U1554" s="11">
        <f t="shared" si="2149"/>
        <v>0</v>
      </c>
      <c r="V1554" s="11">
        <f t="shared" si="2150"/>
        <v>0</v>
      </c>
      <c r="W1554" s="11">
        <f t="shared" si="2151"/>
        <v>0</v>
      </c>
      <c r="X1554" s="11">
        <f t="shared" si="2106"/>
        <v>36921</v>
      </c>
      <c r="Y1554" s="11">
        <f t="shared" si="2107"/>
        <v>37824</v>
      </c>
      <c r="Z1554" s="11">
        <f t="shared" si="2108"/>
        <v>37824</v>
      </c>
      <c r="AA1554" s="11">
        <f t="shared" si="2152"/>
        <v>0</v>
      </c>
      <c r="AB1554" s="11">
        <f t="shared" si="2153"/>
        <v>0</v>
      </c>
      <c r="AC1554" s="11">
        <f t="shared" si="2154"/>
        <v>0</v>
      </c>
      <c r="AD1554" s="11">
        <f t="shared" si="2083"/>
        <v>36921</v>
      </c>
      <c r="AE1554" s="11">
        <f t="shared" si="2155"/>
        <v>0</v>
      </c>
      <c r="AF1554" s="57">
        <f t="shared" si="2105"/>
        <v>36921</v>
      </c>
      <c r="AG1554" s="58">
        <f t="shared" si="2084"/>
        <v>37824</v>
      </c>
      <c r="AH1554" s="58">
        <f t="shared" si="2085"/>
        <v>37824</v>
      </c>
      <c r="AI1554" s="11">
        <f t="shared" si="2156"/>
        <v>0</v>
      </c>
      <c r="AJ1554" s="21"/>
      <c r="AK1554" s="21"/>
    </row>
    <row r="1555" spans="1:42" ht="78" x14ac:dyDescent="0.3">
      <c r="A1555" s="47" t="s">
        <v>1004</v>
      </c>
      <c r="B1555" s="48" t="s">
        <v>141</v>
      </c>
      <c r="C1555" s="47"/>
      <c r="D1555" s="47"/>
      <c r="E1555" s="49" t="s">
        <v>142</v>
      </c>
      <c r="F1555" s="11">
        <f t="shared" si="2140"/>
        <v>32468.600000000002</v>
      </c>
      <c r="G1555" s="11">
        <f t="shared" si="2141"/>
        <v>32803.9</v>
      </c>
      <c r="H1555" s="11">
        <f t="shared" si="2142"/>
        <v>32803.9</v>
      </c>
      <c r="I1555" s="11">
        <f t="shared" si="2143"/>
        <v>0</v>
      </c>
      <c r="J1555" s="11">
        <f t="shared" si="2144"/>
        <v>0</v>
      </c>
      <c r="K1555" s="11">
        <f t="shared" si="2145"/>
        <v>0</v>
      </c>
      <c r="L1555" s="11">
        <f t="shared" si="2137"/>
        <v>32468.600000000002</v>
      </c>
      <c r="M1555" s="11">
        <f t="shared" si="2138"/>
        <v>32803.9</v>
      </c>
      <c r="N1555" s="11">
        <f t="shared" si="2139"/>
        <v>32803.9</v>
      </c>
      <c r="O1555" s="11">
        <f t="shared" si="2146"/>
        <v>4452.3999999999996</v>
      </c>
      <c r="P1555" s="11">
        <f t="shared" si="2147"/>
        <v>5020.1000000000004</v>
      </c>
      <c r="Q1555" s="11">
        <f t="shared" si="2148"/>
        <v>5020.1000000000004</v>
      </c>
      <c r="R1555" s="11">
        <f t="shared" si="2130"/>
        <v>36921</v>
      </c>
      <c r="S1555" s="11">
        <f t="shared" si="2131"/>
        <v>37824</v>
      </c>
      <c r="T1555" s="11">
        <f t="shared" si="2132"/>
        <v>37824</v>
      </c>
      <c r="U1555" s="11">
        <f t="shared" si="2149"/>
        <v>0</v>
      </c>
      <c r="V1555" s="11">
        <f t="shared" si="2150"/>
        <v>0</v>
      </c>
      <c r="W1555" s="11">
        <f t="shared" si="2151"/>
        <v>0</v>
      </c>
      <c r="X1555" s="11">
        <f t="shared" si="2106"/>
        <v>36921</v>
      </c>
      <c r="Y1555" s="11">
        <f t="shared" si="2107"/>
        <v>37824</v>
      </c>
      <c r="Z1555" s="11">
        <f t="shared" si="2108"/>
        <v>37824</v>
      </c>
      <c r="AA1555" s="11">
        <f t="shared" si="2152"/>
        <v>0</v>
      </c>
      <c r="AB1555" s="11">
        <f t="shared" si="2153"/>
        <v>0</v>
      </c>
      <c r="AC1555" s="11">
        <f t="shared" si="2154"/>
        <v>0</v>
      </c>
      <c r="AD1555" s="11">
        <f t="shared" si="2083"/>
        <v>36921</v>
      </c>
      <c r="AE1555" s="11">
        <f t="shared" si="2155"/>
        <v>0</v>
      </c>
      <c r="AF1555" s="57">
        <f t="shared" si="2105"/>
        <v>36921</v>
      </c>
      <c r="AG1555" s="58">
        <f t="shared" si="2084"/>
        <v>37824</v>
      </c>
      <c r="AH1555" s="58">
        <f t="shared" si="2085"/>
        <v>37824</v>
      </c>
      <c r="AI1555" s="11">
        <f t="shared" si="2156"/>
        <v>0</v>
      </c>
      <c r="AJ1555" s="21"/>
      <c r="AK1555" s="21"/>
    </row>
    <row r="1556" spans="1:42" ht="46.8" x14ac:dyDescent="0.3">
      <c r="A1556" s="47" t="s">
        <v>1004</v>
      </c>
      <c r="B1556" s="48">
        <v>100</v>
      </c>
      <c r="C1556" s="47" t="s">
        <v>30</v>
      </c>
      <c r="D1556" s="47" t="s">
        <v>328</v>
      </c>
      <c r="E1556" s="49" t="s">
        <v>1005</v>
      </c>
      <c r="F1556" s="11">
        <v>32468.600000000002</v>
      </c>
      <c r="G1556" s="11">
        <v>32803.9</v>
      </c>
      <c r="H1556" s="11">
        <v>32803.9</v>
      </c>
      <c r="I1556" s="11"/>
      <c r="J1556" s="11"/>
      <c r="K1556" s="11"/>
      <c r="L1556" s="11">
        <f t="shared" si="2137"/>
        <v>32468.600000000002</v>
      </c>
      <c r="M1556" s="11">
        <f t="shared" si="2138"/>
        <v>32803.9</v>
      </c>
      <c r="N1556" s="11">
        <f t="shared" si="2139"/>
        <v>32803.9</v>
      </c>
      <c r="O1556" s="11">
        <v>4452.3999999999996</v>
      </c>
      <c r="P1556" s="11">
        <v>5020.1000000000004</v>
      </c>
      <c r="Q1556" s="11">
        <v>5020.1000000000004</v>
      </c>
      <c r="R1556" s="11">
        <f t="shared" si="2130"/>
        <v>36921</v>
      </c>
      <c r="S1556" s="11">
        <f t="shared" si="2131"/>
        <v>37824</v>
      </c>
      <c r="T1556" s="11">
        <f t="shared" si="2132"/>
        <v>37824</v>
      </c>
      <c r="U1556" s="11"/>
      <c r="V1556" s="11"/>
      <c r="W1556" s="11"/>
      <c r="X1556" s="11">
        <f t="shared" si="2106"/>
        <v>36921</v>
      </c>
      <c r="Y1556" s="11">
        <f t="shared" si="2107"/>
        <v>37824</v>
      </c>
      <c r="Z1556" s="11">
        <f t="shared" si="2108"/>
        <v>37824</v>
      </c>
      <c r="AA1556" s="11"/>
      <c r="AB1556" s="11"/>
      <c r="AC1556" s="11"/>
      <c r="AD1556" s="11">
        <f t="shared" si="2083"/>
        <v>36921</v>
      </c>
      <c r="AE1556" s="11"/>
      <c r="AF1556" s="57">
        <f t="shared" si="2105"/>
        <v>36921</v>
      </c>
      <c r="AG1556" s="58">
        <f t="shared" si="2084"/>
        <v>37824</v>
      </c>
      <c r="AH1556" s="58">
        <f t="shared" si="2085"/>
        <v>37824</v>
      </c>
      <c r="AI1556" s="11"/>
      <c r="AJ1556" s="21"/>
      <c r="AK1556" s="21"/>
    </row>
    <row r="1557" spans="1:42" s="60" customFormat="1" x14ac:dyDescent="0.3">
      <c r="A1557" s="44" t="s">
        <v>1006</v>
      </c>
      <c r="B1557" s="45"/>
      <c r="C1557" s="44"/>
      <c r="D1557" s="44"/>
      <c r="E1557" s="46" t="s">
        <v>998</v>
      </c>
      <c r="F1557" s="18">
        <f t="shared" si="2140"/>
        <v>40538.30000000001</v>
      </c>
      <c r="G1557" s="18">
        <f t="shared" si="2141"/>
        <v>42222.200000000012</v>
      </c>
      <c r="H1557" s="18">
        <f t="shared" si="2142"/>
        <v>42222.200000000012</v>
      </c>
      <c r="I1557" s="18">
        <f t="shared" si="2143"/>
        <v>53.2</v>
      </c>
      <c r="J1557" s="18">
        <f t="shared" si="2144"/>
        <v>53.2</v>
      </c>
      <c r="K1557" s="18">
        <f t="shared" si="2145"/>
        <v>53.2</v>
      </c>
      <c r="L1557" s="18">
        <f t="shared" si="2137"/>
        <v>40591.500000000007</v>
      </c>
      <c r="M1557" s="18">
        <f t="shared" si="2138"/>
        <v>42275.400000000009</v>
      </c>
      <c r="N1557" s="18">
        <f t="shared" si="2139"/>
        <v>42275.400000000009</v>
      </c>
      <c r="O1557" s="18">
        <f t="shared" si="2146"/>
        <v>4346.3</v>
      </c>
      <c r="P1557" s="18">
        <f t="shared" si="2147"/>
        <v>5341.3</v>
      </c>
      <c r="Q1557" s="18">
        <f t="shared" si="2148"/>
        <v>5341.3</v>
      </c>
      <c r="R1557" s="18">
        <f t="shared" si="2130"/>
        <v>44937.80000000001</v>
      </c>
      <c r="S1557" s="18">
        <f t="shared" si="2131"/>
        <v>47616.700000000012</v>
      </c>
      <c r="T1557" s="18">
        <f t="shared" si="2132"/>
        <v>47616.700000000012</v>
      </c>
      <c r="U1557" s="18">
        <f t="shared" si="2149"/>
        <v>0</v>
      </c>
      <c r="V1557" s="18">
        <f t="shared" si="2150"/>
        <v>0</v>
      </c>
      <c r="W1557" s="18">
        <f t="shared" si="2151"/>
        <v>0</v>
      </c>
      <c r="X1557" s="18">
        <f t="shared" si="2106"/>
        <v>44937.80000000001</v>
      </c>
      <c r="Y1557" s="18">
        <f t="shared" si="2107"/>
        <v>47616.700000000012</v>
      </c>
      <c r="Z1557" s="18">
        <f t="shared" si="2108"/>
        <v>47616.700000000012</v>
      </c>
      <c r="AA1557" s="18">
        <f t="shared" si="2152"/>
        <v>0</v>
      </c>
      <c r="AB1557" s="18">
        <f t="shared" si="2153"/>
        <v>0</v>
      </c>
      <c r="AC1557" s="18">
        <f t="shared" si="2154"/>
        <v>0</v>
      </c>
      <c r="AD1557" s="18">
        <f t="shared" si="2083"/>
        <v>44937.80000000001</v>
      </c>
      <c r="AE1557" s="18">
        <f t="shared" si="2155"/>
        <v>0</v>
      </c>
      <c r="AF1557" s="55">
        <f t="shared" si="2105"/>
        <v>44937.80000000001</v>
      </c>
      <c r="AG1557" s="56">
        <f t="shared" si="2084"/>
        <v>47616.700000000012</v>
      </c>
      <c r="AH1557" s="56">
        <f t="shared" si="2085"/>
        <v>47616.700000000012</v>
      </c>
      <c r="AI1557" s="18">
        <f t="shared" si="2156"/>
        <v>0</v>
      </c>
      <c r="AJ1557" s="19"/>
      <c r="AK1557" s="19"/>
      <c r="AL1557" s="17"/>
      <c r="AM1557" s="17"/>
      <c r="AN1557" s="17"/>
      <c r="AO1557" s="17"/>
      <c r="AP1557" s="17"/>
    </row>
    <row r="1558" spans="1:42" ht="31.2" x14ac:dyDescent="0.3">
      <c r="A1558" s="47" t="s">
        <v>1007</v>
      </c>
      <c r="B1558" s="48"/>
      <c r="C1558" s="47"/>
      <c r="D1558" s="47"/>
      <c r="E1558" s="49" t="s">
        <v>169</v>
      </c>
      <c r="F1558" s="11">
        <f t="shared" ref="F1558:K1558" si="2157">F1559+F1561+F1563</f>
        <v>40538.30000000001</v>
      </c>
      <c r="G1558" s="11">
        <f t="shared" si="2157"/>
        <v>42222.200000000012</v>
      </c>
      <c r="H1558" s="11">
        <f t="shared" si="2157"/>
        <v>42222.200000000012</v>
      </c>
      <c r="I1558" s="11">
        <f t="shared" si="2157"/>
        <v>53.2</v>
      </c>
      <c r="J1558" s="11">
        <f t="shared" si="2157"/>
        <v>53.2</v>
      </c>
      <c r="K1558" s="11">
        <f t="shared" si="2157"/>
        <v>53.2</v>
      </c>
      <c r="L1558" s="11">
        <f t="shared" si="2137"/>
        <v>40591.500000000007</v>
      </c>
      <c r="M1558" s="11">
        <f t="shared" si="2138"/>
        <v>42275.400000000009</v>
      </c>
      <c r="N1558" s="11">
        <f t="shared" si="2139"/>
        <v>42275.400000000009</v>
      </c>
      <c r="O1558" s="11">
        <f>O1559+O1561+O1563</f>
        <v>4346.3</v>
      </c>
      <c r="P1558" s="11">
        <f>P1559+P1561+P1563</f>
        <v>5341.3</v>
      </c>
      <c r="Q1558" s="11">
        <f>Q1559+Q1561+Q1563</f>
        <v>5341.3</v>
      </c>
      <c r="R1558" s="11">
        <f t="shared" si="2130"/>
        <v>44937.80000000001</v>
      </c>
      <c r="S1558" s="11">
        <f t="shared" si="2131"/>
        <v>47616.700000000012</v>
      </c>
      <c r="T1558" s="11">
        <f t="shared" si="2132"/>
        <v>47616.700000000012</v>
      </c>
      <c r="U1558" s="11">
        <f>U1559+U1561+U1563</f>
        <v>0</v>
      </c>
      <c r="V1558" s="11">
        <f>V1559+V1561+V1563</f>
        <v>0</v>
      </c>
      <c r="W1558" s="11">
        <f>W1559+W1561+W1563</f>
        <v>0</v>
      </c>
      <c r="X1558" s="11">
        <f t="shared" si="2106"/>
        <v>44937.80000000001</v>
      </c>
      <c r="Y1558" s="11">
        <f t="shared" si="2107"/>
        <v>47616.700000000012</v>
      </c>
      <c r="Z1558" s="11">
        <f t="shared" si="2108"/>
        <v>47616.700000000012</v>
      </c>
      <c r="AA1558" s="11">
        <f>AA1559+AA1561+AA1563</f>
        <v>0</v>
      </c>
      <c r="AB1558" s="11">
        <f>AB1559+AB1561+AB1563</f>
        <v>0</v>
      </c>
      <c r="AC1558" s="11">
        <f>AC1559+AC1561+AC1563</f>
        <v>0</v>
      </c>
      <c r="AD1558" s="11">
        <f t="shared" si="2083"/>
        <v>44937.80000000001</v>
      </c>
      <c r="AE1558" s="11">
        <f>AE1559+AE1561+AE1563</f>
        <v>0</v>
      </c>
      <c r="AF1558" s="57">
        <f t="shared" si="2105"/>
        <v>44937.80000000001</v>
      </c>
      <c r="AG1558" s="58">
        <f t="shared" si="2084"/>
        <v>47616.700000000012</v>
      </c>
      <c r="AH1558" s="58">
        <f t="shared" si="2085"/>
        <v>47616.700000000012</v>
      </c>
      <c r="AI1558" s="11">
        <f>AI1559+AI1561+AI1563</f>
        <v>0</v>
      </c>
      <c r="AJ1558" s="21"/>
      <c r="AK1558" s="21"/>
    </row>
    <row r="1559" spans="1:42" ht="78" x14ac:dyDescent="0.3">
      <c r="A1559" s="47" t="s">
        <v>1007</v>
      </c>
      <c r="B1559" s="48" t="s">
        <v>141</v>
      </c>
      <c r="C1559" s="47"/>
      <c r="D1559" s="47"/>
      <c r="E1559" s="49" t="s">
        <v>142</v>
      </c>
      <c r="F1559" s="11">
        <f t="shared" ref="F1559:K1559" si="2158">F1560</f>
        <v>33720.700000000004</v>
      </c>
      <c r="G1559" s="11">
        <f t="shared" si="2158"/>
        <v>35404.600000000006</v>
      </c>
      <c r="H1559" s="11">
        <f t="shared" si="2158"/>
        <v>35404.600000000006</v>
      </c>
      <c r="I1559" s="11">
        <f t="shared" si="2158"/>
        <v>0</v>
      </c>
      <c r="J1559" s="11">
        <f t="shared" si="2158"/>
        <v>0</v>
      </c>
      <c r="K1559" s="11">
        <f t="shared" si="2158"/>
        <v>0</v>
      </c>
      <c r="L1559" s="11">
        <f t="shared" si="2137"/>
        <v>33720.700000000004</v>
      </c>
      <c r="M1559" s="11">
        <f t="shared" si="2138"/>
        <v>35404.600000000006</v>
      </c>
      <c r="N1559" s="11">
        <f t="shared" si="2139"/>
        <v>35404.600000000006</v>
      </c>
      <c r="O1559" s="11">
        <f>O1560</f>
        <v>4346.3</v>
      </c>
      <c r="P1559" s="11">
        <f>P1560</f>
        <v>5341.3</v>
      </c>
      <c r="Q1559" s="11">
        <f>Q1560</f>
        <v>5341.3</v>
      </c>
      <c r="R1559" s="11">
        <f t="shared" si="2130"/>
        <v>38067.000000000007</v>
      </c>
      <c r="S1559" s="11">
        <f t="shared" si="2131"/>
        <v>40745.900000000009</v>
      </c>
      <c r="T1559" s="11">
        <f t="shared" si="2132"/>
        <v>40745.900000000009</v>
      </c>
      <c r="U1559" s="11">
        <f>U1560</f>
        <v>0</v>
      </c>
      <c r="V1559" s="11">
        <f>V1560</f>
        <v>0</v>
      </c>
      <c r="W1559" s="11">
        <f>W1560</f>
        <v>0</v>
      </c>
      <c r="X1559" s="11">
        <f t="shared" si="2106"/>
        <v>38067.000000000007</v>
      </c>
      <c r="Y1559" s="11">
        <f t="shared" si="2107"/>
        <v>40745.900000000009</v>
      </c>
      <c r="Z1559" s="11">
        <f t="shared" si="2108"/>
        <v>40745.900000000009</v>
      </c>
      <c r="AA1559" s="11">
        <f>AA1560</f>
        <v>0</v>
      </c>
      <c r="AB1559" s="11">
        <f>AB1560</f>
        <v>0</v>
      </c>
      <c r="AC1559" s="11">
        <f>AC1560</f>
        <v>0</v>
      </c>
      <c r="AD1559" s="11">
        <f t="shared" si="2083"/>
        <v>38067.000000000007</v>
      </c>
      <c r="AE1559" s="11">
        <f>AE1560</f>
        <v>0</v>
      </c>
      <c r="AF1559" s="57">
        <f t="shared" si="2105"/>
        <v>38067.000000000007</v>
      </c>
      <c r="AG1559" s="58">
        <f t="shared" si="2084"/>
        <v>40745.900000000009</v>
      </c>
      <c r="AH1559" s="58">
        <f t="shared" si="2085"/>
        <v>40745.900000000009</v>
      </c>
      <c r="AI1559" s="11">
        <f>AI1560</f>
        <v>0</v>
      </c>
      <c r="AJ1559" s="21"/>
      <c r="AK1559" s="21"/>
    </row>
    <row r="1560" spans="1:42" ht="46.8" x14ac:dyDescent="0.3">
      <c r="A1560" s="47" t="s">
        <v>1007</v>
      </c>
      <c r="B1560" s="48">
        <v>100</v>
      </c>
      <c r="C1560" s="47" t="s">
        <v>30</v>
      </c>
      <c r="D1560" s="47" t="s">
        <v>328</v>
      </c>
      <c r="E1560" s="49" t="s">
        <v>1005</v>
      </c>
      <c r="F1560" s="11">
        <v>33720.700000000004</v>
      </c>
      <c r="G1560" s="11">
        <v>35404.600000000006</v>
      </c>
      <c r="H1560" s="11">
        <v>35404.600000000006</v>
      </c>
      <c r="I1560" s="11"/>
      <c r="J1560" s="11"/>
      <c r="K1560" s="11"/>
      <c r="L1560" s="11">
        <f t="shared" si="2137"/>
        <v>33720.700000000004</v>
      </c>
      <c r="M1560" s="11">
        <f t="shared" si="2138"/>
        <v>35404.600000000006</v>
      </c>
      <c r="N1560" s="11">
        <f t="shared" si="2139"/>
        <v>35404.600000000006</v>
      </c>
      <c r="O1560" s="11">
        <v>4346.3</v>
      </c>
      <c r="P1560" s="11">
        <v>5341.3</v>
      </c>
      <c r="Q1560" s="11">
        <v>5341.3</v>
      </c>
      <c r="R1560" s="11">
        <f t="shared" si="2130"/>
        <v>38067.000000000007</v>
      </c>
      <c r="S1560" s="11">
        <f t="shared" si="2131"/>
        <v>40745.900000000009</v>
      </c>
      <c r="T1560" s="11">
        <f t="shared" si="2132"/>
        <v>40745.900000000009</v>
      </c>
      <c r="U1560" s="11"/>
      <c r="V1560" s="11"/>
      <c r="W1560" s="11"/>
      <c r="X1560" s="11">
        <f t="shared" si="2106"/>
        <v>38067.000000000007</v>
      </c>
      <c r="Y1560" s="11">
        <f t="shared" si="2107"/>
        <v>40745.900000000009</v>
      </c>
      <c r="Z1560" s="11">
        <f t="shared" si="2108"/>
        <v>40745.900000000009</v>
      </c>
      <c r="AA1560" s="11"/>
      <c r="AB1560" s="11"/>
      <c r="AC1560" s="11"/>
      <c r="AD1560" s="11">
        <f t="shared" si="2083"/>
        <v>38067.000000000007</v>
      </c>
      <c r="AE1560" s="11"/>
      <c r="AF1560" s="57">
        <f t="shared" si="2105"/>
        <v>38067.000000000007</v>
      </c>
      <c r="AG1560" s="58">
        <f t="shared" si="2084"/>
        <v>40745.900000000009</v>
      </c>
      <c r="AH1560" s="58">
        <f t="shared" si="2085"/>
        <v>40745.900000000009</v>
      </c>
      <c r="AI1560" s="11"/>
      <c r="AJ1560" s="21"/>
      <c r="AK1560" s="21"/>
    </row>
    <row r="1561" spans="1:42" ht="31.2" x14ac:dyDescent="0.3">
      <c r="A1561" s="47" t="s">
        <v>1007</v>
      </c>
      <c r="B1561" s="48" t="s">
        <v>59</v>
      </c>
      <c r="C1561" s="47"/>
      <c r="D1561" s="47"/>
      <c r="E1561" s="49" t="s">
        <v>60</v>
      </c>
      <c r="F1561" s="11">
        <f t="shared" ref="F1561:K1561" si="2159">F1562</f>
        <v>6751.3</v>
      </c>
      <c r="G1561" s="11">
        <f t="shared" si="2159"/>
        <v>6751.3</v>
      </c>
      <c r="H1561" s="11">
        <f t="shared" si="2159"/>
        <v>6751.3</v>
      </c>
      <c r="I1561" s="11">
        <f t="shared" si="2159"/>
        <v>53.2</v>
      </c>
      <c r="J1561" s="11">
        <f t="shared" si="2159"/>
        <v>53.2</v>
      </c>
      <c r="K1561" s="11">
        <f t="shared" si="2159"/>
        <v>53.2</v>
      </c>
      <c r="L1561" s="11">
        <f t="shared" si="2137"/>
        <v>6804.5</v>
      </c>
      <c r="M1561" s="11">
        <f t="shared" si="2138"/>
        <v>6804.5</v>
      </c>
      <c r="N1561" s="11">
        <f t="shared" si="2139"/>
        <v>6804.5</v>
      </c>
      <c r="O1561" s="11">
        <f>O1562</f>
        <v>0</v>
      </c>
      <c r="P1561" s="11">
        <f>P1562</f>
        <v>0</v>
      </c>
      <c r="Q1561" s="11">
        <f>Q1562</f>
        <v>0</v>
      </c>
      <c r="R1561" s="11">
        <f t="shared" si="2130"/>
        <v>6804.5</v>
      </c>
      <c r="S1561" s="11">
        <f t="shared" si="2131"/>
        <v>6804.5</v>
      </c>
      <c r="T1561" s="11">
        <f t="shared" si="2132"/>
        <v>6804.5</v>
      </c>
      <c r="U1561" s="11">
        <f>U1562</f>
        <v>0</v>
      </c>
      <c r="V1561" s="11">
        <f>V1562</f>
        <v>0</v>
      </c>
      <c r="W1561" s="11">
        <f>W1562</f>
        <v>0</v>
      </c>
      <c r="X1561" s="11">
        <f t="shared" si="2106"/>
        <v>6804.5</v>
      </c>
      <c r="Y1561" s="11">
        <f t="shared" si="2107"/>
        <v>6804.5</v>
      </c>
      <c r="Z1561" s="11">
        <f t="shared" si="2108"/>
        <v>6804.5</v>
      </c>
      <c r="AA1561" s="11">
        <f>AA1562</f>
        <v>0</v>
      </c>
      <c r="AB1561" s="11">
        <f>AB1562</f>
        <v>0</v>
      </c>
      <c r="AC1561" s="11">
        <f>AC1562</f>
        <v>0</v>
      </c>
      <c r="AD1561" s="11">
        <f t="shared" si="2083"/>
        <v>6804.5</v>
      </c>
      <c r="AE1561" s="11">
        <f>AE1562</f>
        <v>0</v>
      </c>
      <c r="AF1561" s="57">
        <f t="shared" si="2105"/>
        <v>6804.5</v>
      </c>
      <c r="AG1561" s="58">
        <f t="shared" si="2084"/>
        <v>6804.5</v>
      </c>
      <c r="AH1561" s="58">
        <f t="shared" si="2085"/>
        <v>6804.5</v>
      </c>
      <c r="AI1561" s="11">
        <f>AI1562</f>
        <v>0</v>
      </c>
      <c r="AJ1561" s="21"/>
      <c r="AK1561" s="21"/>
    </row>
    <row r="1562" spans="1:42" ht="46.8" x14ac:dyDescent="0.3">
      <c r="A1562" s="47" t="s">
        <v>1007</v>
      </c>
      <c r="B1562" s="48">
        <v>200</v>
      </c>
      <c r="C1562" s="47" t="s">
        <v>30</v>
      </c>
      <c r="D1562" s="47" t="s">
        <v>328</v>
      </c>
      <c r="E1562" s="49" t="s">
        <v>1005</v>
      </c>
      <c r="F1562" s="11">
        <v>6751.3</v>
      </c>
      <c r="G1562" s="11">
        <v>6751.3</v>
      </c>
      <c r="H1562" s="11">
        <v>6751.3</v>
      </c>
      <c r="I1562" s="11">
        <v>53.2</v>
      </c>
      <c r="J1562" s="11">
        <v>53.2</v>
      </c>
      <c r="K1562" s="11">
        <v>53.2</v>
      </c>
      <c r="L1562" s="11">
        <f t="shared" si="2137"/>
        <v>6804.5</v>
      </c>
      <c r="M1562" s="11">
        <f t="shared" si="2138"/>
        <v>6804.5</v>
      </c>
      <c r="N1562" s="11">
        <f t="shared" si="2139"/>
        <v>6804.5</v>
      </c>
      <c r="O1562" s="11"/>
      <c r="P1562" s="11"/>
      <c r="Q1562" s="11"/>
      <c r="R1562" s="11">
        <f t="shared" si="2130"/>
        <v>6804.5</v>
      </c>
      <c r="S1562" s="11">
        <f t="shared" si="2131"/>
        <v>6804.5</v>
      </c>
      <c r="T1562" s="11">
        <f t="shared" si="2132"/>
        <v>6804.5</v>
      </c>
      <c r="U1562" s="11"/>
      <c r="V1562" s="11"/>
      <c r="W1562" s="11"/>
      <c r="X1562" s="11">
        <f t="shared" si="2106"/>
        <v>6804.5</v>
      </c>
      <c r="Y1562" s="11">
        <f t="shared" si="2107"/>
        <v>6804.5</v>
      </c>
      <c r="Z1562" s="11">
        <f t="shared" si="2108"/>
        <v>6804.5</v>
      </c>
      <c r="AA1562" s="11"/>
      <c r="AB1562" s="11"/>
      <c r="AC1562" s="11"/>
      <c r="AD1562" s="11">
        <f t="shared" si="2083"/>
        <v>6804.5</v>
      </c>
      <c r="AE1562" s="11"/>
      <c r="AF1562" s="57">
        <f t="shared" si="2105"/>
        <v>6804.5</v>
      </c>
      <c r="AG1562" s="58">
        <f t="shared" si="2084"/>
        <v>6804.5</v>
      </c>
      <c r="AH1562" s="58">
        <f t="shared" si="2085"/>
        <v>6804.5</v>
      </c>
      <c r="AI1562" s="11"/>
      <c r="AJ1562" s="21"/>
      <c r="AK1562" s="21">
        <v>40</v>
      </c>
    </row>
    <row r="1563" spans="1:42" x14ac:dyDescent="0.3">
      <c r="A1563" s="47" t="s">
        <v>1007</v>
      </c>
      <c r="B1563" s="48" t="s">
        <v>45</v>
      </c>
      <c r="C1563" s="47"/>
      <c r="D1563" s="47"/>
      <c r="E1563" s="49" t="s">
        <v>46</v>
      </c>
      <c r="F1563" s="11">
        <f t="shared" ref="F1563:K1563" si="2160">F1564</f>
        <v>66.3</v>
      </c>
      <c r="G1563" s="11">
        <f t="shared" si="2160"/>
        <v>66.3</v>
      </c>
      <c r="H1563" s="11">
        <f t="shared" si="2160"/>
        <v>66.3</v>
      </c>
      <c r="I1563" s="11">
        <f t="shared" si="2160"/>
        <v>0</v>
      </c>
      <c r="J1563" s="11">
        <f t="shared" si="2160"/>
        <v>0</v>
      </c>
      <c r="K1563" s="11">
        <f t="shared" si="2160"/>
        <v>0</v>
      </c>
      <c r="L1563" s="11">
        <f t="shared" si="2137"/>
        <v>66.3</v>
      </c>
      <c r="M1563" s="11">
        <f t="shared" si="2138"/>
        <v>66.3</v>
      </c>
      <c r="N1563" s="11">
        <f t="shared" si="2139"/>
        <v>66.3</v>
      </c>
      <c r="O1563" s="11">
        <f>O1564</f>
        <v>0</v>
      </c>
      <c r="P1563" s="11">
        <f>P1564</f>
        <v>0</v>
      </c>
      <c r="Q1563" s="11">
        <f>Q1564</f>
        <v>0</v>
      </c>
      <c r="R1563" s="11">
        <f t="shared" si="2130"/>
        <v>66.3</v>
      </c>
      <c r="S1563" s="11">
        <f t="shared" si="2131"/>
        <v>66.3</v>
      </c>
      <c r="T1563" s="11">
        <f t="shared" si="2132"/>
        <v>66.3</v>
      </c>
      <c r="U1563" s="11">
        <f>U1564</f>
        <v>0</v>
      </c>
      <c r="V1563" s="11">
        <f>V1564</f>
        <v>0</v>
      </c>
      <c r="W1563" s="11">
        <f>W1564</f>
        <v>0</v>
      </c>
      <c r="X1563" s="11">
        <f t="shared" si="2106"/>
        <v>66.3</v>
      </c>
      <c r="Y1563" s="11">
        <f t="shared" si="2107"/>
        <v>66.3</v>
      </c>
      <c r="Z1563" s="11">
        <f t="shared" si="2108"/>
        <v>66.3</v>
      </c>
      <c r="AA1563" s="11">
        <f>AA1564</f>
        <v>0</v>
      </c>
      <c r="AB1563" s="11">
        <f>AB1564</f>
        <v>0</v>
      </c>
      <c r="AC1563" s="11">
        <f>AC1564</f>
        <v>0</v>
      </c>
      <c r="AD1563" s="11">
        <f t="shared" si="2083"/>
        <v>66.3</v>
      </c>
      <c r="AE1563" s="11">
        <f>AE1564</f>
        <v>0</v>
      </c>
      <c r="AF1563" s="57">
        <f t="shared" si="2105"/>
        <v>66.3</v>
      </c>
      <c r="AG1563" s="58">
        <f t="shared" si="2084"/>
        <v>66.3</v>
      </c>
      <c r="AH1563" s="58">
        <f t="shared" si="2085"/>
        <v>66.3</v>
      </c>
      <c r="AI1563" s="11">
        <f>AI1564</f>
        <v>0</v>
      </c>
      <c r="AJ1563" s="21"/>
      <c r="AK1563" s="21"/>
    </row>
    <row r="1564" spans="1:42" ht="46.8" x14ac:dyDescent="0.3">
      <c r="A1564" s="47" t="s">
        <v>1007</v>
      </c>
      <c r="B1564" s="48">
        <v>800</v>
      </c>
      <c r="C1564" s="47" t="s">
        <v>30</v>
      </c>
      <c r="D1564" s="47" t="s">
        <v>328</v>
      </c>
      <c r="E1564" s="49" t="s">
        <v>1005</v>
      </c>
      <c r="F1564" s="11">
        <v>66.3</v>
      </c>
      <c r="G1564" s="11">
        <v>66.3</v>
      </c>
      <c r="H1564" s="11">
        <v>66.3</v>
      </c>
      <c r="I1564" s="11"/>
      <c r="J1564" s="11"/>
      <c r="K1564" s="11"/>
      <c r="L1564" s="11">
        <f t="shared" si="2137"/>
        <v>66.3</v>
      </c>
      <c r="M1564" s="11">
        <f t="shared" si="2138"/>
        <v>66.3</v>
      </c>
      <c r="N1564" s="11">
        <f t="shared" si="2139"/>
        <v>66.3</v>
      </c>
      <c r="O1564" s="11"/>
      <c r="P1564" s="11"/>
      <c r="Q1564" s="11"/>
      <c r="R1564" s="11">
        <f t="shared" si="2130"/>
        <v>66.3</v>
      </c>
      <c r="S1564" s="11">
        <f t="shared" si="2131"/>
        <v>66.3</v>
      </c>
      <c r="T1564" s="11">
        <f t="shared" si="2132"/>
        <v>66.3</v>
      </c>
      <c r="U1564" s="11"/>
      <c r="V1564" s="11"/>
      <c r="W1564" s="11"/>
      <c r="X1564" s="11">
        <f t="shared" si="2106"/>
        <v>66.3</v>
      </c>
      <c r="Y1564" s="11">
        <f t="shared" si="2107"/>
        <v>66.3</v>
      </c>
      <c r="Z1564" s="11">
        <f t="shared" si="2108"/>
        <v>66.3</v>
      </c>
      <c r="AA1564" s="11"/>
      <c r="AB1564" s="11"/>
      <c r="AC1564" s="11"/>
      <c r="AD1564" s="11">
        <f t="shared" si="2083"/>
        <v>66.3</v>
      </c>
      <c r="AE1564" s="11"/>
      <c r="AF1564" s="57">
        <f t="shared" si="2105"/>
        <v>66.3</v>
      </c>
      <c r="AG1564" s="58">
        <f t="shared" si="2084"/>
        <v>66.3</v>
      </c>
      <c r="AH1564" s="58">
        <f t="shared" si="2085"/>
        <v>66.3</v>
      </c>
      <c r="AI1564" s="11"/>
      <c r="AJ1564" s="21"/>
      <c r="AK1564" s="21"/>
    </row>
    <row r="1565" spans="1:42" s="59" customFormat="1" ht="31.2" x14ac:dyDescent="0.3">
      <c r="A1565" s="41" t="s">
        <v>1008</v>
      </c>
      <c r="B1565" s="42"/>
      <c r="C1565" s="41"/>
      <c r="D1565" s="41"/>
      <c r="E1565" s="43" t="s">
        <v>1009</v>
      </c>
      <c r="F1565" s="15">
        <f t="shared" ref="F1565:K1565" si="2161">F1566+F1570+F1578+F1588</f>
        <v>1173308.3999999999</v>
      </c>
      <c r="G1565" s="15">
        <f t="shared" si="2161"/>
        <v>1148871.5</v>
      </c>
      <c r="H1565" s="15">
        <f t="shared" si="2161"/>
        <v>1151931.6000000001</v>
      </c>
      <c r="I1565" s="15">
        <f t="shared" si="2161"/>
        <v>4694.7</v>
      </c>
      <c r="J1565" s="15">
        <f t="shared" si="2161"/>
        <v>4839.6000000000004</v>
      </c>
      <c r="K1565" s="15">
        <f t="shared" si="2161"/>
        <v>4839.6000000000004</v>
      </c>
      <c r="L1565" s="15">
        <f t="shared" si="2137"/>
        <v>1178003.0999999999</v>
      </c>
      <c r="M1565" s="15">
        <f t="shared" si="2138"/>
        <v>1153711.1000000001</v>
      </c>
      <c r="N1565" s="15">
        <f t="shared" si="2139"/>
        <v>1156771.2000000002</v>
      </c>
      <c r="O1565" s="15">
        <f>O1566+O1570+O1578+O1588</f>
        <v>170064.14799999999</v>
      </c>
      <c r="P1565" s="15">
        <f>P1566+P1570+P1578+P1588</f>
        <v>197513.8</v>
      </c>
      <c r="Q1565" s="15">
        <f>Q1566+Q1570+Q1578+Q1588</f>
        <v>197513.8</v>
      </c>
      <c r="R1565" s="15">
        <f t="shared" si="2130"/>
        <v>1348067.2479999999</v>
      </c>
      <c r="S1565" s="15">
        <f t="shared" si="2131"/>
        <v>1351224.9000000001</v>
      </c>
      <c r="T1565" s="15">
        <f t="shared" si="2132"/>
        <v>1354285.0000000002</v>
      </c>
      <c r="U1565" s="15">
        <f>U1566+U1570+U1578+U1588</f>
        <v>0</v>
      </c>
      <c r="V1565" s="15">
        <f>V1566+V1570+V1578+V1588</f>
        <v>0</v>
      </c>
      <c r="W1565" s="15">
        <f>W1566+W1570+W1578+W1588</f>
        <v>0</v>
      </c>
      <c r="X1565" s="15">
        <f t="shared" si="2106"/>
        <v>1348067.2479999999</v>
      </c>
      <c r="Y1565" s="15">
        <f t="shared" si="2107"/>
        <v>1351224.9000000001</v>
      </c>
      <c r="Z1565" s="15">
        <f t="shared" si="2108"/>
        <v>1354285.0000000002</v>
      </c>
      <c r="AA1565" s="15">
        <f>AA1566+AA1570+AA1578+AA1588</f>
        <v>-635.6</v>
      </c>
      <c r="AB1565" s="15">
        <f>AB1566+AB1570+AB1578+AB1588</f>
        <v>0</v>
      </c>
      <c r="AC1565" s="15">
        <f>AC1566+AC1570+AC1578+AC1588</f>
        <v>0</v>
      </c>
      <c r="AD1565" s="15">
        <f t="shared" si="2083"/>
        <v>1347431.6479999998</v>
      </c>
      <c r="AE1565" s="15">
        <f>AE1566+AE1570+AE1578+AE1588</f>
        <v>0</v>
      </c>
      <c r="AF1565" s="53">
        <f t="shared" si="2105"/>
        <v>1347431.6479999998</v>
      </c>
      <c r="AG1565" s="54">
        <f t="shared" si="2084"/>
        <v>1351224.9000000001</v>
      </c>
      <c r="AH1565" s="54">
        <f t="shared" si="2085"/>
        <v>1354285.0000000002</v>
      </c>
      <c r="AI1565" s="15">
        <f>AI1566+AI1570+AI1578+AI1588</f>
        <v>0</v>
      </c>
      <c r="AJ1565" s="16"/>
      <c r="AK1565" s="16"/>
      <c r="AL1565" s="12"/>
      <c r="AM1565" s="12"/>
      <c r="AN1565" s="12"/>
      <c r="AO1565" s="12"/>
      <c r="AP1565" s="12"/>
    </row>
    <row r="1566" spans="1:42" s="60" customFormat="1" x14ac:dyDescent="0.3">
      <c r="A1566" s="44" t="s">
        <v>1010</v>
      </c>
      <c r="B1566" s="45"/>
      <c r="C1566" s="44"/>
      <c r="D1566" s="44"/>
      <c r="E1566" s="46" t="s">
        <v>1011</v>
      </c>
      <c r="F1566" s="18">
        <f t="shared" ref="F1566:F1570" si="2162">F1567</f>
        <v>8439.7999999999993</v>
      </c>
      <c r="G1566" s="18">
        <f t="shared" ref="G1566:G1570" si="2163">G1567</f>
        <v>8699.2999999999993</v>
      </c>
      <c r="H1566" s="18">
        <f t="shared" ref="H1566:H1570" si="2164">H1567</f>
        <v>8699.2999999999993</v>
      </c>
      <c r="I1566" s="18">
        <f t="shared" ref="I1566:I1570" si="2165">I1567</f>
        <v>0</v>
      </c>
      <c r="J1566" s="18">
        <f t="shared" ref="J1566:J1570" si="2166">J1567</f>
        <v>0</v>
      </c>
      <c r="K1566" s="18">
        <f t="shared" ref="K1566:K1570" si="2167">K1567</f>
        <v>0</v>
      </c>
      <c r="L1566" s="18">
        <f t="shared" si="2137"/>
        <v>8439.7999999999993</v>
      </c>
      <c r="M1566" s="18">
        <f t="shared" si="2138"/>
        <v>8699.2999999999993</v>
      </c>
      <c r="N1566" s="18">
        <f t="shared" si="2139"/>
        <v>8699.2999999999993</v>
      </c>
      <c r="O1566" s="18">
        <f t="shared" ref="O1566:O1570" si="2168">O1567</f>
        <v>1086.0999999999999</v>
      </c>
      <c r="P1566" s="18">
        <f t="shared" ref="P1566:P1570" si="2169">P1567</f>
        <v>1304.8</v>
      </c>
      <c r="Q1566" s="18">
        <f t="shared" ref="Q1566:Q1570" si="2170">Q1567</f>
        <v>1304.8</v>
      </c>
      <c r="R1566" s="18">
        <f t="shared" si="2130"/>
        <v>9525.9</v>
      </c>
      <c r="S1566" s="18">
        <f t="shared" si="2131"/>
        <v>10004.099999999999</v>
      </c>
      <c r="T1566" s="18">
        <f t="shared" si="2132"/>
        <v>10004.099999999999</v>
      </c>
      <c r="U1566" s="18">
        <f t="shared" ref="U1566:U1570" si="2171">U1567</f>
        <v>0</v>
      </c>
      <c r="V1566" s="18">
        <f t="shared" ref="V1566:V1570" si="2172">V1567</f>
        <v>0</v>
      </c>
      <c r="W1566" s="18">
        <f t="shared" ref="W1566:W1570" si="2173">W1567</f>
        <v>0</v>
      </c>
      <c r="X1566" s="18">
        <f t="shared" si="2106"/>
        <v>9525.9</v>
      </c>
      <c r="Y1566" s="18">
        <f t="shared" si="2107"/>
        <v>10004.099999999999</v>
      </c>
      <c r="Z1566" s="18">
        <f t="shared" si="2108"/>
        <v>10004.099999999999</v>
      </c>
      <c r="AA1566" s="18">
        <f t="shared" ref="AA1566:AA1570" si="2174">AA1567</f>
        <v>0</v>
      </c>
      <c r="AB1566" s="18">
        <f t="shared" ref="AB1566:AB1570" si="2175">AB1567</f>
        <v>0</v>
      </c>
      <c r="AC1566" s="18">
        <f t="shared" ref="AC1566:AC1570" si="2176">AC1567</f>
        <v>0</v>
      </c>
      <c r="AD1566" s="18">
        <f t="shared" si="2083"/>
        <v>9525.9</v>
      </c>
      <c r="AE1566" s="18">
        <f t="shared" ref="AE1566:AE1570" si="2177">AE1567</f>
        <v>0</v>
      </c>
      <c r="AF1566" s="55">
        <f t="shared" si="2105"/>
        <v>9525.9</v>
      </c>
      <c r="AG1566" s="56">
        <f t="shared" si="2084"/>
        <v>10004.099999999999</v>
      </c>
      <c r="AH1566" s="56">
        <f t="shared" si="2085"/>
        <v>10004.099999999999</v>
      </c>
      <c r="AI1566" s="18">
        <f t="shared" ref="AI1566:AI1570" si="2178">AI1567</f>
        <v>0</v>
      </c>
      <c r="AJ1566" s="19"/>
      <c r="AK1566" s="19"/>
      <c r="AL1566" s="17"/>
      <c r="AM1566" s="17"/>
      <c r="AN1566" s="17"/>
      <c r="AO1566" s="17"/>
      <c r="AP1566" s="17"/>
    </row>
    <row r="1567" spans="1:42" ht="31.2" x14ac:dyDescent="0.3">
      <c r="A1567" s="47" t="s">
        <v>1012</v>
      </c>
      <c r="B1567" s="48"/>
      <c r="C1567" s="47"/>
      <c r="D1567" s="47"/>
      <c r="E1567" s="49" t="s">
        <v>169</v>
      </c>
      <c r="F1567" s="11">
        <f t="shared" si="2162"/>
        <v>8439.7999999999993</v>
      </c>
      <c r="G1567" s="11">
        <f t="shared" si="2163"/>
        <v>8699.2999999999993</v>
      </c>
      <c r="H1567" s="11">
        <f t="shared" si="2164"/>
        <v>8699.2999999999993</v>
      </c>
      <c r="I1567" s="11">
        <f t="shared" si="2165"/>
        <v>0</v>
      </c>
      <c r="J1567" s="11">
        <f t="shared" si="2166"/>
        <v>0</v>
      </c>
      <c r="K1567" s="11">
        <f t="shared" si="2167"/>
        <v>0</v>
      </c>
      <c r="L1567" s="11">
        <f t="shared" si="2137"/>
        <v>8439.7999999999993</v>
      </c>
      <c r="M1567" s="11">
        <f t="shared" si="2138"/>
        <v>8699.2999999999993</v>
      </c>
      <c r="N1567" s="11">
        <f t="shared" si="2139"/>
        <v>8699.2999999999993</v>
      </c>
      <c r="O1567" s="11">
        <f t="shared" si="2168"/>
        <v>1086.0999999999999</v>
      </c>
      <c r="P1567" s="11">
        <f t="shared" si="2169"/>
        <v>1304.8</v>
      </c>
      <c r="Q1567" s="11">
        <f t="shared" si="2170"/>
        <v>1304.8</v>
      </c>
      <c r="R1567" s="11">
        <f t="shared" si="2130"/>
        <v>9525.9</v>
      </c>
      <c r="S1567" s="11">
        <f t="shared" si="2131"/>
        <v>10004.099999999999</v>
      </c>
      <c r="T1567" s="11">
        <f t="shared" si="2132"/>
        <v>10004.099999999999</v>
      </c>
      <c r="U1567" s="11">
        <f t="shared" si="2171"/>
        <v>0</v>
      </c>
      <c r="V1567" s="11">
        <f t="shared" si="2172"/>
        <v>0</v>
      </c>
      <c r="W1567" s="11">
        <f t="shared" si="2173"/>
        <v>0</v>
      </c>
      <c r="X1567" s="11">
        <f t="shared" si="2106"/>
        <v>9525.9</v>
      </c>
      <c r="Y1567" s="11">
        <f t="shared" si="2107"/>
        <v>10004.099999999999</v>
      </c>
      <c r="Z1567" s="11">
        <f t="shared" si="2108"/>
        <v>10004.099999999999</v>
      </c>
      <c r="AA1567" s="11">
        <f t="shared" si="2174"/>
        <v>0</v>
      </c>
      <c r="AB1567" s="11">
        <f t="shared" si="2175"/>
        <v>0</v>
      </c>
      <c r="AC1567" s="11">
        <f t="shared" si="2176"/>
        <v>0</v>
      </c>
      <c r="AD1567" s="11">
        <f t="shared" si="2083"/>
        <v>9525.9</v>
      </c>
      <c r="AE1567" s="11">
        <f t="shared" si="2177"/>
        <v>0</v>
      </c>
      <c r="AF1567" s="57">
        <f t="shared" si="2105"/>
        <v>9525.9</v>
      </c>
      <c r="AG1567" s="58">
        <f t="shared" si="2084"/>
        <v>10004.099999999999</v>
      </c>
      <c r="AH1567" s="58">
        <f t="shared" si="2085"/>
        <v>10004.099999999999</v>
      </c>
      <c r="AI1567" s="11">
        <f t="shared" si="2178"/>
        <v>0</v>
      </c>
      <c r="AJ1567" s="21"/>
      <c r="AK1567" s="21"/>
    </row>
    <row r="1568" spans="1:42" ht="78" x14ac:dyDescent="0.3">
      <c r="A1568" s="47" t="s">
        <v>1012</v>
      </c>
      <c r="B1568" s="48" t="s">
        <v>141</v>
      </c>
      <c r="C1568" s="47"/>
      <c r="D1568" s="47"/>
      <c r="E1568" s="49" t="s">
        <v>142</v>
      </c>
      <c r="F1568" s="11">
        <f t="shared" si="2162"/>
        <v>8439.7999999999993</v>
      </c>
      <c r="G1568" s="11">
        <f t="shared" si="2163"/>
        <v>8699.2999999999993</v>
      </c>
      <c r="H1568" s="11">
        <f t="shared" si="2164"/>
        <v>8699.2999999999993</v>
      </c>
      <c r="I1568" s="11">
        <f t="shared" si="2165"/>
        <v>0</v>
      </c>
      <c r="J1568" s="11">
        <f t="shared" si="2166"/>
        <v>0</v>
      </c>
      <c r="K1568" s="11">
        <f t="shared" si="2167"/>
        <v>0</v>
      </c>
      <c r="L1568" s="11">
        <f t="shared" si="2137"/>
        <v>8439.7999999999993</v>
      </c>
      <c r="M1568" s="11">
        <f t="shared" si="2138"/>
        <v>8699.2999999999993</v>
      </c>
      <c r="N1568" s="11">
        <f t="shared" si="2139"/>
        <v>8699.2999999999993</v>
      </c>
      <c r="O1568" s="11">
        <f t="shared" si="2168"/>
        <v>1086.0999999999999</v>
      </c>
      <c r="P1568" s="11">
        <f t="shared" si="2169"/>
        <v>1304.8</v>
      </c>
      <c r="Q1568" s="11">
        <f t="shared" si="2170"/>
        <v>1304.8</v>
      </c>
      <c r="R1568" s="11">
        <f t="shared" si="2130"/>
        <v>9525.9</v>
      </c>
      <c r="S1568" s="11">
        <f t="shared" si="2131"/>
        <v>10004.099999999999</v>
      </c>
      <c r="T1568" s="11">
        <f t="shared" si="2132"/>
        <v>10004.099999999999</v>
      </c>
      <c r="U1568" s="11">
        <f t="shared" si="2171"/>
        <v>0</v>
      </c>
      <c r="V1568" s="11">
        <f t="shared" si="2172"/>
        <v>0</v>
      </c>
      <c r="W1568" s="11">
        <f t="shared" si="2173"/>
        <v>0</v>
      </c>
      <c r="X1568" s="11">
        <f t="shared" si="2106"/>
        <v>9525.9</v>
      </c>
      <c r="Y1568" s="11">
        <f t="shared" si="2107"/>
        <v>10004.099999999999</v>
      </c>
      <c r="Z1568" s="11">
        <f t="shared" si="2108"/>
        <v>10004.099999999999</v>
      </c>
      <c r="AA1568" s="11">
        <f t="shared" si="2174"/>
        <v>0</v>
      </c>
      <c r="AB1568" s="11">
        <f t="shared" si="2175"/>
        <v>0</v>
      </c>
      <c r="AC1568" s="11">
        <f t="shared" si="2176"/>
        <v>0</v>
      </c>
      <c r="AD1568" s="11">
        <f t="shared" si="2083"/>
        <v>9525.9</v>
      </c>
      <c r="AE1568" s="11">
        <f t="shared" si="2177"/>
        <v>0</v>
      </c>
      <c r="AF1568" s="57">
        <f t="shared" si="2105"/>
        <v>9525.9</v>
      </c>
      <c r="AG1568" s="58">
        <f t="shared" si="2084"/>
        <v>10004.099999999999</v>
      </c>
      <c r="AH1568" s="58">
        <f t="shared" si="2085"/>
        <v>10004.099999999999</v>
      </c>
      <c r="AI1568" s="11">
        <f t="shared" si="2178"/>
        <v>0</v>
      </c>
      <c r="AJ1568" s="21"/>
      <c r="AK1568" s="21"/>
    </row>
    <row r="1569" spans="1:42" ht="46.8" x14ac:dyDescent="0.3">
      <c r="A1569" s="47" t="s">
        <v>1012</v>
      </c>
      <c r="B1569" s="48">
        <v>100</v>
      </c>
      <c r="C1569" s="47" t="s">
        <v>30</v>
      </c>
      <c r="D1569" s="47" t="s">
        <v>296</v>
      </c>
      <c r="E1569" s="49" t="s">
        <v>1013</v>
      </c>
      <c r="F1569" s="11">
        <v>8439.7999999999993</v>
      </c>
      <c r="G1569" s="11">
        <v>8699.2999999999993</v>
      </c>
      <c r="H1569" s="11">
        <v>8699.2999999999993</v>
      </c>
      <c r="I1569" s="11"/>
      <c r="J1569" s="11"/>
      <c r="K1569" s="11"/>
      <c r="L1569" s="11">
        <f t="shared" si="2137"/>
        <v>8439.7999999999993</v>
      </c>
      <c r="M1569" s="11">
        <f t="shared" si="2138"/>
        <v>8699.2999999999993</v>
      </c>
      <c r="N1569" s="11">
        <f t="shared" si="2139"/>
        <v>8699.2999999999993</v>
      </c>
      <c r="O1569" s="11">
        <v>1086.0999999999999</v>
      </c>
      <c r="P1569" s="11">
        <v>1304.8</v>
      </c>
      <c r="Q1569" s="11">
        <v>1304.8</v>
      </c>
      <c r="R1569" s="11">
        <f t="shared" si="2130"/>
        <v>9525.9</v>
      </c>
      <c r="S1569" s="11">
        <f t="shared" si="2131"/>
        <v>10004.099999999999</v>
      </c>
      <c r="T1569" s="11">
        <f t="shared" si="2132"/>
        <v>10004.099999999999</v>
      </c>
      <c r="U1569" s="11"/>
      <c r="V1569" s="11"/>
      <c r="W1569" s="11"/>
      <c r="X1569" s="11">
        <f t="shared" si="2106"/>
        <v>9525.9</v>
      </c>
      <c r="Y1569" s="11">
        <f t="shared" si="2107"/>
        <v>10004.099999999999</v>
      </c>
      <c r="Z1569" s="11">
        <f t="shared" si="2108"/>
        <v>10004.099999999999</v>
      </c>
      <c r="AA1569" s="11"/>
      <c r="AB1569" s="11"/>
      <c r="AC1569" s="11"/>
      <c r="AD1569" s="11">
        <f t="shared" si="2083"/>
        <v>9525.9</v>
      </c>
      <c r="AE1569" s="11"/>
      <c r="AF1569" s="57">
        <f t="shared" si="2105"/>
        <v>9525.9</v>
      </c>
      <c r="AG1569" s="58">
        <f t="shared" si="2084"/>
        <v>10004.099999999999</v>
      </c>
      <c r="AH1569" s="58">
        <f t="shared" si="2085"/>
        <v>10004.099999999999</v>
      </c>
      <c r="AI1569" s="11"/>
      <c r="AJ1569" s="21"/>
      <c r="AK1569" s="21"/>
    </row>
    <row r="1570" spans="1:42" s="60" customFormat="1" ht="31.2" x14ac:dyDescent="0.3">
      <c r="A1570" s="44" t="s">
        <v>1014</v>
      </c>
      <c r="B1570" s="45"/>
      <c r="C1570" s="44"/>
      <c r="D1570" s="44"/>
      <c r="E1570" s="46" t="s">
        <v>1015</v>
      </c>
      <c r="F1570" s="18">
        <f t="shared" si="2162"/>
        <v>456821.50000000006</v>
      </c>
      <c r="G1570" s="18">
        <f t="shared" si="2163"/>
        <v>467821.9</v>
      </c>
      <c r="H1570" s="18">
        <f t="shared" si="2164"/>
        <v>467821.9</v>
      </c>
      <c r="I1570" s="18">
        <f t="shared" si="2165"/>
        <v>4694.7</v>
      </c>
      <c r="J1570" s="18">
        <f t="shared" si="2166"/>
        <v>4839.6000000000004</v>
      </c>
      <c r="K1570" s="18">
        <f t="shared" si="2167"/>
        <v>4839.6000000000004</v>
      </c>
      <c r="L1570" s="18">
        <f t="shared" si="2137"/>
        <v>461516.20000000007</v>
      </c>
      <c r="M1570" s="18">
        <f t="shared" si="2138"/>
        <v>472661.5</v>
      </c>
      <c r="N1570" s="18">
        <f t="shared" si="2139"/>
        <v>472661.5</v>
      </c>
      <c r="O1570" s="18">
        <f t="shared" si="2168"/>
        <v>64459.399999999987</v>
      </c>
      <c r="P1570" s="18">
        <f t="shared" si="2169"/>
        <v>79066.099999999991</v>
      </c>
      <c r="Q1570" s="18">
        <f t="shared" si="2170"/>
        <v>79066.099999999991</v>
      </c>
      <c r="R1570" s="18">
        <f t="shared" si="2130"/>
        <v>525975.60000000009</v>
      </c>
      <c r="S1570" s="18">
        <f t="shared" si="2131"/>
        <v>551727.6</v>
      </c>
      <c r="T1570" s="18">
        <f t="shared" si="2132"/>
        <v>551727.6</v>
      </c>
      <c r="U1570" s="18">
        <f t="shared" si="2171"/>
        <v>0</v>
      </c>
      <c r="V1570" s="18">
        <f t="shared" si="2172"/>
        <v>0</v>
      </c>
      <c r="W1570" s="18">
        <f t="shared" si="2173"/>
        <v>0</v>
      </c>
      <c r="X1570" s="18">
        <f t="shared" si="2106"/>
        <v>525975.60000000009</v>
      </c>
      <c r="Y1570" s="18">
        <f t="shared" si="2107"/>
        <v>551727.6</v>
      </c>
      <c r="Z1570" s="18">
        <f t="shared" si="2108"/>
        <v>551727.6</v>
      </c>
      <c r="AA1570" s="18">
        <f t="shared" si="2174"/>
        <v>0</v>
      </c>
      <c r="AB1570" s="18">
        <f t="shared" si="2175"/>
        <v>0</v>
      </c>
      <c r="AC1570" s="18">
        <f t="shared" si="2176"/>
        <v>0</v>
      </c>
      <c r="AD1570" s="18">
        <f t="shared" si="2083"/>
        <v>525975.60000000009</v>
      </c>
      <c r="AE1570" s="18">
        <f t="shared" si="2177"/>
        <v>0</v>
      </c>
      <c r="AF1570" s="55">
        <f t="shared" si="2105"/>
        <v>525975.60000000009</v>
      </c>
      <c r="AG1570" s="56">
        <f t="shared" si="2084"/>
        <v>551727.6</v>
      </c>
      <c r="AH1570" s="56">
        <f t="shared" si="2085"/>
        <v>551727.6</v>
      </c>
      <c r="AI1570" s="18">
        <f t="shared" si="2178"/>
        <v>0</v>
      </c>
      <c r="AJ1570" s="19"/>
      <c r="AK1570" s="19"/>
      <c r="AL1570" s="17"/>
      <c r="AM1570" s="17"/>
      <c r="AN1570" s="17"/>
      <c r="AO1570" s="17"/>
      <c r="AP1570" s="17"/>
    </row>
    <row r="1571" spans="1:42" ht="31.2" x14ac:dyDescent="0.3">
      <c r="A1571" s="47" t="s">
        <v>1016</v>
      </c>
      <c r="B1571" s="48"/>
      <c r="C1571" s="47"/>
      <c r="D1571" s="47"/>
      <c r="E1571" s="49" t="s">
        <v>169</v>
      </c>
      <c r="F1571" s="11">
        <f t="shared" ref="F1571:K1571" si="2179">F1572+F1574+F1576</f>
        <v>456821.50000000006</v>
      </c>
      <c r="G1571" s="11">
        <f t="shared" si="2179"/>
        <v>467821.9</v>
      </c>
      <c r="H1571" s="11">
        <f t="shared" si="2179"/>
        <v>467821.9</v>
      </c>
      <c r="I1571" s="11">
        <f t="shared" si="2179"/>
        <v>4694.7</v>
      </c>
      <c r="J1571" s="11">
        <f t="shared" si="2179"/>
        <v>4839.6000000000004</v>
      </c>
      <c r="K1571" s="11">
        <f t="shared" si="2179"/>
        <v>4839.6000000000004</v>
      </c>
      <c r="L1571" s="11">
        <f t="shared" si="2137"/>
        <v>461516.20000000007</v>
      </c>
      <c r="M1571" s="11">
        <f t="shared" si="2138"/>
        <v>472661.5</v>
      </c>
      <c r="N1571" s="11">
        <f t="shared" si="2139"/>
        <v>472661.5</v>
      </c>
      <c r="O1571" s="11">
        <f>O1572+O1574+O1576</f>
        <v>64459.399999999987</v>
      </c>
      <c r="P1571" s="11">
        <f>P1572+P1574+P1576</f>
        <v>79066.099999999991</v>
      </c>
      <c r="Q1571" s="11">
        <f>Q1572+Q1574+Q1576</f>
        <v>79066.099999999991</v>
      </c>
      <c r="R1571" s="11">
        <f t="shared" si="2130"/>
        <v>525975.60000000009</v>
      </c>
      <c r="S1571" s="11">
        <f t="shared" si="2131"/>
        <v>551727.6</v>
      </c>
      <c r="T1571" s="11">
        <f t="shared" si="2132"/>
        <v>551727.6</v>
      </c>
      <c r="U1571" s="11">
        <f>U1572+U1574+U1576</f>
        <v>0</v>
      </c>
      <c r="V1571" s="11">
        <f>V1572+V1574+V1576</f>
        <v>0</v>
      </c>
      <c r="W1571" s="11">
        <f>W1572+W1574+W1576</f>
        <v>0</v>
      </c>
      <c r="X1571" s="11">
        <f t="shared" si="2106"/>
        <v>525975.60000000009</v>
      </c>
      <c r="Y1571" s="11">
        <f t="shared" si="2107"/>
        <v>551727.6</v>
      </c>
      <c r="Z1571" s="11">
        <f t="shared" si="2108"/>
        <v>551727.6</v>
      </c>
      <c r="AA1571" s="11">
        <f>AA1572+AA1574+AA1576</f>
        <v>0</v>
      </c>
      <c r="AB1571" s="11">
        <f>AB1572+AB1574+AB1576</f>
        <v>0</v>
      </c>
      <c r="AC1571" s="11">
        <f>AC1572+AC1574+AC1576</f>
        <v>0</v>
      </c>
      <c r="AD1571" s="11">
        <f t="shared" si="2083"/>
        <v>525975.60000000009</v>
      </c>
      <c r="AE1571" s="11">
        <f>AE1572+AE1574+AE1576</f>
        <v>0</v>
      </c>
      <c r="AF1571" s="57">
        <f t="shared" si="2105"/>
        <v>525975.60000000009</v>
      </c>
      <c r="AG1571" s="58">
        <f t="shared" si="2084"/>
        <v>551727.6</v>
      </c>
      <c r="AH1571" s="58">
        <f t="shared" si="2085"/>
        <v>551727.6</v>
      </c>
      <c r="AI1571" s="11">
        <f>AI1572+AI1574+AI1576</f>
        <v>0</v>
      </c>
      <c r="AJ1571" s="21"/>
      <c r="AK1571" s="21"/>
    </row>
    <row r="1572" spans="1:42" ht="78" x14ac:dyDescent="0.3">
      <c r="A1572" s="47" t="s">
        <v>1016</v>
      </c>
      <c r="B1572" s="48" t="s">
        <v>141</v>
      </c>
      <c r="C1572" s="47"/>
      <c r="D1572" s="47"/>
      <c r="E1572" s="49" t="s">
        <v>142</v>
      </c>
      <c r="F1572" s="11">
        <f t="shared" ref="F1572:K1572" si="2180">F1573</f>
        <v>420447.50000000006</v>
      </c>
      <c r="G1572" s="11">
        <f t="shared" si="2180"/>
        <v>433379</v>
      </c>
      <c r="H1572" s="11">
        <f t="shared" si="2180"/>
        <v>433379</v>
      </c>
      <c r="I1572" s="11">
        <f t="shared" si="2180"/>
        <v>4694.7</v>
      </c>
      <c r="J1572" s="11">
        <f t="shared" si="2180"/>
        <v>4839.6000000000004</v>
      </c>
      <c r="K1572" s="11">
        <f t="shared" si="2180"/>
        <v>4839.6000000000004</v>
      </c>
      <c r="L1572" s="11">
        <f t="shared" si="2137"/>
        <v>425142.20000000007</v>
      </c>
      <c r="M1572" s="11">
        <f t="shared" si="2138"/>
        <v>438218.6</v>
      </c>
      <c r="N1572" s="11">
        <f t="shared" si="2139"/>
        <v>438218.6</v>
      </c>
      <c r="O1572" s="11">
        <f>O1573</f>
        <v>64459.399999999987</v>
      </c>
      <c r="P1572" s="11">
        <f>P1573</f>
        <v>79066.099999999991</v>
      </c>
      <c r="Q1572" s="11">
        <f>Q1573</f>
        <v>79066.099999999991</v>
      </c>
      <c r="R1572" s="11">
        <f t="shared" si="2130"/>
        <v>489601.60000000003</v>
      </c>
      <c r="S1572" s="11">
        <f t="shared" si="2131"/>
        <v>517284.69999999995</v>
      </c>
      <c r="T1572" s="11">
        <f t="shared" si="2132"/>
        <v>517284.69999999995</v>
      </c>
      <c r="U1572" s="11">
        <f>U1573</f>
        <v>0</v>
      </c>
      <c r="V1572" s="11">
        <f>V1573</f>
        <v>0</v>
      </c>
      <c r="W1572" s="11">
        <f>W1573</f>
        <v>0</v>
      </c>
      <c r="X1572" s="11">
        <f t="shared" si="2106"/>
        <v>489601.60000000003</v>
      </c>
      <c r="Y1572" s="11">
        <f t="shared" si="2107"/>
        <v>517284.69999999995</v>
      </c>
      <c r="Z1572" s="11">
        <f t="shared" si="2108"/>
        <v>517284.69999999995</v>
      </c>
      <c r="AA1572" s="11">
        <f>AA1573</f>
        <v>0</v>
      </c>
      <c r="AB1572" s="11">
        <f>AB1573</f>
        <v>0</v>
      </c>
      <c r="AC1572" s="11">
        <f>AC1573</f>
        <v>0</v>
      </c>
      <c r="AD1572" s="11">
        <f t="shared" si="2083"/>
        <v>489601.60000000003</v>
      </c>
      <c r="AE1572" s="11">
        <f>AE1573</f>
        <v>0</v>
      </c>
      <c r="AF1572" s="57">
        <f t="shared" si="2105"/>
        <v>489601.60000000003</v>
      </c>
      <c r="AG1572" s="58">
        <f t="shared" si="2084"/>
        <v>517284.69999999995</v>
      </c>
      <c r="AH1572" s="58">
        <f t="shared" si="2085"/>
        <v>517284.69999999995</v>
      </c>
      <c r="AI1572" s="11">
        <f>AI1573</f>
        <v>0</v>
      </c>
      <c r="AJ1572" s="21"/>
      <c r="AK1572" s="21"/>
    </row>
    <row r="1573" spans="1:42" ht="62.4" x14ac:dyDescent="0.3">
      <c r="A1573" s="47" t="s">
        <v>1016</v>
      </c>
      <c r="B1573" s="48">
        <v>100</v>
      </c>
      <c r="C1573" s="47" t="s">
        <v>30</v>
      </c>
      <c r="D1573" s="47" t="s">
        <v>235</v>
      </c>
      <c r="E1573" s="49" t="s">
        <v>368</v>
      </c>
      <c r="F1573" s="11">
        <v>420447.50000000006</v>
      </c>
      <c r="G1573" s="11">
        <v>433379</v>
      </c>
      <c r="H1573" s="11">
        <v>433379</v>
      </c>
      <c r="I1573" s="11">
        <v>4694.7</v>
      </c>
      <c r="J1573" s="11">
        <v>4839.6000000000004</v>
      </c>
      <c r="K1573" s="11">
        <v>4839.6000000000004</v>
      </c>
      <c r="L1573" s="11">
        <f t="shared" si="2137"/>
        <v>425142.20000000007</v>
      </c>
      <c r="M1573" s="11">
        <f t="shared" si="2138"/>
        <v>438218.6</v>
      </c>
      <c r="N1573" s="11">
        <f t="shared" si="2139"/>
        <v>438218.6</v>
      </c>
      <c r="O1573" s="11">
        <f>8547.9+9183.2+9066.1+8639.1+8898.8+8841.9+8796.3+2486.1</f>
        <v>64459.399999999987</v>
      </c>
      <c r="P1573" s="11">
        <f>10479.3+11169.8+11382.6+10545.4+10865.5+10836.6+10780.4+3006.5</f>
        <v>79066.099999999991</v>
      </c>
      <c r="Q1573" s="11">
        <f>10479.3+11169.8+11382.6+10545.4+10865.5+10836.6+10780.4+3006.5</f>
        <v>79066.099999999991</v>
      </c>
      <c r="R1573" s="11">
        <f t="shared" si="2130"/>
        <v>489601.60000000003</v>
      </c>
      <c r="S1573" s="11">
        <f t="shared" si="2131"/>
        <v>517284.69999999995</v>
      </c>
      <c r="T1573" s="11">
        <f t="shared" si="2132"/>
        <v>517284.69999999995</v>
      </c>
      <c r="U1573" s="11"/>
      <c r="V1573" s="11"/>
      <c r="W1573" s="11"/>
      <c r="X1573" s="11">
        <f t="shared" si="2106"/>
        <v>489601.60000000003</v>
      </c>
      <c r="Y1573" s="11">
        <f t="shared" si="2107"/>
        <v>517284.69999999995</v>
      </c>
      <c r="Z1573" s="11">
        <f t="shared" si="2108"/>
        <v>517284.69999999995</v>
      </c>
      <c r="AA1573" s="11"/>
      <c r="AB1573" s="11"/>
      <c r="AC1573" s="11"/>
      <c r="AD1573" s="11">
        <f t="shared" si="2083"/>
        <v>489601.60000000003</v>
      </c>
      <c r="AE1573" s="11"/>
      <c r="AF1573" s="57">
        <f t="shared" si="2105"/>
        <v>489601.60000000003</v>
      </c>
      <c r="AG1573" s="58">
        <f t="shared" si="2084"/>
        <v>517284.69999999995</v>
      </c>
      <c r="AH1573" s="58">
        <f t="shared" si="2085"/>
        <v>517284.69999999995</v>
      </c>
      <c r="AI1573" s="11"/>
      <c r="AJ1573" s="21"/>
      <c r="AK1573" s="21" t="s">
        <v>1017</v>
      </c>
    </row>
    <row r="1574" spans="1:42" ht="31.2" x14ac:dyDescent="0.3">
      <c r="A1574" s="47" t="s">
        <v>1016</v>
      </c>
      <c r="B1574" s="48" t="s">
        <v>59</v>
      </c>
      <c r="C1574" s="47"/>
      <c r="D1574" s="47"/>
      <c r="E1574" s="49" t="s">
        <v>60</v>
      </c>
      <c r="F1574" s="11">
        <f t="shared" ref="F1574:K1574" si="2181">F1575</f>
        <v>36093.599999999991</v>
      </c>
      <c r="G1574" s="11">
        <f t="shared" si="2181"/>
        <v>34162.5</v>
      </c>
      <c r="H1574" s="11">
        <f t="shared" si="2181"/>
        <v>34162.5</v>
      </c>
      <c r="I1574" s="11">
        <f t="shared" si="2181"/>
        <v>0</v>
      </c>
      <c r="J1574" s="11">
        <f t="shared" si="2181"/>
        <v>0</v>
      </c>
      <c r="K1574" s="11">
        <f t="shared" si="2181"/>
        <v>0</v>
      </c>
      <c r="L1574" s="11">
        <f t="shared" si="2137"/>
        <v>36093.599999999991</v>
      </c>
      <c r="M1574" s="11">
        <f t="shared" si="2138"/>
        <v>34162.5</v>
      </c>
      <c r="N1574" s="11">
        <f t="shared" si="2139"/>
        <v>34162.5</v>
      </c>
      <c r="O1574" s="11">
        <f>O1575</f>
        <v>0</v>
      </c>
      <c r="P1574" s="11">
        <f>P1575</f>
        <v>0</v>
      </c>
      <c r="Q1574" s="11">
        <f>Q1575</f>
        <v>0</v>
      </c>
      <c r="R1574" s="11">
        <f t="shared" si="2130"/>
        <v>36093.599999999991</v>
      </c>
      <c r="S1574" s="11">
        <f t="shared" si="2131"/>
        <v>34162.5</v>
      </c>
      <c r="T1574" s="11">
        <f t="shared" si="2132"/>
        <v>34162.5</v>
      </c>
      <c r="U1574" s="11">
        <f>U1575</f>
        <v>0</v>
      </c>
      <c r="V1574" s="11">
        <f>V1575</f>
        <v>0</v>
      </c>
      <c r="W1574" s="11">
        <f>W1575</f>
        <v>0</v>
      </c>
      <c r="X1574" s="11">
        <f t="shared" si="2106"/>
        <v>36093.599999999991</v>
      </c>
      <c r="Y1574" s="11">
        <f t="shared" si="2107"/>
        <v>34162.5</v>
      </c>
      <c r="Z1574" s="11">
        <f t="shared" si="2108"/>
        <v>34162.5</v>
      </c>
      <c r="AA1574" s="11">
        <f>AA1575</f>
        <v>0</v>
      </c>
      <c r="AB1574" s="11">
        <f>AB1575</f>
        <v>0</v>
      </c>
      <c r="AC1574" s="11">
        <f>AC1575</f>
        <v>0</v>
      </c>
      <c r="AD1574" s="11">
        <f t="shared" si="2083"/>
        <v>36093.599999999991</v>
      </c>
      <c r="AE1574" s="11">
        <f>AE1575</f>
        <v>0</v>
      </c>
      <c r="AF1574" s="57">
        <f t="shared" si="2105"/>
        <v>36093.599999999991</v>
      </c>
      <c r="AG1574" s="58">
        <f t="shared" si="2084"/>
        <v>34162.5</v>
      </c>
      <c r="AH1574" s="58">
        <f t="shared" si="2085"/>
        <v>34162.5</v>
      </c>
      <c r="AI1574" s="11">
        <f>AI1575</f>
        <v>0</v>
      </c>
      <c r="AJ1574" s="21"/>
      <c r="AK1574" s="21"/>
    </row>
    <row r="1575" spans="1:42" ht="62.4" x14ac:dyDescent="0.3">
      <c r="A1575" s="47" t="s">
        <v>1016</v>
      </c>
      <c r="B1575" s="48">
        <v>200</v>
      </c>
      <c r="C1575" s="47" t="s">
        <v>30</v>
      </c>
      <c r="D1575" s="47" t="s">
        <v>235</v>
      </c>
      <c r="E1575" s="49" t="s">
        <v>368</v>
      </c>
      <c r="F1575" s="11">
        <v>36093.599999999991</v>
      </c>
      <c r="G1575" s="11">
        <v>34162.5</v>
      </c>
      <c r="H1575" s="11">
        <v>34162.5</v>
      </c>
      <c r="I1575" s="11"/>
      <c r="J1575" s="11"/>
      <c r="K1575" s="11"/>
      <c r="L1575" s="11">
        <f t="shared" si="2137"/>
        <v>36093.599999999991</v>
      </c>
      <c r="M1575" s="11">
        <f t="shared" si="2138"/>
        <v>34162.5</v>
      </c>
      <c r="N1575" s="11">
        <f t="shared" si="2139"/>
        <v>34162.5</v>
      </c>
      <c r="O1575" s="11"/>
      <c r="P1575" s="11"/>
      <c r="Q1575" s="11"/>
      <c r="R1575" s="11">
        <f t="shared" si="2130"/>
        <v>36093.599999999991</v>
      </c>
      <c r="S1575" s="11">
        <f t="shared" si="2131"/>
        <v>34162.5</v>
      </c>
      <c r="T1575" s="11">
        <f t="shared" si="2132"/>
        <v>34162.5</v>
      </c>
      <c r="U1575" s="11"/>
      <c r="V1575" s="11"/>
      <c r="W1575" s="11"/>
      <c r="X1575" s="11">
        <f t="shared" si="2106"/>
        <v>36093.599999999991</v>
      </c>
      <c r="Y1575" s="11">
        <f t="shared" si="2107"/>
        <v>34162.5</v>
      </c>
      <c r="Z1575" s="11">
        <f t="shared" si="2108"/>
        <v>34162.5</v>
      </c>
      <c r="AA1575" s="11"/>
      <c r="AB1575" s="11"/>
      <c r="AC1575" s="11"/>
      <c r="AD1575" s="11">
        <f t="shared" si="2083"/>
        <v>36093.599999999991</v>
      </c>
      <c r="AE1575" s="11"/>
      <c r="AF1575" s="57">
        <f t="shared" si="2105"/>
        <v>36093.599999999991</v>
      </c>
      <c r="AG1575" s="58">
        <f t="shared" si="2084"/>
        <v>34162.5</v>
      </c>
      <c r="AH1575" s="58">
        <f t="shared" si="2085"/>
        <v>34162.5</v>
      </c>
      <c r="AI1575" s="11"/>
      <c r="AJ1575" s="21"/>
      <c r="AK1575" s="21"/>
    </row>
    <row r="1576" spans="1:42" x14ac:dyDescent="0.3">
      <c r="A1576" s="47" t="s">
        <v>1016</v>
      </c>
      <c r="B1576" s="48" t="s">
        <v>45</v>
      </c>
      <c r="C1576" s="47"/>
      <c r="D1576" s="47"/>
      <c r="E1576" s="49" t="s">
        <v>46</v>
      </c>
      <c r="F1576" s="11">
        <f t="shared" ref="F1576:K1576" si="2182">F1577</f>
        <v>280.39999999999998</v>
      </c>
      <c r="G1576" s="11">
        <f t="shared" si="2182"/>
        <v>280.39999999999998</v>
      </c>
      <c r="H1576" s="11">
        <f t="shared" si="2182"/>
        <v>280.39999999999998</v>
      </c>
      <c r="I1576" s="11">
        <f t="shared" si="2182"/>
        <v>0</v>
      </c>
      <c r="J1576" s="11">
        <f t="shared" si="2182"/>
        <v>0</v>
      </c>
      <c r="K1576" s="11">
        <f t="shared" si="2182"/>
        <v>0</v>
      </c>
      <c r="L1576" s="11">
        <f t="shared" si="2137"/>
        <v>280.39999999999998</v>
      </c>
      <c r="M1576" s="11">
        <f t="shared" si="2138"/>
        <v>280.39999999999998</v>
      </c>
      <c r="N1576" s="11">
        <f t="shared" si="2139"/>
        <v>280.39999999999998</v>
      </c>
      <c r="O1576" s="11">
        <f>O1577</f>
        <v>0</v>
      </c>
      <c r="P1576" s="11">
        <f>P1577</f>
        <v>0</v>
      </c>
      <c r="Q1576" s="11">
        <f>Q1577</f>
        <v>0</v>
      </c>
      <c r="R1576" s="11">
        <f t="shared" si="2130"/>
        <v>280.39999999999998</v>
      </c>
      <c r="S1576" s="11">
        <f t="shared" si="2131"/>
        <v>280.39999999999998</v>
      </c>
      <c r="T1576" s="11">
        <f t="shared" si="2132"/>
        <v>280.39999999999998</v>
      </c>
      <c r="U1576" s="11">
        <f>U1577</f>
        <v>0</v>
      </c>
      <c r="V1576" s="11">
        <f>V1577</f>
        <v>0</v>
      </c>
      <c r="W1576" s="11">
        <f>W1577</f>
        <v>0</v>
      </c>
      <c r="X1576" s="11">
        <f t="shared" si="2106"/>
        <v>280.39999999999998</v>
      </c>
      <c r="Y1576" s="11">
        <f t="shared" si="2107"/>
        <v>280.39999999999998</v>
      </c>
      <c r="Z1576" s="11">
        <f t="shared" si="2108"/>
        <v>280.39999999999998</v>
      </c>
      <c r="AA1576" s="11">
        <f>AA1577</f>
        <v>0</v>
      </c>
      <c r="AB1576" s="11">
        <f>AB1577</f>
        <v>0</v>
      </c>
      <c r="AC1576" s="11">
        <f>AC1577</f>
        <v>0</v>
      </c>
      <c r="AD1576" s="11">
        <f t="shared" si="2083"/>
        <v>280.39999999999998</v>
      </c>
      <c r="AE1576" s="11">
        <f>AE1577</f>
        <v>0</v>
      </c>
      <c r="AF1576" s="57">
        <f t="shared" si="2105"/>
        <v>280.39999999999998</v>
      </c>
      <c r="AG1576" s="58">
        <f t="shared" si="2084"/>
        <v>280.39999999999998</v>
      </c>
      <c r="AH1576" s="58">
        <f t="shared" si="2085"/>
        <v>280.39999999999998</v>
      </c>
      <c r="AI1576" s="11">
        <f>AI1577</f>
        <v>0</v>
      </c>
      <c r="AJ1576" s="21"/>
      <c r="AK1576" s="21"/>
    </row>
    <row r="1577" spans="1:42" ht="62.4" x14ac:dyDescent="0.3">
      <c r="A1577" s="47" t="s">
        <v>1016</v>
      </c>
      <c r="B1577" s="48">
        <v>800</v>
      </c>
      <c r="C1577" s="47" t="s">
        <v>30</v>
      </c>
      <c r="D1577" s="47" t="s">
        <v>235</v>
      </c>
      <c r="E1577" s="49" t="s">
        <v>368</v>
      </c>
      <c r="F1577" s="11">
        <v>280.39999999999998</v>
      </c>
      <c r="G1577" s="11">
        <v>280.39999999999998</v>
      </c>
      <c r="H1577" s="11">
        <v>280.39999999999998</v>
      </c>
      <c r="I1577" s="11"/>
      <c r="J1577" s="11"/>
      <c r="K1577" s="11"/>
      <c r="L1577" s="11">
        <f t="shared" si="2137"/>
        <v>280.39999999999998</v>
      </c>
      <c r="M1577" s="11">
        <f t="shared" si="2138"/>
        <v>280.39999999999998</v>
      </c>
      <c r="N1577" s="11">
        <f t="shared" si="2139"/>
        <v>280.39999999999998</v>
      </c>
      <c r="O1577" s="11"/>
      <c r="P1577" s="11"/>
      <c r="Q1577" s="11"/>
      <c r="R1577" s="11">
        <f t="shared" si="2130"/>
        <v>280.39999999999998</v>
      </c>
      <c r="S1577" s="11">
        <f t="shared" si="2131"/>
        <v>280.39999999999998</v>
      </c>
      <c r="T1577" s="11">
        <f t="shared" si="2132"/>
        <v>280.39999999999998</v>
      </c>
      <c r="U1577" s="11"/>
      <c r="V1577" s="11"/>
      <c r="W1577" s="11"/>
      <c r="X1577" s="11">
        <f t="shared" si="2106"/>
        <v>280.39999999999998</v>
      </c>
      <c r="Y1577" s="11">
        <f t="shared" si="2107"/>
        <v>280.39999999999998</v>
      </c>
      <c r="Z1577" s="11">
        <f t="shared" si="2108"/>
        <v>280.39999999999998</v>
      </c>
      <c r="AA1577" s="11"/>
      <c r="AB1577" s="11"/>
      <c r="AC1577" s="11"/>
      <c r="AD1577" s="11">
        <f t="shared" si="2083"/>
        <v>280.39999999999998</v>
      </c>
      <c r="AE1577" s="11"/>
      <c r="AF1577" s="57">
        <f t="shared" si="2105"/>
        <v>280.39999999999998</v>
      </c>
      <c r="AG1577" s="58">
        <f t="shared" si="2084"/>
        <v>280.39999999999998</v>
      </c>
      <c r="AH1577" s="58">
        <f t="shared" si="2085"/>
        <v>280.39999999999998</v>
      </c>
      <c r="AI1577" s="11"/>
      <c r="AJ1577" s="21"/>
      <c r="AK1577" s="21"/>
    </row>
    <row r="1578" spans="1:42" s="60" customFormat="1" ht="31.2" x14ac:dyDescent="0.3">
      <c r="A1578" s="44" t="s">
        <v>1018</v>
      </c>
      <c r="B1578" s="45"/>
      <c r="C1578" s="44"/>
      <c r="D1578" s="44"/>
      <c r="E1578" s="46" t="s">
        <v>1019</v>
      </c>
      <c r="F1578" s="18">
        <f t="shared" ref="F1578:K1578" si="2183">F1579</f>
        <v>228331.7</v>
      </c>
      <c r="G1578" s="18">
        <f t="shared" si="2183"/>
        <v>235032.59999999998</v>
      </c>
      <c r="H1578" s="18">
        <f t="shared" si="2183"/>
        <v>235032.59999999998</v>
      </c>
      <c r="I1578" s="18">
        <f t="shared" si="2183"/>
        <v>0</v>
      </c>
      <c r="J1578" s="18">
        <f t="shared" si="2183"/>
        <v>0</v>
      </c>
      <c r="K1578" s="18">
        <f t="shared" si="2183"/>
        <v>0</v>
      </c>
      <c r="L1578" s="18">
        <f t="shared" si="2137"/>
        <v>228331.7</v>
      </c>
      <c r="M1578" s="18">
        <f t="shared" si="2138"/>
        <v>235032.59999999998</v>
      </c>
      <c r="N1578" s="18">
        <f t="shared" si="2139"/>
        <v>235032.59999999998</v>
      </c>
      <c r="O1578" s="18">
        <f>O1579</f>
        <v>32645.5</v>
      </c>
      <c r="P1578" s="18">
        <f>P1579</f>
        <v>39826.300000000003</v>
      </c>
      <c r="Q1578" s="18">
        <f>Q1579</f>
        <v>39826.300000000003</v>
      </c>
      <c r="R1578" s="18">
        <f t="shared" si="2130"/>
        <v>260977.2</v>
      </c>
      <c r="S1578" s="18">
        <f t="shared" si="2131"/>
        <v>274858.89999999997</v>
      </c>
      <c r="T1578" s="18">
        <f t="shared" si="2132"/>
        <v>274858.89999999997</v>
      </c>
      <c r="U1578" s="18">
        <f>U1579</f>
        <v>0</v>
      </c>
      <c r="V1578" s="18">
        <f>V1579</f>
        <v>0</v>
      </c>
      <c r="W1578" s="18">
        <f>W1579</f>
        <v>0</v>
      </c>
      <c r="X1578" s="18">
        <f t="shared" si="2106"/>
        <v>260977.2</v>
      </c>
      <c r="Y1578" s="18">
        <f t="shared" si="2107"/>
        <v>274858.89999999997</v>
      </c>
      <c r="Z1578" s="18">
        <f t="shared" si="2108"/>
        <v>274858.89999999997</v>
      </c>
      <c r="AA1578" s="18">
        <f>AA1579</f>
        <v>0</v>
      </c>
      <c r="AB1578" s="18">
        <f>AB1579</f>
        <v>0</v>
      </c>
      <c r="AC1578" s="18">
        <f>AC1579</f>
        <v>0</v>
      </c>
      <c r="AD1578" s="18">
        <f t="shared" si="2083"/>
        <v>260977.2</v>
      </c>
      <c r="AE1578" s="18">
        <f>AE1579</f>
        <v>0</v>
      </c>
      <c r="AF1578" s="55">
        <f t="shared" si="2105"/>
        <v>260977.2</v>
      </c>
      <c r="AG1578" s="56">
        <f t="shared" si="2084"/>
        <v>274858.89999999997</v>
      </c>
      <c r="AH1578" s="56">
        <f t="shared" si="2085"/>
        <v>274858.89999999997</v>
      </c>
      <c r="AI1578" s="18">
        <f>AI1579</f>
        <v>0</v>
      </c>
      <c r="AJ1578" s="19"/>
      <c r="AK1578" s="19"/>
      <c r="AL1578" s="17"/>
      <c r="AM1578" s="17"/>
      <c r="AN1578" s="17"/>
      <c r="AO1578" s="17"/>
      <c r="AP1578" s="17"/>
    </row>
    <row r="1579" spans="1:42" ht="31.2" x14ac:dyDescent="0.3">
      <c r="A1579" s="47" t="s">
        <v>1020</v>
      </c>
      <c r="B1579" s="48"/>
      <c r="C1579" s="47"/>
      <c r="D1579" s="47"/>
      <c r="E1579" s="49" t="s">
        <v>169</v>
      </c>
      <c r="F1579" s="11">
        <f t="shared" ref="F1579:K1579" si="2184">F1580+F1583+F1586</f>
        <v>228331.7</v>
      </c>
      <c r="G1579" s="11">
        <f t="shared" si="2184"/>
        <v>235032.59999999998</v>
      </c>
      <c r="H1579" s="11">
        <f t="shared" si="2184"/>
        <v>235032.59999999998</v>
      </c>
      <c r="I1579" s="11">
        <f t="shared" si="2184"/>
        <v>0</v>
      </c>
      <c r="J1579" s="11">
        <f t="shared" si="2184"/>
        <v>0</v>
      </c>
      <c r="K1579" s="11">
        <f t="shared" si="2184"/>
        <v>0</v>
      </c>
      <c r="L1579" s="11">
        <f t="shared" si="2137"/>
        <v>228331.7</v>
      </c>
      <c r="M1579" s="11">
        <f t="shared" si="2138"/>
        <v>235032.59999999998</v>
      </c>
      <c r="N1579" s="11">
        <f t="shared" si="2139"/>
        <v>235032.59999999998</v>
      </c>
      <c r="O1579" s="11">
        <f>O1580+O1583+O1586</f>
        <v>32645.5</v>
      </c>
      <c r="P1579" s="11">
        <f>P1580+P1583+P1586</f>
        <v>39826.300000000003</v>
      </c>
      <c r="Q1579" s="11">
        <f>Q1580+Q1583+Q1586</f>
        <v>39826.300000000003</v>
      </c>
      <c r="R1579" s="11">
        <f t="shared" si="2130"/>
        <v>260977.2</v>
      </c>
      <c r="S1579" s="11">
        <f t="shared" si="2131"/>
        <v>274858.89999999997</v>
      </c>
      <c r="T1579" s="11">
        <f t="shared" si="2132"/>
        <v>274858.89999999997</v>
      </c>
      <c r="U1579" s="11">
        <f>U1580+U1583+U1586</f>
        <v>0</v>
      </c>
      <c r="V1579" s="11">
        <f>V1580+V1583+V1586</f>
        <v>0</v>
      </c>
      <c r="W1579" s="11">
        <f>W1580+W1583+W1586</f>
        <v>0</v>
      </c>
      <c r="X1579" s="11">
        <f t="shared" si="2106"/>
        <v>260977.2</v>
      </c>
      <c r="Y1579" s="11">
        <f t="shared" si="2107"/>
        <v>274858.89999999997</v>
      </c>
      <c r="Z1579" s="11">
        <f t="shared" si="2108"/>
        <v>274858.89999999997</v>
      </c>
      <c r="AA1579" s="11">
        <f>AA1580+AA1583+AA1586</f>
        <v>0</v>
      </c>
      <c r="AB1579" s="11">
        <f>AB1580+AB1583+AB1586</f>
        <v>0</v>
      </c>
      <c r="AC1579" s="11">
        <f>AC1580+AC1583+AC1586</f>
        <v>0</v>
      </c>
      <c r="AD1579" s="11">
        <f t="shared" si="2083"/>
        <v>260977.2</v>
      </c>
      <c r="AE1579" s="11">
        <f>AE1580+AE1583+AE1586</f>
        <v>0</v>
      </c>
      <c r="AF1579" s="57">
        <f t="shared" si="2105"/>
        <v>260977.2</v>
      </c>
      <c r="AG1579" s="58">
        <f t="shared" si="2084"/>
        <v>274858.89999999997</v>
      </c>
      <c r="AH1579" s="58">
        <f t="shared" si="2085"/>
        <v>274858.89999999997</v>
      </c>
      <c r="AI1579" s="11">
        <f>AI1580+AI1583+AI1586</f>
        <v>0</v>
      </c>
      <c r="AJ1579" s="21"/>
      <c r="AK1579" s="21"/>
    </row>
    <row r="1580" spans="1:42" ht="78" x14ac:dyDescent="0.3">
      <c r="A1580" s="47" t="s">
        <v>1020</v>
      </c>
      <c r="B1580" s="48" t="s">
        <v>141</v>
      </c>
      <c r="C1580" s="47"/>
      <c r="D1580" s="47"/>
      <c r="E1580" s="49" t="s">
        <v>142</v>
      </c>
      <c r="F1580" s="11">
        <f t="shared" ref="F1580:K1580" si="2185">F1581+F1582</f>
        <v>218222</v>
      </c>
      <c r="G1580" s="11">
        <f t="shared" si="2185"/>
        <v>224922.89999999997</v>
      </c>
      <c r="H1580" s="11">
        <f t="shared" si="2185"/>
        <v>224922.89999999997</v>
      </c>
      <c r="I1580" s="11">
        <f t="shared" si="2185"/>
        <v>0</v>
      </c>
      <c r="J1580" s="11">
        <f t="shared" si="2185"/>
        <v>0</v>
      </c>
      <c r="K1580" s="11">
        <f t="shared" si="2185"/>
        <v>0</v>
      </c>
      <c r="L1580" s="11">
        <f t="shared" si="2137"/>
        <v>218222</v>
      </c>
      <c r="M1580" s="11">
        <f t="shared" si="2138"/>
        <v>224922.89999999997</v>
      </c>
      <c r="N1580" s="11">
        <f t="shared" si="2139"/>
        <v>224922.89999999997</v>
      </c>
      <c r="O1580" s="11">
        <f>O1581+O1582</f>
        <v>32645.5</v>
      </c>
      <c r="P1580" s="11">
        <f>P1581+P1582</f>
        <v>39826.300000000003</v>
      </c>
      <c r="Q1580" s="11">
        <f>Q1581+Q1582</f>
        <v>39826.300000000003</v>
      </c>
      <c r="R1580" s="11">
        <f t="shared" si="2130"/>
        <v>250867.5</v>
      </c>
      <c r="S1580" s="11">
        <f t="shared" si="2131"/>
        <v>264749.19999999995</v>
      </c>
      <c r="T1580" s="11">
        <f t="shared" si="2132"/>
        <v>264749.19999999995</v>
      </c>
      <c r="U1580" s="11">
        <f>U1581+U1582</f>
        <v>0</v>
      </c>
      <c r="V1580" s="11">
        <f>V1581+V1582</f>
        <v>0</v>
      </c>
      <c r="W1580" s="11">
        <f>W1581+W1582</f>
        <v>0</v>
      </c>
      <c r="X1580" s="11">
        <f t="shared" si="2106"/>
        <v>250867.5</v>
      </c>
      <c r="Y1580" s="11">
        <f t="shared" si="2107"/>
        <v>264749.19999999995</v>
      </c>
      <c r="Z1580" s="11">
        <f t="shared" si="2108"/>
        <v>264749.19999999995</v>
      </c>
      <c r="AA1580" s="11">
        <f>AA1581+AA1582</f>
        <v>0</v>
      </c>
      <c r="AB1580" s="11">
        <f>AB1581+AB1582</f>
        <v>0</v>
      </c>
      <c r="AC1580" s="11">
        <f>AC1581+AC1582</f>
        <v>0</v>
      </c>
      <c r="AD1580" s="11">
        <f t="shared" si="2083"/>
        <v>250867.5</v>
      </c>
      <c r="AE1580" s="11">
        <f>AE1581+AE1582</f>
        <v>0</v>
      </c>
      <c r="AF1580" s="57">
        <f t="shared" si="2105"/>
        <v>250867.5</v>
      </c>
      <c r="AG1580" s="58">
        <f t="shared" si="2084"/>
        <v>264749.19999999995</v>
      </c>
      <c r="AH1580" s="58">
        <f t="shared" si="2085"/>
        <v>264749.19999999995</v>
      </c>
      <c r="AI1580" s="11">
        <f>AI1581+AI1582</f>
        <v>0</v>
      </c>
      <c r="AJ1580" s="21"/>
      <c r="AK1580" s="21"/>
    </row>
    <row r="1581" spans="1:42" ht="46.8" x14ac:dyDescent="0.3">
      <c r="A1581" s="47" t="s">
        <v>1020</v>
      </c>
      <c r="B1581" s="48">
        <v>100</v>
      </c>
      <c r="C1581" s="47" t="s">
        <v>30</v>
      </c>
      <c r="D1581" s="47" t="s">
        <v>328</v>
      </c>
      <c r="E1581" s="49" t="s">
        <v>1005</v>
      </c>
      <c r="F1581" s="11">
        <v>162700.69999999998</v>
      </c>
      <c r="G1581" s="11">
        <v>167693.89999999997</v>
      </c>
      <c r="H1581" s="11">
        <v>167693.89999999997</v>
      </c>
      <c r="I1581" s="11"/>
      <c r="J1581" s="11"/>
      <c r="K1581" s="11"/>
      <c r="L1581" s="11">
        <f t="shared" si="2137"/>
        <v>162700.69999999998</v>
      </c>
      <c r="M1581" s="11">
        <f t="shared" si="2138"/>
        <v>167693.89999999997</v>
      </c>
      <c r="N1581" s="11">
        <f t="shared" si="2139"/>
        <v>167693.89999999997</v>
      </c>
      <c r="O1581" s="11">
        <v>24218.7</v>
      </c>
      <c r="P1581" s="11">
        <v>29533.7</v>
      </c>
      <c r="Q1581" s="11">
        <v>29533.7</v>
      </c>
      <c r="R1581" s="11">
        <f t="shared" si="2130"/>
        <v>186919.4</v>
      </c>
      <c r="S1581" s="11">
        <f t="shared" si="2131"/>
        <v>197227.59999999998</v>
      </c>
      <c r="T1581" s="11">
        <f t="shared" si="2132"/>
        <v>197227.59999999998</v>
      </c>
      <c r="U1581" s="11"/>
      <c r="V1581" s="11"/>
      <c r="W1581" s="11"/>
      <c r="X1581" s="11">
        <f t="shared" si="2106"/>
        <v>186919.4</v>
      </c>
      <c r="Y1581" s="11">
        <f t="shared" si="2107"/>
        <v>197227.59999999998</v>
      </c>
      <c r="Z1581" s="11">
        <f t="shared" si="2108"/>
        <v>197227.59999999998</v>
      </c>
      <c r="AA1581" s="11"/>
      <c r="AB1581" s="11"/>
      <c r="AC1581" s="11"/>
      <c r="AD1581" s="11">
        <f t="shared" si="2083"/>
        <v>186919.4</v>
      </c>
      <c r="AE1581" s="11"/>
      <c r="AF1581" s="57">
        <f t="shared" si="2105"/>
        <v>186919.4</v>
      </c>
      <c r="AG1581" s="58">
        <f t="shared" si="2084"/>
        <v>197227.59999999998</v>
      </c>
      <c r="AH1581" s="58">
        <f t="shared" si="2085"/>
        <v>197227.59999999998</v>
      </c>
      <c r="AI1581" s="11"/>
      <c r="AJ1581" s="21"/>
      <c r="AK1581" s="21"/>
    </row>
    <row r="1582" spans="1:42" x14ac:dyDescent="0.3">
      <c r="A1582" s="47" t="s">
        <v>1020</v>
      </c>
      <c r="B1582" s="48">
        <v>100</v>
      </c>
      <c r="C1582" s="47" t="s">
        <v>30</v>
      </c>
      <c r="D1582" s="47" t="s">
        <v>31</v>
      </c>
      <c r="E1582" s="49" t="s">
        <v>32</v>
      </c>
      <c r="F1582" s="11">
        <v>55521.3</v>
      </c>
      <c r="G1582" s="11">
        <v>57229.000000000007</v>
      </c>
      <c r="H1582" s="11">
        <v>57229.000000000007</v>
      </c>
      <c r="I1582" s="11"/>
      <c r="J1582" s="11"/>
      <c r="K1582" s="11"/>
      <c r="L1582" s="11">
        <f t="shared" si="2137"/>
        <v>55521.3</v>
      </c>
      <c r="M1582" s="11">
        <f t="shared" si="2138"/>
        <v>57229.000000000007</v>
      </c>
      <c r="N1582" s="11">
        <f t="shared" si="2139"/>
        <v>57229.000000000007</v>
      </c>
      <c r="O1582" s="11">
        <f>3017.3+5409.5</f>
        <v>8426.7999999999993</v>
      </c>
      <c r="P1582" s="11">
        <f>3678.6+6614</f>
        <v>10292.6</v>
      </c>
      <c r="Q1582" s="11">
        <f>3678.6+6614</f>
        <v>10292.6</v>
      </c>
      <c r="R1582" s="11">
        <f t="shared" si="2130"/>
        <v>63948.100000000006</v>
      </c>
      <c r="S1582" s="11">
        <f t="shared" si="2131"/>
        <v>67521.600000000006</v>
      </c>
      <c r="T1582" s="11">
        <f t="shared" si="2132"/>
        <v>67521.600000000006</v>
      </c>
      <c r="U1582" s="11"/>
      <c r="V1582" s="11"/>
      <c r="W1582" s="11"/>
      <c r="X1582" s="11">
        <f t="shared" si="2106"/>
        <v>63948.100000000006</v>
      </c>
      <c r="Y1582" s="11">
        <f t="shared" si="2107"/>
        <v>67521.600000000006</v>
      </c>
      <c r="Z1582" s="11">
        <f t="shared" si="2108"/>
        <v>67521.600000000006</v>
      </c>
      <c r="AA1582" s="11"/>
      <c r="AB1582" s="11"/>
      <c r="AC1582" s="11"/>
      <c r="AD1582" s="11">
        <f t="shared" si="2083"/>
        <v>63948.100000000006</v>
      </c>
      <c r="AE1582" s="11"/>
      <c r="AF1582" s="57">
        <f t="shared" si="2105"/>
        <v>63948.100000000006</v>
      </c>
      <c r="AG1582" s="58">
        <f t="shared" si="2084"/>
        <v>67521.600000000006</v>
      </c>
      <c r="AH1582" s="58">
        <f t="shared" si="2085"/>
        <v>67521.600000000006</v>
      </c>
      <c r="AI1582" s="11"/>
      <c r="AJ1582" s="21"/>
      <c r="AK1582" s="21"/>
    </row>
    <row r="1583" spans="1:42" ht="31.2" x14ac:dyDescent="0.3">
      <c r="A1583" s="47" t="s">
        <v>1020</v>
      </c>
      <c r="B1583" s="48" t="s">
        <v>59</v>
      </c>
      <c r="C1583" s="47"/>
      <c r="D1583" s="47"/>
      <c r="E1583" s="49" t="s">
        <v>60</v>
      </c>
      <c r="F1583" s="11">
        <f t="shared" ref="F1583:K1583" si="2186">F1584+F1585</f>
        <v>10039.700000000001</v>
      </c>
      <c r="G1583" s="11">
        <f t="shared" si="2186"/>
        <v>10039.700000000001</v>
      </c>
      <c r="H1583" s="11">
        <f t="shared" si="2186"/>
        <v>10039.700000000001</v>
      </c>
      <c r="I1583" s="11">
        <f t="shared" si="2186"/>
        <v>0</v>
      </c>
      <c r="J1583" s="11">
        <f t="shared" si="2186"/>
        <v>0</v>
      </c>
      <c r="K1583" s="11">
        <f t="shared" si="2186"/>
        <v>0</v>
      </c>
      <c r="L1583" s="11">
        <f t="shared" si="2137"/>
        <v>10039.700000000001</v>
      </c>
      <c r="M1583" s="11">
        <f t="shared" si="2138"/>
        <v>10039.700000000001</v>
      </c>
      <c r="N1583" s="11">
        <f t="shared" si="2139"/>
        <v>10039.700000000001</v>
      </c>
      <c r="O1583" s="11">
        <f>O1584+O1585</f>
        <v>0</v>
      </c>
      <c r="P1583" s="11">
        <f>P1584+P1585</f>
        <v>0</v>
      </c>
      <c r="Q1583" s="11">
        <f>Q1584+Q1585</f>
        <v>0</v>
      </c>
      <c r="R1583" s="11">
        <f t="shared" si="2130"/>
        <v>10039.700000000001</v>
      </c>
      <c r="S1583" s="11">
        <f t="shared" si="2131"/>
        <v>10039.700000000001</v>
      </c>
      <c r="T1583" s="11">
        <f t="shared" si="2132"/>
        <v>10039.700000000001</v>
      </c>
      <c r="U1583" s="11">
        <f>U1584+U1585</f>
        <v>0</v>
      </c>
      <c r="V1583" s="11">
        <f>V1584+V1585</f>
        <v>0</v>
      </c>
      <c r="W1583" s="11">
        <f>W1584+W1585</f>
        <v>0</v>
      </c>
      <c r="X1583" s="11">
        <f t="shared" si="2106"/>
        <v>10039.700000000001</v>
      </c>
      <c r="Y1583" s="11">
        <f t="shared" si="2107"/>
        <v>10039.700000000001</v>
      </c>
      <c r="Z1583" s="11">
        <f t="shared" si="2108"/>
        <v>10039.700000000001</v>
      </c>
      <c r="AA1583" s="11">
        <f>AA1584+AA1585</f>
        <v>0</v>
      </c>
      <c r="AB1583" s="11">
        <f>AB1584+AB1585</f>
        <v>0</v>
      </c>
      <c r="AC1583" s="11">
        <f>AC1584+AC1585</f>
        <v>0</v>
      </c>
      <c r="AD1583" s="11">
        <f t="shared" ref="AD1583:AD1618" si="2187">X1583+AA1583</f>
        <v>10039.700000000001</v>
      </c>
      <c r="AE1583" s="11">
        <f>AE1584+AE1585</f>
        <v>0</v>
      </c>
      <c r="AF1583" s="57">
        <f t="shared" si="2105"/>
        <v>10039.700000000001</v>
      </c>
      <c r="AG1583" s="58">
        <f t="shared" ref="AG1583:AG1618" si="2188">Y1583+AB1583</f>
        <v>10039.700000000001</v>
      </c>
      <c r="AH1583" s="58">
        <f t="shared" ref="AH1583:AH1618" si="2189">Z1583+AC1583</f>
        <v>10039.700000000001</v>
      </c>
      <c r="AI1583" s="11">
        <f>AI1584+AI1585</f>
        <v>0</v>
      </c>
      <c r="AJ1583" s="21"/>
      <c r="AK1583" s="21"/>
    </row>
    <row r="1584" spans="1:42" ht="46.8" x14ac:dyDescent="0.3">
      <c r="A1584" s="47" t="s">
        <v>1020</v>
      </c>
      <c r="B1584" s="48">
        <v>200</v>
      </c>
      <c r="C1584" s="47" t="s">
        <v>30</v>
      </c>
      <c r="D1584" s="47" t="s">
        <v>328</v>
      </c>
      <c r="E1584" s="49" t="s">
        <v>1005</v>
      </c>
      <c r="F1584" s="11">
        <v>6833.7</v>
      </c>
      <c r="G1584" s="11">
        <v>6833.7</v>
      </c>
      <c r="H1584" s="11">
        <v>6833.7</v>
      </c>
      <c r="I1584" s="11"/>
      <c r="J1584" s="11"/>
      <c r="K1584" s="11"/>
      <c r="L1584" s="11">
        <f t="shared" si="2137"/>
        <v>6833.7</v>
      </c>
      <c r="M1584" s="11">
        <f t="shared" si="2138"/>
        <v>6833.7</v>
      </c>
      <c r="N1584" s="11">
        <f t="shared" si="2139"/>
        <v>6833.7</v>
      </c>
      <c r="O1584" s="11"/>
      <c r="P1584" s="11"/>
      <c r="Q1584" s="11"/>
      <c r="R1584" s="11">
        <f t="shared" si="2130"/>
        <v>6833.7</v>
      </c>
      <c r="S1584" s="11">
        <f t="shared" si="2131"/>
        <v>6833.7</v>
      </c>
      <c r="T1584" s="11">
        <f t="shared" si="2132"/>
        <v>6833.7</v>
      </c>
      <c r="U1584" s="11"/>
      <c r="V1584" s="11"/>
      <c r="W1584" s="11"/>
      <c r="X1584" s="11">
        <f t="shared" si="2106"/>
        <v>6833.7</v>
      </c>
      <c r="Y1584" s="11">
        <f t="shared" si="2107"/>
        <v>6833.7</v>
      </c>
      <c r="Z1584" s="11">
        <f t="shared" si="2108"/>
        <v>6833.7</v>
      </c>
      <c r="AA1584" s="11"/>
      <c r="AB1584" s="11"/>
      <c r="AC1584" s="11"/>
      <c r="AD1584" s="11">
        <f t="shared" si="2187"/>
        <v>6833.7</v>
      </c>
      <c r="AE1584" s="11"/>
      <c r="AF1584" s="57">
        <f t="shared" si="2105"/>
        <v>6833.7</v>
      </c>
      <c r="AG1584" s="58">
        <f t="shared" si="2188"/>
        <v>6833.7</v>
      </c>
      <c r="AH1584" s="58">
        <f t="shared" si="2189"/>
        <v>6833.7</v>
      </c>
      <c r="AI1584" s="11"/>
      <c r="AJ1584" s="21"/>
      <c r="AK1584" s="21"/>
    </row>
    <row r="1585" spans="1:42" x14ac:dyDescent="0.3">
      <c r="A1585" s="47" t="s">
        <v>1020</v>
      </c>
      <c r="B1585" s="48">
        <v>200</v>
      </c>
      <c r="C1585" s="47" t="s">
        <v>30</v>
      </c>
      <c r="D1585" s="47" t="s">
        <v>31</v>
      </c>
      <c r="E1585" s="49" t="s">
        <v>32</v>
      </c>
      <c r="F1585" s="11">
        <v>3206</v>
      </c>
      <c r="G1585" s="11">
        <v>3206</v>
      </c>
      <c r="H1585" s="11">
        <v>3206</v>
      </c>
      <c r="I1585" s="11"/>
      <c r="J1585" s="11"/>
      <c r="K1585" s="11"/>
      <c r="L1585" s="11">
        <f t="shared" si="2137"/>
        <v>3206</v>
      </c>
      <c r="M1585" s="11">
        <f t="shared" si="2138"/>
        <v>3206</v>
      </c>
      <c r="N1585" s="11">
        <f t="shared" si="2139"/>
        <v>3206</v>
      </c>
      <c r="O1585" s="11"/>
      <c r="P1585" s="11"/>
      <c r="Q1585" s="11"/>
      <c r="R1585" s="11">
        <f t="shared" si="2130"/>
        <v>3206</v>
      </c>
      <c r="S1585" s="11">
        <f t="shared" si="2131"/>
        <v>3206</v>
      </c>
      <c r="T1585" s="11">
        <f t="shared" si="2132"/>
        <v>3206</v>
      </c>
      <c r="U1585" s="11"/>
      <c r="V1585" s="11"/>
      <c r="W1585" s="11"/>
      <c r="X1585" s="11">
        <f t="shared" si="2106"/>
        <v>3206</v>
      </c>
      <c r="Y1585" s="11">
        <f t="shared" si="2107"/>
        <v>3206</v>
      </c>
      <c r="Z1585" s="11">
        <f t="shared" si="2108"/>
        <v>3206</v>
      </c>
      <c r="AA1585" s="11"/>
      <c r="AB1585" s="11"/>
      <c r="AC1585" s="11"/>
      <c r="AD1585" s="11">
        <f t="shared" si="2187"/>
        <v>3206</v>
      </c>
      <c r="AE1585" s="11"/>
      <c r="AF1585" s="57">
        <f t="shared" si="2105"/>
        <v>3206</v>
      </c>
      <c r="AG1585" s="58">
        <f t="shared" si="2188"/>
        <v>3206</v>
      </c>
      <c r="AH1585" s="58">
        <f t="shared" si="2189"/>
        <v>3206</v>
      </c>
      <c r="AI1585" s="11"/>
      <c r="AJ1585" s="21"/>
      <c r="AK1585" s="21"/>
    </row>
    <row r="1586" spans="1:42" x14ac:dyDescent="0.3">
      <c r="A1586" s="47" t="s">
        <v>1020</v>
      </c>
      <c r="B1586" s="48" t="s">
        <v>45</v>
      </c>
      <c r="C1586" s="47"/>
      <c r="D1586" s="47"/>
      <c r="E1586" s="49" t="s">
        <v>46</v>
      </c>
      <c r="F1586" s="11">
        <f t="shared" ref="F1586:K1586" si="2190">F1587</f>
        <v>70</v>
      </c>
      <c r="G1586" s="11">
        <f t="shared" si="2190"/>
        <v>70</v>
      </c>
      <c r="H1586" s="11">
        <f t="shared" si="2190"/>
        <v>70</v>
      </c>
      <c r="I1586" s="11">
        <f t="shared" si="2190"/>
        <v>0</v>
      </c>
      <c r="J1586" s="11">
        <f t="shared" si="2190"/>
        <v>0</v>
      </c>
      <c r="K1586" s="11">
        <f t="shared" si="2190"/>
        <v>0</v>
      </c>
      <c r="L1586" s="11">
        <f t="shared" si="2137"/>
        <v>70</v>
      </c>
      <c r="M1586" s="11">
        <f t="shared" si="2138"/>
        <v>70</v>
      </c>
      <c r="N1586" s="11">
        <f t="shared" si="2139"/>
        <v>70</v>
      </c>
      <c r="O1586" s="11">
        <f>O1587</f>
        <v>0</v>
      </c>
      <c r="P1586" s="11">
        <f>P1587</f>
        <v>0</v>
      </c>
      <c r="Q1586" s="11">
        <f>Q1587</f>
        <v>0</v>
      </c>
      <c r="R1586" s="11">
        <f t="shared" si="2130"/>
        <v>70</v>
      </c>
      <c r="S1586" s="11">
        <f t="shared" si="2131"/>
        <v>70</v>
      </c>
      <c r="T1586" s="11">
        <f t="shared" si="2132"/>
        <v>70</v>
      </c>
      <c r="U1586" s="11">
        <f>U1587</f>
        <v>0</v>
      </c>
      <c r="V1586" s="11">
        <f>V1587</f>
        <v>0</v>
      </c>
      <c r="W1586" s="11">
        <f>W1587</f>
        <v>0</v>
      </c>
      <c r="X1586" s="11">
        <f t="shared" si="2106"/>
        <v>70</v>
      </c>
      <c r="Y1586" s="11">
        <f t="shared" si="2107"/>
        <v>70</v>
      </c>
      <c r="Z1586" s="11">
        <f t="shared" si="2108"/>
        <v>70</v>
      </c>
      <c r="AA1586" s="11">
        <f>AA1587</f>
        <v>0</v>
      </c>
      <c r="AB1586" s="11">
        <f>AB1587</f>
        <v>0</v>
      </c>
      <c r="AC1586" s="11">
        <f>AC1587</f>
        <v>0</v>
      </c>
      <c r="AD1586" s="11">
        <f t="shared" si="2187"/>
        <v>70</v>
      </c>
      <c r="AE1586" s="11">
        <f>AE1587</f>
        <v>0</v>
      </c>
      <c r="AF1586" s="57">
        <f t="shared" si="2105"/>
        <v>70</v>
      </c>
      <c r="AG1586" s="58">
        <f t="shared" si="2188"/>
        <v>70</v>
      </c>
      <c r="AH1586" s="58">
        <f t="shared" si="2189"/>
        <v>70</v>
      </c>
      <c r="AI1586" s="11">
        <f>AI1587</f>
        <v>0</v>
      </c>
      <c r="AJ1586" s="21"/>
      <c r="AK1586" s="21"/>
    </row>
    <row r="1587" spans="1:42" ht="46.8" x14ac:dyDescent="0.3">
      <c r="A1587" s="47" t="s">
        <v>1020</v>
      </c>
      <c r="B1587" s="48">
        <v>800</v>
      </c>
      <c r="C1587" s="47" t="s">
        <v>30</v>
      </c>
      <c r="D1587" s="47" t="s">
        <v>328</v>
      </c>
      <c r="E1587" s="49" t="s">
        <v>1005</v>
      </c>
      <c r="F1587" s="11">
        <v>70</v>
      </c>
      <c r="G1587" s="11">
        <v>70</v>
      </c>
      <c r="H1587" s="11">
        <v>70</v>
      </c>
      <c r="I1587" s="11"/>
      <c r="J1587" s="11"/>
      <c r="K1587" s="11"/>
      <c r="L1587" s="11">
        <f t="shared" si="2137"/>
        <v>70</v>
      </c>
      <c r="M1587" s="11">
        <f t="shared" si="2138"/>
        <v>70</v>
      </c>
      <c r="N1587" s="11">
        <f t="shared" si="2139"/>
        <v>70</v>
      </c>
      <c r="O1587" s="11"/>
      <c r="P1587" s="11"/>
      <c r="Q1587" s="11"/>
      <c r="R1587" s="11">
        <f t="shared" si="2130"/>
        <v>70</v>
      </c>
      <c r="S1587" s="11">
        <f t="shared" si="2131"/>
        <v>70</v>
      </c>
      <c r="T1587" s="11">
        <f t="shared" si="2132"/>
        <v>70</v>
      </c>
      <c r="U1587" s="11"/>
      <c r="V1587" s="11"/>
      <c r="W1587" s="11"/>
      <c r="X1587" s="11">
        <f t="shared" si="2106"/>
        <v>70</v>
      </c>
      <c r="Y1587" s="11">
        <f t="shared" si="2107"/>
        <v>70</v>
      </c>
      <c r="Z1587" s="11">
        <f t="shared" si="2108"/>
        <v>70</v>
      </c>
      <c r="AA1587" s="11"/>
      <c r="AB1587" s="11"/>
      <c r="AC1587" s="11"/>
      <c r="AD1587" s="11">
        <f t="shared" si="2187"/>
        <v>70</v>
      </c>
      <c r="AE1587" s="11"/>
      <c r="AF1587" s="57">
        <f t="shared" si="2105"/>
        <v>70</v>
      </c>
      <c r="AG1587" s="58">
        <f t="shared" si="2188"/>
        <v>70</v>
      </c>
      <c r="AH1587" s="58">
        <f t="shared" si="2189"/>
        <v>70</v>
      </c>
      <c r="AI1587" s="11"/>
      <c r="AJ1587" s="21"/>
      <c r="AK1587" s="21"/>
    </row>
    <row r="1588" spans="1:42" s="60" customFormat="1" x14ac:dyDescent="0.3">
      <c r="A1588" s="44" t="s">
        <v>1021</v>
      </c>
      <c r="B1588" s="45"/>
      <c r="C1588" s="44"/>
      <c r="D1588" s="44"/>
      <c r="E1588" s="46" t="s">
        <v>998</v>
      </c>
      <c r="F1588" s="18">
        <f t="shared" ref="F1588:K1588" si="2191">F1589</f>
        <v>479715.39999999997</v>
      </c>
      <c r="G1588" s="18">
        <f t="shared" si="2191"/>
        <v>437317.7</v>
      </c>
      <c r="H1588" s="18">
        <f t="shared" si="2191"/>
        <v>440377.8</v>
      </c>
      <c r="I1588" s="18">
        <f t="shared" si="2191"/>
        <v>0</v>
      </c>
      <c r="J1588" s="18">
        <f t="shared" si="2191"/>
        <v>0</v>
      </c>
      <c r="K1588" s="18">
        <f t="shared" si="2191"/>
        <v>0</v>
      </c>
      <c r="L1588" s="18">
        <f t="shared" si="2137"/>
        <v>479715.39999999997</v>
      </c>
      <c r="M1588" s="18">
        <f t="shared" si="2138"/>
        <v>437317.7</v>
      </c>
      <c r="N1588" s="18">
        <f t="shared" si="2139"/>
        <v>440377.8</v>
      </c>
      <c r="O1588" s="18">
        <f>O1589</f>
        <v>71873.148000000001</v>
      </c>
      <c r="P1588" s="18">
        <f>P1589</f>
        <v>77316.600000000006</v>
      </c>
      <c r="Q1588" s="18">
        <f>Q1589</f>
        <v>77316.600000000006</v>
      </c>
      <c r="R1588" s="18">
        <f t="shared" si="2130"/>
        <v>551588.54799999995</v>
      </c>
      <c r="S1588" s="18">
        <f t="shared" si="2131"/>
        <v>514634.30000000005</v>
      </c>
      <c r="T1588" s="18">
        <f t="shared" si="2132"/>
        <v>517694.4</v>
      </c>
      <c r="U1588" s="18">
        <f>U1589</f>
        <v>0</v>
      </c>
      <c r="V1588" s="18">
        <f>V1589</f>
        <v>0</v>
      </c>
      <c r="W1588" s="18">
        <f>W1589</f>
        <v>0</v>
      </c>
      <c r="X1588" s="18">
        <f t="shared" si="2106"/>
        <v>551588.54799999995</v>
      </c>
      <c r="Y1588" s="18">
        <f t="shared" si="2107"/>
        <v>514634.30000000005</v>
      </c>
      <c r="Z1588" s="18">
        <f t="shared" si="2108"/>
        <v>517694.4</v>
      </c>
      <c r="AA1588" s="18">
        <f>AA1589</f>
        <v>-635.6</v>
      </c>
      <c r="AB1588" s="18">
        <f>AB1589</f>
        <v>0</v>
      </c>
      <c r="AC1588" s="18">
        <f>AC1589</f>
        <v>0</v>
      </c>
      <c r="AD1588" s="18">
        <f t="shared" si="2187"/>
        <v>550952.94799999997</v>
      </c>
      <c r="AE1588" s="18">
        <f>AE1589</f>
        <v>0</v>
      </c>
      <c r="AF1588" s="55">
        <f t="shared" si="2105"/>
        <v>550952.94799999997</v>
      </c>
      <c r="AG1588" s="56">
        <f t="shared" si="2188"/>
        <v>514634.30000000005</v>
      </c>
      <c r="AH1588" s="56">
        <f t="shared" si="2189"/>
        <v>517694.4</v>
      </c>
      <c r="AI1588" s="18">
        <f>AI1589</f>
        <v>0</v>
      </c>
      <c r="AJ1588" s="19"/>
      <c r="AK1588" s="19"/>
      <c r="AL1588" s="17"/>
      <c r="AM1588" s="17"/>
      <c r="AN1588" s="17"/>
      <c r="AO1588" s="17"/>
      <c r="AP1588" s="17"/>
    </row>
    <row r="1589" spans="1:42" ht="31.2" x14ac:dyDescent="0.3">
      <c r="A1589" s="47" t="s">
        <v>1022</v>
      </c>
      <c r="B1589" s="48"/>
      <c r="C1589" s="47"/>
      <c r="D1589" s="47"/>
      <c r="E1589" s="49" t="s">
        <v>169</v>
      </c>
      <c r="F1589" s="11">
        <f t="shared" ref="F1589:K1589" si="2192">F1590+F1592+F1595</f>
        <v>479715.39999999997</v>
      </c>
      <c r="G1589" s="11">
        <f t="shared" si="2192"/>
        <v>437317.7</v>
      </c>
      <c r="H1589" s="11">
        <f t="shared" si="2192"/>
        <v>440377.8</v>
      </c>
      <c r="I1589" s="11">
        <f t="shared" si="2192"/>
        <v>0</v>
      </c>
      <c r="J1589" s="11">
        <f t="shared" si="2192"/>
        <v>0</v>
      </c>
      <c r="K1589" s="11">
        <f t="shared" si="2192"/>
        <v>0</v>
      </c>
      <c r="L1589" s="11">
        <f t="shared" si="2137"/>
        <v>479715.39999999997</v>
      </c>
      <c r="M1589" s="11">
        <f t="shared" si="2138"/>
        <v>437317.7</v>
      </c>
      <c r="N1589" s="11">
        <f t="shared" si="2139"/>
        <v>440377.8</v>
      </c>
      <c r="O1589" s="11">
        <f>O1590+O1592+O1595</f>
        <v>71873.148000000001</v>
      </c>
      <c r="P1589" s="11">
        <f>P1590+P1592+P1595</f>
        <v>77316.600000000006</v>
      </c>
      <c r="Q1589" s="11">
        <f>Q1590+Q1592+Q1595</f>
        <v>77316.600000000006</v>
      </c>
      <c r="R1589" s="11">
        <f t="shared" si="2130"/>
        <v>551588.54799999995</v>
      </c>
      <c r="S1589" s="11">
        <f t="shared" si="2131"/>
        <v>514634.30000000005</v>
      </c>
      <c r="T1589" s="11">
        <f t="shared" si="2132"/>
        <v>517694.4</v>
      </c>
      <c r="U1589" s="11">
        <f>U1590+U1592+U1595</f>
        <v>0</v>
      </c>
      <c r="V1589" s="11">
        <f>V1590+V1592+V1595</f>
        <v>0</v>
      </c>
      <c r="W1589" s="11">
        <f>W1590+W1592+W1595</f>
        <v>0</v>
      </c>
      <c r="X1589" s="11">
        <f t="shared" si="2106"/>
        <v>551588.54799999995</v>
      </c>
      <c r="Y1589" s="11">
        <f t="shared" si="2107"/>
        <v>514634.30000000005</v>
      </c>
      <c r="Z1589" s="11">
        <f t="shared" si="2108"/>
        <v>517694.4</v>
      </c>
      <c r="AA1589" s="11">
        <f>AA1590+AA1592+AA1595</f>
        <v>-635.6</v>
      </c>
      <c r="AB1589" s="11">
        <f>AB1590+AB1592+AB1595</f>
        <v>0</v>
      </c>
      <c r="AC1589" s="11">
        <f>AC1590+AC1592+AC1595</f>
        <v>0</v>
      </c>
      <c r="AD1589" s="11">
        <f t="shared" si="2187"/>
        <v>550952.94799999997</v>
      </c>
      <c r="AE1589" s="11">
        <f>AE1590+AE1592+AE1595</f>
        <v>0</v>
      </c>
      <c r="AF1589" s="57">
        <f t="shared" si="2105"/>
        <v>550952.94799999997</v>
      </c>
      <c r="AG1589" s="58">
        <f t="shared" si="2188"/>
        <v>514634.30000000005</v>
      </c>
      <c r="AH1589" s="58">
        <f t="shared" si="2189"/>
        <v>517694.4</v>
      </c>
      <c r="AI1589" s="11">
        <f>AI1590+AI1592+AI1595</f>
        <v>0</v>
      </c>
      <c r="AJ1589" s="21"/>
      <c r="AK1589" s="21"/>
    </row>
    <row r="1590" spans="1:42" ht="78" x14ac:dyDescent="0.3">
      <c r="A1590" s="47" t="s">
        <v>1022</v>
      </c>
      <c r="B1590" s="48" t="s">
        <v>141</v>
      </c>
      <c r="C1590" s="47"/>
      <c r="D1590" s="47"/>
      <c r="E1590" s="49" t="s">
        <v>142</v>
      </c>
      <c r="F1590" s="11">
        <f t="shared" ref="F1590:K1590" si="2193">F1591</f>
        <v>446948.1</v>
      </c>
      <c r="G1590" s="11">
        <f t="shared" si="2193"/>
        <v>405284</v>
      </c>
      <c r="H1590" s="11">
        <f t="shared" si="2193"/>
        <v>409046.7</v>
      </c>
      <c r="I1590" s="11">
        <f t="shared" si="2193"/>
        <v>0</v>
      </c>
      <c r="J1590" s="11">
        <f t="shared" si="2193"/>
        <v>0</v>
      </c>
      <c r="K1590" s="11">
        <f t="shared" si="2193"/>
        <v>0</v>
      </c>
      <c r="L1590" s="11">
        <f t="shared" si="2137"/>
        <v>446948.1</v>
      </c>
      <c r="M1590" s="11">
        <f t="shared" si="2138"/>
        <v>405284</v>
      </c>
      <c r="N1590" s="11">
        <f t="shared" si="2139"/>
        <v>409046.7</v>
      </c>
      <c r="O1590" s="11">
        <f>O1591</f>
        <v>63392.4</v>
      </c>
      <c r="P1590" s="11">
        <f>P1591</f>
        <v>77116.3</v>
      </c>
      <c r="Q1590" s="11">
        <f>Q1591</f>
        <v>77116.3</v>
      </c>
      <c r="R1590" s="11">
        <f t="shared" si="2130"/>
        <v>510340.5</v>
      </c>
      <c r="S1590" s="11">
        <f t="shared" si="2131"/>
        <v>482400.3</v>
      </c>
      <c r="T1590" s="11">
        <f t="shared" si="2132"/>
        <v>486163</v>
      </c>
      <c r="U1590" s="11">
        <f>U1591</f>
        <v>0</v>
      </c>
      <c r="V1590" s="11">
        <f>V1591</f>
        <v>0</v>
      </c>
      <c r="W1590" s="11">
        <f>W1591</f>
        <v>0</v>
      </c>
      <c r="X1590" s="11">
        <f t="shared" si="2106"/>
        <v>510340.5</v>
      </c>
      <c r="Y1590" s="11">
        <f t="shared" si="2107"/>
        <v>482400.3</v>
      </c>
      <c r="Z1590" s="11">
        <f t="shared" si="2108"/>
        <v>486163</v>
      </c>
      <c r="AA1590" s="11">
        <f>AA1591</f>
        <v>0</v>
      </c>
      <c r="AB1590" s="11">
        <f>AB1591</f>
        <v>0</v>
      </c>
      <c r="AC1590" s="11">
        <f>AC1591</f>
        <v>0</v>
      </c>
      <c r="AD1590" s="11">
        <f t="shared" si="2187"/>
        <v>510340.5</v>
      </c>
      <c r="AE1590" s="11">
        <f>AE1591</f>
        <v>0</v>
      </c>
      <c r="AF1590" s="57">
        <f t="shared" si="2105"/>
        <v>510340.5</v>
      </c>
      <c r="AG1590" s="58">
        <f t="shared" si="2188"/>
        <v>482400.3</v>
      </c>
      <c r="AH1590" s="58">
        <f t="shared" si="2189"/>
        <v>486163</v>
      </c>
      <c r="AI1590" s="11">
        <f>AI1591</f>
        <v>0</v>
      </c>
      <c r="AJ1590" s="21"/>
      <c r="AK1590" s="21"/>
    </row>
    <row r="1591" spans="1:42" ht="62.4" x14ac:dyDescent="0.3">
      <c r="A1591" s="47" t="s">
        <v>1022</v>
      </c>
      <c r="B1591" s="48">
        <v>100</v>
      </c>
      <c r="C1591" s="47" t="s">
        <v>30</v>
      </c>
      <c r="D1591" s="47" t="s">
        <v>235</v>
      </c>
      <c r="E1591" s="49" t="s">
        <v>368</v>
      </c>
      <c r="F1591" s="11">
        <v>446948.1</v>
      </c>
      <c r="G1591" s="11">
        <v>405284</v>
      </c>
      <c r="H1591" s="11">
        <v>409046.7</v>
      </c>
      <c r="I1591" s="11"/>
      <c r="J1591" s="11"/>
      <c r="K1591" s="11"/>
      <c r="L1591" s="11">
        <f t="shared" si="2137"/>
        <v>446948.1</v>
      </c>
      <c r="M1591" s="11">
        <f t="shared" si="2138"/>
        <v>405284</v>
      </c>
      <c r="N1591" s="11">
        <f t="shared" si="2139"/>
        <v>409046.7</v>
      </c>
      <c r="O1591" s="11">
        <v>63392.4</v>
      </c>
      <c r="P1591" s="11">
        <v>77116.3</v>
      </c>
      <c r="Q1591" s="11">
        <v>77116.3</v>
      </c>
      <c r="R1591" s="11">
        <f t="shared" si="2130"/>
        <v>510340.5</v>
      </c>
      <c r="S1591" s="11">
        <f t="shared" si="2131"/>
        <v>482400.3</v>
      </c>
      <c r="T1591" s="11">
        <f t="shared" si="2132"/>
        <v>486163</v>
      </c>
      <c r="U1591" s="11"/>
      <c r="V1591" s="11"/>
      <c r="W1591" s="11"/>
      <c r="X1591" s="11">
        <f t="shared" si="2106"/>
        <v>510340.5</v>
      </c>
      <c r="Y1591" s="11">
        <f t="shared" si="2107"/>
        <v>482400.3</v>
      </c>
      <c r="Z1591" s="11">
        <f t="shared" si="2108"/>
        <v>486163</v>
      </c>
      <c r="AA1591" s="11"/>
      <c r="AB1591" s="11"/>
      <c r="AC1591" s="11"/>
      <c r="AD1591" s="11">
        <f t="shared" si="2187"/>
        <v>510340.5</v>
      </c>
      <c r="AE1591" s="11"/>
      <c r="AF1591" s="57">
        <f t="shared" si="2105"/>
        <v>510340.5</v>
      </c>
      <c r="AG1591" s="58">
        <f t="shared" si="2188"/>
        <v>482400.3</v>
      </c>
      <c r="AH1591" s="58">
        <f t="shared" si="2189"/>
        <v>486163</v>
      </c>
      <c r="AI1591" s="11"/>
      <c r="AJ1591" s="21"/>
      <c r="AK1591" s="21"/>
    </row>
    <row r="1592" spans="1:42" ht="31.2" x14ac:dyDescent="0.3">
      <c r="A1592" s="47" t="s">
        <v>1022</v>
      </c>
      <c r="B1592" s="48" t="s">
        <v>59</v>
      </c>
      <c r="C1592" s="47"/>
      <c r="D1592" s="47"/>
      <c r="E1592" s="49" t="s">
        <v>60</v>
      </c>
      <c r="F1592" s="11">
        <f t="shared" ref="F1592:K1592" si="2194">F1593</f>
        <v>32167.3</v>
      </c>
      <c r="G1592" s="11">
        <f t="shared" si="2194"/>
        <v>31433.7</v>
      </c>
      <c r="H1592" s="11">
        <f t="shared" si="2194"/>
        <v>30731.1</v>
      </c>
      <c r="I1592" s="11">
        <f t="shared" si="2194"/>
        <v>0</v>
      </c>
      <c r="J1592" s="11">
        <f t="shared" si="2194"/>
        <v>0</v>
      </c>
      <c r="K1592" s="11">
        <f t="shared" si="2194"/>
        <v>0</v>
      </c>
      <c r="L1592" s="11">
        <f t="shared" si="2137"/>
        <v>32167.3</v>
      </c>
      <c r="M1592" s="11">
        <f t="shared" si="2138"/>
        <v>31433.7</v>
      </c>
      <c r="N1592" s="11">
        <f t="shared" si="2139"/>
        <v>30731.1</v>
      </c>
      <c r="O1592" s="11">
        <f>O1593+O1594</f>
        <v>8480.7479999999996</v>
      </c>
      <c r="P1592" s="11">
        <f>P1593+P1594</f>
        <v>200.3</v>
      </c>
      <c r="Q1592" s="11">
        <f>Q1593+Q1594</f>
        <v>200.3</v>
      </c>
      <c r="R1592" s="11">
        <f t="shared" si="2130"/>
        <v>40648.047999999995</v>
      </c>
      <c r="S1592" s="11">
        <f t="shared" si="2131"/>
        <v>31634</v>
      </c>
      <c r="T1592" s="11">
        <f t="shared" si="2132"/>
        <v>30931.399999999998</v>
      </c>
      <c r="U1592" s="11">
        <f>U1593+U1594</f>
        <v>0</v>
      </c>
      <c r="V1592" s="11">
        <f>V1593+V1594</f>
        <v>0</v>
      </c>
      <c r="W1592" s="11">
        <f>W1593+W1594</f>
        <v>0</v>
      </c>
      <c r="X1592" s="11">
        <f t="shared" si="2106"/>
        <v>40648.047999999995</v>
      </c>
      <c r="Y1592" s="11">
        <f t="shared" si="2107"/>
        <v>31634</v>
      </c>
      <c r="Z1592" s="11">
        <f t="shared" si="2108"/>
        <v>30931.399999999998</v>
      </c>
      <c r="AA1592" s="11">
        <f>AA1593+AA1594</f>
        <v>-635.6</v>
      </c>
      <c r="AB1592" s="11">
        <f>AB1593+AB1594</f>
        <v>0</v>
      </c>
      <c r="AC1592" s="11">
        <f>AC1593+AC1594</f>
        <v>0</v>
      </c>
      <c r="AD1592" s="11">
        <f t="shared" si="2187"/>
        <v>40012.447999999997</v>
      </c>
      <c r="AE1592" s="11">
        <f>AE1593+AE1594</f>
        <v>0</v>
      </c>
      <c r="AF1592" s="57">
        <f t="shared" ref="AF1592:AF1618" si="2195">AD1592+AE1592</f>
        <v>40012.447999999997</v>
      </c>
      <c r="AG1592" s="58">
        <f t="shared" si="2188"/>
        <v>31634</v>
      </c>
      <c r="AH1592" s="58">
        <f t="shared" si="2189"/>
        <v>30931.399999999998</v>
      </c>
      <c r="AI1592" s="11">
        <f>AI1593+AI1594</f>
        <v>0</v>
      </c>
      <c r="AJ1592" s="21"/>
      <c r="AK1592" s="21"/>
    </row>
    <row r="1593" spans="1:42" ht="62.4" x14ac:dyDescent="0.3">
      <c r="A1593" s="47" t="s">
        <v>1022</v>
      </c>
      <c r="B1593" s="48">
        <v>200</v>
      </c>
      <c r="C1593" s="47" t="s">
        <v>30</v>
      </c>
      <c r="D1593" s="47" t="s">
        <v>235</v>
      </c>
      <c r="E1593" s="49" t="s">
        <v>368</v>
      </c>
      <c r="F1593" s="11">
        <v>32167.3</v>
      </c>
      <c r="G1593" s="11">
        <v>31433.7</v>
      </c>
      <c r="H1593" s="11">
        <v>30731.1</v>
      </c>
      <c r="I1593" s="11"/>
      <c r="J1593" s="11"/>
      <c r="K1593" s="11"/>
      <c r="L1593" s="11">
        <f t="shared" si="2137"/>
        <v>32167.3</v>
      </c>
      <c r="M1593" s="11">
        <f t="shared" si="2138"/>
        <v>31433.7</v>
      </c>
      <c r="N1593" s="11">
        <f t="shared" si="2139"/>
        <v>30731.1</v>
      </c>
      <c r="O1593" s="11">
        <f>6745.948+1534.5</f>
        <v>8280.4480000000003</v>
      </c>
      <c r="P1593" s="11"/>
      <c r="Q1593" s="11"/>
      <c r="R1593" s="11">
        <f t="shared" si="2130"/>
        <v>40447.748</v>
      </c>
      <c r="S1593" s="11">
        <f t="shared" si="2131"/>
        <v>31433.7</v>
      </c>
      <c r="T1593" s="11">
        <f t="shared" si="2132"/>
        <v>30731.1</v>
      </c>
      <c r="U1593" s="11"/>
      <c r="V1593" s="11"/>
      <c r="W1593" s="11"/>
      <c r="X1593" s="11">
        <f t="shared" si="2106"/>
        <v>40447.748</v>
      </c>
      <c r="Y1593" s="11">
        <f t="shared" si="2107"/>
        <v>31433.7</v>
      </c>
      <c r="Z1593" s="11">
        <f t="shared" si="2108"/>
        <v>30731.1</v>
      </c>
      <c r="AA1593" s="11">
        <v>-635.6</v>
      </c>
      <c r="AB1593" s="11"/>
      <c r="AC1593" s="11"/>
      <c r="AD1593" s="11">
        <f t="shared" si="2187"/>
        <v>39812.148000000001</v>
      </c>
      <c r="AE1593" s="11"/>
      <c r="AF1593" s="57">
        <f t="shared" si="2195"/>
        <v>39812.148000000001</v>
      </c>
      <c r="AG1593" s="58">
        <f t="shared" si="2188"/>
        <v>31433.7</v>
      </c>
      <c r="AH1593" s="58">
        <f t="shared" si="2189"/>
        <v>30731.1</v>
      </c>
      <c r="AI1593" s="11"/>
      <c r="AJ1593" s="21"/>
      <c r="AK1593" s="21"/>
    </row>
    <row r="1594" spans="1:42" x14ac:dyDescent="0.3">
      <c r="A1594" s="47" t="s">
        <v>1022</v>
      </c>
      <c r="B1594" s="48">
        <v>200</v>
      </c>
      <c r="C1594" s="47" t="s">
        <v>30</v>
      </c>
      <c r="D1594" s="47" t="s">
        <v>31</v>
      </c>
      <c r="E1594" s="49" t="s">
        <v>32</v>
      </c>
      <c r="F1594" s="11"/>
      <c r="G1594" s="11"/>
      <c r="H1594" s="11"/>
      <c r="I1594" s="11"/>
      <c r="J1594" s="11"/>
      <c r="K1594" s="11"/>
      <c r="L1594" s="11"/>
      <c r="M1594" s="11"/>
      <c r="N1594" s="11"/>
      <c r="O1594" s="11">
        <v>200.3</v>
      </c>
      <c r="P1594" s="11">
        <v>200.3</v>
      </c>
      <c r="Q1594" s="11">
        <v>200.3</v>
      </c>
      <c r="R1594" s="11">
        <f t="shared" si="2130"/>
        <v>200.3</v>
      </c>
      <c r="S1594" s="11">
        <f t="shared" si="2131"/>
        <v>200.3</v>
      </c>
      <c r="T1594" s="11">
        <f t="shared" si="2132"/>
        <v>200.3</v>
      </c>
      <c r="U1594" s="11"/>
      <c r="V1594" s="11"/>
      <c r="W1594" s="11"/>
      <c r="X1594" s="11">
        <f t="shared" si="2106"/>
        <v>200.3</v>
      </c>
      <c r="Y1594" s="11">
        <f t="shared" si="2107"/>
        <v>200.3</v>
      </c>
      <c r="Z1594" s="11">
        <f t="shared" si="2108"/>
        <v>200.3</v>
      </c>
      <c r="AA1594" s="11"/>
      <c r="AB1594" s="11"/>
      <c r="AC1594" s="11"/>
      <c r="AD1594" s="11">
        <f t="shared" si="2187"/>
        <v>200.3</v>
      </c>
      <c r="AE1594" s="11"/>
      <c r="AF1594" s="57">
        <f t="shared" si="2195"/>
        <v>200.3</v>
      </c>
      <c r="AG1594" s="58">
        <f t="shared" si="2188"/>
        <v>200.3</v>
      </c>
      <c r="AH1594" s="58">
        <f t="shared" si="2189"/>
        <v>200.3</v>
      </c>
      <c r="AI1594" s="11"/>
      <c r="AJ1594" s="21"/>
      <c r="AK1594" s="21"/>
    </row>
    <row r="1595" spans="1:42" ht="31.2" x14ac:dyDescent="0.3">
      <c r="A1595" s="47" t="s">
        <v>1022</v>
      </c>
      <c r="B1595" s="48" t="s">
        <v>185</v>
      </c>
      <c r="C1595" s="47"/>
      <c r="D1595" s="47"/>
      <c r="E1595" s="49" t="s">
        <v>186</v>
      </c>
      <c r="F1595" s="11">
        <f t="shared" ref="F1595:K1595" si="2196">F1596</f>
        <v>600</v>
      </c>
      <c r="G1595" s="11">
        <f t="shared" si="2196"/>
        <v>600</v>
      </c>
      <c r="H1595" s="11">
        <f t="shared" si="2196"/>
        <v>600</v>
      </c>
      <c r="I1595" s="11">
        <f t="shared" si="2196"/>
        <v>0</v>
      </c>
      <c r="J1595" s="11">
        <f t="shared" si="2196"/>
        <v>0</v>
      </c>
      <c r="K1595" s="11">
        <f t="shared" si="2196"/>
        <v>0</v>
      </c>
      <c r="L1595" s="11">
        <f t="shared" si="2137"/>
        <v>600</v>
      </c>
      <c r="M1595" s="11">
        <f t="shared" si="2138"/>
        <v>600</v>
      </c>
      <c r="N1595" s="11">
        <f t="shared" si="2139"/>
        <v>600</v>
      </c>
      <c r="O1595" s="11">
        <f>O1596</f>
        <v>0</v>
      </c>
      <c r="P1595" s="11">
        <f>P1596</f>
        <v>0</v>
      </c>
      <c r="Q1595" s="11">
        <f>Q1596</f>
        <v>0</v>
      </c>
      <c r="R1595" s="11">
        <f t="shared" si="2130"/>
        <v>600</v>
      </c>
      <c r="S1595" s="11">
        <f t="shared" si="2131"/>
        <v>600</v>
      </c>
      <c r="T1595" s="11">
        <f t="shared" si="2132"/>
        <v>600</v>
      </c>
      <c r="U1595" s="11">
        <f>U1596</f>
        <v>0</v>
      </c>
      <c r="V1595" s="11">
        <f>V1596</f>
        <v>0</v>
      </c>
      <c r="W1595" s="11">
        <f>W1596</f>
        <v>0</v>
      </c>
      <c r="X1595" s="11">
        <f t="shared" si="2106"/>
        <v>600</v>
      </c>
      <c r="Y1595" s="11">
        <f t="shared" si="2107"/>
        <v>600</v>
      </c>
      <c r="Z1595" s="11">
        <f t="shared" si="2108"/>
        <v>600</v>
      </c>
      <c r="AA1595" s="11">
        <f>AA1596</f>
        <v>0</v>
      </c>
      <c r="AB1595" s="11">
        <f>AB1596</f>
        <v>0</v>
      </c>
      <c r="AC1595" s="11">
        <f>AC1596</f>
        <v>0</v>
      </c>
      <c r="AD1595" s="11">
        <f t="shared" si="2187"/>
        <v>600</v>
      </c>
      <c r="AE1595" s="11">
        <f>AE1596</f>
        <v>0</v>
      </c>
      <c r="AF1595" s="57">
        <f t="shared" si="2195"/>
        <v>600</v>
      </c>
      <c r="AG1595" s="58">
        <f t="shared" si="2188"/>
        <v>600</v>
      </c>
      <c r="AH1595" s="58">
        <f t="shared" si="2189"/>
        <v>600</v>
      </c>
      <c r="AI1595" s="11">
        <f>AI1596</f>
        <v>0</v>
      </c>
      <c r="AJ1595" s="21"/>
      <c r="AK1595" s="21"/>
    </row>
    <row r="1596" spans="1:42" ht="62.4" x14ac:dyDescent="0.3">
      <c r="A1596" s="47" t="s">
        <v>1022</v>
      </c>
      <c r="B1596" s="48">
        <v>300</v>
      </c>
      <c r="C1596" s="47" t="s">
        <v>30</v>
      </c>
      <c r="D1596" s="47" t="s">
        <v>235</v>
      </c>
      <c r="E1596" s="49" t="s">
        <v>368</v>
      </c>
      <c r="F1596" s="11">
        <v>600</v>
      </c>
      <c r="G1596" s="11">
        <v>600</v>
      </c>
      <c r="H1596" s="11">
        <v>600</v>
      </c>
      <c r="I1596" s="11"/>
      <c r="J1596" s="11"/>
      <c r="K1596" s="11"/>
      <c r="L1596" s="11">
        <f t="shared" si="2137"/>
        <v>600</v>
      </c>
      <c r="M1596" s="11">
        <f t="shared" si="2138"/>
        <v>600</v>
      </c>
      <c r="N1596" s="11">
        <f t="shared" si="2139"/>
        <v>600</v>
      </c>
      <c r="O1596" s="11"/>
      <c r="P1596" s="11"/>
      <c r="Q1596" s="11"/>
      <c r="R1596" s="11">
        <f t="shared" si="2130"/>
        <v>600</v>
      </c>
      <c r="S1596" s="11">
        <f t="shared" si="2131"/>
        <v>600</v>
      </c>
      <c r="T1596" s="11">
        <f t="shared" si="2132"/>
        <v>600</v>
      </c>
      <c r="U1596" s="11"/>
      <c r="V1596" s="11"/>
      <c r="W1596" s="11"/>
      <c r="X1596" s="11">
        <f t="shared" si="2106"/>
        <v>600</v>
      </c>
      <c r="Y1596" s="11">
        <f t="shared" si="2107"/>
        <v>600</v>
      </c>
      <c r="Z1596" s="11">
        <f t="shared" si="2108"/>
        <v>600</v>
      </c>
      <c r="AA1596" s="11"/>
      <c r="AB1596" s="11"/>
      <c r="AC1596" s="11"/>
      <c r="AD1596" s="11">
        <f t="shared" si="2187"/>
        <v>600</v>
      </c>
      <c r="AE1596" s="11"/>
      <c r="AF1596" s="57">
        <f t="shared" si="2195"/>
        <v>600</v>
      </c>
      <c r="AG1596" s="58">
        <f t="shared" si="2188"/>
        <v>600</v>
      </c>
      <c r="AH1596" s="58">
        <f t="shared" si="2189"/>
        <v>600</v>
      </c>
      <c r="AI1596" s="11"/>
      <c r="AJ1596" s="21"/>
      <c r="AK1596" s="21"/>
    </row>
    <row r="1597" spans="1:42" s="59" customFormat="1" ht="62.4" x14ac:dyDescent="0.3">
      <c r="A1597" s="41" t="s">
        <v>1023</v>
      </c>
      <c r="B1597" s="42"/>
      <c r="C1597" s="41"/>
      <c r="D1597" s="41"/>
      <c r="E1597" s="43" t="s">
        <v>1024</v>
      </c>
      <c r="F1597" s="15">
        <f t="shared" ref="F1597:K1597" si="2197">F1598+F1604</f>
        <v>145500</v>
      </c>
      <c r="G1597" s="15">
        <f t="shared" si="2197"/>
        <v>40000</v>
      </c>
      <c r="H1597" s="15">
        <f t="shared" si="2197"/>
        <v>40000</v>
      </c>
      <c r="I1597" s="15">
        <f t="shared" si="2197"/>
        <v>39418.6</v>
      </c>
      <c r="J1597" s="15">
        <f t="shared" si="2197"/>
        <v>0</v>
      </c>
      <c r="K1597" s="15">
        <f t="shared" si="2197"/>
        <v>0</v>
      </c>
      <c r="L1597" s="15">
        <f t="shared" si="2137"/>
        <v>184918.6</v>
      </c>
      <c r="M1597" s="15">
        <f t="shared" si="2138"/>
        <v>40000</v>
      </c>
      <c r="N1597" s="15">
        <f t="shared" si="2139"/>
        <v>40000</v>
      </c>
      <c r="O1597" s="15">
        <f>O1598+O1604</f>
        <v>98586.680999999997</v>
      </c>
      <c r="P1597" s="15">
        <f>P1598+P1604</f>
        <v>0</v>
      </c>
      <c r="Q1597" s="15">
        <f>Q1598+Q1604</f>
        <v>0</v>
      </c>
      <c r="R1597" s="15">
        <f t="shared" si="2130"/>
        <v>283505.28100000002</v>
      </c>
      <c r="S1597" s="15">
        <f t="shared" si="2131"/>
        <v>40000</v>
      </c>
      <c r="T1597" s="15">
        <f t="shared" si="2132"/>
        <v>40000</v>
      </c>
      <c r="U1597" s="15">
        <f>U1598+U1604</f>
        <v>239055.92499999999</v>
      </c>
      <c r="V1597" s="15">
        <f>V1598+V1604</f>
        <v>0</v>
      </c>
      <c r="W1597" s="15">
        <f>W1598+W1604</f>
        <v>0</v>
      </c>
      <c r="X1597" s="15">
        <f t="shared" si="2106"/>
        <v>522561.20600000001</v>
      </c>
      <c r="Y1597" s="15">
        <f t="shared" si="2107"/>
        <v>40000</v>
      </c>
      <c r="Z1597" s="15">
        <f t="shared" si="2108"/>
        <v>40000</v>
      </c>
      <c r="AA1597" s="15">
        <f>AA1598+AA1604</f>
        <v>-239055.92499999999</v>
      </c>
      <c r="AB1597" s="15">
        <f>AB1598+AB1604</f>
        <v>0</v>
      </c>
      <c r="AC1597" s="15">
        <f>AC1598+AC1604</f>
        <v>0</v>
      </c>
      <c r="AD1597" s="15">
        <f t="shared" si="2187"/>
        <v>283505.28100000002</v>
      </c>
      <c r="AE1597" s="15">
        <f>AE1598+AE1604</f>
        <v>0</v>
      </c>
      <c r="AF1597" s="53">
        <f t="shared" si="2195"/>
        <v>283505.28100000002</v>
      </c>
      <c r="AG1597" s="54">
        <f t="shared" si="2188"/>
        <v>40000</v>
      </c>
      <c r="AH1597" s="54">
        <f t="shared" si="2189"/>
        <v>40000</v>
      </c>
      <c r="AI1597" s="15">
        <f>AI1598+AI1604</f>
        <v>0</v>
      </c>
      <c r="AJ1597" s="16"/>
      <c r="AK1597" s="16"/>
      <c r="AL1597" s="12"/>
      <c r="AM1597" s="12"/>
      <c r="AN1597" s="12"/>
      <c r="AO1597" s="12"/>
      <c r="AP1597" s="12"/>
    </row>
    <row r="1598" spans="1:42" s="60" customFormat="1" ht="46.8" x14ac:dyDescent="0.3">
      <c r="A1598" s="44" t="s">
        <v>1025</v>
      </c>
      <c r="B1598" s="45"/>
      <c r="C1598" s="44"/>
      <c r="D1598" s="44"/>
      <c r="E1598" s="46" t="s">
        <v>1026</v>
      </c>
      <c r="F1598" s="18">
        <f t="shared" ref="F1598:K1598" si="2198">F1599</f>
        <v>45500</v>
      </c>
      <c r="G1598" s="18">
        <f t="shared" si="2198"/>
        <v>0</v>
      </c>
      <c r="H1598" s="18">
        <f t="shared" si="2198"/>
        <v>0</v>
      </c>
      <c r="I1598" s="18">
        <f t="shared" si="2198"/>
        <v>0</v>
      </c>
      <c r="J1598" s="18">
        <f t="shared" si="2198"/>
        <v>0</v>
      </c>
      <c r="K1598" s="18">
        <f t="shared" si="2198"/>
        <v>0</v>
      </c>
      <c r="L1598" s="18">
        <f t="shared" si="2137"/>
        <v>45500</v>
      </c>
      <c r="M1598" s="18">
        <f t="shared" si="2138"/>
        <v>0</v>
      </c>
      <c r="N1598" s="18">
        <f t="shared" si="2139"/>
        <v>0</v>
      </c>
      <c r="O1598" s="18">
        <f>O1599</f>
        <v>0</v>
      </c>
      <c r="P1598" s="18">
        <f>P1599</f>
        <v>0</v>
      </c>
      <c r="Q1598" s="18">
        <f>Q1599</f>
        <v>0</v>
      </c>
      <c r="R1598" s="18">
        <f t="shared" si="2130"/>
        <v>45500</v>
      </c>
      <c r="S1598" s="18">
        <f t="shared" si="2131"/>
        <v>0</v>
      </c>
      <c r="T1598" s="18">
        <f t="shared" si="2132"/>
        <v>0</v>
      </c>
      <c r="U1598" s="18">
        <f>U1599</f>
        <v>0</v>
      </c>
      <c r="V1598" s="18">
        <f>V1599</f>
        <v>0</v>
      </c>
      <c r="W1598" s="18">
        <f>W1599</f>
        <v>0</v>
      </c>
      <c r="X1598" s="18">
        <f t="shared" si="2106"/>
        <v>45500</v>
      </c>
      <c r="Y1598" s="18">
        <f t="shared" si="2107"/>
        <v>0</v>
      </c>
      <c r="Z1598" s="18">
        <f t="shared" si="2108"/>
        <v>0</v>
      </c>
      <c r="AA1598" s="18">
        <f>AA1599</f>
        <v>0</v>
      </c>
      <c r="AB1598" s="18">
        <f>AB1599</f>
        <v>0</v>
      </c>
      <c r="AC1598" s="18">
        <f>AC1599</f>
        <v>0</v>
      </c>
      <c r="AD1598" s="18">
        <f t="shared" si="2187"/>
        <v>45500</v>
      </c>
      <c r="AE1598" s="18">
        <f>AE1599</f>
        <v>0</v>
      </c>
      <c r="AF1598" s="55">
        <f t="shared" si="2195"/>
        <v>45500</v>
      </c>
      <c r="AG1598" s="56">
        <f t="shared" si="2188"/>
        <v>0</v>
      </c>
      <c r="AH1598" s="56">
        <f t="shared" si="2189"/>
        <v>0</v>
      </c>
      <c r="AI1598" s="18">
        <f>AI1599</f>
        <v>0</v>
      </c>
      <c r="AJ1598" s="19"/>
      <c r="AK1598" s="19"/>
      <c r="AL1598" s="17"/>
      <c r="AM1598" s="17"/>
      <c r="AN1598" s="17"/>
      <c r="AO1598" s="17"/>
      <c r="AP1598" s="17"/>
    </row>
    <row r="1599" spans="1:42" ht="31.2" x14ac:dyDescent="0.3">
      <c r="A1599" s="47" t="s">
        <v>1027</v>
      </c>
      <c r="B1599" s="48"/>
      <c r="C1599" s="47"/>
      <c r="D1599" s="47"/>
      <c r="E1599" s="49" t="s">
        <v>1028</v>
      </c>
      <c r="F1599" s="11">
        <f t="shared" ref="F1599:K1599" si="2199">F1600+F1602</f>
        <v>45500</v>
      </c>
      <c r="G1599" s="11">
        <f t="shared" si="2199"/>
        <v>0</v>
      </c>
      <c r="H1599" s="11">
        <f t="shared" si="2199"/>
        <v>0</v>
      </c>
      <c r="I1599" s="11">
        <f t="shared" si="2199"/>
        <v>0</v>
      </c>
      <c r="J1599" s="11">
        <f t="shared" si="2199"/>
        <v>0</v>
      </c>
      <c r="K1599" s="11">
        <f t="shared" si="2199"/>
        <v>0</v>
      </c>
      <c r="L1599" s="11">
        <f t="shared" si="2137"/>
        <v>45500</v>
      </c>
      <c r="M1599" s="11">
        <f t="shared" si="2138"/>
        <v>0</v>
      </c>
      <c r="N1599" s="11">
        <f t="shared" si="2139"/>
        <v>0</v>
      </c>
      <c r="O1599" s="11">
        <f>O1600+O1602</f>
        <v>0</v>
      </c>
      <c r="P1599" s="11">
        <f>P1600+P1602</f>
        <v>0</v>
      </c>
      <c r="Q1599" s="11">
        <f>Q1600+Q1602</f>
        <v>0</v>
      </c>
      <c r="R1599" s="11">
        <f t="shared" si="2130"/>
        <v>45500</v>
      </c>
      <c r="S1599" s="11">
        <f t="shared" si="2131"/>
        <v>0</v>
      </c>
      <c r="T1599" s="11">
        <f t="shared" si="2132"/>
        <v>0</v>
      </c>
      <c r="U1599" s="11">
        <f>U1600+U1602</f>
        <v>0</v>
      </c>
      <c r="V1599" s="11">
        <f>V1600+V1602</f>
        <v>0</v>
      </c>
      <c r="W1599" s="11">
        <f>W1600+W1602</f>
        <v>0</v>
      </c>
      <c r="X1599" s="11">
        <f t="shared" ref="X1599:X1618" si="2200">R1599+U1599</f>
        <v>45500</v>
      </c>
      <c r="Y1599" s="11">
        <f t="shared" ref="Y1599:Y1618" si="2201">S1599+V1599</f>
        <v>0</v>
      </c>
      <c r="Z1599" s="11">
        <f t="shared" ref="Z1599:Z1618" si="2202">T1599+W1599</f>
        <v>0</v>
      </c>
      <c r="AA1599" s="11">
        <f>AA1600+AA1602</f>
        <v>0</v>
      </c>
      <c r="AB1599" s="11">
        <f>AB1600+AB1602</f>
        <v>0</v>
      </c>
      <c r="AC1599" s="11">
        <f>AC1600+AC1602</f>
        <v>0</v>
      </c>
      <c r="AD1599" s="11">
        <f t="shared" si="2187"/>
        <v>45500</v>
      </c>
      <c r="AE1599" s="11">
        <f>AE1600+AE1602</f>
        <v>0</v>
      </c>
      <c r="AF1599" s="57">
        <f t="shared" si="2195"/>
        <v>45500</v>
      </c>
      <c r="AG1599" s="58">
        <f t="shared" si="2188"/>
        <v>0</v>
      </c>
      <c r="AH1599" s="58">
        <f t="shared" si="2189"/>
        <v>0</v>
      </c>
      <c r="AI1599" s="11">
        <f>AI1600+AI1602</f>
        <v>0</v>
      </c>
      <c r="AJ1599" s="21"/>
      <c r="AK1599" s="21"/>
    </row>
    <row r="1600" spans="1:42" ht="31.2" x14ac:dyDescent="0.3">
      <c r="A1600" s="47" t="s">
        <v>1027</v>
      </c>
      <c r="B1600" s="48" t="s">
        <v>59</v>
      </c>
      <c r="C1600" s="47"/>
      <c r="D1600" s="47"/>
      <c r="E1600" s="49" t="s">
        <v>60</v>
      </c>
      <c r="F1600" s="11">
        <f t="shared" ref="F1600:K1600" si="2203">F1601</f>
        <v>5500</v>
      </c>
      <c r="G1600" s="11">
        <f t="shared" si="2203"/>
        <v>0</v>
      </c>
      <c r="H1600" s="11">
        <f t="shared" si="2203"/>
        <v>0</v>
      </c>
      <c r="I1600" s="11">
        <f t="shared" si="2203"/>
        <v>0</v>
      </c>
      <c r="J1600" s="11">
        <f t="shared" si="2203"/>
        <v>0</v>
      </c>
      <c r="K1600" s="11">
        <f t="shared" si="2203"/>
        <v>0</v>
      </c>
      <c r="L1600" s="11">
        <f t="shared" si="2137"/>
        <v>5500</v>
      </c>
      <c r="M1600" s="11">
        <f t="shared" si="2138"/>
        <v>0</v>
      </c>
      <c r="N1600" s="11">
        <f t="shared" si="2139"/>
        <v>0</v>
      </c>
      <c r="O1600" s="11">
        <f>O1601</f>
        <v>0</v>
      </c>
      <c r="P1600" s="11">
        <f>P1601</f>
        <v>0</v>
      </c>
      <c r="Q1600" s="11">
        <f>Q1601</f>
        <v>0</v>
      </c>
      <c r="R1600" s="11">
        <f t="shared" si="2130"/>
        <v>5500</v>
      </c>
      <c r="S1600" s="11">
        <f t="shared" si="2131"/>
        <v>0</v>
      </c>
      <c r="T1600" s="11">
        <f t="shared" si="2132"/>
        <v>0</v>
      </c>
      <c r="U1600" s="11">
        <f>U1601</f>
        <v>0</v>
      </c>
      <c r="V1600" s="11">
        <f>V1601</f>
        <v>0</v>
      </c>
      <c r="W1600" s="11">
        <f>W1601</f>
        <v>0</v>
      </c>
      <c r="X1600" s="11">
        <f t="shared" si="2200"/>
        <v>5500</v>
      </c>
      <c r="Y1600" s="11">
        <f t="shared" si="2201"/>
        <v>0</v>
      </c>
      <c r="Z1600" s="11">
        <f t="shared" si="2202"/>
        <v>0</v>
      </c>
      <c r="AA1600" s="11">
        <f>AA1601</f>
        <v>0</v>
      </c>
      <c r="AB1600" s="11">
        <f>AB1601</f>
        <v>0</v>
      </c>
      <c r="AC1600" s="11">
        <f>AC1601</f>
        <v>0</v>
      </c>
      <c r="AD1600" s="11">
        <f t="shared" si="2187"/>
        <v>5500</v>
      </c>
      <c r="AE1600" s="11">
        <f>AE1601</f>
        <v>0</v>
      </c>
      <c r="AF1600" s="57">
        <f t="shared" si="2195"/>
        <v>5500</v>
      </c>
      <c r="AG1600" s="58">
        <f t="shared" si="2188"/>
        <v>0</v>
      </c>
      <c r="AH1600" s="58">
        <f t="shared" si="2189"/>
        <v>0</v>
      </c>
      <c r="AI1600" s="11">
        <f>AI1601</f>
        <v>0</v>
      </c>
      <c r="AJ1600" s="21"/>
      <c r="AK1600" s="21"/>
    </row>
    <row r="1601" spans="1:42" ht="31.2" x14ac:dyDescent="0.3">
      <c r="A1601" s="47" t="s">
        <v>1027</v>
      </c>
      <c r="B1601" s="48">
        <v>200</v>
      </c>
      <c r="C1601" s="47" t="s">
        <v>318</v>
      </c>
      <c r="D1601" s="47" t="s">
        <v>318</v>
      </c>
      <c r="E1601" s="49" t="s">
        <v>659</v>
      </c>
      <c r="F1601" s="11">
        <v>5500</v>
      </c>
      <c r="G1601" s="11">
        <v>0</v>
      </c>
      <c r="H1601" s="11">
        <v>0</v>
      </c>
      <c r="I1601" s="11"/>
      <c r="J1601" s="11"/>
      <c r="K1601" s="11"/>
      <c r="L1601" s="11">
        <f t="shared" si="2137"/>
        <v>5500</v>
      </c>
      <c r="M1601" s="11">
        <f t="shared" si="2138"/>
        <v>0</v>
      </c>
      <c r="N1601" s="11">
        <f t="shared" si="2139"/>
        <v>0</v>
      </c>
      <c r="O1601" s="11"/>
      <c r="P1601" s="11"/>
      <c r="Q1601" s="11"/>
      <c r="R1601" s="11">
        <f t="shared" si="2130"/>
        <v>5500</v>
      </c>
      <c r="S1601" s="11">
        <f t="shared" si="2131"/>
        <v>0</v>
      </c>
      <c r="T1601" s="11">
        <f t="shared" si="2132"/>
        <v>0</v>
      </c>
      <c r="U1601" s="11"/>
      <c r="V1601" s="11"/>
      <c r="W1601" s="11"/>
      <c r="X1601" s="11">
        <f t="shared" si="2200"/>
        <v>5500</v>
      </c>
      <c r="Y1601" s="11">
        <f t="shared" si="2201"/>
        <v>0</v>
      </c>
      <c r="Z1601" s="11">
        <f t="shared" si="2202"/>
        <v>0</v>
      </c>
      <c r="AA1601" s="11"/>
      <c r="AB1601" s="11"/>
      <c r="AC1601" s="11"/>
      <c r="AD1601" s="11">
        <f t="shared" si="2187"/>
        <v>5500</v>
      </c>
      <c r="AE1601" s="11"/>
      <c r="AF1601" s="57">
        <f t="shared" si="2195"/>
        <v>5500</v>
      </c>
      <c r="AG1601" s="58">
        <f t="shared" si="2188"/>
        <v>0</v>
      </c>
      <c r="AH1601" s="58">
        <f t="shared" si="2189"/>
        <v>0</v>
      </c>
      <c r="AI1601" s="11"/>
      <c r="AJ1601" s="21"/>
      <c r="AK1601" s="21"/>
    </row>
    <row r="1602" spans="1:42" x14ac:dyDescent="0.3">
      <c r="A1602" s="47" t="s">
        <v>1027</v>
      </c>
      <c r="B1602" s="48" t="s">
        <v>45</v>
      </c>
      <c r="C1602" s="47"/>
      <c r="D1602" s="47"/>
      <c r="E1602" s="49" t="s">
        <v>46</v>
      </c>
      <c r="F1602" s="11">
        <f t="shared" ref="F1602:K1602" si="2204">F1603</f>
        <v>40000</v>
      </c>
      <c r="G1602" s="11">
        <f t="shared" si="2204"/>
        <v>0</v>
      </c>
      <c r="H1602" s="11">
        <f t="shared" si="2204"/>
        <v>0</v>
      </c>
      <c r="I1602" s="11">
        <f t="shared" si="2204"/>
        <v>0</v>
      </c>
      <c r="J1602" s="11">
        <f t="shared" si="2204"/>
        <v>0</v>
      </c>
      <c r="K1602" s="11">
        <f t="shared" si="2204"/>
        <v>0</v>
      </c>
      <c r="L1602" s="11">
        <f t="shared" si="2137"/>
        <v>40000</v>
      </c>
      <c r="M1602" s="11">
        <f t="shared" si="2138"/>
        <v>0</v>
      </c>
      <c r="N1602" s="11">
        <f t="shared" si="2139"/>
        <v>0</v>
      </c>
      <c r="O1602" s="11">
        <f>O1603</f>
        <v>0</v>
      </c>
      <c r="P1602" s="11">
        <f>P1603</f>
        <v>0</v>
      </c>
      <c r="Q1602" s="11">
        <f>Q1603</f>
        <v>0</v>
      </c>
      <c r="R1602" s="11">
        <f t="shared" si="2130"/>
        <v>40000</v>
      </c>
      <c r="S1602" s="11">
        <f t="shared" si="2131"/>
        <v>0</v>
      </c>
      <c r="T1602" s="11">
        <f t="shared" si="2132"/>
        <v>0</v>
      </c>
      <c r="U1602" s="11">
        <f>U1603</f>
        <v>0</v>
      </c>
      <c r="V1602" s="11">
        <f>V1603</f>
        <v>0</v>
      </c>
      <c r="W1602" s="11">
        <f>W1603</f>
        <v>0</v>
      </c>
      <c r="X1602" s="11">
        <f t="shared" si="2200"/>
        <v>40000</v>
      </c>
      <c r="Y1602" s="11">
        <f t="shared" si="2201"/>
        <v>0</v>
      </c>
      <c r="Z1602" s="11">
        <f t="shared" si="2202"/>
        <v>0</v>
      </c>
      <c r="AA1602" s="11">
        <f>AA1603</f>
        <v>0</v>
      </c>
      <c r="AB1602" s="11">
        <f>AB1603</f>
        <v>0</v>
      </c>
      <c r="AC1602" s="11">
        <f>AC1603</f>
        <v>0</v>
      </c>
      <c r="AD1602" s="11">
        <f t="shared" si="2187"/>
        <v>40000</v>
      </c>
      <c r="AE1602" s="11">
        <f>AE1603</f>
        <v>0</v>
      </c>
      <c r="AF1602" s="57">
        <f t="shared" si="2195"/>
        <v>40000</v>
      </c>
      <c r="AG1602" s="58">
        <f t="shared" si="2188"/>
        <v>0</v>
      </c>
      <c r="AH1602" s="58">
        <f t="shared" si="2189"/>
        <v>0</v>
      </c>
      <c r="AI1602" s="11">
        <f>AI1603</f>
        <v>0</v>
      </c>
      <c r="AJ1602" s="21"/>
      <c r="AK1602" s="21"/>
    </row>
    <row r="1603" spans="1:42" x14ac:dyDescent="0.3">
      <c r="A1603" s="47" t="s">
        <v>1027</v>
      </c>
      <c r="B1603" s="48">
        <v>800</v>
      </c>
      <c r="C1603" s="47" t="s">
        <v>30</v>
      </c>
      <c r="D1603" s="47" t="s">
        <v>31</v>
      </c>
      <c r="E1603" s="49" t="s">
        <v>32</v>
      </c>
      <c r="F1603" s="11">
        <v>40000</v>
      </c>
      <c r="G1603" s="11">
        <v>0</v>
      </c>
      <c r="H1603" s="11">
        <v>0</v>
      </c>
      <c r="I1603" s="11"/>
      <c r="J1603" s="11"/>
      <c r="K1603" s="11"/>
      <c r="L1603" s="11">
        <f t="shared" si="2137"/>
        <v>40000</v>
      </c>
      <c r="M1603" s="11">
        <f t="shared" si="2138"/>
        <v>0</v>
      </c>
      <c r="N1603" s="11">
        <f t="shared" si="2139"/>
        <v>0</v>
      </c>
      <c r="O1603" s="11"/>
      <c r="P1603" s="11"/>
      <c r="Q1603" s="11"/>
      <c r="R1603" s="11">
        <f t="shared" si="2130"/>
        <v>40000</v>
      </c>
      <c r="S1603" s="11">
        <f t="shared" si="2131"/>
        <v>0</v>
      </c>
      <c r="T1603" s="11">
        <f t="shared" si="2132"/>
        <v>0</v>
      </c>
      <c r="U1603" s="11"/>
      <c r="V1603" s="11"/>
      <c r="W1603" s="11"/>
      <c r="X1603" s="11">
        <f t="shared" si="2200"/>
        <v>40000</v>
      </c>
      <c r="Y1603" s="11">
        <f t="shared" si="2201"/>
        <v>0</v>
      </c>
      <c r="Z1603" s="11">
        <f t="shared" si="2202"/>
        <v>0</v>
      </c>
      <c r="AA1603" s="11"/>
      <c r="AB1603" s="11"/>
      <c r="AC1603" s="11"/>
      <c r="AD1603" s="11">
        <f t="shared" si="2187"/>
        <v>40000</v>
      </c>
      <c r="AE1603" s="11"/>
      <c r="AF1603" s="57">
        <f t="shared" si="2195"/>
        <v>40000</v>
      </c>
      <c r="AG1603" s="58">
        <f t="shared" si="2188"/>
        <v>0</v>
      </c>
      <c r="AH1603" s="58">
        <f t="shared" si="2189"/>
        <v>0</v>
      </c>
      <c r="AI1603" s="11"/>
      <c r="AJ1603" s="21"/>
      <c r="AK1603" s="21"/>
    </row>
    <row r="1604" spans="1:42" s="60" customFormat="1" x14ac:dyDescent="0.3">
      <c r="A1604" s="44" t="s">
        <v>1029</v>
      </c>
      <c r="B1604" s="45"/>
      <c r="C1604" s="44"/>
      <c r="D1604" s="44"/>
      <c r="E1604" s="46" t="s">
        <v>1030</v>
      </c>
      <c r="F1604" s="18">
        <f t="shared" ref="F1604:F1609" si="2205">F1605</f>
        <v>100000</v>
      </c>
      <c r="G1604" s="18">
        <f t="shared" ref="G1604:G1609" si="2206">G1605</f>
        <v>40000</v>
      </c>
      <c r="H1604" s="18">
        <f t="shared" ref="H1604:H1609" si="2207">H1605</f>
        <v>40000</v>
      </c>
      <c r="I1604" s="18">
        <f t="shared" ref="I1604:I1609" si="2208">I1605</f>
        <v>39418.6</v>
      </c>
      <c r="J1604" s="18">
        <f t="shared" ref="J1604:J1609" si="2209">J1605</f>
        <v>0</v>
      </c>
      <c r="K1604" s="18">
        <f t="shared" ref="K1604:K1609" si="2210">K1605</f>
        <v>0</v>
      </c>
      <c r="L1604" s="18">
        <f t="shared" si="2137"/>
        <v>139418.6</v>
      </c>
      <c r="M1604" s="18">
        <f t="shared" si="2138"/>
        <v>40000</v>
      </c>
      <c r="N1604" s="18">
        <f t="shared" si="2139"/>
        <v>40000</v>
      </c>
      <c r="O1604" s="18">
        <f t="shared" ref="O1604:O1609" si="2211">O1605</f>
        <v>98586.680999999997</v>
      </c>
      <c r="P1604" s="18">
        <f t="shared" ref="P1604:P1609" si="2212">P1605</f>
        <v>0</v>
      </c>
      <c r="Q1604" s="18">
        <f t="shared" ref="Q1604:Q1609" si="2213">Q1605</f>
        <v>0</v>
      </c>
      <c r="R1604" s="18">
        <f t="shared" si="2130"/>
        <v>238005.28100000002</v>
      </c>
      <c r="S1604" s="18">
        <f t="shared" si="2131"/>
        <v>40000</v>
      </c>
      <c r="T1604" s="18">
        <f t="shared" si="2132"/>
        <v>40000</v>
      </c>
      <c r="U1604" s="18">
        <f t="shared" ref="U1604:U1609" si="2214">U1605</f>
        <v>239055.92499999999</v>
      </c>
      <c r="V1604" s="18">
        <f t="shared" ref="V1604:V1609" si="2215">V1605</f>
        <v>0</v>
      </c>
      <c r="W1604" s="18">
        <f t="shared" ref="W1604:W1609" si="2216">W1605</f>
        <v>0</v>
      </c>
      <c r="X1604" s="18">
        <f t="shared" si="2200"/>
        <v>477061.20600000001</v>
      </c>
      <c r="Y1604" s="18">
        <f t="shared" si="2201"/>
        <v>40000</v>
      </c>
      <c r="Z1604" s="18">
        <f t="shared" si="2202"/>
        <v>40000</v>
      </c>
      <c r="AA1604" s="18">
        <f t="shared" ref="AA1604:AA1609" si="2217">AA1605</f>
        <v>-239055.92499999999</v>
      </c>
      <c r="AB1604" s="18">
        <f t="shared" ref="AB1604:AB1609" si="2218">AB1605</f>
        <v>0</v>
      </c>
      <c r="AC1604" s="18">
        <f t="shared" ref="AC1604:AC1609" si="2219">AC1605</f>
        <v>0</v>
      </c>
      <c r="AD1604" s="18">
        <f t="shared" si="2187"/>
        <v>238005.28100000002</v>
      </c>
      <c r="AE1604" s="18">
        <f t="shared" ref="AE1604:AE1609" si="2220">AE1605</f>
        <v>0</v>
      </c>
      <c r="AF1604" s="55">
        <f t="shared" si="2195"/>
        <v>238005.28100000002</v>
      </c>
      <c r="AG1604" s="56">
        <f t="shared" si="2188"/>
        <v>40000</v>
      </c>
      <c r="AH1604" s="56">
        <f t="shared" si="2189"/>
        <v>40000</v>
      </c>
      <c r="AI1604" s="18">
        <f t="shared" ref="AI1604:AI1609" si="2221">AI1605</f>
        <v>0</v>
      </c>
      <c r="AJ1604" s="19"/>
      <c r="AK1604" s="19"/>
      <c r="AL1604" s="17"/>
      <c r="AM1604" s="17"/>
      <c r="AN1604" s="17"/>
      <c r="AO1604" s="17"/>
      <c r="AP1604" s="17"/>
    </row>
    <row r="1605" spans="1:42" x14ac:dyDescent="0.3">
      <c r="A1605" s="47" t="s">
        <v>1031</v>
      </c>
      <c r="B1605" s="48"/>
      <c r="C1605" s="47"/>
      <c r="D1605" s="47"/>
      <c r="E1605" s="49" t="s">
        <v>1032</v>
      </c>
      <c r="F1605" s="11">
        <f t="shared" si="2205"/>
        <v>100000</v>
      </c>
      <c r="G1605" s="11">
        <f t="shared" si="2206"/>
        <v>40000</v>
      </c>
      <c r="H1605" s="11">
        <f t="shared" si="2207"/>
        <v>40000</v>
      </c>
      <c r="I1605" s="11">
        <f t="shared" si="2208"/>
        <v>39418.6</v>
      </c>
      <c r="J1605" s="11">
        <f t="shared" si="2209"/>
        <v>0</v>
      </c>
      <c r="K1605" s="11">
        <f t="shared" si="2210"/>
        <v>0</v>
      </c>
      <c r="L1605" s="11">
        <f t="shared" si="2137"/>
        <v>139418.6</v>
      </c>
      <c r="M1605" s="11">
        <f t="shared" si="2138"/>
        <v>40000</v>
      </c>
      <c r="N1605" s="11">
        <f t="shared" si="2139"/>
        <v>40000</v>
      </c>
      <c r="O1605" s="11">
        <f t="shared" si="2211"/>
        <v>98586.680999999997</v>
      </c>
      <c r="P1605" s="11">
        <f t="shared" si="2212"/>
        <v>0</v>
      </c>
      <c r="Q1605" s="11">
        <f t="shared" si="2213"/>
        <v>0</v>
      </c>
      <c r="R1605" s="11">
        <f t="shared" si="2130"/>
        <v>238005.28100000002</v>
      </c>
      <c r="S1605" s="11">
        <f t="shared" si="2131"/>
        <v>40000</v>
      </c>
      <c r="T1605" s="11">
        <f t="shared" si="2132"/>
        <v>40000</v>
      </c>
      <c r="U1605" s="11">
        <f t="shared" si="2214"/>
        <v>239055.92499999999</v>
      </c>
      <c r="V1605" s="11">
        <f t="shared" si="2215"/>
        <v>0</v>
      </c>
      <c r="W1605" s="11">
        <f t="shared" si="2216"/>
        <v>0</v>
      </c>
      <c r="X1605" s="11">
        <f t="shared" si="2200"/>
        <v>477061.20600000001</v>
      </c>
      <c r="Y1605" s="11">
        <f t="shared" si="2201"/>
        <v>40000</v>
      </c>
      <c r="Z1605" s="11">
        <f t="shared" si="2202"/>
        <v>40000</v>
      </c>
      <c r="AA1605" s="11">
        <f t="shared" si="2217"/>
        <v>-239055.92499999999</v>
      </c>
      <c r="AB1605" s="11">
        <f t="shared" si="2218"/>
        <v>0</v>
      </c>
      <c r="AC1605" s="11">
        <f t="shared" si="2219"/>
        <v>0</v>
      </c>
      <c r="AD1605" s="11">
        <f t="shared" si="2187"/>
        <v>238005.28100000002</v>
      </c>
      <c r="AE1605" s="11">
        <f t="shared" si="2220"/>
        <v>0</v>
      </c>
      <c r="AF1605" s="57">
        <f t="shared" si="2195"/>
        <v>238005.28100000002</v>
      </c>
      <c r="AG1605" s="58">
        <f t="shared" si="2188"/>
        <v>40000</v>
      </c>
      <c r="AH1605" s="58">
        <f t="shared" si="2189"/>
        <v>40000</v>
      </c>
      <c r="AI1605" s="11">
        <f t="shared" si="2221"/>
        <v>0</v>
      </c>
      <c r="AJ1605" s="21"/>
      <c r="AK1605" s="21"/>
    </row>
    <row r="1606" spans="1:42" x14ac:dyDescent="0.3">
      <c r="A1606" s="47" t="s">
        <v>1031</v>
      </c>
      <c r="B1606" s="48" t="s">
        <v>45</v>
      </c>
      <c r="C1606" s="47"/>
      <c r="D1606" s="47"/>
      <c r="E1606" s="49" t="s">
        <v>46</v>
      </c>
      <c r="F1606" s="11">
        <f t="shared" si="2205"/>
        <v>100000</v>
      </c>
      <c r="G1606" s="11">
        <f t="shared" si="2206"/>
        <v>40000</v>
      </c>
      <c r="H1606" s="11">
        <f t="shared" si="2207"/>
        <v>40000</v>
      </c>
      <c r="I1606" s="11">
        <f t="shared" si="2208"/>
        <v>39418.6</v>
      </c>
      <c r="J1606" s="11">
        <f t="shared" si="2209"/>
        <v>0</v>
      </c>
      <c r="K1606" s="11">
        <f t="shared" si="2210"/>
        <v>0</v>
      </c>
      <c r="L1606" s="11">
        <f t="shared" si="2137"/>
        <v>139418.6</v>
      </c>
      <c r="M1606" s="11">
        <f t="shared" si="2138"/>
        <v>40000</v>
      </c>
      <c r="N1606" s="11">
        <f t="shared" si="2139"/>
        <v>40000</v>
      </c>
      <c r="O1606" s="11">
        <f t="shared" si="2211"/>
        <v>98586.680999999997</v>
      </c>
      <c r="P1606" s="11">
        <f t="shared" si="2212"/>
        <v>0</v>
      </c>
      <c r="Q1606" s="11">
        <f t="shared" si="2213"/>
        <v>0</v>
      </c>
      <c r="R1606" s="11">
        <f t="shared" si="2130"/>
        <v>238005.28100000002</v>
      </c>
      <c r="S1606" s="11">
        <f t="shared" si="2131"/>
        <v>40000</v>
      </c>
      <c r="T1606" s="11">
        <f t="shared" si="2132"/>
        <v>40000</v>
      </c>
      <c r="U1606" s="11">
        <f t="shared" si="2214"/>
        <v>239055.92499999999</v>
      </c>
      <c r="V1606" s="11">
        <f t="shared" si="2215"/>
        <v>0</v>
      </c>
      <c r="W1606" s="11">
        <f t="shared" si="2216"/>
        <v>0</v>
      </c>
      <c r="X1606" s="11">
        <f t="shared" si="2200"/>
        <v>477061.20600000001</v>
      </c>
      <c r="Y1606" s="11">
        <f t="shared" si="2201"/>
        <v>40000</v>
      </c>
      <c r="Z1606" s="11">
        <f t="shared" si="2202"/>
        <v>40000</v>
      </c>
      <c r="AA1606" s="11">
        <f t="shared" si="2217"/>
        <v>-239055.92499999999</v>
      </c>
      <c r="AB1606" s="11">
        <f t="shared" si="2218"/>
        <v>0</v>
      </c>
      <c r="AC1606" s="11">
        <f t="shared" si="2219"/>
        <v>0</v>
      </c>
      <c r="AD1606" s="11">
        <f t="shared" si="2187"/>
        <v>238005.28100000002</v>
      </c>
      <c r="AE1606" s="11">
        <f t="shared" si="2220"/>
        <v>0</v>
      </c>
      <c r="AF1606" s="57">
        <f t="shared" si="2195"/>
        <v>238005.28100000002</v>
      </c>
      <c r="AG1606" s="58">
        <f t="shared" si="2188"/>
        <v>40000</v>
      </c>
      <c r="AH1606" s="58">
        <f t="shared" si="2189"/>
        <v>40000</v>
      </c>
      <c r="AI1606" s="11">
        <f t="shared" si="2221"/>
        <v>0</v>
      </c>
      <c r="AJ1606" s="21"/>
      <c r="AK1606" s="21"/>
    </row>
    <row r="1607" spans="1:42" x14ac:dyDescent="0.3">
      <c r="A1607" s="47" t="s">
        <v>1031</v>
      </c>
      <c r="B1607" s="48">
        <v>800</v>
      </c>
      <c r="C1607" s="47" t="s">
        <v>30</v>
      </c>
      <c r="D1607" s="47" t="s">
        <v>261</v>
      </c>
      <c r="E1607" s="49" t="s">
        <v>1033</v>
      </c>
      <c r="F1607" s="11">
        <v>100000</v>
      </c>
      <c r="G1607" s="11">
        <v>40000</v>
      </c>
      <c r="H1607" s="11">
        <v>40000</v>
      </c>
      <c r="I1607" s="11">
        <v>39418.6</v>
      </c>
      <c r="J1607" s="11"/>
      <c r="K1607" s="11"/>
      <c r="L1607" s="11">
        <f t="shared" si="2137"/>
        <v>139418.6</v>
      </c>
      <c r="M1607" s="11">
        <f t="shared" si="2138"/>
        <v>40000</v>
      </c>
      <c r="N1607" s="11">
        <f t="shared" si="2139"/>
        <v>40000</v>
      </c>
      <c r="O1607" s="11">
        <v>98586.680999999997</v>
      </c>
      <c r="P1607" s="11"/>
      <c r="Q1607" s="11"/>
      <c r="R1607" s="11">
        <f t="shared" si="2130"/>
        <v>238005.28100000002</v>
      </c>
      <c r="S1607" s="11">
        <f t="shared" si="2131"/>
        <v>40000</v>
      </c>
      <c r="T1607" s="11">
        <f t="shared" si="2132"/>
        <v>40000</v>
      </c>
      <c r="U1607" s="11">
        <v>239055.92499999999</v>
      </c>
      <c r="V1607" s="11"/>
      <c r="W1607" s="11"/>
      <c r="X1607" s="11">
        <f t="shared" si="2200"/>
        <v>477061.20600000001</v>
      </c>
      <c r="Y1607" s="11">
        <f t="shared" si="2201"/>
        <v>40000</v>
      </c>
      <c r="Z1607" s="11">
        <f t="shared" si="2202"/>
        <v>40000</v>
      </c>
      <c r="AA1607" s="11">
        <v>-239055.92499999999</v>
      </c>
      <c r="AB1607" s="11"/>
      <c r="AC1607" s="11"/>
      <c r="AD1607" s="11">
        <f t="shared" si="2187"/>
        <v>238005.28100000002</v>
      </c>
      <c r="AE1607" s="11"/>
      <c r="AF1607" s="57">
        <f t="shared" si="2195"/>
        <v>238005.28100000002</v>
      </c>
      <c r="AG1607" s="58">
        <f t="shared" si="2188"/>
        <v>40000</v>
      </c>
      <c r="AH1607" s="58">
        <f t="shared" si="2189"/>
        <v>40000</v>
      </c>
      <c r="AI1607" s="11"/>
      <c r="AJ1607" s="21"/>
      <c r="AK1607" s="21" t="s">
        <v>1034</v>
      </c>
    </row>
    <row r="1608" spans="1:42" s="59" customFormat="1" ht="62.4" x14ac:dyDescent="0.3">
      <c r="A1608" s="41" t="s">
        <v>1035</v>
      </c>
      <c r="B1608" s="42"/>
      <c r="C1608" s="41"/>
      <c r="D1608" s="41"/>
      <c r="E1608" s="43" t="s">
        <v>1036</v>
      </c>
      <c r="F1608" s="15">
        <f t="shared" si="2205"/>
        <v>73174.800000000017</v>
      </c>
      <c r="G1608" s="15">
        <f t="shared" si="2206"/>
        <v>75162</v>
      </c>
      <c r="H1608" s="15">
        <f t="shared" si="2207"/>
        <v>75162</v>
      </c>
      <c r="I1608" s="15">
        <f t="shared" si="2208"/>
        <v>0</v>
      </c>
      <c r="J1608" s="15">
        <f t="shared" si="2209"/>
        <v>0</v>
      </c>
      <c r="K1608" s="15">
        <f t="shared" si="2210"/>
        <v>0</v>
      </c>
      <c r="L1608" s="15">
        <f t="shared" si="2137"/>
        <v>73174.800000000017</v>
      </c>
      <c r="M1608" s="15">
        <f t="shared" si="2138"/>
        <v>75162</v>
      </c>
      <c r="N1608" s="15">
        <f t="shared" si="2139"/>
        <v>75162</v>
      </c>
      <c r="O1608" s="15">
        <f t="shared" si="2211"/>
        <v>4942</v>
      </c>
      <c r="P1608" s="15">
        <f t="shared" si="2212"/>
        <v>5477.3</v>
      </c>
      <c r="Q1608" s="15">
        <f t="shared" si="2213"/>
        <v>5477.3</v>
      </c>
      <c r="R1608" s="15">
        <f t="shared" ref="R1608:R1618" si="2222">L1608+O1608</f>
        <v>78116.800000000017</v>
      </c>
      <c r="S1608" s="15">
        <f t="shared" ref="S1608:S1618" si="2223">M1608+P1608</f>
        <v>80639.3</v>
      </c>
      <c r="T1608" s="15">
        <f t="shared" ref="T1608:T1618" si="2224">N1608+Q1608</f>
        <v>80639.3</v>
      </c>
      <c r="U1608" s="15">
        <f t="shared" si="2214"/>
        <v>0</v>
      </c>
      <c r="V1608" s="15">
        <f t="shared" si="2215"/>
        <v>0</v>
      </c>
      <c r="W1608" s="15">
        <f t="shared" si="2216"/>
        <v>0</v>
      </c>
      <c r="X1608" s="15">
        <f t="shared" si="2200"/>
        <v>78116.800000000017</v>
      </c>
      <c r="Y1608" s="15">
        <f t="shared" si="2201"/>
        <v>80639.3</v>
      </c>
      <c r="Z1608" s="15">
        <f t="shared" si="2202"/>
        <v>80639.3</v>
      </c>
      <c r="AA1608" s="15">
        <f t="shared" si="2217"/>
        <v>0</v>
      </c>
      <c r="AB1608" s="15">
        <f t="shared" si="2218"/>
        <v>0</v>
      </c>
      <c r="AC1608" s="15">
        <f t="shared" si="2219"/>
        <v>0</v>
      </c>
      <c r="AD1608" s="15">
        <f t="shared" si="2187"/>
        <v>78116.800000000017</v>
      </c>
      <c r="AE1608" s="15">
        <f t="shared" si="2220"/>
        <v>0</v>
      </c>
      <c r="AF1608" s="53">
        <f t="shared" si="2195"/>
        <v>78116.800000000017</v>
      </c>
      <c r="AG1608" s="54">
        <f t="shared" si="2188"/>
        <v>80639.3</v>
      </c>
      <c r="AH1608" s="54">
        <f t="shared" si="2189"/>
        <v>80639.3</v>
      </c>
      <c r="AI1608" s="15">
        <f t="shared" si="2221"/>
        <v>0</v>
      </c>
      <c r="AJ1608" s="16"/>
      <c r="AK1608" s="16"/>
      <c r="AL1608" s="12"/>
      <c r="AM1608" s="12"/>
      <c r="AN1608" s="12"/>
      <c r="AO1608" s="12"/>
      <c r="AP1608" s="12"/>
    </row>
    <row r="1609" spans="1:42" s="60" customFormat="1" ht="62.4" x14ac:dyDescent="0.3">
      <c r="A1609" s="44" t="s">
        <v>1037</v>
      </c>
      <c r="B1609" s="45"/>
      <c r="C1609" s="44"/>
      <c r="D1609" s="44"/>
      <c r="E1609" s="46" t="s">
        <v>1038</v>
      </c>
      <c r="F1609" s="18">
        <f t="shared" si="2205"/>
        <v>73174.800000000017</v>
      </c>
      <c r="G1609" s="18">
        <f t="shared" si="2206"/>
        <v>75162</v>
      </c>
      <c r="H1609" s="18">
        <f t="shared" si="2207"/>
        <v>75162</v>
      </c>
      <c r="I1609" s="18">
        <f t="shared" si="2208"/>
        <v>0</v>
      </c>
      <c r="J1609" s="18">
        <f t="shared" si="2209"/>
        <v>0</v>
      </c>
      <c r="K1609" s="18">
        <f t="shared" si="2210"/>
        <v>0</v>
      </c>
      <c r="L1609" s="18">
        <f t="shared" si="2137"/>
        <v>73174.800000000017</v>
      </c>
      <c r="M1609" s="18">
        <f t="shared" si="2138"/>
        <v>75162</v>
      </c>
      <c r="N1609" s="18">
        <f t="shared" si="2139"/>
        <v>75162</v>
      </c>
      <c r="O1609" s="18">
        <f t="shared" si="2211"/>
        <v>4942</v>
      </c>
      <c r="P1609" s="18">
        <f t="shared" si="2212"/>
        <v>5477.3</v>
      </c>
      <c r="Q1609" s="18">
        <f t="shared" si="2213"/>
        <v>5477.3</v>
      </c>
      <c r="R1609" s="18">
        <f t="shared" si="2222"/>
        <v>78116.800000000017</v>
      </c>
      <c r="S1609" s="18">
        <f t="shared" si="2223"/>
        <v>80639.3</v>
      </c>
      <c r="T1609" s="18">
        <f t="shared" si="2224"/>
        <v>80639.3</v>
      </c>
      <c r="U1609" s="18">
        <f t="shared" si="2214"/>
        <v>0</v>
      </c>
      <c r="V1609" s="18">
        <f t="shared" si="2215"/>
        <v>0</v>
      </c>
      <c r="W1609" s="18">
        <f t="shared" si="2216"/>
        <v>0</v>
      </c>
      <c r="X1609" s="18">
        <f t="shared" si="2200"/>
        <v>78116.800000000017</v>
      </c>
      <c r="Y1609" s="18">
        <f t="shared" si="2201"/>
        <v>80639.3</v>
      </c>
      <c r="Z1609" s="18">
        <f t="shared" si="2202"/>
        <v>80639.3</v>
      </c>
      <c r="AA1609" s="18">
        <f t="shared" si="2217"/>
        <v>0</v>
      </c>
      <c r="AB1609" s="18">
        <f t="shared" si="2218"/>
        <v>0</v>
      </c>
      <c r="AC1609" s="18">
        <f t="shared" si="2219"/>
        <v>0</v>
      </c>
      <c r="AD1609" s="18">
        <f t="shared" si="2187"/>
        <v>78116.800000000017</v>
      </c>
      <c r="AE1609" s="18">
        <f t="shared" si="2220"/>
        <v>0</v>
      </c>
      <c r="AF1609" s="55">
        <f t="shared" si="2195"/>
        <v>78116.800000000017</v>
      </c>
      <c r="AG1609" s="56">
        <f t="shared" si="2188"/>
        <v>80639.3</v>
      </c>
      <c r="AH1609" s="56">
        <f t="shared" si="2189"/>
        <v>80639.3</v>
      </c>
      <c r="AI1609" s="18">
        <f t="shared" si="2221"/>
        <v>0</v>
      </c>
      <c r="AJ1609" s="19"/>
      <c r="AK1609" s="19"/>
      <c r="AL1609" s="17"/>
      <c r="AM1609" s="17"/>
      <c r="AN1609" s="17"/>
      <c r="AO1609" s="17"/>
      <c r="AP1609" s="17"/>
    </row>
    <row r="1610" spans="1:42" ht="46.8" x14ac:dyDescent="0.3">
      <c r="A1610" s="47" t="s">
        <v>1039</v>
      </c>
      <c r="B1610" s="48"/>
      <c r="C1610" s="47"/>
      <c r="D1610" s="47"/>
      <c r="E1610" s="49" t="s">
        <v>140</v>
      </c>
      <c r="F1610" s="11">
        <f t="shared" ref="F1610:K1610" si="2225">F1611+F1613+F1615</f>
        <v>73174.800000000017</v>
      </c>
      <c r="G1610" s="11">
        <f t="shared" si="2225"/>
        <v>75162</v>
      </c>
      <c r="H1610" s="11">
        <f t="shared" si="2225"/>
        <v>75162</v>
      </c>
      <c r="I1610" s="11">
        <f t="shared" si="2225"/>
        <v>0</v>
      </c>
      <c r="J1610" s="11">
        <f t="shared" si="2225"/>
        <v>0</v>
      </c>
      <c r="K1610" s="11">
        <f t="shared" si="2225"/>
        <v>0</v>
      </c>
      <c r="L1610" s="11">
        <f t="shared" si="2137"/>
        <v>73174.800000000017</v>
      </c>
      <c r="M1610" s="11">
        <f t="shared" si="2138"/>
        <v>75162</v>
      </c>
      <c r="N1610" s="11">
        <f t="shared" si="2139"/>
        <v>75162</v>
      </c>
      <c r="O1610" s="11">
        <f>O1611+O1613+O1615</f>
        <v>4942</v>
      </c>
      <c r="P1610" s="11">
        <f>P1611+P1613+P1615</f>
        <v>5477.3</v>
      </c>
      <c r="Q1610" s="11">
        <f>Q1611+Q1613+Q1615</f>
        <v>5477.3</v>
      </c>
      <c r="R1610" s="11">
        <f t="shared" si="2222"/>
        <v>78116.800000000017</v>
      </c>
      <c r="S1610" s="11">
        <f t="shared" si="2223"/>
        <v>80639.3</v>
      </c>
      <c r="T1610" s="11">
        <f t="shared" si="2224"/>
        <v>80639.3</v>
      </c>
      <c r="U1610" s="11">
        <f>U1611+U1613+U1615</f>
        <v>0</v>
      </c>
      <c r="V1610" s="11">
        <f>V1611+V1613+V1615</f>
        <v>0</v>
      </c>
      <c r="W1610" s="11">
        <f>W1611+W1613+W1615</f>
        <v>0</v>
      </c>
      <c r="X1610" s="11">
        <f t="shared" si="2200"/>
        <v>78116.800000000017</v>
      </c>
      <c r="Y1610" s="11">
        <f t="shared" si="2201"/>
        <v>80639.3</v>
      </c>
      <c r="Z1610" s="11">
        <f t="shared" si="2202"/>
        <v>80639.3</v>
      </c>
      <c r="AA1610" s="11">
        <f>AA1611+AA1613+AA1615</f>
        <v>0</v>
      </c>
      <c r="AB1610" s="11">
        <f>AB1611+AB1613+AB1615</f>
        <v>0</v>
      </c>
      <c r="AC1610" s="11">
        <f>AC1611+AC1613+AC1615</f>
        <v>0</v>
      </c>
      <c r="AD1610" s="11">
        <f t="shared" si="2187"/>
        <v>78116.800000000017</v>
      </c>
      <c r="AE1610" s="11">
        <f>AE1611+AE1613+AE1615</f>
        <v>0</v>
      </c>
      <c r="AF1610" s="57">
        <f t="shared" si="2195"/>
        <v>78116.800000000017</v>
      </c>
      <c r="AG1610" s="58">
        <f t="shared" si="2188"/>
        <v>80639.3</v>
      </c>
      <c r="AH1610" s="58">
        <f t="shared" si="2189"/>
        <v>80639.3</v>
      </c>
      <c r="AI1610" s="11">
        <f>AI1611+AI1613+AI1615</f>
        <v>0</v>
      </c>
      <c r="AJ1610" s="21"/>
      <c r="AK1610" s="21"/>
    </row>
    <row r="1611" spans="1:42" ht="78" x14ac:dyDescent="0.3">
      <c r="A1611" s="47" t="s">
        <v>1039</v>
      </c>
      <c r="B1611" s="48" t="s">
        <v>141</v>
      </c>
      <c r="C1611" s="47"/>
      <c r="D1611" s="47"/>
      <c r="E1611" s="49" t="s">
        <v>142</v>
      </c>
      <c r="F1611" s="11">
        <f t="shared" ref="F1611:K1611" si="2226">F1612</f>
        <v>64630.100000000006</v>
      </c>
      <c r="G1611" s="11">
        <f t="shared" si="2226"/>
        <v>66617.3</v>
      </c>
      <c r="H1611" s="11">
        <f t="shared" si="2226"/>
        <v>66617.3</v>
      </c>
      <c r="I1611" s="11">
        <f t="shared" si="2226"/>
        <v>0</v>
      </c>
      <c r="J1611" s="11">
        <f t="shared" si="2226"/>
        <v>0</v>
      </c>
      <c r="K1611" s="11">
        <f t="shared" si="2226"/>
        <v>0</v>
      </c>
      <c r="L1611" s="11">
        <f t="shared" si="2137"/>
        <v>64630.100000000006</v>
      </c>
      <c r="M1611" s="11">
        <f t="shared" si="2138"/>
        <v>66617.3</v>
      </c>
      <c r="N1611" s="11">
        <f t="shared" si="2139"/>
        <v>66617.3</v>
      </c>
      <c r="O1611" s="11">
        <f>O1612</f>
        <v>4931.5</v>
      </c>
      <c r="P1611" s="11">
        <f>P1612</f>
        <v>5477.3</v>
      </c>
      <c r="Q1611" s="11">
        <f>Q1612</f>
        <v>5477.3</v>
      </c>
      <c r="R1611" s="11">
        <f t="shared" si="2222"/>
        <v>69561.600000000006</v>
      </c>
      <c r="S1611" s="11">
        <f t="shared" si="2223"/>
        <v>72094.600000000006</v>
      </c>
      <c r="T1611" s="11">
        <f t="shared" si="2224"/>
        <v>72094.600000000006</v>
      </c>
      <c r="U1611" s="11">
        <f>U1612</f>
        <v>0</v>
      </c>
      <c r="V1611" s="11">
        <f>V1612</f>
        <v>0</v>
      </c>
      <c r="W1611" s="11">
        <f>W1612</f>
        <v>0</v>
      </c>
      <c r="X1611" s="11">
        <f t="shared" si="2200"/>
        <v>69561.600000000006</v>
      </c>
      <c r="Y1611" s="11">
        <f t="shared" si="2201"/>
        <v>72094.600000000006</v>
      </c>
      <c r="Z1611" s="11">
        <f t="shared" si="2202"/>
        <v>72094.600000000006</v>
      </c>
      <c r="AA1611" s="11">
        <f>AA1612</f>
        <v>0</v>
      </c>
      <c r="AB1611" s="11">
        <f>AB1612</f>
        <v>0</v>
      </c>
      <c r="AC1611" s="11">
        <f>AC1612</f>
        <v>0</v>
      </c>
      <c r="AD1611" s="11">
        <f t="shared" si="2187"/>
        <v>69561.600000000006</v>
      </c>
      <c r="AE1611" s="11">
        <f>AE1612</f>
        <v>0</v>
      </c>
      <c r="AF1611" s="57">
        <f t="shared" si="2195"/>
        <v>69561.600000000006</v>
      </c>
      <c r="AG1611" s="58">
        <f t="shared" si="2188"/>
        <v>72094.600000000006</v>
      </c>
      <c r="AH1611" s="58">
        <f t="shared" si="2189"/>
        <v>72094.600000000006</v>
      </c>
      <c r="AI1611" s="11">
        <f>AI1612</f>
        <v>0</v>
      </c>
      <c r="AJ1611" s="21"/>
      <c r="AK1611" s="21"/>
    </row>
    <row r="1612" spans="1:42" x14ac:dyDescent="0.3">
      <c r="A1612" s="47" t="s">
        <v>1039</v>
      </c>
      <c r="B1612" s="48">
        <v>100</v>
      </c>
      <c r="C1612" s="47" t="s">
        <v>30</v>
      </c>
      <c r="D1612" s="47" t="s">
        <v>31</v>
      </c>
      <c r="E1612" s="49" t="s">
        <v>32</v>
      </c>
      <c r="F1612" s="11">
        <v>64630.100000000006</v>
      </c>
      <c r="G1612" s="11">
        <v>66617.3</v>
      </c>
      <c r="H1612" s="11">
        <v>66617.3</v>
      </c>
      <c r="I1612" s="11"/>
      <c r="J1612" s="11"/>
      <c r="K1612" s="11"/>
      <c r="L1612" s="11">
        <f t="shared" si="2137"/>
        <v>64630.100000000006</v>
      </c>
      <c r="M1612" s="11">
        <f t="shared" si="2138"/>
        <v>66617.3</v>
      </c>
      <c r="N1612" s="11">
        <f t="shared" si="2139"/>
        <v>66617.3</v>
      </c>
      <c r="O1612" s="11">
        <v>4931.5</v>
      </c>
      <c r="P1612" s="11">
        <v>5477.3</v>
      </c>
      <c r="Q1612" s="11">
        <v>5477.3</v>
      </c>
      <c r="R1612" s="11">
        <f t="shared" si="2222"/>
        <v>69561.600000000006</v>
      </c>
      <c r="S1612" s="11">
        <f t="shared" si="2223"/>
        <v>72094.600000000006</v>
      </c>
      <c r="T1612" s="11">
        <f t="shared" si="2224"/>
        <v>72094.600000000006</v>
      </c>
      <c r="U1612" s="11"/>
      <c r="V1612" s="11"/>
      <c r="W1612" s="11"/>
      <c r="X1612" s="11">
        <f t="shared" si="2200"/>
        <v>69561.600000000006</v>
      </c>
      <c r="Y1612" s="11">
        <f t="shared" si="2201"/>
        <v>72094.600000000006</v>
      </c>
      <c r="Z1612" s="11">
        <f t="shared" si="2202"/>
        <v>72094.600000000006</v>
      </c>
      <c r="AA1612" s="11"/>
      <c r="AB1612" s="11"/>
      <c r="AC1612" s="11"/>
      <c r="AD1612" s="11">
        <f t="shared" si="2187"/>
        <v>69561.600000000006</v>
      </c>
      <c r="AE1612" s="11"/>
      <c r="AF1612" s="57">
        <f t="shared" si="2195"/>
        <v>69561.600000000006</v>
      </c>
      <c r="AG1612" s="58">
        <f t="shared" si="2188"/>
        <v>72094.600000000006</v>
      </c>
      <c r="AH1612" s="58">
        <f t="shared" si="2189"/>
        <v>72094.600000000006</v>
      </c>
      <c r="AI1612" s="11"/>
      <c r="AJ1612" s="21"/>
      <c r="AK1612" s="21"/>
    </row>
    <row r="1613" spans="1:42" ht="31.2" x14ac:dyDescent="0.3">
      <c r="A1613" s="47" t="s">
        <v>1039</v>
      </c>
      <c r="B1613" s="48" t="s">
        <v>59</v>
      </c>
      <c r="C1613" s="47"/>
      <c r="D1613" s="47"/>
      <c r="E1613" s="49" t="s">
        <v>60</v>
      </c>
      <c r="F1613" s="11">
        <f t="shared" ref="F1613:K1613" si="2227">F1614</f>
        <v>8311.6</v>
      </c>
      <c r="G1613" s="11">
        <f t="shared" si="2227"/>
        <v>8312.5</v>
      </c>
      <c r="H1613" s="11">
        <f t="shared" si="2227"/>
        <v>8312.5</v>
      </c>
      <c r="I1613" s="11">
        <f t="shared" si="2227"/>
        <v>0</v>
      </c>
      <c r="J1613" s="11">
        <f t="shared" si="2227"/>
        <v>0</v>
      </c>
      <c r="K1613" s="11">
        <f t="shared" si="2227"/>
        <v>0</v>
      </c>
      <c r="L1613" s="11">
        <f t="shared" si="2137"/>
        <v>8311.6</v>
      </c>
      <c r="M1613" s="11">
        <f t="shared" si="2138"/>
        <v>8312.5</v>
      </c>
      <c r="N1613" s="11">
        <f t="shared" si="2139"/>
        <v>8312.5</v>
      </c>
      <c r="O1613" s="11">
        <f>O1614</f>
        <v>10.5</v>
      </c>
      <c r="P1613" s="11">
        <f>P1614</f>
        <v>0</v>
      </c>
      <c r="Q1613" s="11">
        <f>Q1614</f>
        <v>0</v>
      </c>
      <c r="R1613" s="11">
        <f t="shared" si="2222"/>
        <v>8322.1</v>
      </c>
      <c r="S1613" s="11">
        <f t="shared" si="2223"/>
        <v>8312.5</v>
      </c>
      <c r="T1613" s="11">
        <f t="shared" si="2224"/>
        <v>8312.5</v>
      </c>
      <c r="U1613" s="11">
        <f>U1614</f>
        <v>0</v>
      </c>
      <c r="V1613" s="11">
        <f>V1614</f>
        <v>0</v>
      </c>
      <c r="W1613" s="11">
        <f>W1614</f>
        <v>0</v>
      </c>
      <c r="X1613" s="11">
        <f t="shared" si="2200"/>
        <v>8322.1</v>
      </c>
      <c r="Y1613" s="11">
        <f t="shared" si="2201"/>
        <v>8312.5</v>
      </c>
      <c r="Z1613" s="11">
        <f t="shared" si="2202"/>
        <v>8312.5</v>
      </c>
      <c r="AA1613" s="11">
        <f>AA1614</f>
        <v>0</v>
      </c>
      <c r="AB1613" s="11">
        <f>AB1614</f>
        <v>0</v>
      </c>
      <c r="AC1613" s="11">
        <f>AC1614</f>
        <v>0</v>
      </c>
      <c r="AD1613" s="11">
        <f t="shared" si="2187"/>
        <v>8322.1</v>
      </c>
      <c r="AE1613" s="11">
        <f>AE1614</f>
        <v>0</v>
      </c>
      <c r="AF1613" s="57">
        <f t="shared" si="2195"/>
        <v>8322.1</v>
      </c>
      <c r="AG1613" s="58">
        <f t="shared" si="2188"/>
        <v>8312.5</v>
      </c>
      <c r="AH1613" s="58">
        <f t="shared" si="2189"/>
        <v>8312.5</v>
      </c>
      <c r="AI1613" s="11">
        <f>AI1614</f>
        <v>0</v>
      </c>
      <c r="AJ1613" s="21"/>
      <c r="AK1613" s="21"/>
    </row>
    <row r="1614" spans="1:42" x14ac:dyDescent="0.3">
      <c r="A1614" s="47" t="s">
        <v>1039</v>
      </c>
      <c r="B1614" s="48">
        <v>200</v>
      </c>
      <c r="C1614" s="47" t="s">
        <v>30</v>
      </c>
      <c r="D1614" s="47" t="s">
        <v>31</v>
      </c>
      <c r="E1614" s="49" t="s">
        <v>32</v>
      </c>
      <c r="F1614" s="11">
        <v>8311.6</v>
      </c>
      <c r="G1614" s="11">
        <v>8312.5</v>
      </c>
      <c r="H1614" s="11">
        <v>8312.5</v>
      </c>
      <c r="I1614" s="11"/>
      <c r="J1614" s="11"/>
      <c r="K1614" s="11"/>
      <c r="L1614" s="11">
        <f t="shared" si="2137"/>
        <v>8311.6</v>
      </c>
      <c r="M1614" s="11">
        <f t="shared" si="2138"/>
        <v>8312.5</v>
      </c>
      <c r="N1614" s="11">
        <f t="shared" si="2139"/>
        <v>8312.5</v>
      </c>
      <c r="O1614" s="11">
        <v>10.5</v>
      </c>
      <c r="P1614" s="11"/>
      <c r="Q1614" s="11"/>
      <c r="R1614" s="11">
        <f t="shared" si="2222"/>
        <v>8322.1</v>
      </c>
      <c r="S1614" s="11">
        <f t="shared" si="2223"/>
        <v>8312.5</v>
      </c>
      <c r="T1614" s="11">
        <f t="shared" si="2224"/>
        <v>8312.5</v>
      </c>
      <c r="U1614" s="11"/>
      <c r="V1614" s="11"/>
      <c r="W1614" s="11"/>
      <c r="X1614" s="11">
        <f t="shared" si="2200"/>
        <v>8322.1</v>
      </c>
      <c r="Y1614" s="11">
        <f t="shared" si="2201"/>
        <v>8312.5</v>
      </c>
      <c r="Z1614" s="11">
        <f t="shared" si="2202"/>
        <v>8312.5</v>
      </c>
      <c r="AA1614" s="11"/>
      <c r="AB1614" s="11"/>
      <c r="AC1614" s="11"/>
      <c r="AD1614" s="11">
        <f t="shared" si="2187"/>
        <v>8322.1</v>
      </c>
      <c r="AE1614" s="11"/>
      <c r="AF1614" s="57">
        <f t="shared" si="2195"/>
        <v>8322.1</v>
      </c>
      <c r="AG1614" s="58">
        <f t="shared" si="2188"/>
        <v>8312.5</v>
      </c>
      <c r="AH1614" s="58">
        <f t="shared" si="2189"/>
        <v>8312.5</v>
      </c>
      <c r="AI1614" s="11"/>
      <c r="AJ1614" s="21"/>
      <c r="AK1614" s="21"/>
    </row>
    <row r="1615" spans="1:42" x14ac:dyDescent="0.3">
      <c r="A1615" s="47" t="s">
        <v>1039</v>
      </c>
      <c r="B1615" s="48" t="s">
        <v>45</v>
      </c>
      <c r="C1615" s="47"/>
      <c r="D1615" s="47"/>
      <c r="E1615" s="49" t="s">
        <v>46</v>
      </c>
      <c r="F1615" s="11">
        <f t="shared" ref="F1615:K1615" si="2228">F1616</f>
        <v>233.1</v>
      </c>
      <c r="G1615" s="11">
        <f t="shared" si="2228"/>
        <v>232.2</v>
      </c>
      <c r="H1615" s="11">
        <f t="shared" si="2228"/>
        <v>232.2</v>
      </c>
      <c r="I1615" s="11">
        <f t="shared" si="2228"/>
        <v>0</v>
      </c>
      <c r="J1615" s="11">
        <f t="shared" si="2228"/>
        <v>0</v>
      </c>
      <c r="K1615" s="11">
        <f t="shared" si="2228"/>
        <v>0</v>
      </c>
      <c r="L1615" s="11">
        <f t="shared" si="2137"/>
        <v>233.1</v>
      </c>
      <c r="M1615" s="11">
        <f t="shared" si="2138"/>
        <v>232.2</v>
      </c>
      <c r="N1615" s="11">
        <f t="shared" si="2139"/>
        <v>232.2</v>
      </c>
      <c r="O1615" s="11">
        <f>O1616</f>
        <v>0</v>
      </c>
      <c r="P1615" s="11">
        <f>P1616</f>
        <v>0</v>
      </c>
      <c r="Q1615" s="11">
        <f>Q1616</f>
        <v>0</v>
      </c>
      <c r="R1615" s="11">
        <f t="shared" si="2222"/>
        <v>233.1</v>
      </c>
      <c r="S1615" s="11">
        <f t="shared" si="2223"/>
        <v>232.2</v>
      </c>
      <c r="T1615" s="11">
        <f t="shared" si="2224"/>
        <v>232.2</v>
      </c>
      <c r="U1615" s="11">
        <f>U1616</f>
        <v>0</v>
      </c>
      <c r="V1615" s="11">
        <f>V1616</f>
        <v>0</v>
      </c>
      <c r="W1615" s="11">
        <f>W1616</f>
        <v>0</v>
      </c>
      <c r="X1615" s="11">
        <f t="shared" si="2200"/>
        <v>233.1</v>
      </c>
      <c r="Y1615" s="11">
        <f t="shared" si="2201"/>
        <v>232.2</v>
      </c>
      <c r="Z1615" s="11">
        <f t="shared" si="2202"/>
        <v>232.2</v>
      </c>
      <c r="AA1615" s="11">
        <f>AA1616</f>
        <v>0</v>
      </c>
      <c r="AB1615" s="11">
        <f>AB1616</f>
        <v>0</v>
      </c>
      <c r="AC1615" s="11">
        <f>AC1616</f>
        <v>0</v>
      </c>
      <c r="AD1615" s="11">
        <f t="shared" si="2187"/>
        <v>233.1</v>
      </c>
      <c r="AE1615" s="11">
        <f>AE1616</f>
        <v>0</v>
      </c>
      <c r="AF1615" s="57">
        <f t="shared" si="2195"/>
        <v>233.1</v>
      </c>
      <c r="AG1615" s="58">
        <f t="shared" si="2188"/>
        <v>232.2</v>
      </c>
      <c r="AH1615" s="58">
        <f t="shared" si="2189"/>
        <v>232.2</v>
      </c>
      <c r="AI1615" s="11">
        <f>AI1616</f>
        <v>0</v>
      </c>
      <c r="AJ1615" s="21"/>
      <c r="AK1615" s="21"/>
    </row>
    <row r="1616" spans="1:42" x14ac:dyDescent="0.3">
      <c r="A1616" s="47" t="s">
        <v>1039</v>
      </c>
      <c r="B1616" s="48">
        <v>800</v>
      </c>
      <c r="C1616" s="47" t="s">
        <v>30</v>
      </c>
      <c r="D1616" s="47" t="s">
        <v>31</v>
      </c>
      <c r="E1616" s="49" t="s">
        <v>32</v>
      </c>
      <c r="F1616" s="11">
        <v>233.1</v>
      </c>
      <c r="G1616" s="11">
        <v>232.2</v>
      </c>
      <c r="H1616" s="11">
        <v>232.2</v>
      </c>
      <c r="I1616" s="11"/>
      <c r="J1616" s="11"/>
      <c r="K1616" s="11"/>
      <c r="L1616" s="11">
        <f t="shared" ref="L1616:L1618" si="2229">F1616+I1616</f>
        <v>233.1</v>
      </c>
      <c r="M1616" s="11">
        <f t="shared" ref="M1616:M1618" si="2230">G1616+J1616</f>
        <v>232.2</v>
      </c>
      <c r="N1616" s="11">
        <f t="shared" ref="N1616:N1618" si="2231">H1616+K1616</f>
        <v>232.2</v>
      </c>
      <c r="O1616" s="11"/>
      <c r="P1616" s="11"/>
      <c r="Q1616" s="11"/>
      <c r="R1616" s="11">
        <f t="shared" si="2222"/>
        <v>233.1</v>
      </c>
      <c r="S1616" s="11">
        <f t="shared" si="2223"/>
        <v>232.2</v>
      </c>
      <c r="T1616" s="11">
        <f t="shared" si="2224"/>
        <v>232.2</v>
      </c>
      <c r="U1616" s="11"/>
      <c r="V1616" s="11"/>
      <c r="W1616" s="11"/>
      <c r="X1616" s="11">
        <f t="shared" si="2200"/>
        <v>233.1</v>
      </c>
      <c r="Y1616" s="11">
        <f t="shared" si="2201"/>
        <v>232.2</v>
      </c>
      <c r="Z1616" s="11">
        <f t="shared" si="2202"/>
        <v>232.2</v>
      </c>
      <c r="AA1616" s="11"/>
      <c r="AB1616" s="11"/>
      <c r="AC1616" s="11"/>
      <c r="AD1616" s="11">
        <f t="shared" si="2187"/>
        <v>233.1</v>
      </c>
      <c r="AE1616" s="11"/>
      <c r="AF1616" s="57">
        <f t="shared" si="2195"/>
        <v>233.1</v>
      </c>
      <c r="AG1616" s="58">
        <f t="shared" si="2188"/>
        <v>232.2</v>
      </c>
      <c r="AH1616" s="58">
        <f t="shared" si="2189"/>
        <v>232.2</v>
      </c>
      <c r="AI1616" s="11"/>
      <c r="AJ1616" s="21"/>
      <c r="AK1616" s="21"/>
    </row>
    <row r="1617" spans="1:37" x14ac:dyDescent="0.3">
      <c r="A1617" s="41" t="s">
        <v>1040</v>
      </c>
      <c r="B1617" s="41" t="s">
        <v>1041</v>
      </c>
      <c r="C1617" s="41" t="s">
        <v>1042</v>
      </c>
      <c r="D1617" s="41" t="s">
        <v>1042</v>
      </c>
      <c r="E1617" s="67" t="s">
        <v>1043</v>
      </c>
      <c r="F1617" s="15">
        <v>0</v>
      </c>
      <c r="G1617" s="28">
        <v>917955.2</v>
      </c>
      <c r="H1617" s="29">
        <v>1984395.4</v>
      </c>
      <c r="I1617" s="15"/>
      <c r="J1617" s="15">
        <v>59246.2</v>
      </c>
      <c r="K1617" s="15">
        <v>168390</v>
      </c>
      <c r="L1617" s="15">
        <f t="shared" si="2229"/>
        <v>0</v>
      </c>
      <c r="M1617" s="15">
        <f t="shared" si="2230"/>
        <v>977201.39999999991</v>
      </c>
      <c r="N1617" s="15">
        <f t="shared" si="2231"/>
        <v>2152785.4</v>
      </c>
      <c r="O1617" s="15"/>
      <c r="P1617" s="15">
        <v>-28615.674999999999</v>
      </c>
      <c r="Q1617" s="15">
        <v>-209668.60500000001</v>
      </c>
      <c r="R1617" s="15">
        <f t="shared" si="2222"/>
        <v>0</v>
      </c>
      <c r="S1617" s="15">
        <f t="shared" si="2223"/>
        <v>948585.72499999986</v>
      </c>
      <c r="T1617" s="15">
        <f t="shared" si="2224"/>
        <v>1943116.7949999999</v>
      </c>
      <c r="U1617" s="15"/>
      <c r="V1617" s="15">
        <f>327635.638+5440.29</f>
        <v>333075.92799999996</v>
      </c>
      <c r="W1617" s="15">
        <f>338164.646-112.8</f>
        <v>338051.84600000002</v>
      </c>
      <c r="X1617" s="15">
        <f t="shared" si="2200"/>
        <v>0</v>
      </c>
      <c r="Y1617" s="15">
        <f t="shared" si="2201"/>
        <v>1281661.6529999999</v>
      </c>
      <c r="Z1617" s="15">
        <f t="shared" si="2202"/>
        <v>2281168.6409999998</v>
      </c>
      <c r="AA1617" s="15"/>
      <c r="AB1617" s="15">
        <v>-141818.307</v>
      </c>
      <c r="AC1617" s="15">
        <v>927895.97672000004</v>
      </c>
      <c r="AD1617" s="15">
        <f t="shared" si="2187"/>
        <v>0</v>
      </c>
      <c r="AE1617" s="15"/>
      <c r="AF1617" s="53">
        <f t="shared" si="2195"/>
        <v>0</v>
      </c>
      <c r="AG1617" s="54">
        <f t="shared" si="2188"/>
        <v>1139843.3459999999</v>
      </c>
      <c r="AH1617" s="54">
        <f t="shared" si="2189"/>
        <v>3209064.61772</v>
      </c>
      <c r="AI1617" s="15"/>
      <c r="AJ1617" s="16"/>
      <c r="AK1617" s="16" t="s">
        <v>1044</v>
      </c>
    </row>
    <row r="1618" spans="1:37" x14ac:dyDescent="0.3">
      <c r="A1618" s="70" t="s">
        <v>1045</v>
      </c>
      <c r="B1618" s="70"/>
      <c r="C1618" s="70"/>
      <c r="D1618" s="70"/>
      <c r="E1618" s="70"/>
      <c r="F1618" s="15">
        <f t="shared" ref="F1618:K1618" si="2232">F1617+F1608+F1597+F1565+F1552+F1541+F1394+F1323+F1239+F1093+F1038+F1015+F803+F773+F753+F527+F436+F335+F308+F200+F94+F16</f>
        <v>58534818.899999999</v>
      </c>
      <c r="G1618" s="15">
        <f t="shared" si="2232"/>
        <v>61169605.200000003</v>
      </c>
      <c r="H1618" s="15">
        <f t="shared" si="2232"/>
        <v>58404099.29999999</v>
      </c>
      <c r="I1618" s="15">
        <f t="shared" si="2232"/>
        <v>319089.59999999992</v>
      </c>
      <c r="J1618" s="15">
        <f t="shared" si="2232"/>
        <v>323791.7</v>
      </c>
      <c r="K1618" s="15">
        <f t="shared" si="2232"/>
        <v>328405.39999999997</v>
      </c>
      <c r="L1618" s="15">
        <f t="shared" si="2229"/>
        <v>58853908.5</v>
      </c>
      <c r="M1618" s="15">
        <f t="shared" si="2230"/>
        <v>61493396.900000006</v>
      </c>
      <c r="N1618" s="15">
        <f t="shared" si="2231"/>
        <v>58732504.699999988</v>
      </c>
      <c r="O1618" s="15">
        <f>O1617+O1608+O1597+O1565+O1552+O1541+O1394+O1323+O1239+O1093+O1038+O1015+O803+O773+O753+O527+O436+O335+O308+O200+O94+O16</f>
        <v>3953276.5361500001</v>
      </c>
      <c r="P1618" s="15">
        <f>P1617+P1608+P1597+P1565+P1552+P1541+P1394+P1323+P1239+P1093+P1038+P1015+P803+P773+P753+P527+P436+P335+P308+P200+P94+P16</f>
        <v>901311.99999999965</v>
      </c>
      <c r="Q1618" s="15">
        <f>Q1617+Q1608+Q1597+Q1565+Q1552+Q1541+Q1394+Q1323+Q1239+Q1093+Q1038+Q1015+Q803+Q773+Q753+Q527+Q436+Q335+Q308+Q200+Q94+Q16</f>
        <v>959975.89999999979</v>
      </c>
      <c r="R1618" s="15">
        <f t="shared" si="2222"/>
        <v>62807185.036150001</v>
      </c>
      <c r="S1618" s="15">
        <f t="shared" si="2223"/>
        <v>62394708.900000006</v>
      </c>
      <c r="T1618" s="15">
        <f t="shared" si="2224"/>
        <v>59692480.599999987</v>
      </c>
      <c r="U1618" s="15">
        <f>U1617+U1608+U1597+U1565+U1552+U1541+U1394+U1323+U1239+U1093+U1038+U1015+U803+U773+U753+U527+U436+U335+U308+U200+U94+U16</f>
        <v>1.531930138298776E-11</v>
      </c>
      <c r="V1618" s="15">
        <f>V1617+V1608+V1597+V1565+V1552+V1541+V1394+V1323+V1239+V1093+V1038+V1015+V803+V773+V753+V527+V436+V335+V308+V200+V94+V16</f>
        <v>-3.2741809263825417E-11</v>
      </c>
      <c r="W1618" s="15">
        <f>W1617+W1608+W1597+W1565+W1552+W1541+W1394+W1323+W1239+W1093+W1038+W1015+W803+W773+W753+W527+W436+W335+W308+W200+W94+W16</f>
        <v>0</v>
      </c>
      <c r="X1618" s="15">
        <f t="shared" si="2200"/>
        <v>62807185.036150001</v>
      </c>
      <c r="Y1618" s="15">
        <f t="shared" si="2201"/>
        <v>62394708.900000006</v>
      </c>
      <c r="Z1618" s="15">
        <f t="shared" si="2202"/>
        <v>59692480.599999987</v>
      </c>
      <c r="AA1618" s="15">
        <f>AA1617+AA1608+AA1597+AA1565+AA1552+AA1541+AA1394+AA1323+AA1239+AA1093+AA1038+AA1015+AA803+AA773+AA753+AA527+AA436+AA335+AA308+AA200+AA94+AA16</f>
        <v>893441.59599999967</v>
      </c>
      <c r="AB1618" s="15">
        <f>AB1617+AB1608+AB1597+AB1565+AB1552+AB1541+AB1394+AB1323+AB1239+AB1093+AB1038+AB1015+AB803+AB773+AB753+AB527+AB436+AB335+AB308+AB200+AB94+AB16</f>
        <v>821334.92100000009</v>
      </c>
      <c r="AC1618" s="15">
        <f>AC1617+AC1608+AC1597+AC1565+AC1552+AC1541+AC1394+AC1323+AC1239+AC1093+AC1038+AC1015+AC803+AC773+AC753+AC527+AC436+AC335+AC308+AC200+AC94+AC16</f>
        <v>1435448.4380000001</v>
      </c>
      <c r="AD1618" s="15">
        <f t="shared" si="2187"/>
        <v>63700626.632150002</v>
      </c>
      <c r="AE1618" s="15">
        <f>AE1617+AE1608+AE1597+AE1565+AE1552+AE1541+AE1394+AE1323+AE1239+AE1093+AE1038+AE1015+AE803+AE773+AE753+AE527+AE436+AE335+AE308+AE200+AE94+AE16</f>
        <v>0</v>
      </c>
      <c r="AF1618" s="53">
        <f t="shared" si="2195"/>
        <v>63700626.632150002</v>
      </c>
      <c r="AG1618" s="54">
        <f t="shared" si="2188"/>
        <v>63216043.82100001</v>
      </c>
      <c r="AH1618" s="54">
        <f t="shared" si="2189"/>
        <v>61127929.037999988</v>
      </c>
      <c r="AI1618" s="15">
        <f>AI1617+AI1608+AI1597+AI1565+AI1552+AI1541+AI1394+AI1323+AI1239+AI1093+AI1038+AI1015+AI803+AI773+AI753+AI527+AI436+AI335+AI308+AI200+AI94+AI16</f>
        <v>0</v>
      </c>
      <c r="AJ1618" s="16"/>
      <c r="AK1618" s="16"/>
    </row>
  </sheetData>
  <sheetProtection password="CF5C" sheet="1" objects="1" scenarios="1"/>
  <autoFilter ref="A15:AP1618">
    <filterColumn colId="35">
      <filters blank="1"/>
    </filterColumn>
  </autoFilter>
  <mergeCells count="44">
    <mergeCell ref="AG1:AH1"/>
    <mergeCell ref="AG2:AH2"/>
    <mergeCell ref="AG3:AH3"/>
    <mergeCell ref="G6:H6"/>
    <mergeCell ref="M6:N6"/>
    <mergeCell ref="AG6:AH6"/>
    <mergeCell ref="AG4:AH4"/>
    <mergeCell ref="G7:H7"/>
    <mergeCell ref="M7:N7"/>
    <mergeCell ref="AG7:AH7"/>
    <mergeCell ref="G8:H8"/>
    <mergeCell ref="M8:N8"/>
    <mergeCell ref="AG8:AH8"/>
    <mergeCell ref="D9:E9"/>
    <mergeCell ref="AG9:AH9"/>
    <mergeCell ref="A11:AH11"/>
    <mergeCell ref="A14:A15"/>
    <mergeCell ref="B14:B15"/>
    <mergeCell ref="C14:C15"/>
    <mergeCell ref="D14:D15"/>
    <mergeCell ref="E14:E15"/>
    <mergeCell ref="F14:F15"/>
    <mergeCell ref="G14:G15"/>
    <mergeCell ref="H14:H15"/>
    <mergeCell ref="I14:K14"/>
    <mergeCell ref="L14:L15"/>
    <mergeCell ref="M14:M15"/>
    <mergeCell ref="N14:N15"/>
    <mergeCell ref="O14:Q14"/>
    <mergeCell ref="AH14:AH15"/>
    <mergeCell ref="AI14:AI15"/>
    <mergeCell ref="A1618:E1618"/>
    <mergeCell ref="AE14:AE15"/>
    <mergeCell ref="AF14:AF15"/>
    <mergeCell ref="Y14:Y15"/>
    <mergeCell ref="Z14:Z15"/>
    <mergeCell ref="AA14:AC14"/>
    <mergeCell ref="AD14:AD15"/>
    <mergeCell ref="AG14:AG15"/>
    <mergeCell ref="R14:R15"/>
    <mergeCell ref="S14:S15"/>
    <mergeCell ref="T14:T15"/>
    <mergeCell ref="U14:W14"/>
    <mergeCell ref="X14:X15"/>
  </mergeCells>
  <pageMargins left="0.78740157480314965" right="0.39370078740157483" top="0.74803149606299213" bottom="0.74803149606299213" header="0.31496062992125984" footer="0.31496062992125984"/>
  <pageSetup paperSize="9" scale="61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Колышкина Елена Владимировна</cp:lastModifiedBy>
  <cp:revision>1</cp:revision>
  <cp:lastPrinted>2025-04-23T05:45:05Z</cp:lastPrinted>
  <dcterms:modified xsi:type="dcterms:W3CDTF">2025-04-23T05:45:28Z</dcterms:modified>
</cp:coreProperties>
</file>