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1.26" sheetId="1" state="visible" r:id="rId1"/>
  </sheets>
  <definedNames>
    <definedName name="_xlnm._FilterDatabase" localSheetId="0" hidden="1">'на 01.01.26'!$A$6:$I$53</definedName>
    <definedName name="Print_Titles" localSheetId="0" hidden="0">'на 01.01.26'!$5:$6</definedName>
    <definedName name="_xlnm.Print_Area" localSheetId="0" hidden="0">'на 01.01.26'!$B$1:$I$53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<sst xmlns="http://schemas.openxmlformats.org/spreadsheetml/2006/main" count="103" uniqueCount="103">
  <si>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</si>
  <si>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</si>
  <si>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января 2026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</si>
  <si>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</si>
  <si>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</si>
  <si>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</si>
  <si>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на 01.01.2025г  (в сопост. условиях)</t>
  </si>
  <si>
    <t xml:space="preserve">Утв. годовой план (в ред. РПГД от 28.10.25 №194)</t>
  </si>
  <si>
    <t xml:space="preserve">Факт на 01.01.2026г. </t>
  </si>
  <si>
    <t xml:space="preserve">Отклонение факта отч.периода от годового плана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</si>
  <si>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</si>
  <si>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</si>
  <si>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</si>
  <si>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</si>
  <si>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</si>
  <si>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</si>
  <si>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</si>
  <si>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</si>
  <si>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</si>
  <si>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</si>
  <si>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</si>
  <si>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</si>
  <si>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</si>
  <si>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</si>
  <si>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</si>
  <si>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</si>
  <si>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</si>
  <si>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</si>
  <si>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</si>
  <si>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</si>
  <si>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</si>
  <si>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</si>
  <si>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</si>
  <si>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</si>
  <si>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</si>
  <si>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</si>
  <si>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</si>
  <si>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</si>
  <si>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</si>
  <si>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</si>
  <si>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</si>
  <si>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</si>
  <si>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</si>
  <si>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</si>
  <si>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</si>
  <si>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</si>
  <si>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</si>
  <si>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</si>
  <si>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</si>
  <si>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</si>
  <si>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</si>
  <si>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</si>
  <si>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</si>
  <si>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</si>
  <si>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</si>
  <si>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</si>
  <si>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</si>
  <si>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</si>
  <si>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</si>
  <si>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</si>
  <si>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</si>
  <si>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</si>
  <si>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</si>
  <si>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</si>
  <si>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</si>
  <si>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1 14 03 040 04 0000 410</t>
  </si>
  <si>
    <t xml:space="preserve"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</si>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</sst>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2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&quot; &quot;##0.0"/>
    <numFmt numFmtId="167" formatCode="#&quot; &quot;##0.00"/>
    <numFmt numFmtId="168" formatCode="#\ ##0.0"/>
    <numFmt numFmtId="169" formatCode="#,##0.000"/>
    <numFmt numFmtId="170" formatCode="#&quot; &quot;##0"/>
    <numFmt numFmtId="171" formatCode="0.0%"/>
  </numFmts>
  <fonts count="17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2.000000"/>
      <color indexed="2"/>
      <name val="Times New Roman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sz val="14.000000"/>
      <color indexed="2"/>
      <name val="Times New Roman"/>
    </font>
    <font>
      <i/>
      <sz val="14.000000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color indexed="2"/>
      <name val="Times New Roman"/>
    </font>
    <font>
      <b/>
      <sz val="12.500000"/>
      <color indexed="2"/>
      <name val="Times New Roman"/>
    </font>
    <font>
      <b/>
      <sz val="12.500000"/>
      <name val="Times New Roman"/>
    </font>
    <font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62">
    <xf fontId="0" fillId="0" borderId="0" numFmtId="0" xfId="0"/>
    <xf fontId="4" fillId="0" borderId="0" numFmtId="0" xfId="0" applyFont="1" applyAlignment="1">
      <alignment vertical="top"/>
    </xf>
    <xf fontId="5" fillId="0" borderId="0" numFmtId="49" xfId="0" applyNumberFormat="1" applyFont="1" applyAlignment="1">
      <alignment horizontal="left" vertical="top"/>
    </xf>
    <xf fontId="1" fillId="0" borderId="0" numFmtId="0" xfId="0" applyFont="1" applyAlignment="1">
      <alignment wrapText="1"/>
    </xf>
    <xf fontId="4" fillId="0" borderId="0" numFmtId="164" xfId="0" applyNumberFormat="1" applyFont="1" applyAlignment="1">
      <alignment vertical="center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6" fillId="0" borderId="0" numFmtId="0" xfId="0" applyFont="1" applyAlignment="1">
      <alignment vertical="center" wrapText="1"/>
    </xf>
    <xf fontId="6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5" fillId="0" borderId="0" numFmtId="0" xfId="0" applyFont="1" applyAlignment="1">
      <alignment horizontal="left" vertical="top"/>
    </xf>
    <xf fontId="1" fillId="0" borderId="0" numFmtId="0" xfId="0" applyFont="1" applyAlignment="1">
      <alignment horizontal="right" vertical="center" wrapText="1"/>
    </xf>
    <xf fontId="7" fillId="0" borderId="0" numFmtId="166" xfId="0" applyNumberFormat="1" applyFont="1" applyAlignment="1">
      <alignment horizontal="center"/>
    </xf>
    <xf fontId="7" fillId="0" borderId="0" numFmtId="167" xfId="0" applyNumberFormat="1" applyFont="1" applyAlignment="1">
      <alignment horizontal="center" vertical="center"/>
    </xf>
    <xf fontId="7" fillId="0" borderId="0" numFmtId="166" xfId="0" applyNumberFormat="1" applyFont="1" applyAlignment="1">
      <alignment horizontal="center" vertical="center"/>
    </xf>
    <xf fontId="8" fillId="0" borderId="0" numFmtId="0" xfId="0" applyFont="1" applyAlignment="1">
      <alignment vertical="top"/>
    </xf>
    <xf fontId="9" fillId="0" borderId="0" numFmtId="168" xfId="0" applyNumberFormat="1" applyFont="1" applyAlignment="1">
      <alignment horizontal="left" vertical="top"/>
    </xf>
    <xf fontId="9" fillId="0" borderId="0" numFmtId="166" xfId="0" applyNumberFormat="1" applyFont="1" applyAlignment="1">
      <alignment wrapText="1"/>
    </xf>
    <xf fontId="9" fillId="0" borderId="0" numFmtId="169" xfId="0" applyNumberFormat="1" applyFont="1" applyAlignment="1">
      <alignment horizontal="center" vertical="center" wrapText="1"/>
    </xf>
    <xf fontId="9" fillId="0" borderId="0" numFmtId="4" xfId="0" applyNumberFormat="1" applyFont="1" applyAlignment="1">
      <alignment horizontal="center" vertical="center" wrapText="1"/>
    </xf>
    <xf fontId="9" fillId="0" borderId="0" numFmtId="164" xfId="0" applyNumberFormat="1" applyFont="1" applyAlignment="1">
      <alignment horizontal="center" vertical="center" wrapText="1"/>
    </xf>
    <xf fontId="1" fillId="0" borderId="0" numFmtId="170" xfId="0" applyNumberFormat="1" applyFont="1" applyAlignment="1">
      <alignment horizontal="right" vertical="center"/>
    </xf>
    <xf fontId="10" fillId="0" borderId="0" numFmtId="0" xfId="0" applyFont="1" applyAlignment="1">
      <alignment horizontal="center" vertical="top" wrapText="1"/>
    </xf>
    <xf fontId="11" fillId="0" borderId="1" numFmtId="0" xfId="0" applyFont="1" applyBorder="1" applyAlignment="1">
      <alignment horizontal="center" vertical="top" wrapText="1"/>
    </xf>
    <xf fontId="11" fillId="0" borderId="1" numFmtId="0" xfId="0" applyFont="1" applyBorder="1" applyAlignment="1">
      <alignment horizontal="center" vertical="center" wrapText="1"/>
    </xf>
    <xf fontId="11" fillId="0" borderId="2" numFmtId="4" xfId="1" applyNumberFormat="1" applyFont="1" applyBorder="1" applyAlignment="1" applyProtection="1">
      <alignment horizontal="center" vertical="center" wrapText="1"/>
    </xf>
    <xf fontId="11" fillId="0" borderId="3" numFmtId="4" xfId="0" applyNumberFormat="1" applyFont="1" applyBorder="1" applyAlignment="1">
      <alignment horizontal="center" vertical="center" wrapText="1"/>
    </xf>
    <xf fontId="11" fillId="0" borderId="4" numFmtId="4" xfId="1" applyNumberFormat="1" applyFont="1" applyBorder="1" applyAlignment="1">
      <alignment horizontal="center" vertical="center" wrapText="1"/>
    </xf>
    <xf fontId="11" fillId="0" borderId="1" numFmtId="3" xfId="0" applyNumberFormat="1" applyFont="1" applyBorder="1" applyAlignment="1">
      <alignment horizontal="center" vertical="center" wrapText="1"/>
    </xf>
    <xf fontId="11" fillId="0" borderId="1" numFmtId="170" xfId="0" applyNumberFormat="1" applyFont="1" applyBorder="1" applyAlignment="1">
      <alignment horizontal="center" vertical="center" wrapText="1"/>
    </xf>
    <xf fontId="10" fillId="0" borderId="0" numFmtId="0" xfId="0" applyFont="1" applyAlignment="1">
      <alignment vertical="top"/>
    </xf>
    <xf fontId="12" fillId="0" borderId="1" numFmtId="168" xfId="0" applyNumberFormat="1" applyFont="1" applyBorder="1" applyAlignment="1">
      <alignment horizontal="left" vertical="top"/>
    </xf>
    <xf fontId="11" fillId="0" borderId="1" numFmtId="166" xfId="0" applyNumberFormat="1" applyFont="1" applyBorder="1" applyAlignment="1">
      <alignment vertical="center" wrapText="1"/>
    </xf>
    <xf fontId="11" fillId="0" borderId="1" numFmtId="164" xfId="1" applyNumberFormat="1" applyFont="1" applyBorder="1" applyAlignment="1" applyProtection="1">
      <alignment horizontal="right" vertical="center" wrapText="1"/>
    </xf>
    <xf fontId="11" fillId="0" borderId="1" numFmtId="164" xfId="1" applyNumberFormat="1" applyFont="1" applyBorder="1" applyAlignment="1">
      <alignment horizontal="right" vertical="center" wrapText="1"/>
    </xf>
    <xf fontId="11" fillId="0" borderId="1" numFmtId="171" xfId="7" applyNumberFormat="1" applyFont="1" applyBorder="1" applyAlignment="1" applyProtection="1">
      <alignment horizontal="right" vertical="center" wrapText="1"/>
    </xf>
    <xf fontId="1" fillId="0" borderId="1" numFmtId="168" xfId="0" applyNumberFormat="1" applyFont="1" applyBorder="1" applyAlignment="1">
      <alignment horizontal="left" vertical="top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4" xfId="1" applyNumberFormat="1" applyFont="1" applyBorder="1" applyAlignment="1">
      <alignment horizontal="right" vertical="center" wrapText="1"/>
    </xf>
    <xf fontId="1" fillId="2" borderId="1" numFmtId="164" xfId="1" applyNumberFormat="1" applyFont="1" applyFill="1" applyBorder="1" applyAlignment="1">
      <alignment horizontal="right" vertical="center" wrapText="1"/>
    </xf>
    <xf fontId="1" fillId="0" borderId="1" numFmtId="171" xfId="7" applyNumberFormat="1" applyFont="1" applyBorder="1" applyAlignment="1" applyProtection="1">
      <alignment horizontal="right" vertical="center" wrapText="1"/>
    </xf>
    <xf fontId="13" fillId="0" borderId="0" numFmtId="0" xfId="0" applyFont="1" applyAlignment="1">
      <alignment vertical="top"/>
    </xf>
    <xf fontId="1" fillId="0" borderId="1" numFmtId="166" xfId="0" applyNumberFormat="1" applyFont="1" applyBorder="1" applyAlignment="1">
      <alignment vertical="top" wrapText="1"/>
    </xf>
    <xf fontId="11" fillId="0" borderId="1" numFmtId="168" xfId="0" applyNumberFormat="1" applyFont="1" applyBorder="1" applyAlignment="1">
      <alignment horizontal="left" vertical="top"/>
    </xf>
    <xf fontId="11" fillId="0" borderId="1" numFmtId="166" xfId="0" applyNumberFormat="1" applyFont="1" applyBorder="1" applyAlignment="1">
      <alignment horizontal="left" vertical="center" wrapText="1"/>
    </xf>
    <xf fontId="10" fillId="0" borderId="0" numFmtId="0" xfId="0" applyFont="1" applyAlignment="1">
      <alignment horizontal="right" vertical="top"/>
    </xf>
    <xf fontId="11" fillId="0" borderId="1" numFmtId="168" xfId="0" applyNumberFormat="1" applyFont="1" applyBorder="1" applyAlignment="1">
      <alignment horizontal="right" vertical="top"/>
    </xf>
    <xf fontId="1" fillId="0" borderId="1" numFmtId="166" xfId="0" applyNumberFormat="1" applyFont="1" applyBorder="1" applyAlignment="1">
      <alignment horizontal="justify" vertical="center" wrapText="1"/>
    </xf>
    <xf fontId="14" fillId="0" borderId="0" numFmtId="0" xfId="0" applyFont="1"/>
    <xf fontId="15" fillId="0" borderId="1" numFmtId="0" xfId="0" applyFont="1" applyBorder="1" applyAlignment="1">
      <alignment horizontal="left"/>
    </xf>
    <xf fontId="15" fillId="0" borderId="1" numFmtId="166" xfId="0" applyNumberFormat="1" applyFont="1" applyBorder="1" applyAlignment="1">
      <alignment wrapText="1"/>
    </xf>
    <xf fontId="15" fillId="0" borderId="1" numFmtId="164" xfId="1" applyNumberFormat="1" applyFont="1" applyBorder="1" applyAlignment="1" applyProtection="1">
      <alignment horizontal="right" wrapText="1"/>
    </xf>
    <xf fontId="15" fillId="0" borderId="1" numFmtId="164" xfId="1" applyNumberFormat="1" applyFont="1" applyBorder="1" applyAlignment="1">
      <alignment horizontal="right" wrapText="1"/>
    </xf>
    <xf fontId="15" fillId="0" borderId="1" numFmtId="171" xfId="7" applyNumberFormat="1" applyFont="1" applyBorder="1" applyAlignment="1" applyProtection="1">
      <alignment horizontal="right" wrapText="1"/>
    </xf>
    <xf fontId="1" fillId="0" borderId="0" numFmtId="49" xfId="0" applyNumberFormat="1" applyFont="1" applyAlignment="1">
      <alignment horizontal="left" vertical="top"/>
    </xf>
    <xf fontId="4" fillId="0" borderId="0" numFmtId="4" xfId="0" applyNumberFormat="1" applyFont="1" applyAlignment="1">
      <alignment vertical="center" wrapText="1"/>
    </xf>
    <xf fontId="1" fillId="0" borderId="0" numFmtId="4" xfId="0" applyNumberFormat="1" applyFont="1" applyAlignment="1">
      <alignment vertical="center" wrapText="1"/>
    </xf>
    <xf fontId="1" fillId="0" borderId="0" numFmtId="170" xfId="0" applyNumberFormat="1" applyFont="1" applyAlignment="1">
      <alignment vertical="center"/>
    </xf>
    <xf fontId="16" fillId="0" borderId="0" numFmtId="4" xfId="0" applyNumberFormat="1" applyFont="1" applyAlignment="1">
      <alignment vertical="center" wrapText="1"/>
    </xf>
    <xf fontId="16" fillId="0" borderId="0" numFmtId="16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90" workbookViewId="0">
      <pane ySplit="6" topLeftCell="A7" activePane="bottomLeft" state="frozen"/>
      <selection activeCell="C12" activeCellId="0" sqref="C12:C13"/>
    </sheetView>
  </sheetViews>
  <sheetFormatPr defaultColWidth="15.25" defaultRowHeight="15"/>
  <cols>
    <col customWidth="1" hidden="1" min="1" max="1" style="2" width="23.875"/>
    <col customWidth="1" min="2" max="2" style="3" width="60.875"/>
    <col customWidth="1" min="3" max="3" style="4" width="12.75390625"/>
    <col customWidth="1" min="4" max="4" style="5" width="14.50390625"/>
    <col customWidth="1" min="5" max="6" style="5" width="13.25"/>
    <col customWidth="1" min="7" max="7" style="6" width="10.125"/>
    <col customWidth="1" min="8" max="8" style="6" width="12.625"/>
    <col customWidth="1" min="9" max="9" style="6" width="9.75"/>
    <col min="10" max="16384" style="1" width="15.25"/>
  </cols>
  <sheetData>
    <row r="1" ht="17.25">
      <c r="B1" s="3"/>
      <c r="C1" s="7"/>
      <c r="D1" s="8"/>
      <c r="E1" s="8"/>
      <c r="F1" s="8"/>
      <c r="G1" s="8"/>
      <c r="H1" s="9"/>
      <c r="I1" s="10" t="s">
        <v>0</v>
      </c>
    </row>
    <row r="2" ht="17.25">
      <c r="A2" s="11"/>
      <c r="B2" s="3"/>
      <c r="C2" s="12"/>
      <c r="D2" s="9"/>
      <c r="E2" s="9"/>
      <c r="F2" s="9"/>
      <c r="G2" s="9"/>
      <c r="H2" s="9"/>
      <c r="I2" s="10" t="s">
        <v>1</v>
      </c>
    </row>
    <row r="3" ht="17.25">
      <c r="A3" s="11"/>
      <c r="B3" s="3"/>
      <c r="C3" s="12"/>
      <c r="D3" s="9"/>
      <c r="E3" s="9"/>
      <c r="F3" s="9"/>
      <c r="G3" s="9"/>
      <c r="H3" s="9"/>
      <c r="I3" s="10"/>
    </row>
    <row r="4" ht="19.5">
      <c r="B4" s="13" t="s">
        <v>2</v>
      </c>
      <c r="C4" s="14"/>
      <c r="D4" s="14"/>
      <c r="E4" s="14"/>
      <c r="F4" s="15"/>
      <c r="G4" s="15"/>
      <c r="H4" s="15"/>
      <c r="I4" s="15"/>
    </row>
    <row r="5" s="16" customFormat="1" ht="15">
      <c r="A5" s="17"/>
      <c r="B5" s="18"/>
      <c r="C5" s="19"/>
      <c r="D5" s="20"/>
      <c r="E5" s="20"/>
      <c r="F5" s="21"/>
      <c r="G5" s="21"/>
      <c r="H5" s="21"/>
      <c r="I5" s="22" t="s">
        <v>3</v>
      </c>
    </row>
    <row r="6" s="23" customFormat="1" ht="80.25" customHeight="1">
      <c r="A6" s="24" t="s">
        <v>4</v>
      </c>
      <c r="B6" s="25" t="s">
        <v>5</v>
      </c>
      <c r="C6" s="26" t="s">
        <v>6</v>
      </c>
      <c r="D6" s="27" t="s">
        <v>7</v>
      </c>
      <c r="E6" s="28" t="s">
        <v>8</v>
      </c>
      <c r="F6" s="29" t="s">
        <v>9</v>
      </c>
      <c r="G6" s="30" t="s">
        <v>10</v>
      </c>
      <c r="H6" s="30" t="s">
        <v>11</v>
      </c>
      <c r="I6" s="30" t="s">
        <v>12</v>
      </c>
      <c r="J6" s="23"/>
      <c r="K6" s="23"/>
    </row>
    <row r="7" s="31" customFormat="1" ht="21" customHeight="1">
      <c r="A7" s="32"/>
      <c r="B7" s="33" t="s">
        <v>13</v>
      </c>
      <c r="C7" s="34">
        <f>C8+C9+C10+C11+C12+C13+C14+C15+C16+C17+C18</f>
        <v>23514452.799999997</v>
      </c>
      <c r="D7" s="35">
        <f>D8+D9+D10+D11+D12+D13+D14+D15+D16+D17+D18</f>
        <v>28065221.000000004</v>
      </c>
      <c r="E7" s="35">
        <f>E8+E9+E10+E11+E12+E13+E14+E15+E16+E17+E18</f>
        <v>26592034</v>
      </c>
      <c r="F7" s="35">
        <f t="shared" ref="F7:F9" si="0">E7-D7</f>
        <v>-1473187.0000000037</v>
      </c>
      <c r="G7" s="36">
        <f t="shared" ref="G7:G9" si="1">IFERROR(E7/D7,"")</f>
        <v>0.94750844826769742</v>
      </c>
      <c r="H7" s="34">
        <f t="shared" ref="H7:H9" si="2">E7-C7</f>
        <v>3077581.200000003</v>
      </c>
      <c r="I7" s="36">
        <f t="shared" ref="I7:I9" si="3">IFERROR(E7/C7,"")</f>
        <v>1.1308804090053077</v>
      </c>
      <c r="J7" s="31"/>
      <c r="K7" s="31"/>
      <c r="L7" s="31"/>
    </row>
    <row r="8" ht="19.5" customHeight="1">
      <c r="A8" s="37" t="s">
        <v>14</v>
      </c>
      <c r="B8" s="38" t="s">
        <v>15</v>
      </c>
      <c r="C8" s="39">
        <v>17867761.100000001</v>
      </c>
      <c r="D8" s="40">
        <v>21478832.199999999</v>
      </c>
      <c r="E8" s="41">
        <v>19551219</v>
      </c>
      <c r="F8" s="40">
        <f t="shared" si="0"/>
        <v>-1927613.1999999993</v>
      </c>
      <c r="G8" s="42">
        <f t="shared" si="1"/>
        <v>0.91025521396829012</v>
      </c>
      <c r="H8" s="39">
        <f t="shared" si="2"/>
        <v>1683457.8999999985</v>
      </c>
      <c r="I8" s="42">
        <f t="shared" si="3"/>
        <v>1.0942176185688983</v>
      </c>
      <c r="J8" s="1"/>
      <c r="K8" s="1"/>
      <c r="L8" s="1"/>
      <c r="M8" s="1"/>
      <c r="N8" s="1"/>
      <c r="O8" s="1"/>
    </row>
    <row r="9" ht="32.25" customHeight="1">
      <c r="A9" s="37" t="s">
        <v>16</v>
      </c>
      <c r="B9" s="38" t="s">
        <v>17</v>
      </c>
      <c r="C9" s="39">
        <v>82691.899999999994</v>
      </c>
      <c r="D9" s="40">
        <v>82008.100000000006</v>
      </c>
      <c r="E9" s="41">
        <v>83713.199999999997</v>
      </c>
      <c r="F9" s="40">
        <f t="shared" si="0"/>
        <v>1705.0999999999913</v>
      </c>
      <c r="G9" s="42">
        <f t="shared" si="1"/>
        <v>1.0207918486100762</v>
      </c>
      <c r="H9" s="39">
        <f t="shared" si="2"/>
        <v>1021.3000000000029</v>
      </c>
      <c r="I9" s="42">
        <f t="shared" si="3"/>
        <v>1.0123506655428163</v>
      </c>
      <c r="J9" s="1"/>
      <c r="K9" s="1"/>
      <c r="L9" s="1"/>
      <c r="M9" s="1"/>
      <c r="N9" s="1"/>
      <c r="O9" s="1"/>
    </row>
    <row r="10" ht="19.5" customHeight="1">
      <c r="A10" s="37" t="s">
        <v>18</v>
      </c>
      <c r="B10" s="38" t="s">
        <v>19</v>
      </c>
      <c r="C10" s="39">
        <v>0</v>
      </c>
      <c r="D10" s="40">
        <v>52994.300000000003</v>
      </c>
      <c r="E10" s="41">
        <v>30778.400000000001</v>
      </c>
      <c r="F10" s="40">
        <f t="shared" ref="F10:F53" si="4">E10-D10</f>
        <v>-22215.900000000001</v>
      </c>
      <c r="G10" s="42">
        <f t="shared" ref="G10:G53" si="5">IFERROR(E10/D10,"")</f>
        <v>0.58078699029895664</v>
      </c>
      <c r="H10" s="39">
        <f t="shared" ref="H10:H53" si="6">E10-C10</f>
        <v>30778.400000000001</v>
      </c>
      <c r="I10" s="42" t="str">
        <f t="shared" ref="I10:I53" si="7">IFERROR(E10/C10,"")</f>
        <v/>
      </c>
      <c r="J10" s="1"/>
      <c r="K10" s="1"/>
      <c r="L10" s="1"/>
      <c r="M10" s="1"/>
      <c r="N10" s="1"/>
      <c r="O10" s="1"/>
    </row>
    <row r="11" ht="32.25" customHeight="1">
      <c r="A11" s="37" t="s">
        <v>20</v>
      </c>
      <c r="B11" s="38" t="s">
        <v>21</v>
      </c>
      <c r="C11" s="39">
        <v>1144013.8999999999</v>
      </c>
      <c r="D11" s="40">
        <v>1259409.1000000001</v>
      </c>
      <c r="E11" s="41">
        <v>1216032.7</v>
      </c>
      <c r="F11" s="40">
        <f t="shared" si="4"/>
        <v>-43376.40000000014</v>
      </c>
      <c r="G11" s="42">
        <f t="shared" si="5"/>
        <v>0.96555813357232356</v>
      </c>
      <c r="H11" s="39">
        <f t="shared" si="6"/>
        <v>72018.800000000047</v>
      </c>
      <c r="I11" s="42">
        <f t="shared" si="7"/>
        <v>1.0629527316057961</v>
      </c>
      <c r="J11" s="1"/>
      <c r="K11" s="1"/>
      <c r="L11" s="1"/>
      <c r="M11" s="1"/>
      <c r="N11" s="1"/>
      <c r="O11" s="1"/>
    </row>
    <row r="12" ht="32.25" customHeight="1">
      <c r="A12" s="37" t="s">
        <v>22</v>
      </c>
      <c r="B12" s="38" t="s">
        <v>23</v>
      </c>
      <c r="C12" s="39">
        <v>558.5</v>
      </c>
      <c r="D12" s="40">
        <v>0</v>
      </c>
      <c r="E12" s="41">
        <v>304</v>
      </c>
      <c r="F12" s="40">
        <f t="shared" si="4"/>
        <v>304</v>
      </c>
      <c r="G12" s="42" t="str">
        <f t="shared" si="5"/>
        <v/>
      </c>
      <c r="H12" s="39">
        <f t="shared" si="6"/>
        <v>-254.5</v>
      </c>
      <c r="I12" s="42">
        <f t="shared" si="7"/>
        <v>0.54431512981199637</v>
      </c>
      <c r="J12" s="1"/>
      <c r="K12" s="1"/>
      <c r="L12" s="1"/>
      <c r="M12" s="1"/>
      <c r="N12" s="1"/>
      <c r="O12" s="1"/>
    </row>
    <row r="13" ht="19.5" customHeight="1">
      <c r="A13" s="37" t="s">
        <v>24</v>
      </c>
      <c r="B13" s="38" t="s">
        <v>25</v>
      </c>
      <c r="C13" s="39">
        <v>1295.7</v>
      </c>
      <c r="D13" s="40">
        <v>1208.9000000000001</v>
      </c>
      <c r="E13" s="41">
        <v>1214.0999999999999</v>
      </c>
      <c r="F13" s="40">
        <f t="shared" si="4"/>
        <v>5.1999999999998181</v>
      </c>
      <c r="G13" s="42">
        <f t="shared" si="5"/>
        <v>1.0043014310530232</v>
      </c>
      <c r="H13" s="39">
        <f t="shared" si="6"/>
        <v>-81.600000000000136</v>
      </c>
      <c r="I13" s="42">
        <f t="shared" si="7"/>
        <v>0.93702245890252367</v>
      </c>
      <c r="J13" s="1"/>
      <c r="K13" s="1"/>
      <c r="L13" s="1"/>
      <c r="M13" s="1"/>
      <c r="N13" s="1"/>
      <c r="O13" s="1"/>
    </row>
    <row r="14" ht="32.25" customHeight="1">
      <c r="A14" s="37" t="s">
        <v>26</v>
      </c>
      <c r="B14" s="38" t="s">
        <v>27</v>
      </c>
      <c r="C14" s="39">
        <v>319157</v>
      </c>
      <c r="D14" s="40">
        <v>615839.40000000002</v>
      </c>
      <c r="E14" s="41">
        <v>526084.40000000002</v>
      </c>
      <c r="F14" s="40">
        <f t="shared" si="4"/>
        <v>-89755</v>
      </c>
      <c r="G14" s="42">
        <f t="shared" si="5"/>
        <v>0.85425583358258661</v>
      </c>
      <c r="H14" s="39">
        <f t="shared" si="6"/>
        <v>206927.40000000002</v>
      </c>
      <c r="I14" s="42">
        <f t="shared" si="7"/>
        <v>1.6483561382015748</v>
      </c>
      <c r="J14" s="1"/>
      <c r="K14" s="1"/>
      <c r="L14" s="1"/>
      <c r="M14" s="1"/>
      <c r="N14" s="1"/>
      <c r="O14" s="1"/>
    </row>
    <row r="15" ht="19.5" customHeight="1">
      <c r="A15" s="37" t="s">
        <v>28</v>
      </c>
      <c r="B15" s="38" t="s">
        <v>29</v>
      </c>
      <c r="C15" s="39">
        <v>1374654.7</v>
      </c>
      <c r="D15" s="40">
        <v>1486170.1000000001</v>
      </c>
      <c r="E15" s="41">
        <v>1847720.6000000001</v>
      </c>
      <c r="F15" s="40">
        <f t="shared" si="4"/>
        <v>361550.5</v>
      </c>
      <c r="G15" s="42">
        <f t="shared" si="5"/>
        <v>1.2432766612650867</v>
      </c>
      <c r="H15" s="39">
        <f t="shared" si="6"/>
        <v>473065.90000000014</v>
      </c>
      <c r="I15" s="42">
        <f t="shared" si="7"/>
        <v>1.3441343487931916</v>
      </c>
      <c r="J15" s="1"/>
      <c r="K15" s="1"/>
      <c r="L15" s="1"/>
      <c r="M15" s="1"/>
      <c r="N15" s="1"/>
      <c r="O15" s="1"/>
    </row>
    <row r="16" ht="19.5" customHeight="1">
      <c r="A16" s="37" t="s">
        <v>30</v>
      </c>
      <c r="B16" s="38" t="s">
        <v>31</v>
      </c>
      <c r="C16" s="39">
        <v>2352748.7000000002</v>
      </c>
      <c r="D16" s="40">
        <v>2439929.7999999998</v>
      </c>
      <c r="E16" s="41">
        <v>2653114.6000000001</v>
      </c>
      <c r="F16" s="40">
        <f t="shared" si="4"/>
        <v>213184.80000000028</v>
      </c>
      <c r="G16" s="42">
        <f t="shared" si="5"/>
        <v>1.087373333445905</v>
      </c>
      <c r="H16" s="39">
        <f t="shared" si="6"/>
        <v>300365.89999999991</v>
      </c>
      <c r="I16" s="42">
        <f t="shared" si="7"/>
        <v>1.1276659508939479</v>
      </c>
      <c r="J16" s="1"/>
      <c r="K16" s="1"/>
      <c r="L16" s="1"/>
      <c r="M16" s="1"/>
      <c r="N16" s="1"/>
      <c r="O16" s="1"/>
    </row>
    <row r="17" ht="19.5" customHeight="1">
      <c r="A17" s="37" t="s">
        <v>32</v>
      </c>
      <c r="B17" s="38" t="s">
        <v>33</v>
      </c>
      <c r="C17" s="39">
        <v>371841.70000000001</v>
      </c>
      <c r="D17" s="40">
        <v>648829.09999999998</v>
      </c>
      <c r="E17" s="41">
        <v>681853</v>
      </c>
      <c r="F17" s="40">
        <f t="shared" si="4"/>
        <v>33023.900000000023</v>
      </c>
      <c r="G17" s="42">
        <f t="shared" si="5"/>
        <v>1.050897686309076</v>
      </c>
      <c r="H17" s="39">
        <f t="shared" si="6"/>
        <v>310011.29999999999</v>
      </c>
      <c r="I17" s="42">
        <f t="shared" si="7"/>
        <v>1.8337184882706807</v>
      </c>
      <c r="J17" s="1"/>
      <c r="K17" s="1"/>
      <c r="L17" s="1"/>
      <c r="M17" s="1"/>
      <c r="N17" s="1"/>
      <c r="O17" s="1"/>
    </row>
    <row r="18" ht="32.25" customHeight="1">
      <c r="A18" s="37" t="s">
        <v>34</v>
      </c>
      <c r="B18" s="38" t="s">
        <v>35</v>
      </c>
      <c r="C18" s="39">
        <v>-270.39999999999998</v>
      </c>
      <c r="D18" s="40">
        <v>0</v>
      </c>
      <c r="E18" s="40">
        <v>0</v>
      </c>
      <c r="F18" s="40">
        <f t="shared" si="4"/>
        <v>0</v>
      </c>
      <c r="G18" s="42" t="str">
        <f t="shared" si="5"/>
        <v/>
      </c>
      <c r="H18" s="39">
        <f t="shared" si="6"/>
        <v>270.39999999999998</v>
      </c>
      <c r="I18" s="42">
        <f t="shared" si="7"/>
        <v>0</v>
      </c>
      <c r="J18" s="1"/>
      <c r="K18" s="1"/>
      <c r="M18" s="1"/>
      <c r="N18" s="1"/>
      <c r="O18" s="1"/>
    </row>
    <row r="19" s="31" customFormat="1" ht="21" customHeight="1">
      <c r="A19" s="32"/>
      <c r="B19" s="33" t="s">
        <v>36</v>
      </c>
      <c r="C19" s="34">
        <f>C20+C21+C22+C23+C24+C25+C26+C27+C28+C29+C30+C31+C32+C33+C35+C36+C37+C38+C39+C40+C41+C34</f>
        <v>7892087.9000000004</v>
      </c>
      <c r="D19" s="35">
        <f>D20+D21+D22+D23+D24+D25+D26+D27+D28+D29+D30+D31+D32+D33+D35+D36+D37+D38+D39+D40+D41</f>
        <v>7828489</v>
      </c>
      <c r="E19" s="35">
        <f>E20+E21+E22+E23+E24+E25+E26+E27+E28+E29+E30+E31+E32+E33+E35+E36+E37+E38+E39+E40+E41</f>
        <v>7982926.7000000002</v>
      </c>
      <c r="F19" s="35">
        <f t="shared" si="4"/>
        <v>154437.70000000019</v>
      </c>
      <c r="G19" s="36">
        <f t="shared" si="5"/>
        <v>1.0197276511469837</v>
      </c>
      <c r="H19" s="34">
        <f t="shared" si="6"/>
        <v>90838.799999999814</v>
      </c>
      <c r="I19" s="36">
        <f t="shared" si="7"/>
        <v>1.0115101100179078</v>
      </c>
      <c r="J19" s="31"/>
      <c r="K19" s="31"/>
      <c r="L19" s="31"/>
    </row>
    <row r="20" ht="76.5" customHeight="1">
      <c r="A20" s="37" t="s">
        <v>37</v>
      </c>
      <c r="B20" s="38" t="s">
        <v>38</v>
      </c>
      <c r="C20" s="39">
        <v>7403.8000000000002</v>
      </c>
      <c r="D20" s="40">
        <v>7680</v>
      </c>
      <c r="E20" s="40">
        <v>0</v>
      </c>
      <c r="F20" s="40">
        <f t="shared" si="4"/>
        <v>-7680</v>
      </c>
      <c r="G20" s="42">
        <f t="shared" si="5"/>
        <v>0</v>
      </c>
      <c r="H20" s="39">
        <f t="shared" si="6"/>
        <v>-7403.8000000000002</v>
      </c>
      <c r="I20" s="42">
        <f t="shared" si="7"/>
        <v>0</v>
      </c>
      <c r="J20" s="1"/>
      <c r="K20" s="1"/>
      <c r="L20" s="1"/>
      <c r="M20" s="1"/>
      <c r="N20" s="1"/>
      <c r="O20" s="1"/>
    </row>
    <row r="21" ht="62.25" customHeight="1">
      <c r="A21" s="37" t="s">
        <v>39</v>
      </c>
      <c r="B21" s="38" t="s">
        <v>40</v>
      </c>
      <c r="C21" s="39">
        <v>360512.29999999999</v>
      </c>
      <c r="D21" s="40">
        <v>393350.29999999999</v>
      </c>
      <c r="E21" s="40">
        <v>563521</v>
      </c>
      <c r="F21" s="40">
        <f t="shared" si="4"/>
        <v>170170.70000000001</v>
      </c>
      <c r="G21" s="42">
        <f t="shared" si="5"/>
        <v>1.4326187116165923</v>
      </c>
      <c r="H21" s="39">
        <f t="shared" si="6"/>
        <v>203008.70000000001</v>
      </c>
      <c r="I21" s="42">
        <f t="shared" si="7"/>
        <v>1.5631117162992776</v>
      </c>
      <c r="J21" s="1"/>
      <c r="K21" s="1"/>
      <c r="L21" s="1"/>
      <c r="M21" s="1"/>
      <c r="N21" s="1"/>
      <c r="O21" s="1"/>
    </row>
    <row r="22" ht="32.25" customHeight="1">
      <c r="A22" s="37" t="s">
        <v>41</v>
      </c>
      <c r="B22" s="38" t="s">
        <v>42</v>
      </c>
      <c r="C22" s="39">
        <v>456369.40000000002</v>
      </c>
      <c r="D22" s="40">
        <v>169383.10000000001</v>
      </c>
      <c r="E22" s="40">
        <v>98969.600000000006</v>
      </c>
      <c r="F22" s="40">
        <f t="shared" si="4"/>
        <v>-70413.5</v>
      </c>
      <c r="G22" s="42">
        <f t="shared" si="5"/>
        <v>0.58429441898276746</v>
      </c>
      <c r="H22" s="39">
        <f t="shared" si="6"/>
        <v>-357399.80000000005</v>
      </c>
      <c r="I22" s="42">
        <f t="shared" si="7"/>
        <v>0.21686291850417666</v>
      </c>
      <c r="J22" s="1"/>
      <c r="K22" s="1"/>
      <c r="L22" s="1"/>
      <c r="M22" s="1"/>
      <c r="N22" s="1"/>
      <c r="O22" s="1"/>
    </row>
    <row r="23" ht="18.75" customHeight="1">
      <c r="A23" s="37" t="s">
        <v>43</v>
      </c>
      <c r="B23" s="38" t="s">
        <v>44</v>
      </c>
      <c r="C23" s="39">
        <v>447.30000000000001</v>
      </c>
      <c r="D23" s="40">
        <v>30.699999999999999</v>
      </c>
      <c r="E23" s="40">
        <v>8090.6000000000004</v>
      </c>
      <c r="F23" s="40">
        <f t="shared" si="4"/>
        <v>8059.9000000000005</v>
      </c>
      <c r="G23" s="42">
        <f t="shared" si="5"/>
        <v>263.53745928338765</v>
      </c>
      <c r="H23" s="39">
        <f t="shared" si="6"/>
        <v>7643.3000000000002</v>
      </c>
      <c r="I23" s="42">
        <f t="shared" si="7"/>
        <v>18.087636932707355</v>
      </c>
      <c r="J23" s="1"/>
      <c r="K23" s="1"/>
      <c r="L23" s="1"/>
      <c r="M23" s="1"/>
      <c r="N23" s="1"/>
      <c r="O23" s="1"/>
    </row>
    <row r="24" ht="46.5" customHeight="1">
      <c r="A24" s="37" t="s">
        <v>45</v>
      </c>
      <c r="B24" s="38" t="s">
        <v>46</v>
      </c>
      <c r="C24" s="39">
        <v>80193.300000000003</v>
      </c>
      <c r="D24" s="40">
        <v>80987</v>
      </c>
      <c r="E24" s="40">
        <v>81130.199999999997</v>
      </c>
      <c r="F24" s="40">
        <f t="shared" si="4"/>
        <v>143.19999999999709</v>
      </c>
      <c r="G24" s="42">
        <f t="shared" si="5"/>
        <v>1.0017681850173483</v>
      </c>
      <c r="H24" s="39">
        <f t="shared" si="6"/>
        <v>936.89999999999418</v>
      </c>
      <c r="I24" s="42">
        <f t="shared" si="7"/>
        <v>1.0116830209007486</v>
      </c>
      <c r="J24" s="1"/>
      <c r="K24" s="1"/>
      <c r="L24" s="1"/>
      <c r="M24" s="1"/>
      <c r="N24" s="1"/>
      <c r="O24" s="1"/>
    </row>
    <row r="25" ht="62.25" customHeight="1">
      <c r="A25" s="37" t="s">
        <v>47</v>
      </c>
      <c r="B25" s="38" t="s">
        <v>48</v>
      </c>
      <c r="C25" s="39">
        <v>241421.39999999999</v>
      </c>
      <c r="D25" s="40">
        <v>261278.39999999999</v>
      </c>
      <c r="E25" s="40">
        <v>305451.29999999999</v>
      </c>
      <c r="F25" s="40">
        <f t="shared" si="4"/>
        <v>44172.899999999994</v>
      </c>
      <c r="G25" s="42">
        <f t="shared" si="5"/>
        <v>1.1690644921279372</v>
      </c>
      <c r="H25" s="39">
        <f t="shared" si="6"/>
        <v>64029.899999999994</v>
      </c>
      <c r="I25" s="42">
        <f t="shared" si="7"/>
        <v>1.2652204816971486</v>
      </c>
      <c r="J25" s="1"/>
      <c r="K25" s="1"/>
      <c r="L25" s="1"/>
      <c r="M25" s="1"/>
      <c r="N25" s="1"/>
      <c r="O25" s="1"/>
    </row>
    <row r="26" s="43" customFormat="1" ht="47.25" customHeight="1">
      <c r="A26" s="37" t="s">
        <v>49</v>
      </c>
      <c r="B26" s="44" t="s">
        <v>50</v>
      </c>
      <c r="C26" s="39">
        <v>4892.8000000000002</v>
      </c>
      <c r="D26" s="40">
        <v>3462.3000000000002</v>
      </c>
      <c r="E26" s="40">
        <v>5002.6000000000004</v>
      </c>
      <c r="F26" s="40">
        <f t="shared" si="4"/>
        <v>1540.3000000000002</v>
      </c>
      <c r="G26" s="42">
        <f t="shared" si="5"/>
        <v>1.4448776824654133</v>
      </c>
      <c r="H26" s="39">
        <f t="shared" si="6"/>
        <v>109.80000000000018</v>
      </c>
      <c r="I26" s="42">
        <f t="shared" si="7"/>
        <v>1.022441137998692</v>
      </c>
      <c r="J26" s="43"/>
      <c r="K26" s="43"/>
      <c r="L26" s="43"/>
      <c r="M26" s="43"/>
      <c r="N26" s="43"/>
      <c r="O26" s="43"/>
    </row>
    <row r="27" ht="62.25" customHeight="1">
      <c r="A27" s="37" t="s">
        <v>51</v>
      </c>
      <c r="B27" s="38" t="s">
        <v>52</v>
      </c>
      <c r="C27" s="39">
        <v>1421</v>
      </c>
      <c r="D27" s="40">
        <v>0</v>
      </c>
      <c r="E27" s="40">
        <v>1095.4000000000001</v>
      </c>
      <c r="F27" s="40">
        <f t="shared" si="4"/>
        <v>1095.4000000000001</v>
      </c>
      <c r="G27" s="42" t="str">
        <f t="shared" si="5"/>
        <v/>
      </c>
      <c r="H27" s="39">
        <f t="shared" si="6"/>
        <v>-325.59999999999991</v>
      </c>
      <c r="I27" s="42">
        <f t="shared" si="7"/>
        <v>0.7708655876143562</v>
      </c>
      <c r="J27" s="1"/>
      <c r="K27" s="1"/>
      <c r="L27" s="1"/>
      <c r="M27" s="1"/>
      <c r="N27" s="1"/>
      <c r="O27" s="1"/>
    </row>
    <row r="28" ht="47.25" customHeight="1">
      <c r="A28" s="37" t="s">
        <v>53</v>
      </c>
      <c r="B28" s="38" t="s">
        <v>54</v>
      </c>
      <c r="C28" s="39">
        <v>4426.5</v>
      </c>
      <c r="D28" s="40">
        <v>3886.5999999999999</v>
      </c>
      <c r="E28" s="40">
        <v>647</v>
      </c>
      <c r="F28" s="40">
        <f t="shared" si="4"/>
        <v>-3239.5999999999999</v>
      </c>
      <c r="G28" s="42">
        <f t="shared" si="5"/>
        <v>0.16646940770853702</v>
      </c>
      <c r="H28" s="39">
        <f t="shared" si="6"/>
        <v>-3779.5</v>
      </c>
      <c r="I28" s="42">
        <f t="shared" si="7"/>
        <v>0.14616514175985543</v>
      </c>
      <c r="J28" s="1"/>
      <c r="K28" s="1"/>
      <c r="L28" s="1"/>
      <c r="M28" s="1"/>
      <c r="N28" s="1"/>
      <c r="O28" s="1"/>
    </row>
    <row r="29" ht="78" customHeight="1">
      <c r="A29" s="37" t="s">
        <v>55</v>
      </c>
      <c r="B29" s="38" t="s">
        <v>56</v>
      </c>
      <c r="C29" s="39">
        <v>199122.70000000001</v>
      </c>
      <c r="D29" s="40">
        <v>185836.20000000001</v>
      </c>
      <c r="E29" s="40">
        <v>228984.60000000001</v>
      </c>
      <c r="F29" s="40">
        <f t="shared" si="4"/>
        <v>43148.399999999994</v>
      </c>
      <c r="G29" s="42">
        <f t="shared" si="5"/>
        <v>1.232185117861859</v>
      </c>
      <c r="H29" s="39">
        <f t="shared" si="6"/>
        <v>29861.899999999994</v>
      </c>
      <c r="I29" s="42">
        <f t="shared" si="7"/>
        <v>1.1499673317005041</v>
      </c>
      <c r="J29" s="1"/>
      <c r="K29" s="1"/>
      <c r="L29" s="1"/>
      <c r="M29" s="1"/>
      <c r="N29" s="1"/>
      <c r="O29" s="1"/>
    </row>
    <row r="30" ht="18.75" customHeight="1">
      <c r="A30" s="37" t="s">
        <v>57</v>
      </c>
      <c r="B30" s="38" t="s">
        <v>58</v>
      </c>
      <c r="C30" s="39">
        <v>26835.400000000001</v>
      </c>
      <c r="D30" s="40">
        <v>51086</v>
      </c>
      <c r="E30" s="41">
        <v>64315.599999999999</v>
      </c>
      <c r="F30" s="40">
        <f t="shared" si="4"/>
        <v>13229.599999999999</v>
      </c>
      <c r="G30" s="42">
        <f t="shared" si="5"/>
        <v>1.2589672317268918</v>
      </c>
      <c r="H30" s="39">
        <f t="shared" si="6"/>
        <v>37480.199999999997</v>
      </c>
      <c r="I30" s="42">
        <f t="shared" si="7"/>
        <v>2.3966700701312442</v>
      </c>
      <c r="J30" s="1"/>
      <c r="K30" s="1"/>
      <c r="L30" s="1"/>
      <c r="M30" s="1"/>
      <c r="N30" s="1"/>
      <c r="O30" s="1"/>
    </row>
    <row r="31" ht="32.25" customHeight="1">
      <c r="A31" s="37" t="s">
        <v>59</v>
      </c>
      <c r="B31" s="38" t="s">
        <v>60</v>
      </c>
      <c r="C31" s="39">
        <v>5200059.2999999998</v>
      </c>
      <c r="D31" s="40">
        <v>5651966.4000000004</v>
      </c>
      <c r="E31" s="40">
        <v>5445845.5</v>
      </c>
      <c r="F31" s="40">
        <f t="shared" si="4"/>
        <v>-206120.90000000037</v>
      </c>
      <c r="G31" s="42">
        <f t="shared" si="5"/>
        <v>0.96353111724089502</v>
      </c>
      <c r="H31" s="39">
        <f t="shared" si="6"/>
        <v>245786.20000000019</v>
      </c>
      <c r="I31" s="42">
        <f t="shared" si="7"/>
        <v>1.0472660379084524</v>
      </c>
      <c r="J31" s="1"/>
      <c r="K31" s="1"/>
      <c r="L31" s="1"/>
      <c r="M31" s="1"/>
      <c r="N31" s="1"/>
      <c r="O31" s="1"/>
    </row>
    <row r="32" ht="32.25" customHeight="1">
      <c r="A32" s="37" t="s">
        <v>61</v>
      </c>
      <c r="B32" s="38" t="s">
        <v>62</v>
      </c>
      <c r="C32" s="39">
        <v>7908.3000000000002</v>
      </c>
      <c r="D32" s="40">
        <v>0</v>
      </c>
      <c r="E32" s="41">
        <v>4998.1000000000004</v>
      </c>
      <c r="F32" s="40">
        <f t="shared" si="4"/>
        <v>4998.1000000000004</v>
      </c>
      <c r="G32" s="42" t="str">
        <f t="shared" si="5"/>
        <v/>
      </c>
      <c r="H32" s="39">
        <f t="shared" si="6"/>
        <v>-2910.1999999999998</v>
      </c>
      <c r="I32" s="42">
        <f t="shared" si="7"/>
        <v>0.63200687884880447</v>
      </c>
      <c r="J32" s="1"/>
      <c r="K32" s="1"/>
      <c r="L32" s="1"/>
      <c r="M32" s="1"/>
      <c r="N32" s="1"/>
      <c r="O32" s="1"/>
    </row>
    <row r="33" ht="62.25" customHeight="1">
      <c r="A33" s="37" t="s">
        <v>63</v>
      </c>
      <c r="B33" s="38" t="s">
        <v>64</v>
      </c>
      <c r="C33" s="39">
        <v>1363</v>
      </c>
      <c r="D33" s="40">
        <v>13867.5</v>
      </c>
      <c r="E33" s="41">
        <v>17551.299999999999</v>
      </c>
      <c r="F33" s="40">
        <f t="shared" si="4"/>
        <v>3683.7999999999993</v>
      </c>
      <c r="G33" s="42">
        <f t="shared" si="5"/>
        <v>1.2656426897422028</v>
      </c>
      <c r="H33" s="39">
        <f t="shared" si="6"/>
        <v>16188.299999999999</v>
      </c>
      <c r="I33" s="42">
        <f t="shared" si="7"/>
        <v>12.876962582538518</v>
      </c>
      <c r="J33" s="1"/>
      <c r="K33" s="1"/>
      <c r="L33" s="1"/>
      <c r="M33" s="1"/>
      <c r="N33" s="1"/>
      <c r="O33" s="1"/>
    </row>
    <row r="34" ht="47.25" customHeight="1">
      <c r="A34" s="37" t="s">
        <v>65</v>
      </c>
      <c r="B34" s="38" t="s">
        <v>66</v>
      </c>
      <c r="C34" s="39">
        <v>841.39999999999998</v>
      </c>
      <c r="D34" s="40">
        <v>0</v>
      </c>
      <c r="E34" s="41">
        <v>0</v>
      </c>
      <c r="F34" s="40">
        <f t="shared" si="4"/>
        <v>0</v>
      </c>
      <c r="G34" s="42" t="str">
        <f t="shared" si="5"/>
        <v/>
      </c>
      <c r="H34" s="39">
        <f t="shared" si="6"/>
        <v>-841.39999999999998</v>
      </c>
      <c r="I34" s="42">
        <f t="shared" si="7"/>
        <v>0</v>
      </c>
      <c r="J34" s="1"/>
      <c r="K34" s="1"/>
      <c r="L34" s="1"/>
      <c r="M34" s="1"/>
      <c r="N34" s="1"/>
      <c r="O34" s="1"/>
    </row>
    <row r="35" ht="33" customHeight="1">
      <c r="A35" s="37" t="s">
        <v>67</v>
      </c>
      <c r="B35" s="38" t="s">
        <v>68</v>
      </c>
      <c r="C35" s="39">
        <v>238626.89999999999</v>
      </c>
      <c r="D35" s="40">
        <v>202788.70000000001</v>
      </c>
      <c r="E35" s="41">
        <v>230998.39999999999</v>
      </c>
      <c r="F35" s="40">
        <f t="shared" si="4"/>
        <v>28209.699999999983</v>
      </c>
      <c r="G35" s="42">
        <f t="shared" si="5"/>
        <v>1.1391088359459871</v>
      </c>
      <c r="H35" s="39">
        <f t="shared" si="6"/>
        <v>-7628.5</v>
      </c>
      <c r="I35" s="42">
        <f t="shared" si="7"/>
        <v>0.96803168460890199</v>
      </c>
      <c r="J35" s="1"/>
      <c r="K35" s="1"/>
      <c r="L35" s="1"/>
      <c r="M35" s="1"/>
      <c r="N35" s="1"/>
      <c r="O35" s="1"/>
    </row>
    <row r="36" ht="62.25" customHeight="1">
      <c r="A36" s="37" t="s">
        <v>69</v>
      </c>
      <c r="B36" s="38" t="s">
        <v>70</v>
      </c>
      <c r="C36" s="39">
        <v>149552.60000000001</v>
      </c>
      <c r="D36" s="40">
        <v>96901.899999999994</v>
      </c>
      <c r="E36" s="41">
        <v>98168.800000000003</v>
      </c>
      <c r="F36" s="40">
        <f t="shared" si="4"/>
        <v>1266.9000000000087</v>
      </c>
      <c r="G36" s="42">
        <f t="shared" si="5"/>
        <v>1.013074047051709</v>
      </c>
      <c r="H36" s="39">
        <f t="shared" si="6"/>
        <v>-51383.800000000003</v>
      </c>
      <c r="I36" s="42">
        <f t="shared" si="7"/>
        <v>0.65641653839518666</v>
      </c>
      <c r="J36" s="1"/>
      <c r="K36" s="1"/>
      <c r="L36" s="1"/>
      <c r="M36" s="1"/>
      <c r="N36" s="1"/>
      <c r="O36" s="1"/>
    </row>
    <row r="37" ht="47.25" customHeight="1">
      <c r="A37" s="37" t="s">
        <v>71</v>
      </c>
      <c r="B37" s="38" t="s">
        <v>72</v>
      </c>
      <c r="C37" s="39">
        <v>319568.90000000002</v>
      </c>
      <c r="D37" s="40">
        <v>84753.800000000003</v>
      </c>
      <c r="E37" s="41">
        <v>93830.300000000003</v>
      </c>
      <c r="F37" s="40">
        <f t="shared" si="4"/>
        <v>9076.5</v>
      </c>
      <c r="G37" s="42">
        <f t="shared" si="5"/>
        <v>1.1070925433431893</v>
      </c>
      <c r="H37" s="39">
        <f t="shared" si="6"/>
        <v>-225738.60000000003</v>
      </c>
      <c r="I37" s="42">
        <f t="shared" si="7"/>
        <v>0.29361524228421476</v>
      </c>
      <c r="J37" s="1"/>
      <c r="K37" s="1"/>
      <c r="L37" s="1"/>
      <c r="M37" s="1"/>
      <c r="N37" s="1"/>
      <c r="O37" s="1"/>
    </row>
    <row r="38" ht="19.5" customHeight="1">
      <c r="A38" s="37" t="s">
        <v>73</v>
      </c>
      <c r="B38" s="38" t="s">
        <v>74</v>
      </c>
      <c r="C38" s="39">
        <v>348664.40000000002</v>
      </c>
      <c r="D38" s="40">
        <v>466614.5</v>
      </c>
      <c r="E38" s="41">
        <v>490749.40000000002</v>
      </c>
      <c r="F38" s="40">
        <f t="shared" si="4"/>
        <v>24134.900000000023</v>
      </c>
      <c r="G38" s="42">
        <f t="shared" si="5"/>
        <v>1.0517234247971292</v>
      </c>
      <c r="H38" s="39">
        <f t="shared" si="6"/>
        <v>142085</v>
      </c>
      <c r="I38" s="42">
        <f t="shared" si="7"/>
        <v>1.4075122094483978</v>
      </c>
      <c r="J38" s="1"/>
      <c r="K38" s="1"/>
      <c r="L38" s="1"/>
      <c r="M38" s="1"/>
      <c r="N38" s="1"/>
      <c r="O38" s="1"/>
    </row>
    <row r="39" ht="19.5" customHeight="1">
      <c r="A39" s="37" t="s">
        <v>75</v>
      </c>
      <c r="B39" s="38" t="s">
        <v>76</v>
      </c>
      <c r="C39" s="39">
        <v>-304.10000000000002</v>
      </c>
      <c r="D39" s="40">
        <v>0</v>
      </c>
      <c r="E39" s="40">
        <v>191.69999999999999</v>
      </c>
      <c r="F39" s="40">
        <f t="shared" si="4"/>
        <v>191.69999999999999</v>
      </c>
      <c r="G39" s="42" t="str">
        <f t="shared" si="5"/>
        <v/>
      </c>
      <c r="H39" s="39">
        <f t="shared" si="6"/>
        <v>495.80000000000001</v>
      </c>
      <c r="I39" s="42">
        <f t="shared" si="7"/>
        <v>-0.63038474186122972</v>
      </c>
      <c r="J39" s="1"/>
      <c r="K39" s="1"/>
      <c r="L39" s="1"/>
      <c r="M39" s="1"/>
      <c r="N39" s="1"/>
      <c r="O39" s="1"/>
    </row>
    <row r="40" ht="19.5" customHeight="1">
      <c r="A40" s="37" t="s">
        <v>77</v>
      </c>
      <c r="B40" s="38" t="s">
        <v>78</v>
      </c>
      <c r="C40" s="39">
        <v>242188.29999999999</v>
      </c>
      <c r="D40" s="40">
        <v>154615.60000000001</v>
      </c>
      <c r="E40" s="40">
        <v>237715</v>
      </c>
      <c r="F40" s="40">
        <f t="shared" si="4"/>
        <v>83099.399999999994</v>
      </c>
      <c r="G40" s="42">
        <f t="shared" si="5"/>
        <v>1.537458057272358</v>
      </c>
      <c r="H40" s="39">
        <f t="shared" si="6"/>
        <v>-4473.2999999999884</v>
      </c>
      <c r="I40" s="42">
        <f t="shared" si="7"/>
        <v>0.98152966101170047</v>
      </c>
      <c r="J40" s="1"/>
      <c r="K40" s="1"/>
      <c r="L40" s="1"/>
      <c r="M40" s="1"/>
      <c r="N40" s="1"/>
      <c r="O40" s="1"/>
    </row>
    <row r="41" ht="19.5" customHeight="1">
      <c r="A41" s="37" t="s">
        <v>79</v>
      </c>
      <c r="B41" s="38" t="s">
        <v>80</v>
      </c>
      <c r="C41" s="39">
        <v>573</v>
      </c>
      <c r="D41" s="40">
        <v>0</v>
      </c>
      <c r="E41" s="40">
        <v>5670.3000000000002</v>
      </c>
      <c r="F41" s="40">
        <f t="shared" si="4"/>
        <v>5670.3000000000002</v>
      </c>
      <c r="G41" s="42" t="str">
        <f t="shared" si="5"/>
        <v/>
      </c>
      <c r="H41" s="39">
        <f t="shared" si="6"/>
        <v>5097.3000000000002</v>
      </c>
      <c r="I41" s="42">
        <f t="shared" si="7"/>
        <v>9.8958115183246083</v>
      </c>
      <c r="J41" s="1"/>
      <c r="K41" s="1"/>
      <c r="L41" s="1"/>
      <c r="M41" s="1"/>
      <c r="N41" s="1"/>
      <c r="O41" s="1"/>
    </row>
    <row r="42" s="31" customFormat="1" ht="21" customHeight="1">
      <c r="A42" s="45"/>
      <c r="B42" s="46" t="s">
        <v>81</v>
      </c>
      <c r="C42" s="34">
        <f>C7+C19</f>
        <v>31406540.699999996</v>
      </c>
      <c r="D42" s="35">
        <f>D7+D19</f>
        <v>35893710</v>
      </c>
      <c r="E42" s="35">
        <f>E7+E19</f>
        <v>34574960.700000003</v>
      </c>
      <c r="F42" s="35">
        <f t="shared" si="4"/>
        <v>-1318749.299999997</v>
      </c>
      <c r="G42" s="36">
        <f t="shared" si="5"/>
        <v>0.96325959896594704</v>
      </c>
      <c r="H42" s="34">
        <f t="shared" si="6"/>
        <v>3168420.0000000075</v>
      </c>
      <c r="I42" s="36">
        <f t="shared" si="7"/>
        <v>1.1008840811302725</v>
      </c>
      <c r="J42" s="31"/>
      <c r="K42" s="31"/>
      <c r="L42" s="31"/>
      <c r="M42" s="31"/>
      <c r="N42" s="31"/>
      <c r="O42" s="31"/>
    </row>
    <row r="43" s="47" customFormat="1" ht="21" customHeight="1">
      <c r="A43" s="48" t="s">
        <v>82</v>
      </c>
      <c r="B43" s="46" t="s">
        <v>83</v>
      </c>
      <c r="C43" s="34">
        <f>SUM(C44,C45:C52)</f>
        <v>26396578.599999998</v>
      </c>
      <c r="D43" s="35">
        <f>SUM(D44,D45:D52)</f>
        <v>23720690.000000004</v>
      </c>
      <c r="E43" s="35">
        <f>SUM(E44,E45:E52)</f>
        <v>26902876.400000002</v>
      </c>
      <c r="F43" s="35">
        <f t="shared" si="4"/>
        <v>3182186.3999999985</v>
      </c>
      <c r="G43" s="36">
        <f t="shared" si="5"/>
        <v>1.1341523539155058</v>
      </c>
      <c r="H43" s="34">
        <f t="shared" si="6"/>
        <v>506297.80000000447</v>
      </c>
      <c r="I43" s="36">
        <f t="shared" si="7"/>
        <v>1.0191804327247169</v>
      </c>
      <c r="J43" s="47"/>
      <c r="K43" s="47"/>
      <c r="L43" s="47"/>
      <c r="M43" s="47"/>
      <c r="N43" s="47"/>
      <c r="O43" s="47"/>
    </row>
    <row r="44" ht="19.5" customHeight="1">
      <c r="A44" s="37" t="s">
        <v>84</v>
      </c>
      <c r="B44" s="38" t="s">
        <v>85</v>
      </c>
      <c r="C44" s="39">
        <v>396670.5</v>
      </c>
      <c r="D44" s="40">
        <v>449533.20000000001</v>
      </c>
      <c r="E44" s="40">
        <v>569352.69999999995</v>
      </c>
      <c r="F44" s="40">
        <f t="shared" si="4"/>
        <v>119819.49999999994</v>
      </c>
      <c r="G44" s="42">
        <f t="shared" si="5"/>
        <v>1.266542048507207</v>
      </c>
      <c r="H44" s="39">
        <f t="shared" si="6"/>
        <v>172682.19999999995</v>
      </c>
      <c r="I44" s="42">
        <f t="shared" si="7"/>
        <v>1.43532907034932</v>
      </c>
      <c r="J44" s="1"/>
      <c r="K44" s="1"/>
      <c r="L44" s="1"/>
      <c r="M44" s="1"/>
      <c r="N44" s="1"/>
      <c r="O44" s="1"/>
    </row>
    <row r="45" ht="33.75" customHeight="1">
      <c r="A45" s="37" t="s">
        <v>86</v>
      </c>
      <c r="B45" s="38" t="s">
        <v>87</v>
      </c>
      <c r="C45" s="39">
        <v>6521325.0999999996</v>
      </c>
      <c r="D45" s="40">
        <v>4565107.9000000004</v>
      </c>
      <c r="E45" s="40">
        <v>6383247.2000000002</v>
      </c>
      <c r="F45" s="40">
        <f t="shared" si="4"/>
        <v>1818139.2999999998</v>
      </c>
      <c r="G45" s="42">
        <f t="shared" si="5"/>
        <v>1.398268636761028</v>
      </c>
      <c r="H45" s="39">
        <f t="shared" si="6"/>
        <v>-138077.89999999944</v>
      </c>
      <c r="I45" s="42">
        <f t="shared" si="7"/>
        <v>0.97882671115414877</v>
      </c>
      <c r="J45" s="1"/>
      <c r="K45" s="1"/>
      <c r="L45" s="1"/>
      <c r="M45" s="1"/>
      <c r="N45" s="1"/>
      <c r="O45" s="1"/>
    </row>
    <row r="46" ht="19.5" customHeight="1">
      <c r="A46" s="37" t="s">
        <v>88</v>
      </c>
      <c r="B46" s="38" t="s">
        <v>89</v>
      </c>
      <c r="C46" s="39">
        <v>14936724.699999999</v>
      </c>
      <c r="D46" s="40">
        <v>15795155.800000001</v>
      </c>
      <c r="E46" s="40">
        <v>16720125.800000001</v>
      </c>
      <c r="F46" s="40">
        <f t="shared" si="4"/>
        <v>924970</v>
      </c>
      <c r="G46" s="42">
        <f t="shared" si="5"/>
        <v>1.0585603593729667</v>
      </c>
      <c r="H46" s="39">
        <f t="shared" si="6"/>
        <v>1783401.1000000015</v>
      </c>
      <c r="I46" s="42">
        <f t="shared" si="7"/>
        <v>1.1193970656766541</v>
      </c>
      <c r="J46" s="1"/>
      <c r="K46" s="1"/>
      <c r="L46" s="1"/>
      <c r="M46" s="1"/>
      <c r="N46" s="1"/>
      <c r="O46" s="1"/>
    </row>
    <row r="47" ht="19.5" customHeight="1">
      <c r="A47" s="37" t="s">
        <v>90</v>
      </c>
      <c r="B47" s="38" t="s">
        <v>91</v>
      </c>
      <c r="C47" s="39">
        <v>3458021.1000000001</v>
      </c>
      <c r="D47" s="40">
        <v>2859412.1999999997</v>
      </c>
      <c r="E47" s="40">
        <v>3228772.5</v>
      </c>
      <c r="F47" s="40">
        <f t="shared" si="4"/>
        <v>369360.30000000028</v>
      </c>
      <c r="G47" s="42">
        <f t="shared" si="5"/>
        <v>1.1291735063591042</v>
      </c>
      <c r="H47" s="39">
        <f t="shared" si="6"/>
        <v>-229248.60000000009</v>
      </c>
      <c r="I47" s="42">
        <f t="shared" si="7"/>
        <v>0.93370526281635469</v>
      </c>
      <c r="J47" s="1"/>
      <c r="K47" s="1"/>
      <c r="L47" s="1"/>
      <c r="M47" s="1"/>
      <c r="N47" s="1"/>
      <c r="O47" s="1"/>
    </row>
    <row r="48" ht="33.75" customHeight="1">
      <c r="A48" s="37" t="s">
        <v>92</v>
      </c>
      <c r="B48" s="38" t="s">
        <v>93</v>
      </c>
      <c r="C48" s="39">
        <v>1283.5</v>
      </c>
      <c r="D48" s="40">
        <v>0</v>
      </c>
      <c r="E48" s="40">
        <v>8310.2000000000007</v>
      </c>
      <c r="F48" s="40">
        <f t="shared" si="4"/>
        <v>8310.2000000000007</v>
      </c>
      <c r="G48" s="42" t="str">
        <f t="shared" si="5"/>
        <v/>
      </c>
      <c r="H48" s="39">
        <f t="shared" si="6"/>
        <v>7026.7000000000007</v>
      </c>
      <c r="I48" s="42">
        <f t="shared" si="7"/>
        <v>6.474639657187379</v>
      </c>
      <c r="J48" s="1"/>
      <c r="K48" s="1"/>
      <c r="L48" s="1"/>
      <c r="M48" s="1"/>
      <c r="N48" s="1"/>
      <c r="O48" s="1"/>
    </row>
    <row r="49" ht="19.5" customHeight="1">
      <c r="A49" s="37" t="s">
        <v>94</v>
      </c>
      <c r="B49" s="38" t="s">
        <v>95</v>
      </c>
      <c r="C49" s="39">
        <v>1174984.5</v>
      </c>
      <c r="D49" s="40">
        <v>44836.300000000003</v>
      </c>
      <c r="E49" s="40">
        <v>44836.300000000003</v>
      </c>
      <c r="F49" s="40">
        <f t="shared" si="4"/>
        <v>0</v>
      </c>
      <c r="G49" s="42">
        <f t="shared" si="5"/>
        <v>1</v>
      </c>
      <c r="H49" s="39">
        <f t="shared" si="6"/>
        <v>-1130148.2</v>
      </c>
      <c r="I49" s="42">
        <f t="shared" si="7"/>
        <v>0.038159056566278111</v>
      </c>
      <c r="J49" s="1"/>
      <c r="K49" s="1"/>
      <c r="L49" s="1"/>
      <c r="M49" s="1"/>
      <c r="N49" s="1"/>
      <c r="O49" s="1"/>
    </row>
    <row r="50" ht="90" hidden="1">
      <c r="A50" s="37" t="s">
        <v>96</v>
      </c>
      <c r="B50" s="49" t="s">
        <v>97</v>
      </c>
      <c r="C50" s="39">
        <v>0</v>
      </c>
      <c r="D50" s="40">
        <v>0</v>
      </c>
      <c r="E50" s="40">
        <v>0</v>
      </c>
      <c r="F50" s="40">
        <f t="shared" si="4"/>
        <v>0</v>
      </c>
      <c r="G50" s="42" t="str">
        <f t="shared" si="5"/>
        <v/>
      </c>
      <c r="H50" s="39">
        <f t="shared" si="6"/>
        <v>0</v>
      </c>
      <c r="I50" s="42" t="str">
        <f t="shared" si="7"/>
        <v/>
      </c>
      <c r="J50" s="1"/>
      <c r="K50" s="1"/>
      <c r="L50" s="1"/>
      <c r="M50" s="1"/>
      <c r="N50" s="1"/>
      <c r="O50" s="1"/>
    </row>
    <row r="51" ht="78" customHeight="1">
      <c r="A51" s="37" t="s">
        <v>98</v>
      </c>
      <c r="B51" s="38" t="s">
        <v>99</v>
      </c>
      <c r="C51" s="39">
        <v>92635.199999999997</v>
      </c>
      <c r="D51" s="40">
        <v>6644.6000000000004</v>
      </c>
      <c r="E51" s="40">
        <v>27707.700000000001</v>
      </c>
      <c r="F51" s="40">
        <f t="shared" si="4"/>
        <v>21063.099999999999</v>
      </c>
      <c r="G51" s="42">
        <f t="shared" si="5"/>
        <v>4.1699575595220182</v>
      </c>
      <c r="H51" s="39">
        <f t="shared" si="6"/>
        <v>-64927.5</v>
      </c>
      <c r="I51" s="42">
        <f t="shared" si="7"/>
        <v>0.29910552360225923</v>
      </c>
      <c r="J51" s="1"/>
      <c r="K51" s="1"/>
      <c r="L51" s="1"/>
      <c r="M51" s="1"/>
      <c r="N51" s="1"/>
      <c r="O51" s="1"/>
    </row>
    <row r="52" ht="33.75" customHeight="1">
      <c r="A52" s="37" t="s">
        <v>100</v>
      </c>
      <c r="B52" s="38" t="s">
        <v>101</v>
      </c>
      <c r="C52" s="39">
        <v>-185066</v>
      </c>
      <c r="D52" s="40">
        <v>0</v>
      </c>
      <c r="E52" s="40">
        <v>-79476</v>
      </c>
      <c r="F52" s="40">
        <f t="shared" si="4"/>
        <v>-79476</v>
      </c>
      <c r="G52" s="42" t="str">
        <f t="shared" si="5"/>
        <v/>
      </c>
      <c r="H52" s="39">
        <f t="shared" si="6"/>
        <v>105590</v>
      </c>
      <c r="I52" s="42">
        <f t="shared" si="7"/>
        <v>0.42944679195530244</v>
      </c>
      <c r="J52" s="1"/>
      <c r="K52" s="1"/>
      <c r="L52" s="1"/>
      <c r="M52" s="1"/>
      <c r="N52" s="1"/>
      <c r="O52" s="1"/>
    </row>
    <row r="53" s="50" customFormat="1" ht="22.5" customHeight="1">
      <c r="A53" s="51"/>
      <c r="B53" s="52" t="s">
        <v>102</v>
      </c>
      <c r="C53" s="53">
        <f>C42+C43</f>
        <v>57803119.299999997</v>
      </c>
      <c r="D53" s="54">
        <f>D42+D43</f>
        <v>59614400</v>
      </c>
      <c r="E53" s="54">
        <f>E42+E43</f>
        <v>61477837.100000009</v>
      </c>
      <c r="F53" s="54">
        <f t="shared" si="4"/>
        <v>1863437.1000000089</v>
      </c>
      <c r="G53" s="55">
        <f t="shared" si="5"/>
        <v>1.0312581708446282</v>
      </c>
      <c r="H53" s="53">
        <f t="shared" si="6"/>
        <v>3674717.8000000119</v>
      </c>
      <c r="I53" s="55">
        <f t="shared" si="7"/>
        <v>1.0635730016736313</v>
      </c>
      <c r="J53" s="50"/>
      <c r="K53" s="50"/>
      <c r="L53" s="50"/>
      <c r="M53" s="50"/>
      <c r="N53" s="50"/>
      <c r="O53" s="50"/>
    </row>
    <row r="54" ht="12.75">
      <c r="A54" s="56"/>
      <c r="C54" s="57"/>
      <c r="D54" s="58"/>
      <c r="E54" s="58"/>
      <c r="F54" s="5"/>
      <c r="G54" s="59"/>
      <c r="H54" s="59"/>
      <c r="I54" s="59"/>
      <c r="K54" s="1"/>
      <c r="M54" s="1"/>
      <c r="N54" s="1"/>
      <c r="O54" s="1"/>
    </row>
    <row r="55" ht="12.75">
      <c r="A55" s="56"/>
      <c r="C55" s="57"/>
      <c r="D55" s="60"/>
      <c r="E55" s="60"/>
      <c r="F55" s="61"/>
      <c r="G55" s="59"/>
      <c r="H55" s="59"/>
      <c r="I55" s="59"/>
      <c r="J55" s="1"/>
      <c r="K55" s="1"/>
      <c r="L55" s="1"/>
    </row>
    <row r="56" ht="12.75">
      <c r="A56" s="56"/>
      <c r="C56" s="57"/>
      <c r="D56" s="58"/>
      <c r="E56" s="58"/>
      <c r="F56" s="5"/>
      <c r="G56" s="59"/>
      <c r="H56" s="59"/>
      <c r="I56" s="59"/>
      <c r="K56" s="1"/>
      <c r="M56" s="1"/>
      <c r="N56" s="1"/>
      <c r="O56" s="1"/>
    </row>
    <row r="57" ht="12.75">
      <c r="A57" s="56"/>
      <c r="C57" s="57"/>
      <c r="D57" s="58"/>
      <c r="E57" s="58"/>
      <c r="F57" s="5"/>
      <c r="G57" s="59"/>
      <c r="H57" s="59"/>
      <c r="I57" s="59"/>
    </row>
    <row r="58" ht="12.75">
      <c r="A58" s="56"/>
      <c r="C58" s="57"/>
      <c r="D58" s="58"/>
      <c r="E58" s="58"/>
      <c r="F58" s="5"/>
      <c r="G58" s="59"/>
      <c r="H58" s="59"/>
      <c r="I58" s="59"/>
    </row>
    <row r="59" ht="12.75">
      <c r="A59" s="56"/>
      <c r="H59" s="59"/>
    </row>
    <row r="60" ht="12.75">
      <c r="A60" s="56"/>
    </row>
    <row r="61" ht="12.75">
      <c r="A61" s="56"/>
    </row>
    <row r="62" ht="12.75">
      <c r="A62" s="56"/>
    </row>
  </sheetData>
  <mergeCells count="1">
    <mergeCell ref="B4:I4"/>
  </mergeCells>
  <printOptions headings="0" gridLines="0"/>
  <pageMargins left="0.40944881889763785" right="0.19685039370078738" top="0.31496062992125984" bottom="0.31496062992125984" header="0.27559055118110237" footer="0.15748031496062992"/>
  <pageSetup paperSize="9" scale="60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56</cp:revision>
  <dcterms:modified xsi:type="dcterms:W3CDTF">2026-01-22T10:51:13Z</dcterms:modified>
</cp:coreProperties>
</file>