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0.25" sheetId="1" state="visible" r:id="rId1"/>
  </sheets>
  <definedNames>
    <definedName name="_xlnm._FilterDatabase" localSheetId="0" hidden="1">'на 01.10.25'!$A$6:$K$52</definedName>
    <definedName name="Print_Titles" localSheetId="0" hidden="0">'на 01.10.25'!$5:$6</definedName>
    <definedName name="_xlnm.Print_Area" localSheetId="0">'на 01.10.25'!$A$1:$K$52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<sst xmlns="http://schemas.openxmlformats.org/spreadsheetml/2006/main" count="103" uniqueCount="103">
  <si>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</si>
  <si>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</si>
  <si>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октября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</si>
  <si>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</si>
  <si>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</si>
  <si>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</si>
  <si>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01.10.2024г  (в сопост. условиях 2025г)</t>
  </si>
  <si>
    <t xml:space="preserve">Уточненный годовой план 2025 года </t>
  </si>
  <si>
    <t xml:space="preserve">План января-сентября 2025 года</t>
  </si>
  <si>
    <t xml:space="preserve">Факт на 01.10.2025г.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</si>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</sst>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5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i/>
      <sz val="14.000000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b/>
      <sz val="12.500000"/>
      <name val="Times New Roman"/>
    </font>
    <font>
      <sz val="12.000000"/>
      <color indexed="2"/>
      <name val="Times New Roman"/>
    </font>
    <font>
      <sz val="10.000000"/>
      <name val="Times New Roman"/>
    </font>
    <font>
      <sz val="10.000000"/>
      <color indexed="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7">
    <xf fontId="0" fillId="0" borderId="0" numFmtId="0" xfId="0"/>
    <xf fontId="1" fillId="0" borderId="0" numFmtId="0" xfId="0" applyFont="1" applyAlignment="1">
      <alignment vertical="top"/>
    </xf>
    <xf fontId="4" fillId="0" borderId="0" numFmtId="49" xfId="0" applyNumberFormat="1" applyFont="1" applyAlignment="1">
      <alignment horizontal="left" vertical="top"/>
    </xf>
    <xf fontId="1" fillId="0" borderId="0" numFmtId="0" xfId="0" applyFont="1" applyAlignment="1">
      <alignment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5" fillId="0" borderId="0" numFmtId="0" xfId="0" applyFont="1" applyAlignment="1">
      <alignment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left" vertical="top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6" fillId="0" borderId="0" numFmtId="166" xfId="0" applyNumberFormat="1" applyFont="1" applyAlignment="1">
      <alignment horizontal="center" vertical="top"/>
    </xf>
    <xf fontId="6" fillId="0" borderId="0" numFmtId="166" xfId="0" applyNumberFormat="1" applyFont="1" applyAlignment="1">
      <alignment horizontal="center" vertical="center"/>
    </xf>
    <xf fontId="5" fillId="0" borderId="0" numFmtId="0" xfId="0" applyFont="1" applyAlignment="1">
      <alignment vertical="top"/>
    </xf>
    <xf fontId="7" fillId="0" borderId="0" numFmtId="166" xfId="0" applyNumberFormat="1" applyFont="1" applyAlignment="1">
      <alignment horizontal="left" vertical="top"/>
    </xf>
    <xf fontId="7" fillId="0" borderId="0" numFmtId="166" xfId="0" applyNumberFormat="1" applyFont="1" applyAlignment="1">
      <alignment vertical="top" wrapText="1"/>
    </xf>
    <xf fontId="7" fillId="0" borderId="0" numFmtId="4" xfId="0" applyNumberFormat="1" applyFont="1" applyAlignment="1">
      <alignment horizontal="center" vertical="center" wrapText="1"/>
    </xf>
    <xf fontId="7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8" fillId="0" borderId="0" numFmtId="0" xfId="0" applyFont="1" applyAlignment="1">
      <alignment horizontal="center" vertical="top" wrapText="1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1" numFmtId="164" xfId="1" applyNumberFormat="1" applyFont="1" applyBorder="1" applyAlignment="1" applyProtection="1">
      <alignment horizontal="center" vertical="center" wrapText="1"/>
    </xf>
    <xf fontId="8" fillId="0" borderId="1" numFmtId="164" xfId="1" applyNumberFormat="1" applyFont="1" applyBorder="1" applyAlignment="1">
      <alignment horizontal="center" vertical="center" wrapText="1"/>
    </xf>
    <xf fontId="8" fillId="0" borderId="1" numFmtId="3" xfId="0" applyNumberFormat="1" applyFont="1" applyBorder="1" applyAlignment="1">
      <alignment horizontal="center" vertical="center" wrapText="1"/>
    </xf>
    <xf fontId="8" fillId="0" borderId="1" numFmtId="165" xfId="0" applyNumberFormat="1" applyFont="1" applyBorder="1" applyAlignment="1">
      <alignment horizontal="center" vertical="center" wrapText="1"/>
    </xf>
    <xf fontId="8" fillId="0" borderId="0" numFmtId="0" xfId="0" applyFont="1" applyAlignment="1">
      <alignment vertical="center"/>
    </xf>
    <xf fontId="9" fillId="0" borderId="1" numFmtId="166" xfId="0" applyNumberFormat="1" applyFont="1" applyBorder="1" applyAlignment="1">
      <alignment horizontal="left" vertical="center"/>
    </xf>
    <xf fontId="8" fillId="0" borderId="1" numFmtId="166" xfId="0" applyNumberFormat="1" applyFont="1" applyBorder="1" applyAlignment="1">
      <alignment vertical="center" wrapText="1"/>
    </xf>
    <xf fontId="8" fillId="0" borderId="1" numFmtId="164" xfId="1" applyNumberFormat="1" applyFont="1" applyBorder="1" applyAlignment="1" applyProtection="1">
      <alignment horizontal="right" vertical="center" wrapText="1"/>
    </xf>
    <xf fontId="8" fillId="0" borderId="1" numFmtId="164" xfId="1" applyNumberFormat="1" applyFont="1" applyBorder="1" applyAlignment="1">
      <alignment horizontal="right" vertical="center" wrapText="1"/>
    </xf>
    <xf fontId="8" fillId="0" borderId="1" numFmtId="167" xfId="7" applyNumberFormat="1" applyFont="1" applyBorder="1" applyAlignment="1" applyProtection="1">
      <alignment horizontal="right" vertical="center" wrapText="1"/>
    </xf>
    <xf fontId="1" fillId="0" borderId="1" numFmtId="166" xfId="0" applyNumberFormat="1" applyFont="1" applyBorder="1" applyAlignment="1">
      <alignment horizontal="left" vertical="top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4" xfId="1" applyNumberFormat="1" applyFont="1" applyBorder="1" applyAlignment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" fillId="2" borderId="1" numFmtId="164" xfId="1" applyNumberFormat="1" applyFont="1" applyFill="1" applyBorder="1" applyAlignment="1" applyProtection="1">
      <alignment horizontal="right" vertical="center" wrapText="1"/>
    </xf>
    <xf fontId="10" fillId="0" borderId="0" numFmtId="0" xfId="0" applyFont="1" applyAlignment="1">
      <alignment vertical="top"/>
    </xf>
    <xf fontId="1" fillId="0" borderId="1" numFmtId="166" xfId="0" applyNumberFormat="1" applyFont="1" applyBorder="1" applyAlignment="1">
      <alignment vertical="top" wrapText="1"/>
    </xf>
    <xf fontId="1" fillId="2" borderId="1" numFmtId="164" xfId="1" applyNumberFormat="1" applyFont="1" applyFill="1" applyBorder="1" applyAlignment="1">
      <alignment horizontal="right" vertical="center" wrapText="1"/>
    </xf>
    <xf fontId="8" fillId="0" borderId="1" numFmtId="166" xfId="0" applyNumberFormat="1" applyFont="1" applyBorder="1" applyAlignment="1">
      <alignment horizontal="left" vertical="center"/>
    </xf>
    <xf fontId="8" fillId="0" borderId="1" numFmtId="166" xfId="0" applyNumberFormat="1" applyFont="1" applyBorder="1" applyAlignment="1">
      <alignment horizontal="left" vertical="center" wrapText="1"/>
    </xf>
    <xf fontId="8" fillId="0" borderId="0" numFmtId="0" xfId="0" applyFont="1" applyAlignment="1">
      <alignment horizontal="right" vertical="center"/>
    </xf>
    <xf fontId="8" fillId="0" borderId="1" numFmtId="166" xfId="0" applyNumberFormat="1" applyFont="1" applyBorder="1" applyAlignment="1">
      <alignment horizontal="right" vertical="center"/>
    </xf>
    <xf fontId="0" fillId="0" borderId="1" numFmtId="166" xfId="0" applyNumberFormat="1" applyBorder="1" applyAlignment="1">
      <alignment horizontal="justify" vertical="center" wrapText="1"/>
    </xf>
    <xf fontId="11" fillId="0" borderId="0" numFmtId="0" xfId="0" applyFont="1"/>
    <xf fontId="11" fillId="0" borderId="1" numFmtId="0" xfId="0" applyFont="1" applyBorder="1" applyAlignment="1">
      <alignment horizontal="left"/>
    </xf>
    <xf fontId="11" fillId="0" borderId="1" numFmtId="166" xfId="0" applyNumberFormat="1" applyFont="1" applyBorder="1" applyAlignment="1">
      <alignment wrapText="1"/>
    </xf>
    <xf fontId="11" fillId="0" borderId="1" numFmtId="164" xfId="1" applyNumberFormat="1" applyFont="1" applyBorder="1" applyAlignment="1" applyProtection="1">
      <alignment horizontal="right" wrapText="1"/>
    </xf>
    <xf fontId="11" fillId="0" borderId="1" numFmtId="164" xfId="1" applyNumberFormat="1" applyFont="1" applyBorder="1" applyAlignment="1">
      <alignment horizontal="right" wrapText="1"/>
    </xf>
    <xf fontId="11" fillId="0" borderId="1" numFmtId="167" xfId="7" applyNumberFormat="1" applyFont="1" applyBorder="1" applyAlignment="1" applyProtection="1">
      <alignment horizontal="right" wrapText="1"/>
    </xf>
    <xf fontId="1" fillId="0" borderId="0" numFmtId="49" xfId="0" applyNumberFormat="1" applyFont="1" applyAlignment="1">
      <alignment horizontal="left" vertical="top"/>
    </xf>
    <xf fontId="12" fillId="0" borderId="0" numFmtId="164" xfId="0" applyNumberFormat="1" applyFont="1" applyAlignment="1">
      <alignment vertical="center" wrapText="1"/>
    </xf>
    <xf fontId="13" fillId="0" borderId="0" numFmtId="164" xfId="0" applyNumberFormat="1" applyFont="1" applyAlignment="1">
      <alignment vertical="center" wrapText="1"/>
    </xf>
    <xf fontId="14" fillId="0" borderId="0" numFmtId="16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90" workbookViewId="0">
      <pane ySplit="6" topLeftCell="A7" activePane="bottomLeft" state="frozen"/>
      <selection activeCell="C12" activeCellId="0" sqref="C12:C13"/>
    </sheetView>
  </sheetViews>
  <sheetFormatPr defaultColWidth="15.25" defaultRowHeight="15"/>
  <cols>
    <col customWidth="1" hidden="1" min="1" max="1" style="2" width="23.25"/>
    <col customWidth="1" min="2" max="2" style="3" width="50.125"/>
    <col customWidth="1" min="3" max="3" style="4" width="12.375"/>
    <col customWidth="1" min="4" max="4" style="4" width="13.125"/>
    <col customWidth="1" min="5" max="6" style="4" width="12.375"/>
    <col customWidth="1" min="7" max="7" style="4" width="12.625"/>
    <col customWidth="1" min="8" max="8" style="4" width="9.50390625"/>
    <col customWidth="1" min="9" max="9" style="5" width="9.25390625"/>
    <col customWidth="1" min="10" max="10" style="5" width="11.625"/>
    <col customWidth="1" min="11" max="11" style="5" width="9.50390625"/>
    <col min="12" max="16384" style="1" width="15.25"/>
  </cols>
  <sheetData>
    <row r="1" ht="17.25">
      <c r="C1" s="6"/>
      <c r="D1" s="7"/>
      <c r="E1" s="7"/>
      <c r="F1" s="7"/>
      <c r="G1" s="7"/>
      <c r="H1" s="7"/>
      <c r="I1" s="7"/>
      <c r="J1" s="7"/>
      <c r="K1" s="8" t="s">
        <v>0</v>
      </c>
    </row>
    <row r="2" ht="17.25">
      <c r="A2" s="9"/>
      <c r="C2" s="10"/>
      <c r="D2" s="11"/>
      <c r="E2" s="11"/>
      <c r="F2" s="11"/>
      <c r="G2" s="11"/>
      <c r="H2" s="11"/>
      <c r="I2" s="11"/>
      <c r="J2" s="11"/>
      <c r="K2" s="8" t="s">
        <v>1</v>
      </c>
    </row>
    <row r="3" ht="17.25" hidden="1">
      <c r="A3" s="9"/>
      <c r="C3" s="10"/>
      <c r="D3" s="11"/>
      <c r="E3" s="11"/>
      <c r="F3" s="11"/>
      <c r="G3" s="11"/>
      <c r="H3" s="11"/>
      <c r="I3" s="11"/>
      <c r="J3" s="11"/>
      <c r="K3" s="8"/>
    </row>
    <row r="4" ht="20.25" customHeight="1">
      <c r="B4" s="12" t="s">
        <v>2</v>
      </c>
      <c r="C4" s="13"/>
      <c r="D4" s="13"/>
      <c r="E4" s="13"/>
      <c r="F4" s="13"/>
      <c r="G4" s="13"/>
      <c r="H4" s="13"/>
      <c r="I4" s="13"/>
      <c r="J4" s="13"/>
      <c r="K4" s="13"/>
    </row>
    <row r="5" s="14" customFormat="1" ht="15">
      <c r="A5" s="15"/>
      <c r="B5" s="16"/>
      <c r="C5" s="17"/>
      <c r="D5" s="18"/>
      <c r="E5" s="18"/>
      <c r="F5" s="18"/>
      <c r="G5" s="18"/>
      <c r="H5" s="18"/>
      <c r="I5" s="18"/>
      <c r="J5" s="18"/>
      <c r="K5" s="19" t="s">
        <v>3</v>
      </c>
    </row>
    <row r="6" s="20" customFormat="1" ht="96.75" customHeight="1">
      <c r="A6" s="21" t="s">
        <v>4</v>
      </c>
      <c r="B6" s="22" t="s">
        <v>5</v>
      </c>
      <c r="C6" s="23" t="s">
        <v>6</v>
      </c>
      <c r="D6" s="24" t="s">
        <v>7</v>
      </c>
      <c r="E6" s="24" t="s">
        <v>8</v>
      </c>
      <c r="F6" s="24" t="s">
        <v>9</v>
      </c>
      <c r="G6" s="25" t="s">
        <v>10</v>
      </c>
      <c r="H6" s="25" t="s">
        <v>11</v>
      </c>
      <c r="I6" s="26" t="s">
        <v>12</v>
      </c>
      <c r="J6" s="26" t="s">
        <v>13</v>
      </c>
      <c r="K6" s="26" t="s">
        <v>14</v>
      </c>
    </row>
    <row r="7" s="27" customFormat="1" ht="21" customHeight="1">
      <c r="A7" s="28"/>
      <c r="B7" s="29" t="s">
        <v>15</v>
      </c>
      <c r="C7" s="30">
        <f>C8+C9+C10+C11+C12+C13+C14+C15+C16+C17+C18</f>
        <v>15081182.899999997</v>
      </c>
      <c r="D7" s="31">
        <f>D8+D9+D10+D11+D12+D13+D14+D15+D16+D17+D18</f>
        <v>28065221.000000004</v>
      </c>
      <c r="E7" s="31">
        <f>E8+E9+E10+E11+E12+E13+E14+E15+E16+E17+E18</f>
        <v>17956602.5</v>
      </c>
      <c r="F7" s="31">
        <f>F8+F9+F10+F11+F12+F13+F14+F15+F16+F17+F18</f>
        <v>17279641.100000001</v>
      </c>
      <c r="G7" s="30">
        <f t="shared" ref="G7:G52" si="0">F7-E7</f>
        <v>-676961.39999999851</v>
      </c>
      <c r="H7" s="32">
        <f t="shared" ref="H7:H52" si="1">IFERROR(F7/E7,"")</f>
        <v>0.96230014001813546</v>
      </c>
      <c r="I7" s="32">
        <f t="shared" ref="I7:I52" si="2">IFERROR(F7/D7,"")</f>
        <v>0.61569588566574973</v>
      </c>
      <c r="J7" s="30">
        <f t="shared" ref="J7:J52" si="3">F7-C7</f>
        <v>2198458.2000000048</v>
      </c>
      <c r="K7" s="32">
        <f t="shared" ref="K7:K52" si="4">IFERROR(F7/C7,"")</f>
        <v>1.1457749179608454</v>
      </c>
      <c r="L7" s="27"/>
    </row>
    <row r="8" ht="19.5" customHeight="1">
      <c r="A8" s="33" t="s">
        <v>16</v>
      </c>
      <c r="B8" s="34" t="s">
        <v>17</v>
      </c>
      <c r="C8" s="35">
        <v>11742557.699999999</v>
      </c>
      <c r="D8" s="36">
        <v>21478832.199999999</v>
      </c>
      <c r="E8" s="36">
        <v>14115929.1</v>
      </c>
      <c r="F8" s="36">
        <v>13214822</v>
      </c>
      <c r="G8" s="35">
        <f t="shared" si="0"/>
        <v>-901107.09999999963</v>
      </c>
      <c r="H8" s="37">
        <f t="shared" si="1"/>
        <v>0.93616381227077716</v>
      </c>
      <c r="I8" s="37">
        <f t="shared" si="2"/>
        <v>0.61524862604029285</v>
      </c>
      <c r="J8" s="35">
        <f t="shared" si="3"/>
        <v>1472264.3000000007</v>
      </c>
      <c r="K8" s="37">
        <f t="shared" si="4"/>
        <v>1.1253785025046119</v>
      </c>
      <c r="L8" s="1"/>
    </row>
    <row r="9" ht="33.75" customHeight="1">
      <c r="A9" s="33" t="s">
        <v>18</v>
      </c>
      <c r="B9" s="34" t="s">
        <v>19</v>
      </c>
      <c r="C9" s="35">
        <v>55122.699999999997</v>
      </c>
      <c r="D9" s="36">
        <v>82008.100000000006</v>
      </c>
      <c r="E9" s="36">
        <v>61484.5</v>
      </c>
      <c r="F9" s="36">
        <v>62650.099999999999</v>
      </c>
      <c r="G9" s="35">
        <f t="shared" si="0"/>
        <v>1165.5999999999985</v>
      </c>
      <c r="H9" s="37">
        <f t="shared" si="1"/>
        <v>1.0189576234660769</v>
      </c>
      <c r="I9" s="37">
        <f t="shared" si="2"/>
        <v>0.76395014638797865</v>
      </c>
      <c r="J9" s="35">
        <f t="shared" si="3"/>
        <v>7527.4000000000015</v>
      </c>
      <c r="K9" s="37">
        <f t="shared" si="4"/>
        <v>1.1365571715463865</v>
      </c>
      <c r="L9" s="1"/>
    </row>
    <row r="10" ht="18.75" customHeight="1">
      <c r="A10" s="33" t="s">
        <v>20</v>
      </c>
      <c r="B10" s="34" t="s">
        <v>21</v>
      </c>
      <c r="C10" s="35">
        <v>0</v>
      </c>
      <c r="D10" s="36">
        <v>52994.300000000003</v>
      </c>
      <c r="E10" s="36">
        <v>32497.099999999999</v>
      </c>
      <c r="F10" s="36">
        <v>18900.400000000001</v>
      </c>
      <c r="G10" s="35">
        <f t="shared" si="0"/>
        <v>-13596.699999999997</v>
      </c>
      <c r="H10" s="37">
        <f t="shared" si="1"/>
        <v>0.58160266608405065</v>
      </c>
      <c r="I10" s="37">
        <f t="shared" si="2"/>
        <v>0.35664967741813741</v>
      </c>
      <c r="J10" s="35">
        <f t="shared" si="3"/>
        <v>18900.400000000001</v>
      </c>
      <c r="K10" s="37" t="str">
        <f>IFERROR(F10/C10,"")</f>
        <v/>
      </c>
      <c r="L10" s="1"/>
    </row>
    <row r="11" ht="33.75" customHeight="1">
      <c r="A11" s="33" t="s">
        <v>22</v>
      </c>
      <c r="B11" s="34" t="s">
        <v>23</v>
      </c>
      <c r="C11" s="35">
        <v>883573.5</v>
      </c>
      <c r="D11" s="36">
        <v>1259409.1000000001</v>
      </c>
      <c r="E11" s="36">
        <v>953831.40000000002</v>
      </c>
      <c r="F11" s="36">
        <v>941768.80000000005</v>
      </c>
      <c r="G11" s="35">
        <f t="shared" si="0"/>
        <v>-12062.599999999977</v>
      </c>
      <c r="H11" s="37">
        <f t="shared" si="1"/>
        <v>0.98735353019412031</v>
      </c>
      <c r="I11" s="37">
        <f t="shared" si="2"/>
        <v>0.74778624356454149</v>
      </c>
      <c r="J11" s="35">
        <f t="shared" si="3"/>
        <v>58195.300000000047</v>
      </c>
      <c r="K11" s="37">
        <f t="shared" si="4"/>
        <v>1.0658635642648857</v>
      </c>
      <c r="L11" s="1"/>
    </row>
    <row r="12" ht="33.75" customHeight="1">
      <c r="A12" s="33" t="s">
        <v>24</v>
      </c>
      <c r="B12" s="34" t="s">
        <v>25</v>
      </c>
      <c r="C12" s="35">
        <v>673.20000000000005</v>
      </c>
      <c r="D12" s="36">
        <v>0</v>
      </c>
      <c r="E12" s="36">
        <v>0</v>
      </c>
      <c r="F12" s="36">
        <v>264.30000000000001</v>
      </c>
      <c r="G12" s="35">
        <f t="shared" si="0"/>
        <v>264.30000000000001</v>
      </c>
      <c r="H12" s="37" t="str">
        <f t="shared" si="1"/>
        <v/>
      </c>
      <c r="I12" s="37" t="str">
        <f t="shared" si="2"/>
        <v/>
      </c>
      <c r="J12" s="35">
        <f t="shared" si="3"/>
        <v>-408.90000000000003</v>
      </c>
      <c r="K12" s="37">
        <f t="shared" si="4"/>
        <v>0.39260249554367199</v>
      </c>
      <c r="L12" s="1"/>
    </row>
    <row r="13" ht="18.75" customHeight="1">
      <c r="A13" s="33" t="s">
        <v>26</v>
      </c>
      <c r="B13" s="34" t="s">
        <v>27</v>
      </c>
      <c r="C13" s="35">
        <v>1367</v>
      </c>
      <c r="D13" s="36">
        <v>1208.9000000000001</v>
      </c>
      <c r="E13" s="36">
        <v>1208.9000000000001</v>
      </c>
      <c r="F13" s="36">
        <v>1197</v>
      </c>
      <c r="G13" s="35">
        <f t="shared" si="0"/>
        <v>-11.900000000000091</v>
      </c>
      <c r="H13" s="37">
        <f t="shared" si="1"/>
        <v>0.99015634047481171</v>
      </c>
      <c r="I13" s="37">
        <f t="shared" si="2"/>
        <v>0.99015634047481171</v>
      </c>
      <c r="J13" s="35">
        <f t="shared" si="3"/>
        <v>-170</v>
      </c>
      <c r="K13" s="37">
        <f t="shared" si="4"/>
        <v>0.87564008778346747</v>
      </c>
      <c r="L13" s="1"/>
    </row>
    <row r="14" ht="33.75" customHeight="1">
      <c r="A14" s="33" t="s">
        <v>28</v>
      </c>
      <c r="B14" s="34" t="s">
        <v>29</v>
      </c>
      <c r="C14" s="35">
        <v>332104.70000000001</v>
      </c>
      <c r="D14" s="36">
        <v>615839.40000000002</v>
      </c>
      <c r="E14" s="36">
        <v>340592.29999999999</v>
      </c>
      <c r="F14" s="36">
        <v>347501.40000000002</v>
      </c>
      <c r="G14" s="35">
        <f t="shared" si="0"/>
        <v>6909.1000000000349</v>
      </c>
      <c r="H14" s="37">
        <f t="shared" si="1"/>
        <v>1.0202855437424747</v>
      </c>
      <c r="I14" s="37">
        <f t="shared" si="2"/>
        <v>0.56427276332108667</v>
      </c>
      <c r="J14" s="35">
        <f t="shared" si="3"/>
        <v>15396.700000000012</v>
      </c>
      <c r="K14" s="37">
        <f t="shared" si="4"/>
        <v>1.046360981943345</v>
      </c>
      <c r="L14" s="1"/>
    </row>
    <row r="15" ht="19.5" customHeight="1">
      <c r="A15" s="33" t="s">
        <v>30</v>
      </c>
      <c r="B15" s="34" t="s">
        <v>31</v>
      </c>
      <c r="C15" s="35">
        <v>305239.79999999999</v>
      </c>
      <c r="D15" s="36">
        <v>1486170.1000000001</v>
      </c>
      <c r="E15" s="36">
        <v>335900</v>
      </c>
      <c r="F15" s="36">
        <v>414213.20000000001</v>
      </c>
      <c r="G15" s="35">
        <f t="shared" si="0"/>
        <v>78313.200000000012</v>
      </c>
      <c r="H15" s="37">
        <f t="shared" si="1"/>
        <v>1.2331443882107771</v>
      </c>
      <c r="I15" s="37">
        <f t="shared" si="2"/>
        <v>0.27871183789796333</v>
      </c>
      <c r="J15" s="35">
        <f t="shared" si="3"/>
        <v>108973.40000000002</v>
      </c>
      <c r="K15" s="37">
        <f t="shared" si="4"/>
        <v>1.357009144941125</v>
      </c>
      <c r="L15" s="1"/>
    </row>
    <row r="16" ht="19.5" customHeight="1">
      <c r="A16" s="33" t="s">
        <v>32</v>
      </c>
      <c r="B16" s="34" t="s">
        <v>33</v>
      </c>
      <c r="C16" s="35">
        <v>1551213</v>
      </c>
      <c r="D16" s="36">
        <v>2439929.7999999998</v>
      </c>
      <c r="E16" s="36">
        <v>1635086</v>
      </c>
      <c r="F16" s="36">
        <v>1790721.3</v>
      </c>
      <c r="G16" s="35">
        <f t="shared" si="0"/>
        <v>155635.30000000005</v>
      </c>
      <c r="H16" s="37">
        <f t="shared" si="1"/>
        <v>1.095184779271549</v>
      </c>
      <c r="I16" s="37">
        <f t="shared" si="2"/>
        <v>0.73392328746507385</v>
      </c>
      <c r="J16" s="35">
        <f t="shared" si="3"/>
        <v>239508.30000000005</v>
      </c>
      <c r="K16" s="37">
        <f t="shared" si="4"/>
        <v>1.1544006529084014</v>
      </c>
      <c r="L16" s="1"/>
    </row>
    <row r="17" ht="19.5" customHeight="1">
      <c r="A17" s="33" t="s">
        <v>34</v>
      </c>
      <c r="B17" s="34" t="s">
        <v>35</v>
      </c>
      <c r="C17" s="35">
        <v>209601.70000000001</v>
      </c>
      <c r="D17" s="36">
        <v>648829.09999999998</v>
      </c>
      <c r="E17" s="36">
        <v>480073.20000000001</v>
      </c>
      <c r="F17" s="36">
        <v>487602.60000000003</v>
      </c>
      <c r="G17" s="35">
        <f t="shared" si="0"/>
        <v>7529.4000000000233</v>
      </c>
      <c r="H17" s="37">
        <f t="shared" si="1"/>
        <v>1.0156838582116228</v>
      </c>
      <c r="I17" s="37">
        <f t="shared" si="2"/>
        <v>0.75151160760206359</v>
      </c>
      <c r="J17" s="35">
        <f t="shared" si="3"/>
        <v>278000.90000000002</v>
      </c>
      <c r="K17" s="37">
        <f t="shared" si="4"/>
        <v>2.3263294143129563</v>
      </c>
      <c r="L17" s="1"/>
    </row>
    <row r="18" ht="33.75" customHeight="1">
      <c r="A18" s="33" t="s">
        <v>36</v>
      </c>
      <c r="B18" s="34" t="s">
        <v>37</v>
      </c>
      <c r="C18" s="35">
        <v>-270.39999999999998</v>
      </c>
      <c r="D18" s="36">
        <v>0</v>
      </c>
      <c r="E18" s="36">
        <v>0</v>
      </c>
      <c r="F18" s="36">
        <v>0</v>
      </c>
      <c r="G18" s="35">
        <f t="shared" si="0"/>
        <v>0</v>
      </c>
      <c r="H18" s="37" t="str">
        <f t="shared" si="1"/>
        <v/>
      </c>
      <c r="I18" s="37" t="str">
        <f t="shared" si="2"/>
        <v/>
      </c>
      <c r="J18" s="35">
        <f t="shared" si="3"/>
        <v>270.39999999999998</v>
      </c>
      <c r="K18" s="37">
        <f t="shared" si="4"/>
        <v>0</v>
      </c>
    </row>
    <row r="19" s="27" customFormat="1" ht="21" customHeight="1">
      <c r="A19" s="28"/>
      <c r="B19" s="29" t="s">
        <v>38</v>
      </c>
      <c r="C19" s="30">
        <f>C20+C21+C22+C23+C24+C25+C26+C27+C28+C29+C30+C31+C32+C33+C34+C35+C36+C37+C38+C39+C40</f>
        <v>5880242.1000000015</v>
      </c>
      <c r="D19" s="31">
        <f>D20+D21+D22+D23+D24+D25+D26+D27+D28+D29+D30+D31+D32+D33+D34+D35+D36+D37+D38+D39+D40</f>
        <v>7828489</v>
      </c>
      <c r="E19" s="31">
        <f>E20+E21+E22+E23+E24+E25+E26+E27+E28+E29+E30+E31+E32+E33+E34+E35+E36+E37+E38+E39+E40</f>
        <v>5671381.5</v>
      </c>
      <c r="F19" s="31">
        <f>F20+F21+F22+F23+F24+F25+F26+F27+F28+F29+F30+F31+F32+F33+F34+F35+F36+F37+F38+F39+F40</f>
        <v>5780429.7999999989</v>
      </c>
      <c r="G19" s="30">
        <f t="shared" si="0"/>
        <v>109048.29999999888</v>
      </c>
      <c r="H19" s="32">
        <f t="shared" si="1"/>
        <v>1.0192278195356808</v>
      </c>
      <c r="I19" s="32">
        <f t="shared" si="2"/>
        <v>0.73838384393207923</v>
      </c>
      <c r="J19" s="30">
        <f t="shared" si="3"/>
        <v>-99812.300000002608</v>
      </c>
      <c r="K19" s="32">
        <f t="shared" si="4"/>
        <v>0.98302581793358434</v>
      </c>
    </row>
    <row r="20" ht="93" customHeight="1">
      <c r="A20" s="33" t="s">
        <v>39</v>
      </c>
      <c r="B20" s="34" t="s">
        <v>40</v>
      </c>
      <c r="C20" s="35">
        <v>7403.8000000000002</v>
      </c>
      <c r="D20" s="36">
        <v>7680</v>
      </c>
      <c r="E20" s="36">
        <v>7680</v>
      </c>
      <c r="F20" s="36">
        <v>0</v>
      </c>
      <c r="G20" s="35">
        <f t="shared" si="0"/>
        <v>-7680</v>
      </c>
      <c r="H20" s="37">
        <f t="shared" si="1"/>
        <v>0</v>
      </c>
      <c r="I20" s="37">
        <f t="shared" si="2"/>
        <v>0</v>
      </c>
      <c r="J20" s="35">
        <f t="shared" si="3"/>
        <v>-7403.8000000000002</v>
      </c>
      <c r="K20" s="37">
        <f t="shared" si="4"/>
        <v>0</v>
      </c>
    </row>
    <row r="21" ht="78.75" customHeight="1">
      <c r="A21" s="33" t="s">
        <v>41</v>
      </c>
      <c r="B21" s="34" t="s">
        <v>42</v>
      </c>
      <c r="C21" s="35">
        <v>287599.79999999999</v>
      </c>
      <c r="D21" s="36">
        <v>393350.29999999999</v>
      </c>
      <c r="E21" s="36">
        <v>330242</v>
      </c>
      <c r="F21" s="36">
        <v>414331.29999999999</v>
      </c>
      <c r="G21" s="35">
        <f t="shared" si="0"/>
        <v>84089.299999999988</v>
      </c>
      <c r="H21" s="37">
        <f t="shared" si="1"/>
        <v>1.2546293324289459</v>
      </c>
      <c r="I21" s="37">
        <f t="shared" si="2"/>
        <v>1.0533392246046336</v>
      </c>
      <c r="J21" s="35">
        <f t="shared" si="3"/>
        <v>126731.5</v>
      </c>
      <c r="K21" s="37">
        <f t="shared" si="4"/>
        <v>1.4406522535829303</v>
      </c>
    </row>
    <row r="22" ht="34.5" customHeight="1">
      <c r="A22" s="33" t="s">
        <v>43</v>
      </c>
      <c r="B22" s="34" t="s">
        <v>44</v>
      </c>
      <c r="C22" s="38">
        <v>449010.29999999999</v>
      </c>
      <c r="D22" s="36">
        <v>169383.10000000001</v>
      </c>
      <c r="E22" s="36">
        <v>83467.399999999994</v>
      </c>
      <c r="F22" s="36">
        <v>85641.699999999997</v>
      </c>
      <c r="G22" s="35">
        <f t="shared" si="0"/>
        <v>2174.3000000000029</v>
      </c>
      <c r="H22" s="37">
        <f t="shared" si="1"/>
        <v>1.0260496912567063</v>
      </c>
      <c r="I22" s="37">
        <f t="shared" si="2"/>
        <v>0.50560947343625184</v>
      </c>
      <c r="J22" s="35">
        <f t="shared" si="3"/>
        <v>-363368.59999999998</v>
      </c>
      <c r="K22" s="37">
        <f t="shared" si="4"/>
        <v>0.19073437736283555</v>
      </c>
    </row>
    <row r="23" ht="19.5" customHeight="1">
      <c r="A23" s="33" t="s">
        <v>45</v>
      </c>
      <c r="B23" s="34" t="s">
        <v>46</v>
      </c>
      <c r="C23" s="35">
        <v>346.10000000000002</v>
      </c>
      <c r="D23" s="36">
        <v>30.699999999999999</v>
      </c>
      <c r="E23" s="36">
        <v>30.699999999999999</v>
      </c>
      <c r="F23" s="36">
        <v>7264</v>
      </c>
      <c r="G23" s="35">
        <f t="shared" si="0"/>
        <v>7233.3000000000002</v>
      </c>
      <c r="H23" s="37">
        <f t="shared" si="1"/>
        <v>236.61237785016286</v>
      </c>
      <c r="I23" s="37">
        <f t="shared" si="2"/>
        <v>236.61237785016286</v>
      </c>
      <c r="J23" s="35">
        <f t="shared" si="3"/>
        <v>6917.8999999999996</v>
      </c>
      <c r="K23" s="37">
        <f t="shared" si="4"/>
        <v>20.988153712799768</v>
      </c>
    </row>
    <row r="24" ht="63" customHeight="1">
      <c r="A24" s="33" t="s">
        <v>47</v>
      </c>
      <c r="B24" s="34" t="s">
        <v>48</v>
      </c>
      <c r="C24" s="35">
        <v>59893.699999999997</v>
      </c>
      <c r="D24" s="36">
        <v>80987</v>
      </c>
      <c r="E24" s="36">
        <v>59600</v>
      </c>
      <c r="F24" s="36">
        <v>60189</v>
      </c>
      <c r="G24" s="35">
        <f t="shared" si="0"/>
        <v>589</v>
      </c>
      <c r="H24" s="37">
        <f t="shared" si="1"/>
        <v>1.0098825503355704</v>
      </c>
      <c r="I24" s="37">
        <f t="shared" si="2"/>
        <v>0.74319335201945991</v>
      </c>
      <c r="J24" s="35">
        <f t="shared" si="3"/>
        <v>295.30000000000291</v>
      </c>
      <c r="K24" s="37">
        <f t="shared" si="4"/>
        <v>1.0049304016950031</v>
      </c>
    </row>
    <row r="25" ht="79.5" customHeight="1">
      <c r="A25" s="33" t="s">
        <v>49</v>
      </c>
      <c r="B25" s="34" t="s">
        <v>50</v>
      </c>
      <c r="C25" s="35">
        <v>172097.79999999999</v>
      </c>
      <c r="D25" s="36">
        <v>261278.39999999999</v>
      </c>
      <c r="E25" s="36">
        <v>191245.79999999999</v>
      </c>
      <c r="F25" s="36">
        <v>216194.20000000001</v>
      </c>
      <c r="G25" s="35">
        <f t="shared" si="0"/>
        <v>24948.400000000023</v>
      </c>
      <c r="H25" s="37">
        <f t="shared" si="1"/>
        <v>1.1304520151553656</v>
      </c>
      <c r="I25" s="37">
        <f t="shared" si="2"/>
        <v>0.82744765736471138</v>
      </c>
      <c r="J25" s="35">
        <f t="shared" si="3"/>
        <v>44096.400000000023</v>
      </c>
      <c r="K25" s="37">
        <f t="shared" si="4"/>
        <v>1.2562287257594229</v>
      </c>
    </row>
    <row r="26" s="39" customFormat="1" ht="51" customHeight="1">
      <c r="A26" s="33" t="s">
        <v>51</v>
      </c>
      <c r="B26" s="40" t="s">
        <v>52</v>
      </c>
      <c r="C26" s="35">
        <v>4252.6000000000004</v>
      </c>
      <c r="D26" s="36">
        <v>3462.3000000000002</v>
      </c>
      <c r="E26" s="36">
        <v>2499</v>
      </c>
      <c r="F26" s="36">
        <v>4290.1000000000004</v>
      </c>
      <c r="G26" s="35">
        <f t="shared" si="0"/>
        <v>1791.1000000000004</v>
      </c>
      <c r="H26" s="37">
        <f t="shared" si="1"/>
        <v>1.7167266906762706</v>
      </c>
      <c r="I26" s="37">
        <f t="shared" si="2"/>
        <v>1.239089622505271</v>
      </c>
      <c r="J26" s="35">
        <f t="shared" si="3"/>
        <v>37.5</v>
      </c>
      <c r="K26" s="37">
        <f t="shared" si="4"/>
        <v>1.0088181347881295</v>
      </c>
    </row>
    <row r="27" ht="79.5" customHeight="1">
      <c r="A27" s="33" t="s">
        <v>53</v>
      </c>
      <c r="B27" s="34" t="s">
        <v>54</v>
      </c>
      <c r="C27" s="35">
        <v>1364.7</v>
      </c>
      <c r="D27" s="36">
        <v>0</v>
      </c>
      <c r="E27" s="36">
        <v>0</v>
      </c>
      <c r="F27" s="36">
        <v>831.29999999999995</v>
      </c>
      <c r="G27" s="35">
        <f t="shared" si="0"/>
        <v>831.29999999999995</v>
      </c>
      <c r="H27" s="37" t="str">
        <f>IFERROR(F27/E27,"")</f>
        <v/>
      </c>
      <c r="I27" s="37" t="str">
        <f>IFERROR(F27/D27,"")</f>
        <v/>
      </c>
      <c r="J27" s="35">
        <f t="shared" si="3"/>
        <v>-533.40000000000009</v>
      </c>
      <c r="K27" s="37">
        <f t="shared" si="4"/>
        <v>0.60914486700373704</v>
      </c>
    </row>
    <row r="28" ht="63.75" customHeight="1">
      <c r="A28" s="33" t="s">
        <v>55</v>
      </c>
      <c r="B28" s="34" t="s">
        <v>56</v>
      </c>
      <c r="C28" s="35">
        <v>4426.5</v>
      </c>
      <c r="D28" s="36">
        <v>3886.5999999999999</v>
      </c>
      <c r="E28" s="36">
        <v>3886.5999999999999</v>
      </c>
      <c r="F28" s="36">
        <v>647</v>
      </c>
      <c r="G28" s="35">
        <f t="shared" si="0"/>
        <v>-3239.5999999999999</v>
      </c>
      <c r="H28" s="37">
        <f t="shared" si="1"/>
        <v>0.16646940770853702</v>
      </c>
      <c r="I28" s="37">
        <f t="shared" si="2"/>
        <v>0.16646940770853702</v>
      </c>
      <c r="J28" s="35">
        <f t="shared" si="3"/>
        <v>-3779.5</v>
      </c>
      <c r="K28" s="37">
        <f t="shared" si="4"/>
        <v>0.14616514175985543</v>
      </c>
    </row>
    <row r="29" ht="95.25" customHeight="1">
      <c r="A29" s="33" t="s">
        <v>57</v>
      </c>
      <c r="B29" s="34" t="s">
        <v>58</v>
      </c>
      <c r="C29" s="35">
        <v>152548.10000000001</v>
      </c>
      <c r="D29" s="36">
        <v>185836.20000000001</v>
      </c>
      <c r="E29" s="36">
        <v>132474.39999999999</v>
      </c>
      <c r="F29" s="41">
        <v>157983.10000000001</v>
      </c>
      <c r="G29" s="35">
        <f t="shared" si="0"/>
        <v>25508.700000000012</v>
      </c>
      <c r="H29" s="37">
        <f t="shared" si="1"/>
        <v>1.1925556937793265</v>
      </c>
      <c r="I29" s="37">
        <f t="shared" si="2"/>
        <v>0.85012015958139475</v>
      </c>
      <c r="J29" s="35">
        <f t="shared" si="3"/>
        <v>5435</v>
      </c>
      <c r="K29" s="37">
        <f t="shared" si="4"/>
        <v>1.0356281068069677</v>
      </c>
    </row>
    <row r="30" ht="19.5" customHeight="1">
      <c r="A30" s="33" t="s">
        <v>59</v>
      </c>
      <c r="B30" s="34" t="s">
        <v>60</v>
      </c>
      <c r="C30" s="35">
        <v>22729.400000000001</v>
      </c>
      <c r="D30" s="36">
        <v>51086</v>
      </c>
      <c r="E30" s="36">
        <v>39755</v>
      </c>
      <c r="F30" s="36">
        <v>49155.300000000003</v>
      </c>
      <c r="G30" s="35">
        <f t="shared" si="0"/>
        <v>9400.3000000000029</v>
      </c>
      <c r="H30" s="37">
        <f t="shared" si="1"/>
        <v>1.2364557917243115</v>
      </c>
      <c r="I30" s="37">
        <f t="shared" si="2"/>
        <v>0.96220686685197521</v>
      </c>
      <c r="J30" s="35">
        <f t="shared" si="3"/>
        <v>26425.900000000001</v>
      </c>
      <c r="K30" s="37">
        <f t="shared" si="4"/>
        <v>2.1626307777592015</v>
      </c>
    </row>
    <row r="31" ht="33.75" customHeight="1">
      <c r="A31" s="33" t="s">
        <v>61</v>
      </c>
      <c r="B31" s="34" t="s">
        <v>62</v>
      </c>
      <c r="C31" s="35">
        <v>3790345.1000000001</v>
      </c>
      <c r="D31" s="36">
        <v>5651966.4000000004</v>
      </c>
      <c r="E31" s="36">
        <v>4125898.6000000001</v>
      </c>
      <c r="F31" s="36">
        <v>3956083.2999999998</v>
      </c>
      <c r="G31" s="35">
        <f t="shared" si="0"/>
        <v>-169815.30000000028</v>
      </c>
      <c r="H31" s="37">
        <f t="shared" si="1"/>
        <v>0.95884162058660383</v>
      </c>
      <c r="I31" s="37">
        <f t="shared" si="2"/>
        <v>0.69994812778787918</v>
      </c>
      <c r="J31" s="35">
        <f t="shared" si="3"/>
        <v>165738.19999999972</v>
      </c>
      <c r="K31" s="37">
        <f t="shared" si="4"/>
        <v>1.0437264142518314</v>
      </c>
    </row>
    <row r="32" ht="33.75" customHeight="1">
      <c r="A32" s="33" t="s">
        <v>63</v>
      </c>
      <c r="B32" s="34" t="s">
        <v>64</v>
      </c>
      <c r="C32" s="35">
        <v>6762.3000000000002</v>
      </c>
      <c r="D32" s="36">
        <v>0</v>
      </c>
      <c r="E32" s="36">
        <v>0</v>
      </c>
      <c r="F32" s="36">
        <v>3888.4000000000001</v>
      </c>
      <c r="G32" s="35">
        <f t="shared" si="0"/>
        <v>3888.4000000000001</v>
      </c>
      <c r="H32" s="37" t="str">
        <f t="shared" si="1"/>
        <v/>
      </c>
      <c r="I32" s="37" t="str">
        <f t="shared" si="2"/>
        <v/>
      </c>
      <c r="J32" s="35">
        <f t="shared" si="3"/>
        <v>-2873.9000000000001</v>
      </c>
      <c r="K32" s="37">
        <f t="shared" si="4"/>
        <v>0.57501146059772568</v>
      </c>
    </row>
    <row r="33" ht="81" customHeight="1">
      <c r="A33" s="33" t="s">
        <v>65</v>
      </c>
      <c r="B33" s="34" t="s">
        <v>66</v>
      </c>
      <c r="C33" s="35">
        <v>758.39999999999998</v>
      </c>
      <c r="D33" s="36">
        <v>13867.5</v>
      </c>
      <c r="E33" s="36">
        <v>3000</v>
      </c>
      <c r="F33" s="36">
        <v>886.29999999999995</v>
      </c>
      <c r="G33" s="35">
        <f t="shared" si="0"/>
        <v>-2113.6999999999998</v>
      </c>
      <c r="H33" s="37">
        <f t="shared" si="1"/>
        <v>0.29543333333333333</v>
      </c>
      <c r="I33" s="37">
        <f t="shared" si="2"/>
        <v>0.063912024517757349</v>
      </c>
      <c r="J33" s="35">
        <f t="shared" si="3"/>
        <v>127.89999999999998</v>
      </c>
      <c r="K33" s="37">
        <f t="shared" si="4"/>
        <v>1.1686445147679325</v>
      </c>
    </row>
    <row r="34" ht="51" customHeight="1">
      <c r="A34" s="33" t="s">
        <v>67</v>
      </c>
      <c r="B34" s="34" t="s">
        <v>68</v>
      </c>
      <c r="C34" s="35">
        <v>181744.60000000001</v>
      </c>
      <c r="D34" s="36">
        <v>202788.70000000001</v>
      </c>
      <c r="E34" s="36">
        <v>145130</v>
      </c>
      <c r="F34" s="36">
        <v>139108.60000000001</v>
      </c>
      <c r="G34" s="35">
        <f t="shared" si="0"/>
        <v>-6021.3999999999942</v>
      </c>
      <c r="H34" s="37">
        <f t="shared" si="1"/>
        <v>0.95851030110935032</v>
      </c>
      <c r="I34" s="37">
        <f t="shared" si="2"/>
        <v>0.68597806485272605</v>
      </c>
      <c r="J34" s="35">
        <f t="shared" si="3"/>
        <v>-42636</v>
      </c>
      <c r="K34" s="37">
        <f t="shared" si="4"/>
        <v>0.765407060237278</v>
      </c>
    </row>
    <row r="35" ht="80.25" customHeight="1">
      <c r="A35" s="33" t="s">
        <v>69</v>
      </c>
      <c r="B35" s="34" t="s">
        <v>70</v>
      </c>
      <c r="C35" s="35">
        <v>118426.39999999999</v>
      </c>
      <c r="D35" s="36">
        <v>96901.899999999994</v>
      </c>
      <c r="E35" s="36">
        <v>64900</v>
      </c>
      <c r="F35" s="36">
        <v>69722.5</v>
      </c>
      <c r="G35" s="35">
        <f t="shared" si="0"/>
        <v>4822.5</v>
      </c>
      <c r="H35" s="37">
        <f t="shared" si="1"/>
        <v>1.074306625577812</v>
      </c>
      <c r="I35" s="37">
        <f t="shared" si="2"/>
        <v>0.71951633559300698</v>
      </c>
      <c r="J35" s="35">
        <f t="shared" si="3"/>
        <v>-48703.899999999994</v>
      </c>
      <c r="K35" s="37">
        <f t="shared" si="4"/>
        <v>0.58874119284213655</v>
      </c>
    </row>
    <row r="36" ht="51" customHeight="1">
      <c r="A36" s="33" t="s">
        <v>71</v>
      </c>
      <c r="B36" s="34" t="s">
        <v>72</v>
      </c>
      <c r="C36" s="35">
        <v>298086.90000000002</v>
      </c>
      <c r="D36" s="36">
        <v>84753.800000000003</v>
      </c>
      <c r="E36" s="36">
        <v>64864.300000000003</v>
      </c>
      <c r="F36" s="36">
        <v>86586</v>
      </c>
      <c r="G36" s="35">
        <f t="shared" si="0"/>
        <v>21721.699999999997</v>
      </c>
      <c r="H36" s="37">
        <f t="shared" si="1"/>
        <v>1.3348791245723763</v>
      </c>
      <c r="I36" s="37">
        <f t="shared" si="2"/>
        <v>1.0216179097574385</v>
      </c>
      <c r="J36" s="35">
        <f t="shared" si="3"/>
        <v>-211500.90000000002</v>
      </c>
      <c r="K36" s="37">
        <f t="shared" si="4"/>
        <v>0.29047234212573581</v>
      </c>
    </row>
    <row r="37" ht="19.5" customHeight="1">
      <c r="A37" s="33" t="s">
        <v>73</v>
      </c>
      <c r="B37" s="34" t="s">
        <v>74</v>
      </c>
      <c r="C37" s="35">
        <v>226034.39999999999</v>
      </c>
      <c r="D37" s="36">
        <v>466614.5</v>
      </c>
      <c r="E37" s="36">
        <v>311592.70000000001</v>
      </c>
      <c r="F37" s="36">
        <v>346239.59999999998</v>
      </c>
      <c r="G37" s="35">
        <f t="shared" si="0"/>
        <v>34646.899999999965</v>
      </c>
      <c r="H37" s="37">
        <f t="shared" si="1"/>
        <v>1.1111929130560503</v>
      </c>
      <c r="I37" s="37">
        <f t="shared" si="2"/>
        <v>0.74202494778880634</v>
      </c>
      <c r="J37" s="35">
        <f t="shared" si="3"/>
        <v>120205.19999999998</v>
      </c>
      <c r="K37" s="37">
        <f t="shared" si="4"/>
        <v>1.5318004693090963</v>
      </c>
    </row>
    <row r="38" ht="19.5" customHeight="1">
      <c r="A38" s="33" t="s">
        <v>75</v>
      </c>
      <c r="B38" s="34" t="s">
        <v>76</v>
      </c>
      <c r="C38" s="35">
        <v>-257.10000000000002</v>
      </c>
      <c r="D38" s="36">
        <v>0</v>
      </c>
      <c r="E38" s="36">
        <v>0</v>
      </c>
      <c r="F38" s="36">
        <v>1851.2</v>
      </c>
      <c r="G38" s="35">
        <f t="shared" si="0"/>
        <v>1851.2</v>
      </c>
      <c r="H38" s="37" t="str">
        <f t="shared" si="1"/>
        <v/>
      </c>
      <c r="I38" s="37" t="str">
        <f t="shared" si="2"/>
        <v/>
      </c>
      <c r="J38" s="35">
        <f t="shared" si="3"/>
        <v>2108.3000000000002</v>
      </c>
      <c r="K38" s="37">
        <f t="shared" si="4"/>
        <v>-7.2003111629716061</v>
      </c>
    </row>
    <row r="39" ht="19.5" customHeight="1">
      <c r="A39" s="33" t="s">
        <v>77</v>
      </c>
      <c r="B39" s="34" t="s">
        <v>78</v>
      </c>
      <c r="C39" s="35">
        <v>96094.899999999994</v>
      </c>
      <c r="D39" s="36">
        <v>154615.60000000001</v>
      </c>
      <c r="E39" s="36">
        <v>105115</v>
      </c>
      <c r="F39" s="36">
        <v>173684.79999999999</v>
      </c>
      <c r="G39" s="35">
        <f t="shared" si="0"/>
        <v>68569.799999999988</v>
      </c>
      <c r="H39" s="37">
        <f t="shared" si="1"/>
        <v>1.6523312562431622</v>
      </c>
      <c r="I39" s="37">
        <f t="shared" si="2"/>
        <v>1.123332962521246</v>
      </c>
      <c r="J39" s="35">
        <f t="shared" si="3"/>
        <v>77589.899999999994</v>
      </c>
      <c r="K39" s="37">
        <f t="shared" si="4"/>
        <v>1.8074299468546198</v>
      </c>
    </row>
    <row r="40" ht="19.5" customHeight="1">
      <c r="A40" s="33" t="s">
        <v>79</v>
      </c>
      <c r="B40" s="34" t="s">
        <v>80</v>
      </c>
      <c r="C40" s="35">
        <v>573.39999999999998</v>
      </c>
      <c r="D40" s="36">
        <v>0</v>
      </c>
      <c r="E40" s="36">
        <v>0</v>
      </c>
      <c r="F40" s="36">
        <v>5852.1000000000004</v>
      </c>
      <c r="G40" s="35">
        <f t="shared" si="0"/>
        <v>5852.1000000000004</v>
      </c>
      <c r="H40" s="37" t="str">
        <f t="shared" si="1"/>
        <v/>
      </c>
      <c r="I40" s="37" t="str">
        <f t="shared" si="2"/>
        <v/>
      </c>
      <c r="J40" s="35">
        <f t="shared" si="3"/>
        <v>5278.7000000000007</v>
      </c>
      <c r="K40" s="37">
        <f t="shared" si="4"/>
        <v>10.205964422741543</v>
      </c>
    </row>
    <row r="41" s="27" customFormat="1" ht="33.75" customHeight="1">
      <c r="A41" s="42"/>
      <c r="B41" s="43" t="s">
        <v>81</v>
      </c>
      <c r="C41" s="30">
        <f>C7+C19</f>
        <v>20961425</v>
      </c>
      <c r="D41" s="31">
        <f>D7+D19</f>
        <v>35893710</v>
      </c>
      <c r="E41" s="31">
        <f>E7+E19</f>
        <v>23627984</v>
      </c>
      <c r="F41" s="31">
        <f>F7+F19</f>
        <v>23060070.899999999</v>
      </c>
      <c r="G41" s="30">
        <f t="shared" si="0"/>
        <v>-567913.10000000149</v>
      </c>
      <c r="H41" s="32">
        <f t="shared" si="1"/>
        <v>0.97596438612790659</v>
      </c>
      <c r="I41" s="32">
        <f t="shared" si="2"/>
        <v>0.64245437153194807</v>
      </c>
      <c r="J41" s="30">
        <f t="shared" si="3"/>
        <v>2098645.8999999985</v>
      </c>
      <c r="K41" s="32">
        <f t="shared" si="4"/>
        <v>1.1001194289033307</v>
      </c>
      <c r="L41" s="27"/>
    </row>
    <row r="42" s="44" customFormat="1" ht="21" customHeight="1">
      <c r="A42" s="45" t="s">
        <v>82</v>
      </c>
      <c r="B42" s="43" t="s">
        <v>83</v>
      </c>
      <c r="C42" s="30">
        <f>SUM(C43,C44:C51)</f>
        <v>18146050</v>
      </c>
      <c r="D42" s="31">
        <f>SUM(D43,D44:D51)</f>
        <v>27938827.900000006</v>
      </c>
      <c r="E42" s="31">
        <f>SUM(E43,E44:E51)</f>
        <v>17993039.899999999</v>
      </c>
      <c r="F42" s="31">
        <f>SUM(F43,F44:F51)</f>
        <v>17992118.600000001</v>
      </c>
      <c r="G42" s="30">
        <f t="shared" si="0"/>
        <v>-921.29999999701977</v>
      </c>
      <c r="H42" s="32">
        <f t="shared" si="1"/>
        <v>0.99994879686783789</v>
      </c>
      <c r="I42" s="32">
        <f t="shared" si="2"/>
        <v>0.64398258453784307</v>
      </c>
      <c r="J42" s="30">
        <f t="shared" si="3"/>
        <v>-153931.39999999851</v>
      </c>
      <c r="K42" s="32">
        <f t="shared" si="4"/>
        <v>0.99151708498543767</v>
      </c>
    </row>
    <row r="43" ht="34.5" customHeight="1">
      <c r="A43" s="33" t="s">
        <v>84</v>
      </c>
      <c r="B43" s="34" t="s">
        <v>85</v>
      </c>
      <c r="C43" s="35">
        <v>289250.79999999999</v>
      </c>
      <c r="D43" s="36">
        <v>449533.20000000001</v>
      </c>
      <c r="E43" s="36">
        <v>374431.40000000002</v>
      </c>
      <c r="F43" s="36">
        <v>418867.5</v>
      </c>
      <c r="G43" s="35">
        <f t="shared" si="0"/>
        <v>44436.099999999977</v>
      </c>
      <c r="H43" s="37">
        <f t="shared" si="1"/>
        <v>1.1186762114502149</v>
      </c>
      <c r="I43" s="37">
        <f t="shared" si="2"/>
        <v>0.93178323647730577</v>
      </c>
      <c r="J43" s="35">
        <f t="shared" si="3"/>
        <v>129616.70000000001</v>
      </c>
      <c r="K43" s="37">
        <f t="shared" si="4"/>
        <v>1.4481118116181528</v>
      </c>
    </row>
    <row r="44" ht="34.5" customHeight="1">
      <c r="A44" s="33" t="s">
        <v>86</v>
      </c>
      <c r="B44" s="34" t="s">
        <v>87</v>
      </c>
      <c r="C44" s="35">
        <v>4024532.5</v>
      </c>
      <c r="D44" s="36">
        <v>7766469.2000000002</v>
      </c>
      <c r="E44" s="36">
        <v>3314516.8999999999</v>
      </c>
      <c r="F44" s="36">
        <v>3314516.8999999999</v>
      </c>
      <c r="G44" s="35">
        <f t="shared" si="0"/>
        <v>0</v>
      </c>
      <c r="H44" s="37">
        <f t="shared" si="1"/>
        <v>1</v>
      </c>
      <c r="I44" s="37">
        <f t="shared" si="2"/>
        <v>0.42677268326770673</v>
      </c>
      <c r="J44" s="35">
        <f t="shared" si="3"/>
        <v>-710015.60000000009</v>
      </c>
      <c r="K44" s="37">
        <f t="shared" si="4"/>
        <v>0.82357811745836318</v>
      </c>
    </row>
    <row r="45" ht="34.5" customHeight="1">
      <c r="A45" s="33" t="s">
        <v>88</v>
      </c>
      <c r="B45" s="34" t="s">
        <v>89</v>
      </c>
      <c r="C45" s="35">
        <v>10102357.1</v>
      </c>
      <c r="D45" s="36">
        <v>16467904.300000001</v>
      </c>
      <c r="E45" s="36">
        <v>11732689</v>
      </c>
      <c r="F45" s="36">
        <v>11732689</v>
      </c>
      <c r="G45" s="35">
        <f t="shared" si="0"/>
        <v>0</v>
      </c>
      <c r="H45" s="37">
        <f t="shared" si="1"/>
        <v>1</v>
      </c>
      <c r="I45" s="37">
        <f t="shared" si="2"/>
        <v>0.71245792945250475</v>
      </c>
      <c r="J45" s="35">
        <f t="shared" si="3"/>
        <v>1630331.9000000004</v>
      </c>
      <c r="K45" s="37">
        <f t="shared" si="4"/>
        <v>1.1613813374306479</v>
      </c>
    </row>
    <row r="46" ht="19.5" customHeight="1">
      <c r="A46" s="33" t="s">
        <v>90</v>
      </c>
      <c r="B46" s="34" t="s">
        <v>91</v>
      </c>
      <c r="C46" s="35">
        <v>2733220.6000000001</v>
      </c>
      <c r="D46" s="36">
        <v>3203440.2999999998</v>
      </c>
      <c r="E46" s="36">
        <v>2519921.7000000002</v>
      </c>
      <c r="F46" s="36">
        <v>2519921.7000000002</v>
      </c>
      <c r="G46" s="35">
        <f t="shared" si="0"/>
        <v>0</v>
      </c>
      <c r="H46" s="37">
        <f t="shared" si="1"/>
        <v>1</v>
      </c>
      <c r="I46" s="37">
        <f t="shared" si="2"/>
        <v>0.78662983043573509</v>
      </c>
      <c r="J46" s="35">
        <f t="shared" si="3"/>
        <v>-213298.89999999991</v>
      </c>
      <c r="K46" s="37">
        <f t="shared" si="4"/>
        <v>0.9219605984237057</v>
      </c>
    </row>
    <row r="47" ht="34.5" customHeight="1">
      <c r="A47" s="33" t="s">
        <v>92</v>
      </c>
      <c r="B47" s="34" t="s">
        <v>93</v>
      </c>
      <c r="C47" s="35">
        <v>450.30000000000001</v>
      </c>
      <c r="D47" s="36">
        <v>0</v>
      </c>
      <c r="E47" s="36">
        <v>0</v>
      </c>
      <c r="F47" s="36">
        <v>7534.3999999999996</v>
      </c>
      <c r="G47" s="35">
        <f t="shared" si="0"/>
        <v>7534.3999999999996</v>
      </c>
      <c r="H47" s="37" t="str">
        <f t="shared" si="1"/>
        <v/>
      </c>
      <c r="I47" s="37" t="str">
        <f t="shared" si="2"/>
        <v/>
      </c>
      <c r="J47" s="35">
        <f t="shared" si="3"/>
        <v>7084.0999999999995</v>
      </c>
      <c r="K47" s="37">
        <f t="shared" si="4"/>
        <v>16.731956473462134</v>
      </c>
    </row>
    <row r="48" ht="34.5" customHeight="1">
      <c r="A48" s="33" t="s">
        <v>94</v>
      </c>
      <c r="B48" s="34" t="s">
        <v>95</v>
      </c>
      <c r="C48" s="35">
        <v>1035220.7</v>
      </c>
      <c r="D48" s="36">
        <v>44836.300000000003</v>
      </c>
      <c r="E48" s="36">
        <v>44836.290000000001</v>
      </c>
      <c r="F48" s="36">
        <v>44836.300000000003</v>
      </c>
      <c r="G48" s="35">
        <f t="shared" si="0"/>
        <v>0.010000000002037268</v>
      </c>
      <c r="H48" s="37">
        <f t="shared" si="1"/>
        <v>1.0000002230336185</v>
      </c>
      <c r="I48" s="37">
        <f t="shared" si="2"/>
        <v>1</v>
      </c>
      <c r="J48" s="35">
        <f t="shared" si="3"/>
        <v>-990384.39999999991</v>
      </c>
      <c r="K48" s="37">
        <f t="shared" si="4"/>
        <v>0.043310861152602534</v>
      </c>
    </row>
    <row r="49" ht="110.25" hidden="1" customHeight="1">
      <c r="A49" s="33" t="s">
        <v>96</v>
      </c>
      <c r="B49" s="46" t="s">
        <v>97</v>
      </c>
      <c r="C49" s="35">
        <v>0</v>
      </c>
      <c r="D49" s="36">
        <v>0</v>
      </c>
      <c r="E49" s="36">
        <v>0</v>
      </c>
      <c r="F49" s="36">
        <v>0</v>
      </c>
      <c r="G49" s="35">
        <f t="shared" si="0"/>
        <v>0</v>
      </c>
      <c r="H49" s="37" t="str">
        <f t="shared" si="1"/>
        <v/>
      </c>
      <c r="I49" s="37" t="str">
        <f t="shared" si="2"/>
        <v/>
      </c>
      <c r="J49" s="35">
        <f t="shared" si="3"/>
        <v>0</v>
      </c>
      <c r="K49" s="37" t="str">
        <f t="shared" si="4"/>
        <v/>
      </c>
    </row>
    <row r="50" ht="96" customHeight="1">
      <c r="A50" s="33" t="s">
        <v>98</v>
      </c>
      <c r="B50" s="34" t="s">
        <v>99</v>
      </c>
      <c r="C50" s="35">
        <v>92461.600000000006</v>
      </c>
      <c r="D50" s="36">
        <v>6644.6000000000004</v>
      </c>
      <c r="E50" s="36">
        <v>6644.6099999999997</v>
      </c>
      <c r="F50" s="36">
        <v>27624.599999999999</v>
      </c>
      <c r="G50" s="35">
        <f t="shared" si="0"/>
        <v>20979.989999999998</v>
      </c>
      <c r="H50" s="37">
        <f t="shared" si="1"/>
        <v>4.1574449064730663</v>
      </c>
      <c r="I50" s="37">
        <f t="shared" si="2"/>
        <v>4.1574511633506903</v>
      </c>
      <c r="J50" s="35">
        <f t="shared" si="3"/>
        <v>-64837.000000000007</v>
      </c>
      <c r="K50" s="37">
        <f t="shared" si="4"/>
        <v>0.29876835356515569</v>
      </c>
    </row>
    <row r="51" ht="51.75" customHeight="1">
      <c r="A51" s="33" t="s">
        <v>100</v>
      </c>
      <c r="B51" s="34" t="s">
        <v>101</v>
      </c>
      <c r="C51" s="35">
        <v>-131443.60000000001</v>
      </c>
      <c r="D51" s="36">
        <v>0</v>
      </c>
      <c r="E51" s="36">
        <v>0</v>
      </c>
      <c r="F51" s="36">
        <v>-73871.800000000003</v>
      </c>
      <c r="G51" s="35">
        <f t="shared" si="0"/>
        <v>-73871.800000000003</v>
      </c>
      <c r="H51" s="37" t="str">
        <f t="shared" si="1"/>
        <v/>
      </c>
      <c r="I51" s="37" t="str">
        <f t="shared" si="2"/>
        <v/>
      </c>
      <c r="J51" s="35">
        <f t="shared" si="3"/>
        <v>57571.800000000003</v>
      </c>
      <c r="K51" s="37">
        <f t="shared" si="4"/>
        <v>0.56200377956781467</v>
      </c>
    </row>
    <row r="52" s="47" customFormat="1" ht="22.5" customHeight="1">
      <c r="A52" s="48"/>
      <c r="B52" s="49" t="s">
        <v>102</v>
      </c>
      <c r="C52" s="50">
        <f>C41+C42</f>
        <v>39107475</v>
      </c>
      <c r="D52" s="51">
        <f>D41+D42</f>
        <v>63832537.900000006</v>
      </c>
      <c r="E52" s="51">
        <f>E41+E42</f>
        <v>41621023.899999999</v>
      </c>
      <c r="F52" s="51">
        <f>F41+F42</f>
        <v>41052189.5</v>
      </c>
      <c r="G52" s="50">
        <f t="shared" si="0"/>
        <v>-568834.39999999851</v>
      </c>
      <c r="H52" s="52">
        <f t="shared" si="1"/>
        <v>0.98633300321090855</v>
      </c>
      <c r="I52" s="52">
        <f t="shared" si="2"/>
        <v>0.64312325422987759</v>
      </c>
      <c r="J52" s="50">
        <f t="shared" si="3"/>
        <v>1944714.5</v>
      </c>
      <c r="K52" s="52">
        <f t="shared" si="4"/>
        <v>1.0497274370181149</v>
      </c>
    </row>
    <row r="53" ht="15">
      <c r="A53" s="53"/>
      <c r="C53" s="4"/>
      <c r="D53" s="4"/>
      <c r="E53" s="54"/>
      <c r="F53" s="4"/>
      <c r="G53" s="4"/>
      <c r="H53" s="4"/>
      <c r="I53" s="5"/>
      <c r="J53" s="5"/>
      <c r="K53" s="5"/>
    </row>
    <row r="54" ht="15">
      <c r="A54" s="53"/>
      <c r="C54" s="4"/>
      <c r="D54" s="55"/>
      <c r="E54" s="56"/>
      <c r="F54" s="55"/>
      <c r="G54" s="4"/>
      <c r="H54" s="4"/>
      <c r="I54" s="5"/>
      <c r="J54" s="5"/>
      <c r="K54" s="5"/>
    </row>
    <row r="55" ht="15">
      <c r="A55" s="53"/>
      <c r="C55" s="4"/>
      <c r="D55" s="4"/>
      <c r="E55" s="54"/>
      <c r="F55" s="4"/>
      <c r="G55" s="4"/>
      <c r="H55" s="4"/>
      <c r="I55" s="5"/>
      <c r="J55" s="5"/>
      <c r="K55" s="5"/>
    </row>
    <row r="56" ht="15">
      <c r="A56" s="53"/>
      <c r="C56" s="4"/>
      <c r="D56" s="4"/>
      <c r="E56" s="54"/>
      <c r="F56" s="4"/>
      <c r="G56" s="4"/>
      <c r="H56" s="4"/>
      <c r="I56" s="5"/>
      <c r="J56" s="5"/>
      <c r="K56" s="5"/>
    </row>
    <row r="57" ht="15">
      <c r="A57" s="53"/>
      <c r="C57" s="4"/>
      <c r="D57" s="4"/>
      <c r="E57" s="54"/>
      <c r="F57" s="4"/>
      <c r="G57" s="4"/>
      <c r="H57" s="4"/>
      <c r="I57" s="5"/>
      <c r="J57" s="5"/>
      <c r="K57" s="5"/>
    </row>
    <row r="58" ht="15">
      <c r="A58" s="53"/>
    </row>
    <row r="59" ht="15">
      <c r="A59" s="53"/>
    </row>
    <row r="60" ht="15">
      <c r="A60" s="53"/>
    </row>
    <row r="61" ht="15">
      <c r="A61" s="53"/>
    </row>
  </sheetData>
  <mergeCells count="1">
    <mergeCell ref="B4:K4"/>
  </mergeCells>
  <printOptions headings="0" gridLines="0"/>
  <pageMargins left="0.39370078740157477" right="0.19685039370078738" top="0.31496062992125984" bottom="0.31496062992125984" header="0.27559055118110237" footer="0.15748031496062992"/>
  <pageSetup paperSize="9" scale="58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44</cp:revision>
  <dcterms:modified xsi:type="dcterms:W3CDTF">2025-10-10T09:30:58Z</dcterms:modified>
</cp:coreProperties>
</file>