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на 01.01.25" sheetId="1" state="visible" r:id="rId1"/>
  </sheets>
  <definedNames>
    <definedName name="_xlnm.Print_Area" localSheetId="0" hidden="0">'на 01.01.25'!$A$1:$H$51</definedName>
    <definedName name="Print_Titles" localSheetId="0" hidden="0">'на 01.01.25'!$5:$5</definedName>
    <definedName name="_xlnm._FilterDatabase" localSheetId="0" hidden="1">'на 01.01.25'!$A$5:$N$5</definedName>
    <definedName name="_xlnm._FilterDatabase" localSheetId="0" hidden="1">'на 01.01.25'!$A$5:$N$5</definedName>
  </definedNames>
  <calcPr/>
</workbook>
</file>

<file path=xl/sharedStrings.xml><?xml version="1.0" encoding="utf-8"?>
<sst xmlns="http://schemas.openxmlformats.org/spreadsheetml/2006/main" count="97" uniqueCount="97">
  <si>
    <t xml:space="preserve">Приложение 1 к пояснительной записке</t>
  </si>
  <si>
    <t xml:space="preserve">Оперативный анализ исполнения бюджета города Перми по доходам на 1 января 2025 года </t>
  </si>
  <si>
    <t xml:space="preserve">тыс. руб.</t>
  </si>
  <si>
    <t xml:space="preserve">Код вида доходов</t>
  </si>
  <si>
    <t xml:space="preserve">Наименование вида доходов</t>
  </si>
  <si>
    <t xml:space="preserve">Факт на 01.01.2024г. (в соп. усл.)</t>
  </si>
  <si>
    <t xml:space="preserve">Утвержденный годовой план на 2024 год (РПГД 219 от 17.12.2024 г.)</t>
  </si>
  <si>
    <t xml:space="preserve">Факт на 01.01.2025г. </t>
  </si>
  <si>
    <t xml:space="preserve">% исполн. плана 2024 года</t>
  </si>
  <si>
    <t xml:space="preserve">Откл. факта 2024г. от факта 2023г.</t>
  </si>
  <si>
    <t xml:space="preserve">Факт 2024г. к факту 2023г.</t>
  </si>
  <si>
    <t xml:space="preserve">НАЛОГОВЫЕ ДОХОДЫ</t>
  </si>
  <si>
    <t xml:space="preserve">1 01 02000 01 0000 110</t>
  </si>
  <si>
    <t xml:space="preserve">Налог на доходы физических лиц</t>
  </si>
  <si>
    <t xml:space="preserve">1 03 02000 01 0000 110</t>
  </si>
  <si>
    <t xml:space="preserve">Акцизы по подакцизным товарам (продукции), производимым на территории Российской Федерации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</si>
  <si>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</si>
  <si>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</si>
  <si>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1 05 02000 02 0000 110</t>
  </si>
  <si>
    <t xml:space="preserve">Единый налог на вмененный доход для отдельных видов деятельности</t>
  </si>
  <si>
    <t xml:space="preserve">1 05 03000 01 0000 110</t>
  </si>
  <si>
    <t xml:space="preserve">Единый сельскохозяйственный налог</t>
  </si>
  <si>
    <t xml:space="preserve">1 05 04000 02 0000 110</t>
  </si>
  <si>
    <t xml:space="preserve">Налог, взимаемый в связи с применением патентной системы налогообложения</t>
  </si>
  <si>
    <t xml:space="preserve">1 06 01000 00 0000 110</t>
  </si>
  <si>
    <t xml:space="preserve">Налог на имущество физических лиц</t>
  </si>
  <si>
    <t xml:space="preserve">1 06 06000 00 0000 110</t>
  </si>
  <si>
    <t xml:space="preserve">Земельный налог</t>
  </si>
  <si>
    <t xml:space="preserve">1 08 00000 00 0000 000</t>
  </si>
  <si>
    <t xml:space="preserve">Государственная пошлина </t>
  </si>
  <si>
    <t xml:space="preserve">1 09 00000 00 0000 000</t>
  </si>
  <si>
    <t xml:space="preserve">Задолженность  и перерасчеты по отмененным налогам, сборам и иным обязательным платежам</t>
  </si>
  <si>
    <t xml:space="preserve">НЕНАЛОГОВЫЕ ДОХОДЫ </t>
  </si>
  <si>
    <t xml:space="preserve">1 11 01000 00 0000 120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</si>
  <si>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</si>
  <si>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1 11 05012 04 0000 120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</si>
  <si>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  средства от продажи права на заключение договоров аренды указанных земельных участков</t>
  </si>
  <si>
    <t xml:space="preserve">1 11 05024 04 0000 120</t>
  </si>
  <si>
    <t xml:space="preserve">Арендная плата за земельные участки, находящиеся в собственности городских округов </t>
  </si>
  <si>
    <t xml:space="preserve">1 11 05034 04 0000 120</t>
  </si>
  <si>
    <t xml:space="preserve">Доходы от сдачи в аренду объектов нежилого фонда</t>
  </si>
  <si>
    <t xml:space="preserve">1 11 05074 04 0000 120</t>
  </si>
  <si>
    <t xml:space="preserve">Доходы от сдачи в аренду имущества, составляющего казну городских округов (за исключением земельных участков). Платежи (перерасчеты) по данному виду дохода</t>
  </si>
  <si>
    <t xml:space="preserve">1 11 05092 04 0000 120</t>
  </si>
  <si>
    <t xml:space="preserve"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</si>
  <si>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 xml:space="preserve">1 11 05300 00 0000 120</t>
  </si>
  <si>
    <t xml:space="preserve">Плата по соглашениям об установлении сервитута в отношении земельных участков, находящихся в государственной или муниципальной собственности
</t>
  </si>
  <si>
    <t xml:space="preserve">1 11 05400 04 0000 120</t>
  </si>
  <si>
    <t xml:space="preserve"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</si>
  <si>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 xml:space="preserve">1 11 07014 04 0000 120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</si>
  <si>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</si>
  <si>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1 11 09000 00 0000 120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</si>
  <si>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</si>
  <si>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1 12 00000 00 0000 000</t>
  </si>
  <si>
    <t xml:space="preserve">Платежи при пользовании природными ресурсами</t>
  </si>
  <si>
    <t xml:space="preserve">1 13 00000 00 0000 000</t>
  </si>
  <si>
    <t xml:space="preserve">Доходы от оказания платных услуг (работ) и компенсации затрат государства</t>
  </si>
  <si>
    <t xml:space="preserve">1 14 01040 04 0000 410</t>
  </si>
  <si>
    <t xml:space="preserve">Доходы от продажи квартир, находящихся в собственности городских округов</t>
  </si>
  <si>
    <t xml:space="preserve">1 14 02000 04 0000 000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</si>
  <si>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</t>
  </si>
  <si>
    <t xml:space="preserve">1 14 03000 00 0000 410</t>
  </si>
  <si>
    <t xml:space="preserve">Средства от распоряжения и реализации выморочного имущества, обращенного в собственность государства (в части реализации основных средств по указанному имуществу)</t>
  </si>
  <si>
    <t xml:space="preserve">1 14 06000 04 0000 430</t>
  </si>
  <si>
    <t xml:space="preserve">Доходы от продажи земельных участков, находящихся в государственной и муниципальной собственности</t>
  </si>
  <si>
    <t xml:space="preserve">1 14 06300 04 0000 430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</si>
  <si>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</si>
  <si>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1 14 13040 04 0000 000</t>
  </si>
  <si>
    <t xml:space="preserve"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</si>
  <si>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 xml:space="preserve">1 16 00000 00 0000 000</t>
  </si>
  <si>
    <t xml:space="preserve">Штрафы, санкции, возмещение ущерба</t>
  </si>
  <si>
    <t xml:space="preserve">1 17 01000 00 0000 180</t>
  </si>
  <si>
    <t xml:space="preserve">Невыясненные поступления</t>
  </si>
  <si>
    <t xml:space="preserve">1 17 05000 00 0000 180</t>
  </si>
  <si>
    <t xml:space="preserve">Прочие неналоговые доходы</t>
  </si>
  <si>
    <t xml:space="preserve">1 17 15000 00 0000 150</t>
  </si>
  <si>
    <t xml:space="preserve">Инициативные платежи</t>
  </si>
  <si>
    <t xml:space="preserve">ИТОГО НАЛОГОВЫХ И НЕНАЛОГОВЫХ ДОХОДОВ </t>
  </si>
  <si>
    <t xml:space="preserve">2 00 00000 00 0000 000</t>
  </si>
  <si>
    <t xml:space="preserve">БЕЗВОЗМЕЗДНЫЕ ПОСТУПЛЕНИЯ</t>
  </si>
  <si>
    <t xml:space="preserve">2 02 10000 00 0000 150</t>
  </si>
  <si>
    <t xml:space="preserve">Дотации бюджетам бюджетной системы Российской Федерации</t>
  </si>
  <si>
    <t xml:space="preserve">2 02 20000 00 0000 150</t>
  </si>
  <si>
    <t xml:space="preserve">Субсидии бюджетам бюджетной системы Российской Федерации (межбюджетные субсидии)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</si>
  <si>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</si>
  <si>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</si>
  <si>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2 02 40000 00 0000 150</t>
  </si>
  <si>
    <t xml:space="preserve">Иные межбюджетные трансферты</t>
  </si>
  <si>
    <t xml:space="preserve">2 03 00000 00 0000 000</t>
  </si>
  <si>
    <t xml:space="preserve">Безвозмездные поступления от государственных (муниципальных) организаций</t>
  </si>
  <si>
    <t xml:space="preserve">2 07 00000 00 0000 150</t>
  </si>
  <si>
    <t xml:space="preserve">Прочие безвозмездные поступления в бюджеты городских округов</t>
  </si>
  <si>
    <t xml:space="preserve">2 18 00000 00 0000 000</t>
  </si>
  <si>
    <t xml:space="preserve"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</si>
  <si>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2 19 00000 00 0000 000</t>
  </si>
  <si>
    <t xml:space="preserve">Возврат остатков субсидий, субвенций и иных межбюджетных трансфертов, имеющих целевое назначение, прошлых лет</t>
  </si>
  <si>
    <t xml:space="preserve">ВСЕГО ДОХОДОВ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</si>
</sst>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9">
    <numFmt numFmtId="160" formatCode="_-* #\ ##0.00&quot;р.&quot;_-;\-* #\ ##0.00&quot;р.&quot;_-;_-* \-??&quot;р.&quot;_-;_-@_-"/>
    <numFmt numFmtId="161" formatCode="_-* #,##0.00&quot;р.&quot;_-;\-* #,##0.00&quot;р.&quot;_-;_-* \-??&quot;р.&quot;_-;_-@_-"/>
    <numFmt numFmtId="162" formatCode="_-* #,##0.00\ &quot;₽&quot;_-;\-* #,##0.00\ &quot;₽&quot;_-;_-* &quot;-&quot;??\ &quot;₽&quot;_-;_-@_-"/>
    <numFmt numFmtId="163" formatCode="_-* #,##0.00\ _₽_-;\-* #,##0.00\ _₽_-;_-* &quot;-&quot;??\ _₽_-;_-@_-"/>
    <numFmt numFmtId="164" formatCode="#\ ##0.0"/>
    <numFmt numFmtId="165" formatCode="#,##0.0"/>
    <numFmt numFmtId="166" formatCode="#\ ##0"/>
    <numFmt numFmtId="167" formatCode="0.0%"/>
    <numFmt numFmtId="168" formatCode="0.0"/>
  </numFmts>
  <fonts count="12">
    <font>
      <sz val="12.000000"/>
      <color theme="1"/>
      <name val="Times New Roman"/>
    </font>
    <font>
      <sz val="12.000000"/>
      <name val="Times New Roman"/>
    </font>
    <font>
      <sz val="11.000000"/>
      <color theme="1"/>
      <name val="Calibri"/>
      <scheme val="minor"/>
    </font>
    <font>
      <sz val="10.000000"/>
      <name val="Arial"/>
    </font>
    <font>
      <sz val="12.000000"/>
      <color theme="1" tint="0"/>
      <name val="Times New Roman"/>
    </font>
    <font>
      <sz val="14.000000"/>
      <color theme="1" tint="0"/>
      <name val="Times New Roman"/>
    </font>
    <font>
      <b/>
      <sz val="14.000000"/>
      <color theme="1" tint="0"/>
      <name val="Times New Roman"/>
    </font>
    <font>
      <b/>
      <i/>
      <sz val="10.000000"/>
      <color theme="1" tint="0"/>
      <name val="Times New Roman"/>
    </font>
    <font>
      <b/>
      <i/>
      <sz val="12.000000"/>
      <color theme="1" tint="0"/>
      <name val="Times New Roman"/>
    </font>
    <font>
      <b/>
      <sz val="12.000000"/>
      <color theme="1" tint="0"/>
      <name val="Times New Roman"/>
    </font>
    <font>
      <sz val="10.000000"/>
      <color theme="1" tint="0"/>
      <name val="Times New Roman"/>
    </font>
    <font>
      <b/>
      <sz val="10.000000"/>
      <color theme="1" tint="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0">
    <xf fontId="0" fillId="0" borderId="0" numFmtId="0" applyNumberFormat="1" applyFont="1" applyFill="1" applyBorder="1"/>
    <xf fontId="1" fillId="0" borderId="0" numFmtId="160" applyNumberFormat="1" applyFont="1" applyFill="1" applyBorder="0" applyProtection="0"/>
    <xf fontId="1" fillId="0" borderId="0" numFmtId="161" applyNumberFormat="1" applyFont="1" applyFill="1" applyBorder="0" applyProtection="0"/>
    <xf fontId="2" fillId="0" borderId="0" numFmtId="162" applyNumberFormat="1" applyFont="0" applyFill="0" applyBorder="0" applyProtection="0"/>
    <xf fontId="3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9" applyNumberFormat="1" applyFont="0" applyFill="0" applyBorder="0" applyProtection="0"/>
    <xf fontId="2" fillId="0" borderId="0" numFmtId="9" applyNumberFormat="1" applyFont="0" applyFill="0" applyBorder="0" applyProtection="0"/>
    <xf fontId="2" fillId="0" borderId="0" numFmtId="163" applyNumberFormat="1" applyFont="0" applyFill="0" applyBorder="0" applyProtection="0"/>
  </cellStyleXfs>
  <cellXfs count="36">
    <xf fontId="0" fillId="0" borderId="0" numFmtId="0" xfId="0"/>
    <xf fontId="4" fillId="2" borderId="0" numFmtId="0" xfId="0" applyFont="1" applyFill="1" applyAlignment="1">
      <alignment vertical="center"/>
    </xf>
    <xf fontId="5" fillId="2" borderId="0" numFmtId="0" xfId="0" applyFont="1" applyFill="1" applyAlignment="1">
      <alignment horizontal="right" vertical="center" wrapText="1"/>
    </xf>
    <xf fontId="6" fillId="2" borderId="0" numFmtId="164" xfId="0" applyNumberFormat="1" applyFont="1" applyFill="1" applyAlignment="1">
      <alignment horizontal="center" vertical="center"/>
    </xf>
    <xf fontId="7" fillId="2" borderId="0" numFmtId="164" xfId="0" applyNumberFormat="1" applyFont="1" applyFill="1" applyAlignment="1">
      <alignment horizontal="center" vertical="center" wrapText="1"/>
    </xf>
    <xf fontId="8" fillId="2" borderId="0" numFmtId="164" xfId="0" applyNumberFormat="1" applyFont="1" applyFill="1" applyAlignment="1">
      <alignment horizontal="left" vertical="center" wrapText="1"/>
    </xf>
    <xf fontId="8" fillId="2" borderId="0" numFmtId="165" xfId="0" applyNumberFormat="1" applyFont="1" applyFill="1" applyAlignment="1">
      <alignment horizontal="center" vertical="center" wrapText="1"/>
    </xf>
    <xf fontId="4" fillId="2" borderId="0" numFmtId="166" xfId="0" applyNumberFormat="1" applyFont="1" applyFill="1" applyAlignment="1">
      <alignment vertical="center"/>
    </xf>
    <xf fontId="4" fillId="2" borderId="0" numFmtId="166" xfId="0" applyNumberFormat="1" applyFont="1" applyFill="1" applyAlignment="1">
      <alignment horizontal="right" vertical="center"/>
    </xf>
    <xf fontId="9" fillId="2" borderId="1" numFmtId="0" xfId="0" applyFont="1" applyFill="1" applyBorder="1" applyAlignment="1">
      <alignment horizontal="center" vertical="center" wrapText="1"/>
    </xf>
    <xf fontId="9" fillId="2" borderId="1" numFmtId="165" xfId="0" applyNumberFormat="1" applyFont="1" applyFill="1" applyBorder="1" applyAlignment="1">
      <alignment horizontal="center" vertical="center" wrapText="1"/>
    </xf>
    <xf fontId="9" fillId="2" borderId="1" numFmtId="166" xfId="0" applyNumberFormat="1" applyFont="1" applyFill="1" applyBorder="1" applyAlignment="1">
      <alignment horizontal="center" vertical="center" wrapText="1"/>
    </xf>
    <xf fontId="7" fillId="2" borderId="1" numFmtId="164" xfId="0" applyNumberFormat="1" applyFont="1" applyFill="1" applyBorder="1" applyAlignment="1">
      <alignment horizontal="center" vertical="center" wrapText="1"/>
    </xf>
    <xf fontId="9" fillId="2" borderId="1" numFmtId="164" xfId="0" applyNumberFormat="1" applyFont="1" applyFill="1" applyBorder="1" applyAlignment="1">
      <alignment horizontal="justify" vertical="center"/>
    </xf>
    <xf fontId="9" fillId="2" borderId="1" numFmtId="165" xfId="0" applyNumberFormat="1" applyFont="1" applyFill="1" applyBorder="1" applyAlignment="1">
      <alignment horizontal="right" vertical="center" wrapText="1"/>
    </xf>
    <xf fontId="9" fillId="2" borderId="1" numFmtId="167" xfId="0" applyNumberFormat="1" applyFont="1" applyFill="1" applyBorder="1" applyAlignment="1">
      <alignment horizontal="right" vertical="center" wrapText="1"/>
    </xf>
    <xf fontId="10" fillId="2" borderId="1" numFmtId="164" xfId="0" applyNumberFormat="1" applyFont="1" applyFill="1" applyBorder="1" applyAlignment="1">
      <alignment horizontal="center" vertical="center" wrapText="1"/>
    </xf>
    <xf fontId="4" fillId="2" borderId="1" numFmtId="164" xfId="0" applyNumberFormat="1" applyFont="1" applyFill="1" applyBorder="1" applyAlignment="1">
      <alignment horizontal="left" vertical="center" wrapText="1"/>
    </xf>
    <xf fontId="4" fillId="2" borderId="1" numFmtId="165" xfId="0" applyNumberFormat="1" applyFont="1" applyFill="1" applyBorder="1" applyAlignment="1">
      <alignment horizontal="right" vertical="center" wrapText="1"/>
    </xf>
    <xf fontId="4" fillId="2" borderId="1" numFmtId="165" xfId="1" applyNumberFormat="1" applyFont="1" applyFill="1" applyBorder="1" applyAlignment="1">
      <alignment horizontal="right" vertical="center" wrapText="1"/>
    </xf>
    <xf fontId="4" fillId="2" borderId="1" numFmtId="167" xfId="0" applyNumberFormat="1" applyFont="1" applyFill="1" applyBorder="1" applyAlignment="1">
      <alignment horizontal="right" vertical="center" wrapText="1"/>
    </xf>
    <xf fontId="4" fillId="2" borderId="1" numFmtId="167" xfId="0" applyNumberFormat="1" applyFont="1" applyFill="1" applyBorder="1" applyAlignment="1">
      <alignment horizontal="right" vertical="center"/>
    </xf>
    <xf fontId="4" fillId="2" borderId="1" numFmtId="164" xfId="0" applyNumberFormat="1" applyFont="1" applyFill="1" applyBorder="1" applyAlignment="1">
      <alignment horizontal="left" vertical="top" wrapText="1"/>
    </xf>
    <xf fontId="4" fillId="2" borderId="1" numFmtId="164" xfId="0" applyNumberFormat="1" applyFont="1" applyFill="1" applyBorder="1" applyAlignment="1">
      <alignment vertical="center" wrapText="1"/>
    </xf>
    <xf fontId="4" fillId="2" borderId="1" numFmtId="165" xfId="0" applyNumberFormat="1" applyFont="1" applyFill="1" applyBorder="1" applyAlignment="1">
      <alignment vertical="center" wrapText="1"/>
    </xf>
    <xf fontId="4" fillId="2" borderId="1" numFmtId="168" xfId="0" applyNumberFormat="1" applyFont="1" applyFill="1" applyBorder="1" applyAlignment="1">
      <alignment vertical="center"/>
    </xf>
    <xf fontId="11" fillId="2" borderId="1" numFmtId="164" xfId="0" applyNumberFormat="1" applyFont="1" applyFill="1" applyBorder="1" applyAlignment="1">
      <alignment horizontal="center" vertical="center" wrapText="1"/>
    </xf>
    <xf fontId="9" fillId="2" borderId="1" numFmtId="164" xfId="0" applyNumberFormat="1" applyFont="1" applyFill="1" applyBorder="1" applyAlignment="1">
      <alignment horizontal="left" vertical="center" wrapText="1"/>
    </xf>
    <xf fontId="5" fillId="2" borderId="0" numFmtId="0" xfId="0" applyFont="1" applyFill="1"/>
    <xf fontId="6" fillId="2" borderId="1" numFmtId="0" xfId="0" applyFont="1" applyFill="1" applyBorder="1" applyAlignment="1">
      <alignment horizontal="center"/>
    </xf>
    <xf fontId="6" fillId="2" borderId="1" numFmtId="164" xfId="0" applyNumberFormat="1" applyFont="1" applyFill="1" applyBorder="1" applyAlignment="1">
      <alignment horizontal="left" wrapText="1"/>
    </xf>
    <xf fontId="6" fillId="2" borderId="1" numFmtId="165" xfId="0" applyNumberFormat="1" applyFont="1" applyFill="1" applyBorder="1" applyAlignment="1">
      <alignment horizontal="right" wrapText="1"/>
    </xf>
    <xf fontId="6" fillId="2" borderId="1" numFmtId="167" xfId="0" applyNumberFormat="1" applyFont="1" applyFill="1" applyBorder="1" applyAlignment="1">
      <alignment horizontal="right" wrapText="1"/>
    </xf>
    <xf fontId="10" fillId="2" borderId="0" numFmtId="49" xfId="0" applyNumberFormat="1" applyFont="1" applyFill="1" applyAlignment="1">
      <alignment horizontal="center" vertical="center" wrapText="1"/>
    </xf>
    <xf fontId="4" fillId="2" borderId="0" numFmtId="0" xfId="0" applyFont="1" applyFill="1" applyAlignment="1">
      <alignment horizontal="left" vertical="center" wrapText="1"/>
    </xf>
    <xf fontId="4" fillId="2" borderId="0" numFmtId="165" xfId="0" applyNumberFormat="1" applyFont="1" applyFill="1" applyAlignment="1">
      <alignment vertical="center" wrapText="1"/>
    </xf>
  </cellXfs>
  <cellStyles count="10">
    <cellStyle name="Денежный" xfId="1" builtinId="4"/>
    <cellStyle name="Денежный 2" xfId="2"/>
    <cellStyle name="Денежный 3" xfId="3"/>
    <cellStyle name="Обычный" xfId="0" builtinId="0"/>
    <cellStyle name="Обычный 2" xfId="4"/>
    <cellStyle name="Обычный 2 2" xfId="5"/>
    <cellStyle name="Обычный 2 3 2" xfId="6"/>
    <cellStyle name="Процентный" xfId="7" builtinId="5"/>
    <cellStyle name="Процентный 2" xfId="8"/>
    <cellStyle name="Финансовый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normal" topLeftCell="A1" zoomScale="100" workbookViewId="0">
      <pane ySplit="5" topLeftCell="A6" activePane="bottomLeft" state="frozen"/>
      <selection activeCell="A1" activeCellId="0" sqref="A1"/>
    </sheetView>
  </sheetViews>
  <sheetFormatPr defaultRowHeight="15"/>
  <cols>
    <col customWidth="1" min="1" max="1" style="1" width="19.50390625"/>
    <col customWidth="1" min="2" max="2" style="1" width="74.50390625"/>
    <col customWidth="1" min="3" max="3" style="1" width="13.25"/>
    <col customWidth="1" min="4" max="4" style="1" width="14.875"/>
    <col customWidth="1" min="5" max="5" style="1" width="13.25"/>
    <col customWidth="1" min="6" max="6" style="1" width="9.375"/>
    <col customWidth="1" min="7" max="7" style="1" width="12.25390625"/>
    <col customWidth="1" min="8" max="8" style="1" width="9.375"/>
    <col min="9" max="16384" style="1" width="9.00390625"/>
  </cols>
  <sheetData>
    <row r="1" ht="15">
      <c r="A1" s="2" t="s">
        <v>0</v>
      </c>
      <c r="B1" s="2"/>
      <c r="C1" s="2"/>
      <c r="D1" s="2"/>
      <c r="E1" s="2"/>
      <c r="F1" s="2"/>
      <c r="G1" s="2"/>
      <c r="H1" s="2"/>
      <c r="I1" s="1"/>
      <c r="J1" s="1"/>
    </row>
    <row r="2" ht="17.25">
      <c r="A2" s="2"/>
      <c r="B2" s="2"/>
      <c r="C2" s="2"/>
      <c r="D2" s="2"/>
      <c r="E2" s="2"/>
      <c r="F2" s="2"/>
      <c r="G2" s="2"/>
      <c r="H2" s="2"/>
      <c r="I2" s="1"/>
      <c r="J2" s="1"/>
    </row>
    <row r="3" ht="22.5" customHeight="1">
      <c r="A3" s="3" t="s">
        <v>1</v>
      </c>
      <c r="B3" s="3"/>
      <c r="C3" s="3"/>
      <c r="D3" s="3"/>
      <c r="E3" s="3"/>
      <c r="F3" s="3"/>
      <c r="G3" s="3"/>
      <c r="H3" s="3"/>
      <c r="I3" s="1"/>
      <c r="J3" s="1"/>
    </row>
    <row r="4" ht="15">
      <c r="A4" s="4"/>
      <c r="B4" s="5"/>
      <c r="C4" s="6"/>
      <c r="D4" s="6"/>
      <c r="E4" s="6"/>
      <c r="F4" s="7"/>
      <c r="G4" s="7"/>
      <c r="H4" s="8" t="s">
        <v>2</v>
      </c>
      <c r="I4" s="1"/>
      <c r="J4" s="1"/>
    </row>
    <row r="5" ht="80.25" customHeight="1">
      <c r="A5" s="9" t="s">
        <v>3</v>
      </c>
      <c r="B5" s="9" t="s">
        <v>4</v>
      </c>
      <c r="C5" s="10" t="s">
        <v>5</v>
      </c>
      <c r="D5" s="10" t="s">
        <v>6</v>
      </c>
      <c r="E5" s="10" t="s">
        <v>7</v>
      </c>
      <c r="F5" s="11" t="s">
        <v>8</v>
      </c>
      <c r="G5" s="11" t="s">
        <v>9</v>
      </c>
      <c r="H5" s="11" t="s">
        <v>10</v>
      </c>
      <c r="I5" s="1"/>
      <c r="J5" s="1"/>
    </row>
    <row r="6" s="1" customFormat="1" ht="21.75" customHeight="1">
      <c r="A6" s="12"/>
      <c r="B6" s="13" t="s">
        <v>11</v>
      </c>
      <c r="C6" s="14">
        <f>SUM(C7:C16)</f>
        <v>20440243.200000007</v>
      </c>
      <c r="D6" s="14">
        <f>SUM(D7:D16)</f>
        <v>24659439.199999996</v>
      </c>
      <c r="E6" s="14">
        <f>SUM(E7:E16)</f>
        <v>25599024.899999995</v>
      </c>
      <c r="F6" s="15">
        <f t="shared" ref="F6:F9" si="0">IFERROR(E6/D6,"")</f>
        <v>1.0381024763937048</v>
      </c>
      <c r="G6" s="14">
        <f t="shared" ref="G6:G9" si="1">E6-C6</f>
        <v>5158781.6999999881</v>
      </c>
      <c r="H6" s="15">
        <f t="shared" ref="H6:H9" si="2">IFERROR(E6/C6,"")</f>
        <v>1.2523835773147742</v>
      </c>
      <c r="I6" s="1"/>
      <c r="J6" s="1"/>
      <c r="K6" s="1"/>
      <c r="L6" s="1"/>
      <c r="M6" s="1"/>
    </row>
    <row r="7" ht="20.25" customHeight="1">
      <c r="A7" s="16" t="s">
        <v>12</v>
      </c>
      <c r="B7" s="17" t="s">
        <v>13</v>
      </c>
      <c r="C7" s="18">
        <v>15866994.699999999</v>
      </c>
      <c r="D7" s="19">
        <v>19291111.399999999</v>
      </c>
      <c r="E7" s="19">
        <v>19952333.199999999</v>
      </c>
      <c r="F7" s="20">
        <f t="shared" si="0"/>
        <v>1.0342759826683703</v>
      </c>
      <c r="G7" s="18">
        <f t="shared" si="1"/>
        <v>4085338.5</v>
      </c>
      <c r="H7" s="20">
        <f t="shared" si="2"/>
        <v>1.257473994114336</v>
      </c>
      <c r="I7" s="1"/>
      <c r="J7" s="1"/>
      <c r="K7" s="1"/>
      <c r="L7" s="1"/>
      <c r="M7" s="1"/>
    </row>
    <row r="8" ht="33.75" customHeight="1">
      <c r="A8" s="16" t="s">
        <v>14</v>
      </c>
      <c r="B8" s="17" t="s">
        <v>15</v>
      </c>
      <c r="C8" s="18">
        <v>79788.300000000003</v>
      </c>
      <c r="D8" s="19">
        <v>79229.199999999997</v>
      </c>
      <c r="E8" s="19">
        <v>82691.899999999994</v>
      </c>
      <c r="F8" s="20">
        <f t="shared" si="0"/>
        <v>1.0437048461930702</v>
      </c>
      <c r="G8" s="18">
        <f t="shared" si="1"/>
        <v>2903.5999999999913</v>
      </c>
      <c r="H8" s="20">
        <f t="shared" si="2"/>
        <v>1.0363913004788921</v>
      </c>
      <c r="I8" s="1"/>
      <c r="J8" s="1"/>
      <c r="K8" s="1"/>
      <c r="L8" s="1"/>
      <c r="M8" s="1"/>
    </row>
    <row r="9" ht="20.25" customHeight="1">
      <c r="A9" s="16" t="s">
        <v>16</v>
      </c>
      <c r="B9" s="17" t="s">
        <v>17</v>
      </c>
      <c r="C9" s="18">
        <f>1027056/12*10</f>
        <v>855880</v>
      </c>
      <c r="D9" s="19">
        <v>1075733.5</v>
      </c>
      <c r="E9" s="19">
        <v>1144013.8999999999</v>
      </c>
      <c r="F9" s="20">
        <f t="shared" si="0"/>
        <v>1.0634733416780271</v>
      </c>
      <c r="G9" s="18">
        <f t="shared" si="1"/>
        <v>288133.89999999991</v>
      </c>
      <c r="H9" s="20">
        <f t="shared" si="2"/>
        <v>1.3366522176005982</v>
      </c>
      <c r="I9" s="1"/>
      <c r="J9" s="1"/>
      <c r="K9" s="1"/>
      <c r="L9" s="1"/>
      <c r="M9" s="1"/>
    </row>
    <row r="10" ht="20.25" customHeight="1">
      <c r="A10" s="16" t="s">
        <v>18</v>
      </c>
      <c r="B10" s="17" t="s">
        <v>19</v>
      </c>
      <c r="C10" s="18">
        <v>-1392.9000000000001</v>
      </c>
      <c r="D10" s="19">
        <v>0</v>
      </c>
      <c r="E10" s="19">
        <v>558.5</v>
      </c>
      <c r="F10" s="20" t="str">
        <f t="shared" ref="F10:F50" si="3">IFERROR(E10/D10,"")</f>
        <v/>
      </c>
      <c r="G10" s="18">
        <f t="shared" ref="G10:G50" si="4">E10-C10</f>
        <v>1951.4000000000001</v>
      </c>
      <c r="H10" s="20">
        <f t="shared" ref="H10:H50" si="5">IFERROR(E10/C10,"")</f>
        <v>-0.40096202168138412</v>
      </c>
      <c r="I10" s="1"/>
      <c r="J10" s="1"/>
      <c r="K10" s="1"/>
      <c r="L10" s="1"/>
      <c r="M10" s="1"/>
    </row>
    <row r="11" ht="20.25" customHeight="1">
      <c r="A11" s="16" t="s">
        <v>20</v>
      </c>
      <c r="B11" s="17" t="s">
        <v>21</v>
      </c>
      <c r="C11" s="18">
        <v>-1487.8</v>
      </c>
      <c r="D11" s="19">
        <v>792.29999999999995</v>
      </c>
      <c r="E11" s="19">
        <v>1295.7</v>
      </c>
      <c r="F11" s="21">
        <f t="shared" si="3"/>
        <v>1.6353653918970088</v>
      </c>
      <c r="G11" s="18">
        <f t="shared" si="4"/>
        <v>2783.5</v>
      </c>
      <c r="H11" s="20">
        <f t="shared" si="5"/>
        <v>-0.87088318322355163</v>
      </c>
      <c r="I11" s="1"/>
      <c r="J11" s="1"/>
      <c r="K11" s="1"/>
      <c r="L11" s="1"/>
      <c r="M11" s="1"/>
    </row>
    <row r="12" ht="20.25" customHeight="1">
      <c r="A12" s="16" t="s">
        <v>22</v>
      </c>
      <c r="B12" s="17" t="s">
        <v>23</v>
      </c>
      <c r="C12" s="18">
        <v>94391.600000000006</v>
      </c>
      <c r="D12" s="19">
        <v>354934.40000000002</v>
      </c>
      <c r="E12" s="19">
        <v>319157</v>
      </c>
      <c r="F12" s="20">
        <f t="shared" si="3"/>
        <v>0.8991999648385729</v>
      </c>
      <c r="G12" s="18">
        <f t="shared" si="4"/>
        <v>224765.39999999999</v>
      </c>
      <c r="H12" s="20">
        <f t="shared" si="5"/>
        <v>3.3812012933354239</v>
      </c>
      <c r="I12" s="1"/>
      <c r="J12" s="1"/>
      <c r="K12" s="1"/>
      <c r="L12" s="1"/>
      <c r="M12" s="1"/>
    </row>
    <row r="13" ht="20.25" customHeight="1">
      <c r="A13" s="16" t="s">
        <v>24</v>
      </c>
      <c r="B13" s="17" t="s">
        <v>25</v>
      </c>
      <c r="C13" s="18">
        <v>1198233.6000000001</v>
      </c>
      <c r="D13" s="19">
        <v>1250550.2</v>
      </c>
      <c r="E13" s="19">
        <v>1374654.7</v>
      </c>
      <c r="F13" s="20">
        <f t="shared" si="3"/>
        <v>1.0992399185574477</v>
      </c>
      <c r="G13" s="18">
        <f t="shared" si="4"/>
        <v>176421.09999999986</v>
      </c>
      <c r="H13" s="20">
        <f t="shared" si="5"/>
        <v>1.1472343122409518</v>
      </c>
      <c r="I13" s="1"/>
      <c r="J13" s="1"/>
      <c r="K13" s="1"/>
      <c r="L13" s="1"/>
      <c r="M13" s="1"/>
    </row>
    <row r="14" ht="20.25" customHeight="1">
      <c r="A14" s="16" t="s">
        <v>26</v>
      </c>
      <c r="B14" s="17" t="s">
        <v>27</v>
      </c>
      <c r="C14" s="18">
        <v>2140786.7999999998</v>
      </c>
      <c r="D14" s="19">
        <v>2382735.2999999998</v>
      </c>
      <c r="E14" s="19">
        <v>2352748.7000000002</v>
      </c>
      <c r="F14" s="20">
        <f t="shared" si="3"/>
        <v>0.98741505193631884</v>
      </c>
      <c r="G14" s="18">
        <f t="shared" si="4"/>
        <v>211961.90000000037</v>
      </c>
      <c r="H14" s="20">
        <f t="shared" si="5"/>
        <v>1.0990112140078594</v>
      </c>
      <c r="I14" s="1"/>
      <c r="J14" s="1"/>
      <c r="K14" s="1"/>
      <c r="L14" s="1"/>
      <c r="M14" s="1"/>
    </row>
    <row r="15" ht="20.25" customHeight="1">
      <c r="A15" s="16" t="s">
        <v>28</v>
      </c>
      <c r="B15" s="17" t="s">
        <v>29</v>
      </c>
      <c r="C15" s="18">
        <v>206778.60000000001</v>
      </c>
      <c r="D15" s="19">
        <v>224352.89999999999</v>
      </c>
      <c r="E15" s="19">
        <v>371841.70000000001</v>
      </c>
      <c r="F15" s="20">
        <f t="shared" si="3"/>
        <v>1.6573964499678855</v>
      </c>
      <c r="G15" s="18">
        <f t="shared" si="4"/>
        <v>165063.10000000001</v>
      </c>
      <c r="H15" s="20">
        <f t="shared" si="5"/>
        <v>1.7982600714000385</v>
      </c>
      <c r="I15" s="1"/>
      <c r="J15" s="1"/>
      <c r="K15" s="1"/>
      <c r="L15" s="1"/>
      <c r="M15" s="1"/>
    </row>
    <row r="16" ht="33.75" customHeight="1">
      <c r="A16" s="16" t="s">
        <v>30</v>
      </c>
      <c r="B16" s="17" t="s">
        <v>31</v>
      </c>
      <c r="C16" s="18">
        <v>270.30000000000001</v>
      </c>
      <c r="D16" s="19">
        <v>0</v>
      </c>
      <c r="E16" s="19">
        <v>-270.39999999999998</v>
      </c>
      <c r="F16" s="20" t="str">
        <f t="shared" si="3"/>
        <v/>
      </c>
      <c r="G16" s="18">
        <f t="shared" si="4"/>
        <v>-540.70000000000005</v>
      </c>
      <c r="H16" s="20">
        <f t="shared" si="5"/>
        <v>-1.0003699593044764</v>
      </c>
      <c r="I16" s="1"/>
      <c r="J16" s="1"/>
      <c r="K16" s="1"/>
      <c r="L16" s="1"/>
      <c r="M16" s="1"/>
    </row>
    <row r="17" s="1" customFormat="1" ht="21" customHeight="1">
      <c r="A17" s="12"/>
      <c r="B17" s="13" t="s">
        <v>32</v>
      </c>
      <c r="C17" s="14">
        <f>C18+C19+C20+C21+C22+C23+C24+C25+C26+C27+C28+C29+C30+C31+C32+C33+C34+C35+C36+C37+C38+C39</f>
        <v>7140058.0599999996</v>
      </c>
      <c r="D17" s="14">
        <f>D18+D19+D20+D21+D22+D23+D24+D25+D26+D27+D28+D29+D30+D31+D32+D33+D34+D35+D36+D37+D38+D39</f>
        <v>7640235.7999999998</v>
      </c>
      <c r="E17" s="14">
        <f>E18+E19+E20+E21+E22+E23+E24+E25+E26+E27+E28+E29+E30+E31+E32+E33+E34+E35+E36+E37+E38+E39</f>
        <v>7892088</v>
      </c>
      <c r="F17" s="15">
        <f t="shared" si="3"/>
        <v>1.0329639302493778</v>
      </c>
      <c r="G17" s="14">
        <f t="shared" si="4"/>
        <v>752029.94000000041</v>
      </c>
      <c r="H17" s="15">
        <f t="shared" si="5"/>
        <v>1.1053254656587486</v>
      </c>
      <c r="I17" s="1"/>
      <c r="J17" s="1"/>
      <c r="K17" s="1"/>
      <c r="L17" s="1"/>
      <c r="M17" s="1"/>
      <c r="N17" s="1"/>
    </row>
    <row r="18" ht="63.75" customHeight="1">
      <c r="A18" s="16" t="s">
        <v>33</v>
      </c>
      <c r="B18" s="17" t="s">
        <v>34</v>
      </c>
      <c r="C18" s="18">
        <v>3566.5</v>
      </c>
      <c r="D18" s="19">
        <v>2640</v>
      </c>
      <c r="E18" s="19">
        <v>7403.8000000000002</v>
      </c>
      <c r="F18" s="20">
        <f t="shared" si="3"/>
        <v>2.8044696969696972</v>
      </c>
      <c r="G18" s="18">
        <f t="shared" si="4"/>
        <v>3837.3000000000002</v>
      </c>
      <c r="H18" s="20">
        <f t="shared" si="5"/>
        <v>2.0759287817187722</v>
      </c>
      <c r="I18" s="1"/>
      <c r="J18" s="1"/>
      <c r="K18" s="1"/>
      <c r="L18" s="1"/>
      <c r="M18" s="1"/>
    </row>
    <row r="19" ht="49.5" customHeight="1">
      <c r="A19" s="16" t="s">
        <v>35</v>
      </c>
      <c r="B19" s="17" t="s">
        <v>36</v>
      </c>
      <c r="C19" s="18">
        <v>383964.09999999998</v>
      </c>
      <c r="D19" s="19">
        <v>307680.20000000001</v>
      </c>
      <c r="E19" s="19">
        <v>360512.29999999999</v>
      </c>
      <c r="F19" s="20">
        <f t="shared" si="3"/>
        <v>1.1717110818310699</v>
      </c>
      <c r="G19" s="18">
        <f t="shared" si="4"/>
        <v>-23451.799999999988</v>
      </c>
      <c r="H19" s="20">
        <f t="shared" si="5"/>
        <v>0.93892189399998593</v>
      </c>
      <c r="I19" s="1"/>
      <c r="J19" s="1"/>
      <c r="K19" s="1"/>
      <c r="L19" s="1"/>
      <c r="M19" s="1"/>
    </row>
    <row r="20" ht="35.25" customHeight="1">
      <c r="A20" s="16" t="s">
        <v>37</v>
      </c>
      <c r="B20" s="17" t="s">
        <v>38</v>
      </c>
      <c r="C20" s="18">
        <v>133399.60000000001</v>
      </c>
      <c r="D20" s="19">
        <v>455651.29999999999</v>
      </c>
      <c r="E20" s="19">
        <v>456369.40000000002</v>
      </c>
      <c r="F20" s="20">
        <f t="shared" si="3"/>
        <v>1.0015759858470721</v>
      </c>
      <c r="G20" s="18">
        <f t="shared" si="4"/>
        <v>322969.80000000005</v>
      </c>
      <c r="H20" s="20">
        <f t="shared" si="5"/>
        <v>3.4210702280966361</v>
      </c>
      <c r="I20" s="1"/>
      <c r="J20" s="1"/>
      <c r="K20" s="1"/>
      <c r="L20" s="1"/>
      <c r="M20" s="1"/>
    </row>
    <row r="21" ht="20.25" customHeight="1">
      <c r="A21" s="16" t="s">
        <v>39</v>
      </c>
      <c r="B21" s="17" t="s">
        <v>40</v>
      </c>
      <c r="C21" s="18">
        <v>282</v>
      </c>
      <c r="D21" s="19">
        <v>254.5</v>
      </c>
      <c r="E21" s="19">
        <v>447.30000000000001</v>
      </c>
      <c r="F21" s="20">
        <f t="shared" si="3"/>
        <v>1.7575638506876228</v>
      </c>
      <c r="G21" s="18">
        <f t="shared" si="4"/>
        <v>165.30000000000001</v>
      </c>
      <c r="H21" s="20">
        <f t="shared" si="5"/>
        <v>1.5861702127659574</v>
      </c>
      <c r="I21" s="1"/>
      <c r="J21" s="1"/>
      <c r="K21" s="1"/>
      <c r="L21" s="1"/>
      <c r="M21" s="1"/>
    </row>
    <row r="22" ht="34.5" customHeight="1">
      <c r="A22" s="16" t="s">
        <v>41</v>
      </c>
      <c r="B22" s="17" t="s">
        <v>42</v>
      </c>
      <c r="C22" s="18">
        <v>82502.199999999997</v>
      </c>
      <c r="D22" s="19">
        <v>95135.199999999997</v>
      </c>
      <c r="E22" s="19">
        <v>80193.300000000003</v>
      </c>
      <c r="F22" s="21">
        <f t="shared" si="3"/>
        <v>0.84294036276793449</v>
      </c>
      <c r="G22" s="18">
        <f t="shared" si="4"/>
        <v>-2308.8999999999942</v>
      </c>
      <c r="H22" s="20">
        <f t="shared" si="5"/>
        <v>0.97201407962454345</v>
      </c>
      <c r="I22" s="1"/>
      <c r="J22" s="1"/>
      <c r="K22" s="1"/>
      <c r="L22" s="1"/>
      <c r="M22" s="1"/>
    </row>
    <row r="23" ht="48" customHeight="1">
      <c r="A23" s="16" t="s">
        <v>43</v>
      </c>
      <c r="B23" s="17" t="s">
        <v>44</v>
      </c>
      <c r="C23" s="18">
        <v>170710.79999999999</v>
      </c>
      <c r="D23" s="19">
        <v>230652.39999999999</v>
      </c>
      <c r="E23" s="19">
        <v>241421.39999999999</v>
      </c>
      <c r="F23" s="20">
        <f t="shared" si="3"/>
        <v>1.0466893039049237</v>
      </c>
      <c r="G23" s="18">
        <f t="shared" si="4"/>
        <v>70710.600000000006</v>
      </c>
      <c r="H23" s="20">
        <f t="shared" si="5"/>
        <v>1.4142128090314146</v>
      </c>
      <c r="I23" s="1"/>
      <c r="J23" s="1"/>
      <c r="K23" s="1"/>
      <c r="L23" s="1"/>
      <c r="M23" s="1"/>
    </row>
    <row r="24" ht="33.75" customHeight="1">
      <c r="A24" s="16" t="s">
        <v>45</v>
      </c>
      <c r="B24" s="22" t="s">
        <v>46</v>
      </c>
      <c r="C24" s="18">
        <v>3776.9000000000001</v>
      </c>
      <c r="D24" s="19">
        <v>3072.1999999999998</v>
      </c>
      <c r="E24" s="19">
        <v>4892.8000000000002</v>
      </c>
      <c r="F24" s="20">
        <f t="shared" si="3"/>
        <v>1.5926046481348872</v>
      </c>
      <c r="G24" s="18">
        <f t="shared" si="4"/>
        <v>1115.9000000000001</v>
      </c>
      <c r="H24" s="20">
        <f t="shared" si="5"/>
        <v>1.2954539437104504</v>
      </c>
      <c r="I24" s="1"/>
      <c r="J24" s="1"/>
      <c r="K24" s="1"/>
      <c r="L24" s="1"/>
      <c r="M24" s="1"/>
    </row>
    <row r="25" ht="48.75" customHeight="1">
      <c r="A25" s="16" t="s">
        <v>47</v>
      </c>
      <c r="B25" s="17" t="s">
        <v>48</v>
      </c>
      <c r="C25" s="18">
        <v>292.60000000000002</v>
      </c>
      <c r="D25" s="19">
        <v>0</v>
      </c>
      <c r="E25" s="19">
        <v>1421</v>
      </c>
      <c r="F25" s="20" t="str">
        <f t="shared" si="3"/>
        <v/>
      </c>
      <c r="G25" s="18">
        <f t="shared" si="4"/>
        <v>1128.4000000000001</v>
      </c>
      <c r="H25" s="20">
        <f t="shared" si="5"/>
        <v>4.8564593301435401</v>
      </c>
      <c r="I25" s="1"/>
      <c r="J25" s="1"/>
      <c r="K25" s="1"/>
      <c r="L25" s="1"/>
      <c r="M25" s="1"/>
    </row>
    <row r="26" ht="48" customHeight="1">
      <c r="A26" s="16" t="s">
        <v>49</v>
      </c>
      <c r="B26" s="17" t="s">
        <v>50</v>
      </c>
      <c r="C26" s="18">
        <v>60374</v>
      </c>
      <c r="D26" s="19">
        <v>4624.5</v>
      </c>
      <c r="E26" s="19">
        <v>4426.5</v>
      </c>
      <c r="F26" s="20">
        <f t="shared" si="3"/>
        <v>0.95718456049302625</v>
      </c>
      <c r="G26" s="18">
        <f t="shared" si="4"/>
        <v>-55947.5</v>
      </c>
      <c r="H26" s="20">
        <f t="shared" si="5"/>
        <v>0.073317984562891306</v>
      </c>
      <c r="I26" s="1"/>
      <c r="J26" s="1"/>
      <c r="K26" s="1"/>
      <c r="L26" s="1"/>
      <c r="M26" s="1"/>
    </row>
    <row r="27" ht="63" customHeight="1">
      <c r="A27" s="16" t="s">
        <v>51</v>
      </c>
      <c r="B27" s="17" t="s">
        <v>52</v>
      </c>
      <c r="C27" s="18">
        <v>180642.39999999999</v>
      </c>
      <c r="D27" s="19">
        <v>184622</v>
      </c>
      <c r="E27" s="19">
        <v>199122.70000000001</v>
      </c>
      <c r="F27" s="20">
        <f t="shared" si="3"/>
        <v>1.0785426438885941</v>
      </c>
      <c r="G27" s="18">
        <f t="shared" si="4"/>
        <v>18480.300000000017</v>
      </c>
      <c r="H27" s="20">
        <f t="shared" si="5"/>
        <v>1.102303224492146</v>
      </c>
      <c r="I27" s="1"/>
      <c r="J27" s="1"/>
      <c r="K27" s="1"/>
      <c r="L27" s="1"/>
      <c r="M27" s="1"/>
    </row>
    <row r="28" ht="20.25" customHeight="1">
      <c r="A28" s="16" t="s">
        <v>53</v>
      </c>
      <c r="B28" s="23" t="s">
        <v>54</v>
      </c>
      <c r="C28" s="24">
        <v>11084.1</v>
      </c>
      <c r="D28" s="19">
        <v>27254.299999999999</v>
      </c>
      <c r="E28" s="19">
        <v>26835.400000000001</v>
      </c>
      <c r="F28" s="20">
        <f t="shared" si="3"/>
        <v>0.984629948301736</v>
      </c>
      <c r="G28" s="18">
        <f t="shared" si="4"/>
        <v>15751.300000000001</v>
      </c>
      <c r="H28" s="20">
        <f t="shared" si="5"/>
        <v>2.4210716251206685</v>
      </c>
      <c r="I28" s="1"/>
      <c r="J28" s="1"/>
      <c r="K28" s="1"/>
      <c r="L28" s="1"/>
      <c r="M28" s="1"/>
    </row>
    <row r="29" ht="20.25" customHeight="1">
      <c r="A29" s="16" t="s">
        <v>55</v>
      </c>
      <c r="B29" s="17" t="s">
        <v>56</v>
      </c>
      <c r="C29" s="18">
        <v>4841799.7999999998</v>
      </c>
      <c r="D29" s="19">
        <v>5333070</v>
      </c>
      <c r="E29" s="19">
        <v>5200059.2999999998</v>
      </c>
      <c r="F29" s="20">
        <f t="shared" si="3"/>
        <v>0.97505926230107609</v>
      </c>
      <c r="G29" s="18">
        <f t="shared" si="4"/>
        <v>358259.5</v>
      </c>
      <c r="H29" s="20">
        <f t="shared" si="5"/>
        <v>1.0739930428350217</v>
      </c>
      <c r="I29" s="1"/>
      <c r="J29" s="1"/>
      <c r="K29" s="1"/>
      <c r="L29" s="1"/>
      <c r="M29" s="1"/>
    </row>
    <row r="30" ht="20.25" customHeight="1">
      <c r="A30" s="16" t="s">
        <v>57</v>
      </c>
      <c r="B30" s="17" t="s">
        <v>58</v>
      </c>
      <c r="C30" s="18">
        <v>8905.7000000000007</v>
      </c>
      <c r="D30" s="19">
        <v>0</v>
      </c>
      <c r="E30" s="19">
        <v>7908.3000000000002</v>
      </c>
      <c r="F30" s="20" t="str">
        <f t="shared" si="3"/>
        <v/>
      </c>
      <c r="G30" s="18">
        <f t="shared" si="4"/>
        <v>-997.40000000000055</v>
      </c>
      <c r="H30" s="20">
        <f t="shared" si="5"/>
        <v>0.88800431184522266</v>
      </c>
      <c r="I30" s="1"/>
      <c r="J30" s="1"/>
      <c r="K30" s="1"/>
      <c r="L30" s="1"/>
      <c r="M30" s="1"/>
    </row>
    <row r="31" s="1" customFormat="1" ht="48.75" customHeight="1">
      <c r="A31" s="16" t="s">
        <v>59</v>
      </c>
      <c r="B31" s="17" t="s">
        <v>60</v>
      </c>
      <c r="C31" s="18">
        <v>1614.4000000000001</v>
      </c>
      <c r="D31" s="19">
        <v>0</v>
      </c>
      <c r="E31" s="19">
        <v>1363</v>
      </c>
      <c r="F31" s="20" t="str">
        <f t="shared" si="3"/>
        <v/>
      </c>
      <c r="G31" s="18">
        <f t="shared" si="4"/>
        <v>-251.40000000000009</v>
      </c>
      <c r="H31" s="20">
        <f t="shared" si="5"/>
        <v>0.8442765113974231</v>
      </c>
      <c r="I31" s="1"/>
      <c r="J31" s="1"/>
      <c r="K31" s="1"/>
      <c r="L31" s="1"/>
      <c r="M31" s="1"/>
    </row>
    <row r="32" s="1" customFormat="1" ht="48.75" customHeight="1">
      <c r="A32" s="16" t="s">
        <v>61</v>
      </c>
      <c r="B32" s="17" t="s">
        <v>62</v>
      </c>
      <c r="C32" s="18">
        <v>0</v>
      </c>
      <c r="D32" s="25">
        <v>0</v>
      </c>
      <c r="E32" s="19">
        <v>841.39999999999998</v>
      </c>
      <c r="F32" s="20" t="str">
        <f t="shared" si="3"/>
        <v/>
      </c>
      <c r="G32" s="18">
        <f t="shared" si="4"/>
        <v>841.39999999999998</v>
      </c>
      <c r="H32" s="20" t="str">
        <f t="shared" si="5"/>
        <v/>
      </c>
      <c r="I32" s="1"/>
      <c r="J32" s="1"/>
      <c r="K32" s="1"/>
      <c r="L32" s="1"/>
      <c r="M32" s="1"/>
    </row>
    <row r="33" ht="34.5" customHeight="1">
      <c r="A33" s="16" t="s">
        <v>63</v>
      </c>
      <c r="B33" s="17" t="s">
        <v>64</v>
      </c>
      <c r="C33" s="18">
        <v>222355.20000000001</v>
      </c>
      <c r="D33" s="19">
        <v>189360.79999999999</v>
      </c>
      <c r="E33" s="19">
        <v>238626.89999999999</v>
      </c>
      <c r="F33" s="20">
        <f t="shared" si="3"/>
        <v>1.2601705315989371</v>
      </c>
      <c r="G33" s="18">
        <f t="shared" si="4"/>
        <v>16271.699999999983</v>
      </c>
      <c r="H33" s="20">
        <f t="shared" si="5"/>
        <v>1.0731788597703134</v>
      </c>
      <c r="I33" s="1"/>
      <c r="J33" s="1"/>
      <c r="K33" s="1"/>
      <c r="L33" s="1"/>
      <c r="M33" s="1"/>
    </row>
    <row r="34" ht="63" customHeight="1">
      <c r="A34" s="16" t="s">
        <v>65</v>
      </c>
      <c r="B34" s="17" t="s">
        <v>66</v>
      </c>
      <c r="C34" s="18">
        <v>99974.100000000006</v>
      </c>
      <c r="D34" s="19">
        <v>82177</v>
      </c>
      <c r="E34" s="19">
        <v>149552.60000000001</v>
      </c>
      <c r="F34" s="20">
        <f t="shared" si="3"/>
        <v>1.8198839091229906</v>
      </c>
      <c r="G34" s="18">
        <f t="shared" si="4"/>
        <v>49578.5</v>
      </c>
      <c r="H34" s="20">
        <f t="shared" si="5"/>
        <v>1.4959134415813695</v>
      </c>
      <c r="I34" s="1"/>
      <c r="J34" s="1"/>
      <c r="K34" s="1"/>
      <c r="L34" s="1"/>
      <c r="M34" s="1"/>
    </row>
    <row r="35" ht="34.5" customHeight="1">
      <c r="A35" s="16" t="s">
        <v>67</v>
      </c>
      <c r="B35" s="17" t="s">
        <v>68</v>
      </c>
      <c r="C35" s="18">
        <v>227238.56</v>
      </c>
      <c r="D35" s="19">
        <v>314008</v>
      </c>
      <c r="E35" s="19">
        <v>319569</v>
      </c>
      <c r="F35" s="20">
        <f t="shared" si="3"/>
        <v>1.0177097398792387</v>
      </c>
      <c r="G35" s="18">
        <f t="shared" si="4"/>
        <v>92330.440000000002</v>
      </c>
      <c r="H35" s="20">
        <f t="shared" si="5"/>
        <v>1.4063150197748129</v>
      </c>
      <c r="I35" s="1"/>
      <c r="J35" s="1"/>
      <c r="K35" s="1"/>
      <c r="L35" s="1"/>
      <c r="M35" s="1"/>
    </row>
    <row r="36" ht="20.25" customHeight="1">
      <c r="A36" s="16" t="s">
        <v>69</v>
      </c>
      <c r="B36" s="17" t="s">
        <v>70</v>
      </c>
      <c r="C36" s="18">
        <v>246019.70000000001</v>
      </c>
      <c r="D36" s="19">
        <v>263656.40000000002</v>
      </c>
      <c r="E36" s="19">
        <v>348664.40000000002</v>
      </c>
      <c r="F36" s="20">
        <f t="shared" si="3"/>
        <v>1.3224196340388474</v>
      </c>
      <c r="G36" s="18">
        <f t="shared" si="4"/>
        <v>102644.70000000001</v>
      </c>
      <c r="H36" s="20">
        <f t="shared" si="5"/>
        <v>1.4172214664110232</v>
      </c>
      <c r="I36" s="1"/>
      <c r="J36" s="1"/>
      <c r="K36" s="1"/>
      <c r="L36" s="1"/>
      <c r="M36" s="1"/>
    </row>
    <row r="37" ht="20.25" customHeight="1">
      <c r="A37" s="16" t="s">
        <v>71</v>
      </c>
      <c r="B37" s="17" t="s">
        <v>72</v>
      </c>
      <c r="C37" s="18">
        <v>-5989.6999999999998</v>
      </c>
      <c r="D37" s="19">
        <v>0</v>
      </c>
      <c r="E37" s="19">
        <v>-304.10000000000002</v>
      </c>
      <c r="F37" s="20" t="str">
        <f t="shared" si="3"/>
        <v/>
      </c>
      <c r="G37" s="18">
        <f t="shared" si="4"/>
        <v>5685.5999999999995</v>
      </c>
      <c r="H37" s="20">
        <f t="shared" si="5"/>
        <v>0.050770489340033732</v>
      </c>
      <c r="I37" s="1"/>
      <c r="J37" s="1"/>
      <c r="K37" s="1"/>
      <c r="L37" s="1"/>
      <c r="M37" s="1"/>
    </row>
    <row r="38" ht="20.25" customHeight="1">
      <c r="A38" s="16" t="s">
        <v>73</v>
      </c>
      <c r="B38" s="17" t="s">
        <v>74</v>
      </c>
      <c r="C38" s="18">
        <v>466689.79999999999</v>
      </c>
      <c r="D38" s="19">
        <v>146377</v>
      </c>
      <c r="E38" s="19">
        <v>242188.29999999999</v>
      </c>
      <c r="F38" s="20">
        <f t="shared" si="3"/>
        <v>1.6545516030523921</v>
      </c>
      <c r="G38" s="18">
        <f t="shared" si="4"/>
        <v>-224501.5</v>
      </c>
      <c r="H38" s="20">
        <f t="shared" si="5"/>
        <v>0.51894920351805418</v>
      </c>
      <c r="I38" s="1"/>
      <c r="J38" s="1"/>
      <c r="K38" s="1"/>
      <c r="L38" s="1"/>
      <c r="M38" s="1"/>
    </row>
    <row r="39" ht="20.25" customHeight="1">
      <c r="A39" s="16" t="s">
        <v>75</v>
      </c>
      <c r="B39" s="17" t="s">
        <v>76</v>
      </c>
      <c r="C39" s="18">
        <v>855.29999999999995</v>
      </c>
      <c r="D39" s="19">
        <v>0</v>
      </c>
      <c r="E39" s="19">
        <v>573</v>
      </c>
      <c r="F39" s="20" t="str">
        <f t="shared" si="3"/>
        <v/>
      </c>
      <c r="G39" s="18">
        <f t="shared" si="4"/>
        <v>-282.29999999999995</v>
      </c>
      <c r="H39" s="20">
        <f t="shared" si="5"/>
        <v>0.66994037179936872</v>
      </c>
      <c r="I39" s="1"/>
      <c r="J39" s="1"/>
      <c r="K39" s="1"/>
      <c r="L39" s="1"/>
      <c r="M39" s="1"/>
    </row>
    <row r="40" s="1" customFormat="1" ht="21.75" customHeight="1">
      <c r="A40" s="26"/>
      <c r="B40" s="27" t="s">
        <v>77</v>
      </c>
      <c r="C40" s="14">
        <f>C6+C17</f>
        <v>27580301.260000005</v>
      </c>
      <c r="D40" s="14">
        <f>D6+D17</f>
        <v>32299674.999999996</v>
      </c>
      <c r="E40" s="14">
        <f>E6+E17</f>
        <v>33491112.899999995</v>
      </c>
      <c r="F40" s="15">
        <f t="shared" si="3"/>
        <v>1.0368869934449805</v>
      </c>
      <c r="G40" s="14">
        <f t="shared" si="4"/>
        <v>5910811.6399999894</v>
      </c>
      <c r="H40" s="15">
        <f t="shared" si="5"/>
        <v>1.2143128018899669</v>
      </c>
      <c r="I40" s="1"/>
      <c r="J40" s="1"/>
      <c r="K40" s="1"/>
      <c r="L40" s="1"/>
      <c r="M40" s="1"/>
    </row>
    <row r="41" s="1" customFormat="1" ht="21.75" customHeight="1">
      <c r="A41" s="26" t="s">
        <v>78</v>
      </c>
      <c r="B41" s="27" t="s">
        <v>79</v>
      </c>
      <c r="C41" s="14">
        <f>SUM(C42:C49)</f>
        <v>29196023.999999996</v>
      </c>
      <c r="D41" s="14">
        <f>SUM(D42:D49)</f>
        <v>23265591.09</v>
      </c>
      <c r="E41" s="14">
        <f>SUM(E42:E49)</f>
        <v>26396578.599999998</v>
      </c>
      <c r="F41" s="15">
        <f t="shared" si="3"/>
        <v>1.1345758849576686</v>
      </c>
      <c r="G41" s="14">
        <f t="shared" si="4"/>
        <v>-2799445.3999999985</v>
      </c>
      <c r="H41" s="15">
        <f t="shared" si="5"/>
        <v>0.90411552614150481</v>
      </c>
      <c r="I41" s="1"/>
      <c r="J41" s="1"/>
      <c r="K41" s="1"/>
      <c r="L41" s="1"/>
      <c r="M41" s="1"/>
    </row>
    <row r="42" ht="20.25" customHeight="1">
      <c r="A42" s="16" t="s">
        <v>80</v>
      </c>
      <c r="B42" s="17" t="s">
        <v>81</v>
      </c>
      <c r="C42" s="18">
        <v>427749.90000000002</v>
      </c>
      <c r="D42" s="18">
        <v>393903.5</v>
      </c>
      <c r="E42" s="18">
        <v>396670.5</v>
      </c>
      <c r="F42" s="20">
        <f t="shared" si="3"/>
        <v>1.0070245631226937</v>
      </c>
      <c r="G42" s="18">
        <f t="shared" si="4"/>
        <v>-31079.400000000023</v>
      </c>
      <c r="H42" s="20">
        <f t="shared" si="5"/>
        <v>0.92734212211388001</v>
      </c>
      <c r="I42" s="1"/>
      <c r="J42" s="1"/>
      <c r="K42" s="1"/>
      <c r="L42" s="1"/>
      <c r="M42" s="1"/>
    </row>
    <row r="43" ht="34.5" customHeight="1">
      <c r="A43" s="16" t="s">
        <v>82</v>
      </c>
      <c r="B43" s="17" t="s">
        <v>83</v>
      </c>
      <c r="C43" s="18">
        <v>9802287.8000000007</v>
      </c>
      <c r="D43" s="18">
        <v>5413628.2999999998</v>
      </c>
      <c r="E43" s="18">
        <v>6521325.0999999996</v>
      </c>
      <c r="F43" s="20">
        <f t="shared" si="3"/>
        <v>1.2046126439822253</v>
      </c>
      <c r="G43" s="18">
        <f t="shared" si="4"/>
        <v>-3280962.7000000011</v>
      </c>
      <c r="H43" s="20">
        <f t="shared" si="5"/>
        <v>0.66528602639069623</v>
      </c>
      <c r="I43" s="1"/>
      <c r="J43" s="1"/>
      <c r="K43" s="1"/>
      <c r="L43" s="1"/>
      <c r="M43" s="1"/>
    </row>
    <row r="44" ht="20.25" customHeight="1">
      <c r="A44" s="16" t="s">
        <v>84</v>
      </c>
      <c r="B44" s="17" t="s">
        <v>85</v>
      </c>
      <c r="C44" s="18">
        <v>12839268.300000001</v>
      </c>
      <c r="D44" s="18">
        <v>13560379.1</v>
      </c>
      <c r="E44" s="18">
        <v>14936724.699999999</v>
      </c>
      <c r="F44" s="20">
        <f t="shared" si="3"/>
        <v>1.1014975753885818</v>
      </c>
      <c r="G44" s="18">
        <f t="shared" si="4"/>
        <v>2097456.3999999985</v>
      </c>
      <c r="H44" s="20">
        <f t="shared" si="5"/>
        <v>1.163362611559414</v>
      </c>
      <c r="I44" s="1"/>
      <c r="J44" s="1"/>
      <c r="K44" s="1"/>
      <c r="L44" s="1"/>
      <c r="M44" s="1"/>
    </row>
    <row r="45" ht="20.25" customHeight="1">
      <c r="A45" s="16" t="s">
        <v>86</v>
      </c>
      <c r="B45" s="17" t="s">
        <v>87</v>
      </c>
      <c r="C45" s="18">
        <v>5195009.9000000004</v>
      </c>
      <c r="D45" s="18">
        <v>2735399.8999999999</v>
      </c>
      <c r="E45" s="18">
        <v>3458021.1000000001</v>
      </c>
      <c r="F45" s="20">
        <f t="shared" si="3"/>
        <v>1.2641738781960181</v>
      </c>
      <c r="G45" s="18">
        <f t="shared" si="4"/>
        <v>-1736988.8000000003</v>
      </c>
      <c r="H45" s="20">
        <f t="shared" si="5"/>
        <v>0.66564283159498883</v>
      </c>
      <c r="I45" s="1"/>
      <c r="J45" s="1"/>
      <c r="K45" s="1"/>
      <c r="L45" s="1"/>
      <c r="M45" s="1"/>
    </row>
    <row r="46" ht="20.25" customHeight="1">
      <c r="A46" s="16" t="s">
        <v>88</v>
      </c>
      <c r="B46" s="17" t="s">
        <v>89</v>
      </c>
      <c r="C46" s="18">
        <v>1249.9000000000001</v>
      </c>
      <c r="D46" s="18"/>
      <c r="E46" s="18">
        <v>1283.5</v>
      </c>
      <c r="F46" s="20" t="str">
        <f t="shared" si="3"/>
        <v/>
      </c>
      <c r="G46" s="18">
        <f t="shared" si="4"/>
        <v>33.599999999999909</v>
      </c>
      <c r="H46" s="20">
        <f t="shared" si="5"/>
        <v>1.0268821505720458</v>
      </c>
      <c r="I46" s="1"/>
      <c r="J46" s="1"/>
      <c r="K46" s="1"/>
      <c r="L46" s="1"/>
      <c r="M46" s="1"/>
    </row>
    <row r="47" ht="20.25" customHeight="1">
      <c r="A47" s="16" t="s">
        <v>90</v>
      </c>
      <c r="B47" s="17" t="s">
        <v>91</v>
      </c>
      <c r="C47" s="18">
        <v>1067468</v>
      </c>
      <c r="D47" s="18">
        <v>1150220.01</v>
      </c>
      <c r="E47" s="18">
        <v>1174984.5</v>
      </c>
      <c r="F47" s="20">
        <f t="shared" si="3"/>
        <v>1.0215302201184973</v>
      </c>
      <c r="G47" s="18">
        <f t="shared" si="4"/>
        <v>107516.5</v>
      </c>
      <c r="H47" s="20">
        <f t="shared" si="5"/>
        <v>1.1007210520596402</v>
      </c>
      <c r="I47" s="1"/>
      <c r="J47" s="1"/>
      <c r="K47" s="1"/>
      <c r="L47" s="1"/>
      <c r="M47" s="1"/>
    </row>
    <row r="48" ht="66" customHeight="1">
      <c r="A48" s="16" t="s">
        <v>92</v>
      </c>
      <c r="B48" s="17" t="s">
        <v>93</v>
      </c>
      <c r="C48" s="18">
        <v>194546.39999999999</v>
      </c>
      <c r="D48" s="18">
        <v>12060.280000000001</v>
      </c>
      <c r="E48" s="18">
        <v>92635.199999999997</v>
      </c>
      <c r="F48" s="20">
        <f t="shared" si="3"/>
        <v>7.6810156978113273</v>
      </c>
      <c r="G48" s="18">
        <f t="shared" si="4"/>
        <v>-101911.2</v>
      </c>
      <c r="H48" s="20">
        <f t="shared" si="5"/>
        <v>0.47615992894240139</v>
      </c>
      <c r="I48" s="1"/>
      <c r="J48" s="1"/>
      <c r="K48" s="1"/>
      <c r="L48" s="1"/>
      <c r="M48" s="1"/>
    </row>
    <row r="49" ht="34.5" customHeight="1">
      <c r="A49" s="16" t="s">
        <v>94</v>
      </c>
      <c r="B49" s="17" t="s">
        <v>95</v>
      </c>
      <c r="C49" s="18">
        <v>-331556.20000000001</v>
      </c>
      <c r="D49" s="18">
        <v>0</v>
      </c>
      <c r="E49" s="18">
        <v>-185066</v>
      </c>
      <c r="F49" s="20" t="str">
        <f t="shared" si="3"/>
        <v/>
      </c>
      <c r="G49" s="18">
        <f t="shared" si="4"/>
        <v>146490.20000000001</v>
      </c>
      <c r="H49" s="20">
        <f t="shared" si="5"/>
        <v>0.55817384805351244</v>
      </c>
      <c r="I49" s="1"/>
      <c r="J49" s="1"/>
      <c r="K49" s="1"/>
      <c r="L49" s="1"/>
      <c r="M49" s="1"/>
    </row>
    <row r="50" s="28" customFormat="1" ht="22.5" customHeight="1">
      <c r="A50" s="29"/>
      <c r="B50" s="30" t="s">
        <v>96</v>
      </c>
      <c r="C50" s="31">
        <f>C40+C41</f>
        <v>56776325.260000005</v>
      </c>
      <c r="D50" s="31">
        <f>D40+D41</f>
        <v>55565266.089999996</v>
      </c>
      <c r="E50" s="31">
        <f>E40+E41</f>
        <v>59887691.499999993</v>
      </c>
      <c r="F50" s="32">
        <f t="shared" si="3"/>
        <v>1.077790060484888</v>
      </c>
      <c r="G50" s="31">
        <f t="shared" si="4"/>
        <v>3111366.2399999872</v>
      </c>
      <c r="H50" s="32">
        <f t="shared" si="5"/>
        <v>1.0548004159436504</v>
      </c>
      <c r="I50" s="28"/>
      <c r="J50" s="28"/>
      <c r="K50" s="28"/>
      <c r="L50" s="28"/>
      <c r="M50" s="28"/>
    </row>
    <row r="51" ht="15">
      <c r="A51" s="33"/>
      <c r="B51" s="34"/>
      <c r="C51" s="35"/>
      <c r="D51" s="35"/>
      <c r="E51" s="35"/>
      <c r="F51" s="7"/>
      <c r="G51" s="7"/>
      <c r="H51" s="7"/>
      <c r="I51" s="1"/>
      <c r="J51" s="1"/>
      <c r="K51" s="1"/>
      <c r="L51" s="1"/>
      <c r="M51" s="1"/>
    </row>
    <row r="52" ht="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ht="1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ht="15">
      <c r="C57" s="1"/>
      <c r="E57" s="1"/>
      <c r="F57" s="1"/>
      <c r="G57" s="1"/>
      <c r="H57" s="1"/>
      <c r="I57" s="1"/>
      <c r="J57" s="1"/>
      <c r="K57" s="1"/>
      <c r="L57" s="1"/>
      <c r="M57" s="1"/>
    </row>
    <row r="58" ht="15">
      <c r="C58" s="1"/>
      <c r="G58" s="1"/>
      <c r="H58" s="1"/>
      <c r="I58" s="1"/>
      <c r="J58" s="1"/>
      <c r="K58" s="1"/>
      <c r="L58" s="1"/>
      <c r="M58" s="1"/>
    </row>
    <row r="59" ht="1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5">
      <c r="C60" s="1"/>
      <c r="G60" s="1"/>
      <c r="H60" s="1"/>
      <c r="I60" s="1"/>
      <c r="J60" s="1"/>
      <c r="K60" s="1"/>
      <c r="L60" s="1"/>
      <c r="M60" s="1"/>
    </row>
    <row r="61" ht="15">
      <c r="C61" s="1"/>
      <c r="G61" s="1"/>
      <c r="H61" s="1"/>
      <c r="I61" s="1"/>
      <c r="J61" s="1"/>
      <c r="K61" s="1"/>
      <c r="L61" s="1"/>
      <c r="M61" s="1"/>
    </row>
    <row r="62" ht="15">
      <c r="C62" s="1"/>
      <c r="G62" s="1"/>
      <c r="H62" s="1"/>
      <c r="I62" s="1"/>
      <c r="J62" s="1"/>
      <c r="K62" s="1"/>
      <c r="L62" s="1"/>
      <c r="M62" s="1"/>
    </row>
    <row r="63" ht="1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5">
      <c r="C64" s="1"/>
      <c r="G64" s="1"/>
      <c r="H64" s="1"/>
      <c r="I64" s="1"/>
      <c r="J64" s="1"/>
      <c r="K64" s="1"/>
      <c r="L64" s="1"/>
      <c r="M64" s="1"/>
    </row>
    <row r="65" ht="1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5">
      <c r="C66" s="1"/>
      <c r="G66" s="1"/>
      <c r="H66" s="1"/>
      <c r="I66" s="1"/>
      <c r="J66" s="1"/>
    </row>
    <row r="67" ht="15">
      <c r="C67" s="1"/>
      <c r="G67" s="1"/>
      <c r="H67" s="1"/>
      <c r="I67" s="1"/>
      <c r="J67" s="1"/>
    </row>
    <row r="68" ht="15">
      <c r="G68" s="1"/>
      <c r="H68" s="1"/>
      <c r="I68" s="1"/>
      <c r="J68" s="1"/>
    </row>
    <row r="69" ht="15">
      <c r="C69" s="1"/>
      <c r="D69" s="1"/>
      <c r="E69" s="1"/>
      <c r="F69" s="1"/>
      <c r="G69" s="1"/>
      <c r="H69" s="1"/>
      <c r="I69" s="1"/>
      <c r="J69" s="1"/>
    </row>
    <row r="70" ht="15">
      <c r="G70" s="1"/>
      <c r="H70" s="1"/>
      <c r="I70" s="1"/>
      <c r="J70" s="1"/>
    </row>
    <row r="71" ht="15">
      <c r="C71" s="1"/>
      <c r="G71" s="1"/>
      <c r="H71" s="1"/>
      <c r="I71" s="1"/>
      <c r="J71" s="1"/>
    </row>
    <row r="72" ht="15">
      <c r="G72" s="1"/>
      <c r="H72" s="1"/>
      <c r="I72" s="1"/>
      <c r="J72" s="1"/>
    </row>
  </sheetData>
  <autoFilter ref="A5:N5"/>
  <mergeCells count="2">
    <mergeCell ref="A1:H1"/>
    <mergeCell ref="A3:H3"/>
  </mergeCells>
  <printOptions headings="0" gridLines="0"/>
  <pageMargins left="0.39370078740157477" right="0.19685039370078738" top="0.39370078740157477" bottom="0.39370078740157477" header="0.29999999999999999" footer="0.29999999999999999"/>
  <pageSetup paperSize="9" scale="53" firstPageNumber="1" fitToWidth="1" fitToHeight="0" pageOrder="downThenOver" orientation="portrait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9</cp:revision>
  <dcterms:modified xsi:type="dcterms:W3CDTF">2025-02-27T10:01:57Z</dcterms:modified>
</cp:coreProperties>
</file>