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на 01.02.25" sheetId="1" state="visible" r:id="rId1"/>
  </sheets>
  <definedNames>
    <definedName name="_xlnm._FilterDatabase" localSheetId="0" hidden="1">'на 01.02.25'!$A$6:$K$52</definedName>
    <definedName name="Print_Titles" localSheetId="0" hidden="0">'на 01.02.25'!$6:$6</definedName>
    <definedName name="_xlnm.Print_Area" localSheetId="0" hidden="0">'на 01.02.25'!$A$1:$K$52</definedName>
  </definedNames>
  <calcPr/>
</workbook>
</file>

<file path=xl/sharedStrings.xml><?xml version="1.0" encoding="utf-8"?>
<sst xmlns="http://schemas.openxmlformats.org/spreadsheetml/2006/main" count="103" uniqueCount="103">
  <si>
    <t xml:space="preserve">Приложение 1 </t>
  </si>
  <si>
    <t xml:space="preserve">к пояснительной записке</t>
  </si>
  <si>
    <t xml:space="preserve">Оперативный анализ исполнения бюджета города Перми по доходам на 1 февраля 2025 года  </t>
  </si>
  <si>
    <t xml:space="preserve">тыс. руб.</t>
  </si>
  <si>
    <t xml:space="preserve">Код вида доходов</t>
  </si>
  <si>
    <t xml:space="preserve">Наименование вида доходов</t>
  </si>
  <si>
    <t xml:space="preserve">Факт  на 01.02.2024г  (в сопоставимых условиях 2025г)</t>
  </si>
  <si>
    <t xml:space="preserve">Уточненный годовой план 2025 года </t>
  </si>
  <si>
    <t xml:space="preserve">План января 2025г.</t>
  </si>
  <si>
    <t xml:space="preserve">Факт на 01.02.2025г. </t>
  </si>
  <si>
    <t xml:space="preserve">Отклонение факта января от плана января 2025 года</t>
  </si>
  <si>
    <t xml:space="preserve">Исполн. плана января 2025 года</t>
  </si>
  <si>
    <t xml:space="preserve">% исполн. плана 2025 года</t>
  </si>
  <si>
    <t xml:space="preserve">Откл. факта 2025г. от факта 2024г.</t>
  </si>
  <si>
    <t xml:space="preserve">Факт 2025г. к факту 2024г.</t>
  </si>
  <si>
    <t xml:space="preserve">НАЛОГОВЫЕ ДОХОДЫ</t>
  </si>
  <si>
    <t xml:space="preserve">1 01 02000 01 0000 110</t>
  </si>
  <si>
    <t xml:space="preserve">Налог на доходы физических лиц</t>
  </si>
  <si>
    <t xml:space="preserve">1 03 02000 01 0000 110</t>
  </si>
  <si>
    <t xml:space="preserve">Акцизы по подакцизным товарам (продукции), производимым на территории Российской Федерации</t>
  </si>
  <si>
    <t xml:space="preserve">1 03 03000 01 0000 110</t>
  </si>
  <si>
    <t xml:space="preserve">Транспортный налог</t>
  </si>
  <si>
    <t xml:space="preserve">1 05 01000 00 0000 110</t>
  </si>
  <si>
    <t xml:space="preserve">Налог, взимаемый в связи с применением упрощенной системы налогообложения</t>
  </si>
  <si>
    <t xml:space="preserve">1 05 02000 02 0000 110</t>
  </si>
  <si>
    <t xml:space="preserve">Единый налог на вмененный доход для отдельных видов деятельности</t>
  </si>
  <si>
    <t xml:space="preserve">1 05 03000 01 0000 110</t>
  </si>
  <si>
    <t xml:space="preserve">Единый сельскохозяйственный налог</t>
  </si>
  <si>
    <t xml:space="preserve">1 05 04000 02 0000 110</t>
  </si>
  <si>
    <t xml:space="preserve">Налог, взимаемый в связи с применением патентной системы налогообложения</t>
  </si>
  <si>
    <t xml:space="preserve">1 06 01000 00 0000 110</t>
  </si>
  <si>
    <t xml:space="preserve">Налог на имущество физических лиц</t>
  </si>
  <si>
    <t xml:space="preserve">1 06 06000 00 0000 110</t>
  </si>
  <si>
    <t xml:space="preserve">Земельный налог</t>
  </si>
  <si>
    <t xml:space="preserve">1 08 00000 00 0000 000</t>
  </si>
  <si>
    <t xml:space="preserve">Государственная пошлина </t>
  </si>
  <si>
    <t xml:space="preserve">1 09 00000 00 0000 000</t>
  </si>
  <si>
    <t xml:space="preserve">Задолженность  и перерасчеты по отмененным налогам, сборам и иным обязательным платежам</t>
  </si>
  <si>
    <t xml:space="preserve">НЕНАЛОГОВЫЕ ДОХОДЫ </t>
  </si>
  <si>
    <t xml:space="preserve">1 11 01000 00 0000 120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</si>
  <si>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</si>
  <si>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1 11 05012 04 0000 120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</si>
  <si>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  средства от продажи права на заключение договоров аренды указанных земельных участков</t>
  </si>
  <si>
    <t xml:space="preserve">1 11 05024 04 0000 120</t>
  </si>
  <si>
    <t xml:space="preserve">Арендная плата за земельные участки, находящиеся в собственности городских округов </t>
  </si>
  <si>
    <t xml:space="preserve">1 11 05034 04 0000 120</t>
  </si>
  <si>
    <t xml:space="preserve">Доходы от сдачи в аренду объектов нежилого фонда</t>
  </si>
  <si>
    <t xml:space="preserve">1 11 05074 04 0000 120</t>
  </si>
  <si>
    <t xml:space="preserve">Доходы от сдачи в аренду имущества, составляющего казну городских округов (за исключением земельных участков). Платежи (перерасчеты) по данному виду дохода</t>
  </si>
  <si>
    <t xml:space="preserve">1 11 05092 04 0000 120</t>
  </si>
  <si>
    <t xml:space="preserve"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</si>
  <si>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 xml:space="preserve">1 11 05300 00 0000 120</t>
  </si>
  <si>
    <t xml:space="preserve">Плата по соглашениям об установлении сервитута в отношении земельных участков, находящихся в государственной или муниципальной собственности
</t>
  </si>
  <si>
    <t xml:space="preserve">1 11 05400 04 0000 120</t>
  </si>
  <si>
    <t xml:space="preserve"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</si>
  <si>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 xml:space="preserve">1 11 07014 04 0000 120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</si>
  <si>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</si>
  <si>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1 11 09000 00 0000 120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</si>
  <si>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</si>
  <si>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1 12 00000 00 0000 000</t>
  </si>
  <si>
    <t xml:space="preserve">Платежи при пользовании природными ресурсами</t>
  </si>
  <si>
    <t xml:space="preserve">1 13 00000 00 0000 000</t>
  </si>
  <si>
    <t xml:space="preserve">Доходы от оказания платных услуг (работ) и компенсации затрат государства</t>
  </si>
  <si>
    <t xml:space="preserve">1 14 01040 04 0000 410</t>
  </si>
  <si>
    <t xml:space="preserve">Доходы от продажи квартир, находящихся в собственности городских округов</t>
  </si>
  <si>
    <t xml:space="preserve">1 14 02042 04 0000 000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</si>
  <si>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</t>
  </si>
  <si>
    <t xml:space="preserve">1 14 06000 04 0000 430</t>
  </si>
  <si>
    <t xml:space="preserve">Доходы от продажи земельных участков, находящихся в государственной и муниципальной собственности</t>
  </si>
  <si>
    <t xml:space="preserve">1 14 06300 04 0000 430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</si>
  <si>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</si>
  <si>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1 14 13040 04 0000 000</t>
  </si>
  <si>
    <t xml:space="preserve"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</si>
  <si>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 xml:space="preserve">1 16 00000 00 0000 000</t>
  </si>
  <si>
    <t xml:space="preserve">Штрафы, санкции, возмещение ущерба</t>
  </si>
  <si>
    <t xml:space="preserve">1 17 01000 00 0000 180</t>
  </si>
  <si>
    <t xml:space="preserve">Невыясненные поступления</t>
  </si>
  <si>
    <t xml:space="preserve">1 17 05000 00 0000 180</t>
  </si>
  <si>
    <t xml:space="preserve">Прочие неналоговые доходы</t>
  </si>
  <si>
    <t xml:space="preserve">1 17 15000 00 0000 150</t>
  </si>
  <si>
    <t xml:space="preserve">Инициативные платежи</t>
  </si>
  <si>
    <t xml:space="preserve">ИТОГО НАЛОГОВЫХ И НЕНАЛОГОВЫХ ДОХОДОВ </t>
  </si>
  <si>
    <t xml:space="preserve">2 00 00000 00 0000 000</t>
  </si>
  <si>
    <t xml:space="preserve">БЕЗВОЗМЕЗДНЫЕ ПОСТУПЛЕНИЯ</t>
  </si>
  <si>
    <t xml:space="preserve">2 02 10000 00 0000 150</t>
  </si>
  <si>
    <t xml:space="preserve">Дотации бюджетам бюджетной системы Российской Федерации</t>
  </si>
  <si>
    <t xml:space="preserve">2 02 20000 00 0000 150</t>
  </si>
  <si>
    <t xml:space="preserve">Субсидии бюджетам бюджетной системы Российской Федерации (межбюджетные субсидии)</t>
  </si>
  <si>
    <t xml:space="preserve">2 02 30000 00 0000 150</t>
  </si>
  <si>
    <t xml:space="preserve">Субвенции бюджетам бюджетной системы Российской Федерации</t>
  </si>
  <si>
    <t xml:space="preserve">2 02 40000 00 0000 150</t>
  </si>
  <si>
    <t xml:space="preserve">Иные межбюджетные трансферты</t>
  </si>
  <si>
    <t xml:space="preserve">2 03 00000 00 0000 000</t>
  </si>
  <si>
    <t xml:space="preserve">Безвозмездные поступления от государственных (муниципальных) организаций</t>
  </si>
  <si>
    <t xml:space="preserve">2 07 00000 00 0000 150</t>
  </si>
  <si>
    <t xml:space="preserve">Прочие безвозмездные поступления в бюджеты городских округов</t>
  </si>
  <si>
    <t xml:space="preserve">2 08 00000 00 0000 150</t>
  </si>
  <si>
    <t xml:space="preserve"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</si>
  <si>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2 18 00000 00 0000 000</t>
  </si>
  <si>
    <t xml:space="preserve"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</si>
  <si>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 xml:space="preserve">2 19 00000 00 0000 000</t>
  </si>
  <si>
    <t xml:space="preserve">Возврат остатков субсидий, субвенций и иных межбюджетных трансфертов, имеющих целевое назначение, прошлых лет</t>
  </si>
  <si>
    <t xml:space="preserve">ВСЕГО ДОХОДОВ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</si>
</sst>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160" formatCode="_-* #\ ##0.00&quot;р.&quot;_-;\-* #\ ##0.00&quot;р.&quot;_-;_-* \-??&quot;р.&quot;_-;_-@_-"/>
    <numFmt numFmtId="161" formatCode="_-* #,##0.00&quot;р.&quot;_-;\-* #,##0.00&quot;р.&quot;_-;_-* \-??&quot;р.&quot;_-;_-@_-"/>
    <numFmt numFmtId="162" formatCode="_-* #,##0.00\ &quot;₽&quot;_-;\-* #,##0.00\ &quot;₽&quot;_-;_-* &quot;-&quot;??\ &quot;₽&quot;_-;_-@_-"/>
    <numFmt numFmtId="163" formatCode="_-* #,##0.00\ _₽_-;\-* #,##0.00\ _₽_-;_-* &quot;-&quot;??\ _₽_-;_-@_-"/>
    <numFmt numFmtId="164" formatCode="#,##0.0"/>
    <numFmt numFmtId="165" formatCode="#\ ##0"/>
    <numFmt numFmtId="166" formatCode="#\ ##0.0"/>
    <numFmt numFmtId="167" formatCode="0.0%"/>
  </numFmts>
  <fonts count="14">
    <font>
      <sz val="12.000000"/>
      <color theme="1"/>
      <name val="Times New Roman"/>
    </font>
    <font>
      <sz val="12.000000"/>
      <name val="Times New Roman"/>
    </font>
    <font>
      <sz val="11.000000"/>
      <color theme="1"/>
      <name val="Calibri"/>
      <scheme val="minor"/>
    </font>
    <font>
      <sz val="10.000000"/>
      <name val="Arial"/>
    </font>
    <font>
      <sz val="9.000000"/>
      <name val="Times New Roman"/>
    </font>
    <font>
      <sz val="14.000000"/>
      <name val="Times New Roman"/>
    </font>
    <font>
      <b/>
      <sz val="14.000000"/>
      <name val="Times New Roman"/>
    </font>
    <font>
      <b/>
      <i/>
      <sz val="9.000000"/>
      <name val="Times New Roman"/>
    </font>
    <font>
      <b/>
      <i/>
      <sz val="12.000000"/>
      <name val="Times New Roman"/>
    </font>
    <font>
      <b/>
      <sz val="9.000000"/>
      <name val="Times New Roman"/>
    </font>
    <font>
      <b/>
      <sz val="11.000000"/>
      <name val="Times New Roman"/>
    </font>
    <font>
      <b/>
      <sz val="12.000000"/>
      <name val="Times New Roman"/>
    </font>
    <font>
      <sz val="10.000000"/>
      <name val="Times New Roman"/>
    </font>
    <font>
      <i/>
      <sz val="12.000000"/>
      <name val="Times New Roman"/>
    </font>
  </fonts>
  <fills count="2">
    <fill>
      <patternFill patternType="none"/>
    </fill>
    <fill>
      <patternFill patternType="gray125"/>
    </fill>
  </fills>
  <borders count="8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auto="1"/>
      </left>
      <right style="none"/>
      <top style="none"/>
      <bottom style="none"/>
      <diagonal style="none"/>
    </border>
  </borders>
  <cellStyleXfs count="10">
    <xf fontId="0" fillId="0" borderId="0" numFmtId="0" applyNumberFormat="1" applyFont="1" applyFill="1" applyBorder="1"/>
    <xf fontId="1" fillId="0" borderId="0" numFmtId="160" applyNumberFormat="1" applyFont="1" applyFill="1" applyBorder="0" applyProtection="0"/>
    <xf fontId="1" fillId="0" borderId="0" numFmtId="161" applyNumberFormat="1" applyFont="1" applyFill="1" applyBorder="0" applyProtection="0"/>
    <xf fontId="2" fillId="0" borderId="0" numFmtId="162" applyNumberFormat="1" applyFont="0" applyFill="0" applyBorder="0" applyProtection="0"/>
    <xf fontId="3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9" applyNumberFormat="1" applyFont="0" applyFill="0" applyBorder="0" applyProtection="0"/>
    <xf fontId="2" fillId="0" borderId="0" numFmtId="9" applyNumberFormat="1" applyFont="0" applyFill="0" applyBorder="0" applyProtection="0"/>
    <xf fontId="2" fillId="0" borderId="0" numFmtId="163" applyNumberFormat="1" applyFont="0" applyFill="0" applyBorder="0" applyProtection="0"/>
  </cellStyleXfs>
  <cellXfs count="55">
    <xf fontId="0" fillId="0" borderId="0" numFmtId="0" xfId="0"/>
    <xf fontId="1" fillId="0" borderId="0" numFmtId="0" xfId="0" applyFont="1"/>
    <xf fontId="4" fillId="0" borderId="0" numFmtId="49" xfId="0" applyNumberFormat="1" applyFont="1" applyAlignment="1">
      <alignment horizontal="center" vertical="center" wrapText="1"/>
    </xf>
    <xf fontId="1" fillId="0" borderId="0" numFmtId="0" xfId="0" applyFont="1" applyAlignment="1">
      <alignment horizontal="left" vertical="top" wrapText="1"/>
    </xf>
    <xf fontId="1" fillId="0" borderId="0" numFmtId="164" xfId="0" applyNumberFormat="1" applyFont="1" applyAlignment="1">
      <alignment vertical="center" wrapText="1"/>
    </xf>
    <xf fontId="1" fillId="0" borderId="0" numFmtId="165" xfId="0" applyNumberFormat="1" applyFont="1" applyAlignment="1">
      <alignment vertical="center"/>
    </xf>
    <xf fontId="5" fillId="0" borderId="0" numFmtId="0" xfId="0" applyFont="1" applyAlignment="1">
      <alignment vertical="top" wrapText="1"/>
    </xf>
    <xf fontId="1" fillId="0" borderId="0" numFmtId="0" xfId="0" applyFont="1" applyAlignment="1">
      <alignment wrapText="1"/>
    </xf>
    <xf fontId="5" fillId="0" borderId="0" numFmtId="0" xfId="0" applyFont="1" applyAlignment="1">
      <alignment wrapText="1"/>
    </xf>
    <xf fontId="1" fillId="0" borderId="0" numFmtId="0" xfId="0" applyFont="1" applyAlignment="1">
      <alignment horizontal="right"/>
    </xf>
    <xf fontId="4" fillId="0" borderId="0" numFmtId="0" xfId="0" applyFont="1" applyAlignment="1">
      <alignment horizontal="right" wrapText="1"/>
    </xf>
    <xf fontId="5" fillId="0" borderId="0" numFmtId="0" xfId="0" applyFont="1" applyAlignment="1">
      <alignment horizontal="right" vertical="top" wrapText="1"/>
    </xf>
    <xf fontId="1" fillId="0" borderId="0" numFmtId="0" xfId="0" applyFont="1" applyAlignment="1">
      <alignment horizontal="right" vertical="center" wrapText="1"/>
    </xf>
    <xf fontId="5" fillId="0" borderId="0" numFmtId="0" xfId="0" applyFont="1" applyAlignment="1">
      <alignment horizontal="right" vertical="center" wrapText="1"/>
    </xf>
    <xf fontId="1" fillId="0" borderId="0" numFmtId="0" xfId="0" applyFont="1" applyAlignment="1">
      <alignment horizontal="right" vertical="center"/>
    </xf>
    <xf fontId="4" fillId="0" borderId="0" numFmtId="0" xfId="0" applyFont="1" applyAlignment="1">
      <alignment horizontal="right" wrapText="1"/>
    </xf>
    <xf fontId="5" fillId="0" borderId="0" numFmtId="0" xfId="0" applyFont="1" applyAlignment="1">
      <alignment horizontal="right" vertical="top" wrapText="1"/>
    </xf>
    <xf fontId="1" fillId="0" borderId="0" numFmtId="0" xfId="0" applyFont="1" applyAlignment="1">
      <alignment horizontal="right" vertical="center" wrapText="1"/>
    </xf>
    <xf fontId="5" fillId="0" borderId="0" numFmtId="0" xfId="0" applyFont="1" applyAlignment="1">
      <alignment horizontal="right" vertical="center" wrapText="1"/>
    </xf>
    <xf fontId="1" fillId="0" borderId="0" numFmtId="0" xfId="0" applyFont="1" applyAlignment="1">
      <alignment horizontal="right" vertical="center"/>
    </xf>
    <xf fontId="6" fillId="0" borderId="0" numFmtId="166" xfId="0" applyNumberFormat="1" applyFont="1" applyAlignment="1">
      <alignment horizontal="center"/>
    </xf>
    <xf fontId="7" fillId="0" borderId="0" numFmtId="166" xfId="0" applyNumberFormat="1" applyFont="1" applyAlignment="1">
      <alignment horizontal="center" vertical="center" wrapText="1"/>
    </xf>
    <xf fontId="8" fillId="0" borderId="0" numFmtId="166" xfId="0" applyNumberFormat="1" applyFont="1" applyAlignment="1">
      <alignment horizontal="left" vertical="top" wrapText="1"/>
    </xf>
    <xf fontId="8" fillId="0" borderId="0" numFmtId="164" xfId="0" applyNumberFormat="1" applyFont="1" applyAlignment="1">
      <alignment horizontal="center" vertical="center" wrapText="1"/>
    </xf>
    <xf fontId="1" fillId="0" borderId="0" numFmtId="165" xfId="0" applyNumberFormat="1" applyFont="1" applyAlignment="1">
      <alignment horizontal="right" vertical="center"/>
    </xf>
    <xf fontId="9" fillId="0" borderId="1" numFmtId="0" xfId="0" applyFont="1" applyBorder="1" applyAlignment="1">
      <alignment horizontal="center" vertical="center" wrapText="1"/>
    </xf>
    <xf fontId="10" fillId="0" borderId="2" numFmtId="0" xfId="0" applyFont="1" applyBorder="1" applyAlignment="1">
      <alignment horizontal="center" vertical="center" wrapText="1"/>
    </xf>
    <xf fontId="10" fillId="0" borderId="3" numFmtId="164" xfId="1" applyNumberFormat="1" applyFont="1" applyBorder="1" applyAlignment="1" applyProtection="1">
      <alignment horizontal="center" vertical="top" wrapText="1"/>
    </xf>
    <xf fontId="10" fillId="0" borderId="2" numFmtId="164" xfId="0" applyNumberFormat="1" applyFont="1" applyBorder="1" applyAlignment="1">
      <alignment horizontal="center" vertical="top" wrapText="1"/>
    </xf>
    <xf fontId="10" fillId="0" borderId="4" numFmtId="164" xfId="0" applyNumberFormat="1" applyFont="1" applyBorder="1" applyAlignment="1">
      <alignment horizontal="center" vertical="top" wrapText="1"/>
    </xf>
    <xf fontId="11" fillId="0" borderId="5" numFmtId="3" xfId="0" applyNumberFormat="1" applyFont="1" applyBorder="1" applyAlignment="1">
      <alignment horizontal="center" vertical="top" wrapText="1"/>
    </xf>
    <xf fontId="11" fillId="0" borderId="5" numFmtId="165" xfId="0" applyNumberFormat="1" applyFont="1" applyBorder="1" applyAlignment="1">
      <alignment horizontal="center" vertical="top" wrapText="1"/>
    </xf>
    <xf fontId="11" fillId="0" borderId="0" numFmtId="0" xfId="0" applyFont="1" applyAlignment="1">
      <alignment vertical="center"/>
    </xf>
    <xf fontId="7" fillId="0" borderId="2" numFmtId="166" xfId="0" applyNumberFormat="1" applyFont="1" applyBorder="1" applyAlignment="1">
      <alignment horizontal="center" vertical="center" wrapText="1"/>
    </xf>
    <xf fontId="11" fillId="0" borderId="4" numFmtId="166" xfId="0" applyNumberFormat="1" applyFont="1" applyBorder="1" applyAlignment="1">
      <alignment horizontal="center" vertical="center" wrapText="1"/>
    </xf>
    <xf fontId="11" fillId="0" borderId="2" numFmtId="164" xfId="1" applyNumberFormat="1" applyFont="1" applyBorder="1" applyAlignment="1" applyProtection="1">
      <alignment horizontal="right" vertical="center" wrapText="1"/>
    </xf>
    <xf fontId="11" fillId="0" borderId="2" numFmtId="167" xfId="7" applyNumberFormat="1" applyFont="1" applyBorder="1" applyAlignment="1" applyProtection="1">
      <alignment horizontal="right" vertical="center" wrapText="1"/>
    </xf>
    <xf fontId="4" fillId="0" borderId="2" numFmtId="166" xfId="0" applyNumberFormat="1" applyFont="1" applyBorder="1" applyAlignment="1">
      <alignment horizontal="center" vertical="center" wrapText="1"/>
    </xf>
    <xf fontId="1" fillId="0" borderId="4" numFmtId="166" xfId="0" applyNumberFormat="1" applyFont="1" applyBorder="1" applyAlignment="1">
      <alignment horizontal="justify" vertical="top" wrapText="1"/>
    </xf>
    <xf fontId="1" fillId="0" borderId="2" numFmtId="164" xfId="1" applyNumberFormat="1" applyFont="1" applyBorder="1" applyAlignment="1" applyProtection="1">
      <alignment horizontal="right" vertical="center" wrapText="1"/>
    </xf>
    <xf fontId="1" fillId="0" borderId="2" numFmtId="167" xfId="7" applyNumberFormat="1" applyFont="1" applyBorder="1" applyAlignment="1" applyProtection="1">
      <alignment horizontal="right" vertical="center" wrapText="1"/>
    </xf>
    <xf fontId="4" fillId="0" borderId="3" numFmtId="166" xfId="0" applyNumberFormat="1" applyFont="1" applyBorder="1" applyAlignment="1">
      <alignment horizontal="center" vertical="center" wrapText="1"/>
    </xf>
    <xf fontId="4" fillId="0" borderId="6" numFmtId="166" xfId="0" applyNumberFormat="1" applyFont="1" applyBorder="1" applyAlignment="1">
      <alignment horizontal="center" vertical="center" wrapText="1"/>
    </xf>
    <xf fontId="12" fillId="0" borderId="2" numFmtId="167" xfId="7" applyNumberFormat="1" applyFont="1" applyBorder="1" applyAlignment="1" applyProtection="1">
      <alignment horizontal="right" vertical="center" wrapText="1"/>
    </xf>
    <xf fontId="13" fillId="0" borderId="0" numFmtId="0" xfId="0" applyFont="1"/>
    <xf fontId="1" fillId="0" borderId="2" numFmtId="166" xfId="0" applyNumberFormat="1" applyFont="1" applyBorder="1" applyAlignment="1">
      <alignment horizontal="justify" vertical="top" wrapText="1"/>
    </xf>
    <xf fontId="4" fillId="0" borderId="2" numFmtId="166" xfId="0" applyNumberFormat="1" applyFont="1" applyBorder="1" applyAlignment="1">
      <alignment horizontal="center" wrapText="1"/>
    </xf>
    <xf fontId="1" fillId="0" borderId="2" numFmtId="166" xfId="0" applyNumberFormat="1" applyFont="1" applyBorder="1" applyAlignment="1">
      <alignment horizontal="justify" vertical="center" wrapText="1"/>
    </xf>
    <xf fontId="9" fillId="0" borderId="2" numFmtId="166" xfId="0" applyNumberFormat="1" applyFont="1" applyBorder="1" applyAlignment="1">
      <alignment horizontal="center" vertical="center" wrapText="1"/>
    </xf>
    <xf fontId="11" fillId="0" borderId="2" numFmtId="166" xfId="0" applyNumberFormat="1" applyFont="1" applyBorder="1" applyAlignment="1">
      <alignment horizontal="center" vertical="top" wrapText="1"/>
    </xf>
    <xf fontId="11" fillId="0" borderId="2" numFmtId="166" xfId="0" applyNumberFormat="1" applyFont="1" applyBorder="1" applyAlignment="1">
      <alignment horizontal="left" vertical="center" wrapText="1"/>
    </xf>
    <xf fontId="1" fillId="0" borderId="2" numFmtId="166" xfId="0" applyNumberFormat="1" applyFont="1" applyBorder="1" applyAlignment="1">
      <alignment horizontal="left" vertical="top" wrapText="1"/>
    </xf>
    <xf fontId="9" fillId="0" borderId="7" numFmtId="0" xfId="0" applyFont="1" applyBorder="1" applyAlignment="1">
      <alignment horizontal="center" vertical="center"/>
    </xf>
    <xf fontId="11" fillId="0" borderId="2" numFmtId="166" xfId="0" applyNumberFormat="1" applyFont="1" applyBorder="1" applyAlignment="1">
      <alignment horizontal="center" vertical="center" wrapText="1"/>
    </xf>
    <xf fontId="1" fillId="0" borderId="0" numFmtId="0" xfId="0" applyFont="1" applyAlignment="1">
      <alignment horizontal="right" vertical="top" wrapText="1"/>
    </xf>
  </cellXfs>
  <cellStyles count="10">
    <cellStyle name="Денежный" xfId="1" builtinId="4"/>
    <cellStyle name="Денежный 2" xfId="2"/>
    <cellStyle name="Денежный 3" xfId="3"/>
    <cellStyle name="Обычный" xfId="0" builtinId="0"/>
    <cellStyle name="Обычный 2" xfId="4"/>
    <cellStyle name="Обычный 2 2" xfId="5"/>
    <cellStyle name="Обычный 2 3 2" xfId="6"/>
    <cellStyle name="Процентный" xfId="7" builtinId="5"/>
    <cellStyle name="Процентный 2" xfId="8"/>
    <cellStyle name="Финансовый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92D050"/>
    <outlinePr applyStyles="0" summaryBelow="1" summaryRight="1" showOutlineSymbols="1"/>
    <pageSetUpPr autoPageBreaks="1" fitToPage="1"/>
  </sheetPr>
  <sheetViews>
    <sheetView view="normal" topLeftCell="A1" zoomScale="90" workbookViewId="0">
      <pane ySplit="7" topLeftCell="A8" activePane="bottomLeft" state="frozen"/>
      <selection activeCell="D34" activeCellId="0" sqref="D34"/>
    </sheetView>
  </sheetViews>
  <sheetFormatPr defaultColWidth="15.19921875" defaultRowHeight="12.75"/>
  <cols>
    <col customWidth="1" hidden="1" min="1" max="1" style="2" width="19.625"/>
    <col customWidth="1" min="2" max="2" style="3" width="45.625"/>
    <col customWidth="1" min="3" max="3" style="4" width="12.5"/>
    <col customWidth="1" min="4" max="4" style="4" width="14.375"/>
    <col customWidth="1" min="5" max="5" style="4" width="14.125"/>
    <col customWidth="1" min="6" max="6" style="4" width="13.140599999999999"/>
    <col customWidth="1" min="7" max="7" style="4" width="12.25390625"/>
    <col customWidth="1" min="8" max="8" style="4" width="10"/>
    <col customWidth="1" min="9" max="9" style="5" width="9.125"/>
    <col customWidth="1" min="10" max="10" style="5" width="12.00390625"/>
    <col customWidth="1" min="11" max="11" style="5" width="9.25390625"/>
    <col min="12" max="16384" style="1" width="15.19921875"/>
  </cols>
  <sheetData>
    <row r="1" ht="17.25">
      <c r="B1" s="6"/>
      <c r="C1" s="7"/>
      <c r="D1" s="8"/>
      <c r="E1" s="8"/>
      <c r="F1" s="8"/>
      <c r="G1" s="8"/>
      <c r="H1" s="8"/>
      <c r="I1" s="8"/>
      <c r="J1" s="8"/>
      <c r="K1" s="9" t="s">
        <v>0</v>
      </c>
    </row>
    <row r="2" ht="17.25">
      <c r="A2" s="10"/>
      <c r="B2" s="11"/>
      <c r="C2" s="12"/>
      <c r="D2" s="13"/>
      <c r="E2" s="13"/>
      <c r="F2" s="13"/>
      <c r="G2" s="13"/>
      <c r="H2" s="13"/>
      <c r="I2" s="13"/>
      <c r="J2" s="13"/>
      <c r="K2" s="14" t="s">
        <v>1</v>
      </c>
    </row>
    <row r="3" ht="17.25">
      <c r="A3" s="15"/>
      <c r="B3" s="16"/>
      <c r="C3" s="17"/>
      <c r="D3" s="18"/>
      <c r="E3" s="18"/>
      <c r="F3" s="18"/>
      <c r="G3" s="18"/>
      <c r="H3" s="18"/>
      <c r="I3" s="18"/>
      <c r="J3" s="18"/>
      <c r="K3" s="19"/>
    </row>
    <row r="4" ht="17.25">
      <c r="B4" s="20" t="s">
        <v>2</v>
      </c>
      <c r="C4" s="20"/>
      <c r="D4" s="20"/>
      <c r="E4" s="20"/>
      <c r="F4" s="20"/>
      <c r="G4" s="20"/>
      <c r="H4" s="20"/>
      <c r="I4" s="20"/>
      <c r="J4" s="20"/>
      <c r="K4" s="20"/>
    </row>
    <row r="5" ht="15">
      <c r="A5" s="21"/>
      <c r="B5" s="22"/>
      <c r="C5" s="23"/>
      <c r="D5" s="23"/>
      <c r="E5" s="23"/>
      <c r="F5" s="23"/>
      <c r="G5" s="23"/>
      <c r="H5" s="23"/>
      <c r="I5" s="5"/>
      <c r="K5" s="24" t="s">
        <v>3</v>
      </c>
    </row>
    <row r="6" ht="90">
      <c r="A6" s="25" t="s">
        <v>4</v>
      </c>
      <c r="B6" s="26" t="s">
        <v>5</v>
      </c>
      <c r="C6" s="27" t="s">
        <v>6</v>
      </c>
      <c r="D6" s="28" t="s">
        <v>7</v>
      </c>
      <c r="E6" s="28" t="s">
        <v>8</v>
      </c>
      <c r="F6" s="29" t="s">
        <v>9</v>
      </c>
      <c r="G6" s="30" t="s">
        <v>10</v>
      </c>
      <c r="H6" s="30" t="s">
        <v>11</v>
      </c>
      <c r="I6" s="31" t="s">
        <v>12</v>
      </c>
      <c r="J6" s="31" t="s">
        <v>13</v>
      </c>
      <c r="K6" s="31" t="s">
        <v>14</v>
      </c>
      <c r="L6" s="1"/>
      <c r="M6" s="1"/>
      <c r="N6" s="1"/>
      <c r="O6" s="1"/>
    </row>
    <row r="7" s="32" customFormat="1" ht="26.25" customHeight="1">
      <c r="A7" s="33"/>
      <c r="B7" s="34" t="s">
        <v>15</v>
      </c>
      <c r="C7" s="35">
        <f>SUM(C8:C18)</f>
        <v>832374.30746268656</v>
      </c>
      <c r="D7" s="35">
        <f>D8+D9+D10+D11+D12+D13+D14+D15+D16+D17+D18</f>
        <v>26435538.099999998</v>
      </c>
      <c r="E7" s="35">
        <f>E8+E9+E10+E11+E12+E13+E14+E15+E16+E17+E18</f>
        <v>968341.49999999988</v>
      </c>
      <c r="F7" s="35">
        <f>F8+F9+F10+F11+F12+F13+F14+F15+F16+F17+F18</f>
        <v>1029281.6000000001</v>
      </c>
      <c r="G7" s="35">
        <f>SUM(G8:G18)</f>
        <v>60940.100000000013</v>
      </c>
      <c r="H7" s="36">
        <f>IFERROR(F7/E7,"")</f>
        <v>1.0629324468692092</v>
      </c>
      <c r="I7" s="36">
        <f>IFERROR(F7/D7,"")</f>
        <v>0.038935526718103769</v>
      </c>
      <c r="J7" s="35">
        <f>F7-C7</f>
        <v>196907.29253731354</v>
      </c>
      <c r="K7" s="36">
        <f>IFERROR(F7/C7,"")</f>
        <v>1.2365609927792496</v>
      </c>
      <c r="L7" s="32"/>
      <c r="M7" s="32"/>
      <c r="N7" s="32"/>
      <c r="O7" s="32"/>
      <c r="P7" s="32"/>
      <c r="Q7" s="32"/>
    </row>
    <row r="8" ht="15">
      <c r="A8" s="37" t="s">
        <v>16</v>
      </c>
      <c r="B8" s="38" t="s">
        <v>17</v>
      </c>
      <c r="C8" s="39">
        <f>694390.8/33.5*30</f>
        <v>621842.50746268663</v>
      </c>
      <c r="D8" s="39">
        <v>20125543.399999999</v>
      </c>
      <c r="E8" s="39">
        <v>707265.09999999998</v>
      </c>
      <c r="F8" s="39">
        <v>782902.40000000002</v>
      </c>
      <c r="G8" s="39">
        <f>F8-E8</f>
        <v>75637.300000000047</v>
      </c>
      <c r="H8" s="40">
        <f>IFERROR(F8/E8,"")</f>
        <v>1.1069433512271425</v>
      </c>
      <c r="I8" s="40">
        <f>IFERROR(F8/D8,"")</f>
        <v>0.038900932235201163</v>
      </c>
      <c r="J8" s="39">
        <f>F8-C8</f>
        <v>161059.8925373134</v>
      </c>
      <c r="K8" s="40">
        <f>IFERROR(F8/C8,"")</f>
        <v>1.2590043147653069</v>
      </c>
      <c r="L8" s="1"/>
      <c r="M8" s="1"/>
      <c r="N8" s="1"/>
      <c r="O8" s="1"/>
      <c r="P8" s="1"/>
      <c r="Q8" s="1"/>
      <c r="R8" s="1"/>
      <c r="S8" s="1"/>
    </row>
    <row r="9" ht="45">
      <c r="A9" s="37" t="s">
        <v>18</v>
      </c>
      <c r="B9" s="38" t="s">
        <v>19</v>
      </c>
      <c r="C9" s="39">
        <v>6684.8000000000002</v>
      </c>
      <c r="D9" s="39">
        <v>82008.100000000006</v>
      </c>
      <c r="E9" s="39">
        <v>5511.5</v>
      </c>
      <c r="F9" s="39">
        <v>7177.3000000000002</v>
      </c>
      <c r="G9" s="39">
        <f>F9-E9</f>
        <v>1665.8000000000002</v>
      </c>
      <c r="H9" s="40">
        <f>IFERROR(F9/E9,"")</f>
        <v>1.3022407693005533</v>
      </c>
      <c r="I9" s="40">
        <f>IFERROR(F9/D9,"")</f>
        <v>0.087519403571110654</v>
      </c>
      <c r="J9" s="39">
        <f>F9-C9</f>
        <v>492.5</v>
      </c>
      <c r="K9" s="40">
        <f>IFERROR(F9/C9,"")</f>
        <v>1.0736746050741981</v>
      </c>
      <c r="L9" s="1"/>
      <c r="M9" s="1"/>
      <c r="N9" s="1"/>
      <c r="O9" s="1"/>
    </row>
    <row r="10" ht="15">
      <c r="A10" s="37" t="s">
        <v>20</v>
      </c>
      <c r="B10" s="38" t="s">
        <v>21</v>
      </c>
      <c r="C10" s="39"/>
      <c r="D10" s="39">
        <v>52994.300000000003</v>
      </c>
      <c r="E10" s="39">
        <v>0</v>
      </c>
      <c r="F10" s="39">
        <v>0</v>
      </c>
      <c r="G10" s="39"/>
      <c r="H10" s="40"/>
      <c r="I10" s="40"/>
      <c r="J10" s="39"/>
      <c r="K10" s="40"/>
      <c r="L10" s="1"/>
      <c r="M10" s="1"/>
      <c r="N10" s="1"/>
      <c r="O10" s="1"/>
    </row>
    <row r="11" ht="30">
      <c r="A11" s="37" t="s">
        <v>22</v>
      </c>
      <c r="B11" s="38" t="s">
        <v>23</v>
      </c>
      <c r="C11" s="39">
        <v>5618.3999999999996</v>
      </c>
      <c r="D11" s="39">
        <v>1259409.1000000001</v>
      </c>
      <c r="E11" s="39">
        <v>12022.6</v>
      </c>
      <c r="F11" s="39">
        <v>338.5</v>
      </c>
      <c r="G11" s="39">
        <f>F11-E11</f>
        <v>-11684.1</v>
      </c>
      <c r="H11" s="40">
        <f>IFERROR(F11/E11,"")</f>
        <v>0.028155307504200422</v>
      </c>
      <c r="I11" s="40">
        <f>IFERROR(F11/D11,"")</f>
        <v>0.00026877684145683875</v>
      </c>
      <c r="J11" s="39">
        <f>F11-C11</f>
        <v>-5279.8999999999996</v>
      </c>
      <c r="K11" s="40">
        <f>IFERROR(F11/C11,"")</f>
        <v>0.060248469315107508</v>
      </c>
      <c r="L11" s="1"/>
      <c r="M11" s="1"/>
      <c r="N11" s="1"/>
      <c r="O11" s="1"/>
    </row>
    <row r="12" ht="30">
      <c r="A12" s="37" t="s">
        <v>24</v>
      </c>
      <c r="B12" s="38" t="s">
        <v>25</v>
      </c>
      <c r="C12" s="39">
        <v>3.6999999999999997</v>
      </c>
      <c r="D12" s="39">
        <v>0</v>
      </c>
      <c r="E12" s="39">
        <v>0</v>
      </c>
      <c r="F12" s="39">
        <v>-12.6</v>
      </c>
      <c r="G12" s="39">
        <f>F12-E12</f>
        <v>-12.6</v>
      </c>
      <c r="H12" s="40" t="str">
        <f>IFERROR(F12/E12,"")</f>
        <v/>
      </c>
      <c r="I12" s="40" t="str">
        <f>IFERROR(F12/D12,"")</f>
        <v/>
      </c>
      <c r="J12" s="39">
        <f>F12-C12</f>
        <v>-16.300000000000001</v>
      </c>
      <c r="K12" s="40">
        <f>IFERROR(F12/C12,"")</f>
        <v>-3.4054054054054057</v>
      </c>
      <c r="L12" s="1"/>
      <c r="M12" s="1"/>
      <c r="N12" s="1"/>
      <c r="O12" s="1"/>
      <c r="P12" s="1"/>
      <c r="Q12" s="1"/>
    </row>
    <row r="13" ht="15">
      <c r="A13" s="37" t="s">
        <v>26</v>
      </c>
      <c r="B13" s="38" t="s">
        <v>27</v>
      </c>
      <c r="C13" s="39">
        <v>44.200000000000003</v>
      </c>
      <c r="D13" s="39">
        <v>1208.9000000000001</v>
      </c>
      <c r="E13" s="39">
        <v>36</v>
      </c>
      <c r="F13" s="39">
        <v>9</v>
      </c>
      <c r="G13" s="39">
        <f>F13-E13</f>
        <v>-27</v>
      </c>
      <c r="H13" s="40">
        <f>IFERROR(F13/E13,"")</f>
        <v>0.25</v>
      </c>
      <c r="I13" s="40">
        <f>IFERROR(F13/D13,"")</f>
        <v>0.0074447845148482086</v>
      </c>
      <c r="J13" s="39">
        <f>F13-C13</f>
        <v>-35.200000000000003</v>
      </c>
      <c r="K13" s="40">
        <f>IFERROR(F13/C13,"")</f>
        <v>0.20361990950226244</v>
      </c>
      <c r="L13" s="1"/>
      <c r="M13" s="1"/>
      <c r="N13" s="1"/>
      <c r="O13" s="1"/>
    </row>
    <row r="14" ht="30">
      <c r="A14" s="37" t="s">
        <v>28</v>
      </c>
      <c r="B14" s="38" t="s">
        <v>29</v>
      </c>
      <c r="C14" s="39">
        <v>162846.5</v>
      </c>
      <c r="D14" s="39">
        <v>615839.40000000002</v>
      </c>
      <c r="E14" s="39">
        <v>175874.20000000001</v>
      </c>
      <c r="F14" s="39">
        <v>162989.29999999999</v>
      </c>
      <c r="G14" s="39">
        <f>F14-E14</f>
        <v>-12884.900000000023</v>
      </c>
      <c r="H14" s="40">
        <f>IFERROR(F14/E14,"")</f>
        <v>0.92673797521182744</v>
      </c>
      <c r="I14" s="40">
        <f>IFERROR(F14/D14,"")</f>
        <v>0.26466202065018896</v>
      </c>
      <c r="J14" s="39">
        <f>F14-C14</f>
        <v>142.79999999998836</v>
      </c>
      <c r="K14" s="40">
        <f>IFERROR(F14/C14,"")</f>
        <v>1.0008768994114088</v>
      </c>
      <c r="L14" s="1"/>
      <c r="M14" s="1"/>
      <c r="N14" s="1"/>
      <c r="O14" s="1"/>
    </row>
    <row r="15" ht="15">
      <c r="A15" s="37" t="s">
        <v>30</v>
      </c>
      <c r="B15" s="38" t="s">
        <v>31</v>
      </c>
      <c r="C15" s="39">
        <v>28091.599999999999</v>
      </c>
      <c r="D15" s="39">
        <v>1486170.1000000001</v>
      </c>
      <c r="E15" s="39">
        <v>30000</v>
      </c>
      <c r="F15" s="39">
        <v>28407.400000000001</v>
      </c>
      <c r="G15" s="39">
        <f>F15-E15</f>
        <v>-1592.5999999999985</v>
      </c>
      <c r="H15" s="40">
        <f>IFERROR(F15/E15,"")</f>
        <v>0.94691333333333338</v>
      </c>
      <c r="I15" s="40">
        <f>IFERROR(F15/D15,"")</f>
        <v>0.019114501092438878</v>
      </c>
      <c r="J15" s="39">
        <f>F15-C15</f>
        <v>315.80000000000291</v>
      </c>
      <c r="K15" s="40">
        <f>IFERROR(F15/C15,"")</f>
        <v>1.0112417947001953</v>
      </c>
      <c r="L15" s="1"/>
      <c r="M15" s="1"/>
      <c r="N15" s="1"/>
      <c r="O15" s="1"/>
    </row>
    <row r="16" ht="15">
      <c r="A16" s="41" t="s">
        <v>32</v>
      </c>
      <c r="B16" s="38" t="s">
        <v>33</v>
      </c>
      <c r="C16" s="39">
        <v>-6191.1000000000004</v>
      </c>
      <c r="D16" s="39">
        <v>2298104.8999999999</v>
      </c>
      <c r="E16" s="39">
        <v>7600</v>
      </c>
      <c r="F16" s="39">
        <v>6460.6000000000004</v>
      </c>
      <c r="G16" s="39">
        <f>F16-E16</f>
        <v>-1139.3999999999996</v>
      </c>
      <c r="H16" s="40">
        <f>IFERROR(F16/E16,"")</f>
        <v>0.85007894736842105</v>
      </c>
      <c r="I16" s="40">
        <f>IFERROR(F16/D16,"")</f>
        <v>0.0028112728883698916</v>
      </c>
      <c r="J16" s="39">
        <f>F16-C16</f>
        <v>12651.700000000001</v>
      </c>
      <c r="K16" s="40">
        <f>IFERROR(F16/C16,"")</f>
        <v>-1.0435302288769361</v>
      </c>
      <c r="L16" s="1"/>
      <c r="M16" s="1"/>
      <c r="N16" s="1"/>
      <c r="O16" s="1"/>
    </row>
    <row r="17" ht="15">
      <c r="A17" s="42" t="s">
        <v>34</v>
      </c>
      <c r="B17" s="38" t="s">
        <v>35</v>
      </c>
      <c r="C17" s="39">
        <v>13433.700000000001</v>
      </c>
      <c r="D17" s="39">
        <v>514259.89999999997</v>
      </c>
      <c r="E17" s="39">
        <v>30032.099999999999</v>
      </c>
      <c r="F17" s="39">
        <v>41009.699999999997</v>
      </c>
      <c r="G17" s="39">
        <f>F17-E17</f>
        <v>10977.599999999999</v>
      </c>
      <c r="H17" s="40">
        <f>IFERROR(F17/E17,"")</f>
        <v>1.3655288840940194</v>
      </c>
      <c r="I17" s="40">
        <f>IFERROR(F17/D17,"")</f>
        <v>0.079745086093626974</v>
      </c>
      <c r="J17" s="39">
        <f>F17-C17</f>
        <v>27575.999999999996</v>
      </c>
      <c r="K17" s="40">
        <f>IFERROR(F17/C17,"")</f>
        <v>3.0527479398825337</v>
      </c>
      <c r="L17" s="1"/>
      <c r="M17" s="1"/>
      <c r="N17" s="1"/>
      <c r="O17" s="1"/>
      <c r="P17" s="1"/>
      <c r="Q17" s="1"/>
    </row>
    <row r="18" ht="30">
      <c r="A18" s="37" t="s">
        <v>36</v>
      </c>
      <c r="B18" s="38" t="s">
        <v>37</v>
      </c>
      <c r="C18" s="39">
        <v>0</v>
      </c>
      <c r="D18" s="39">
        <v>0</v>
      </c>
      <c r="E18" s="39">
        <v>0</v>
      </c>
      <c r="F18" s="39">
        <v>0</v>
      </c>
      <c r="G18" s="39">
        <f>F18-E18</f>
        <v>0</v>
      </c>
      <c r="H18" s="40" t="str">
        <f>IFERROR(F18/E18,"")</f>
        <v/>
      </c>
      <c r="I18" s="40" t="str">
        <f>IFERROR(F18/D18,"")</f>
        <v/>
      </c>
      <c r="J18" s="39">
        <f>F18-C18</f>
        <v>0</v>
      </c>
      <c r="K18" s="43" t="str">
        <f>IFERROR(F18/C18,"")</f>
        <v/>
      </c>
      <c r="L18" s="1"/>
      <c r="M18" s="1"/>
      <c r="N18" s="1"/>
      <c r="O18" s="1"/>
    </row>
    <row r="19" s="32" customFormat="1" ht="22.5" customHeight="1">
      <c r="A19" s="33"/>
      <c r="B19" s="34" t="s">
        <v>38</v>
      </c>
      <c r="C19" s="35">
        <f>C20+C21+C22+C23+C24+C25+C26+C27+C28+C29+C30+C31+C32+C33+C34+C35+C36+C37+C38+C39+C40</f>
        <v>494715.79999999999</v>
      </c>
      <c r="D19" s="35">
        <f>D20+D21+D22+D23+D24+D25+D26+D27+D28+D29+D30+D31+D32+D33+D34+D35+D36+D37+D38+D39+D40</f>
        <v>7455844.8999999994</v>
      </c>
      <c r="E19" s="35">
        <f>E20+E21+E22+E23+E24+E25+E26+E27+E28+E29+E30+E31+E32+E33+E34+E35+E36+E37+E38+E39+E40</f>
        <v>468647.29999999999</v>
      </c>
      <c r="F19" s="35">
        <f>F20+F21+F22+F23+F24+F25+F26+F27+F28+F29+F30+F31+F32+F33+F34+F35+F36+F37+F38+F39+F40</f>
        <v>523740.79999999993</v>
      </c>
      <c r="G19" s="35">
        <f>F19-E19</f>
        <v>55093.499999999942</v>
      </c>
      <c r="H19" s="36">
        <f>IFERROR(F19/E19,"")</f>
        <v>1.1175585562959607</v>
      </c>
      <c r="I19" s="36">
        <f>IFERROR(F19/D19,"")</f>
        <v>0.070245667261667422</v>
      </c>
      <c r="J19" s="35">
        <f>F19-C19</f>
        <v>29024.999999999942</v>
      </c>
      <c r="K19" s="36">
        <f>IFERROR(F19/C19,"")</f>
        <v>1.0586700485410006</v>
      </c>
      <c r="L19" s="32"/>
      <c r="M19" s="32"/>
      <c r="N19" s="32"/>
      <c r="O19" s="32"/>
      <c r="P19" s="32"/>
      <c r="Q19" s="32"/>
    </row>
    <row r="20" ht="90">
      <c r="A20" s="37" t="s">
        <v>39</v>
      </c>
      <c r="B20" s="38" t="s">
        <v>40</v>
      </c>
      <c r="C20" s="39">
        <v>0</v>
      </c>
      <c r="D20" s="39">
        <v>7680</v>
      </c>
      <c r="E20" s="39">
        <v>0</v>
      </c>
      <c r="F20" s="39">
        <v>0</v>
      </c>
      <c r="G20" s="39">
        <f>F20-E20</f>
        <v>0</v>
      </c>
      <c r="H20" s="40" t="str">
        <f>IFERROR(F20/E20,"")</f>
        <v/>
      </c>
      <c r="I20" s="40">
        <f>IFERROR(F20/D20,"")</f>
        <v>0</v>
      </c>
      <c r="J20" s="39">
        <f>F20-C20</f>
        <v>0</v>
      </c>
      <c r="K20" s="40" t="str">
        <f>IFERROR(F20/C20,"")</f>
        <v/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ht="75">
      <c r="A21" s="37" t="s">
        <v>41</v>
      </c>
      <c r="B21" s="38" t="s">
        <v>42</v>
      </c>
      <c r="C21" s="39">
        <v>13157.799999999999</v>
      </c>
      <c r="D21" s="39">
        <v>393350.29999999999</v>
      </c>
      <c r="E21" s="39">
        <v>15975</v>
      </c>
      <c r="F21" s="39">
        <v>45476.099999999999</v>
      </c>
      <c r="G21" s="39">
        <f>F21-E21</f>
        <v>29501.099999999999</v>
      </c>
      <c r="H21" s="40">
        <f>IFERROR(F21/E21,"")</f>
        <v>2.8467042253521124</v>
      </c>
      <c r="I21" s="40">
        <f>IFERROR(F21/D21,"")</f>
        <v>0.11561221638829308</v>
      </c>
      <c r="J21" s="39">
        <f>F21-C21</f>
        <v>32318.299999999999</v>
      </c>
      <c r="K21" s="40">
        <f>IFERROR(F21/C21,"")</f>
        <v>3.4562084847010901</v>
      </c>
      <c r="L21" s="1"/>
      <c r="M21" s="1"/>
      <c r="N21" s="1"/>
      <c r="O21" s="1"/>
      <c r="P21" s="1"/>
      <c r="Q21" s="1"/>
    </row>
    <row r="22" ht="30">
      <c r="A22" s="37" t="s">
        <v>43</v>
      </c>
      <c r="B22" s="38" t="s">
        <v>44</v>
      </c>
      <c r="C22" s="39">
        <v>910.10000000000002</v>
      </c>
      <c r="D22" s="39">
        <v>169383.10000000001</v>
      </c>
      <c r="E22" s="39">
        <v>361</v>
      </c>
      <c r="F22" s="39">
        <v>58.799999999999997</v>
      </c>
      <c r="G22" s="39">
        <f>F22-E22</f>
        <v>-302.19999999999999</v>
      </c>
      <c r="H22" s="40">
        <f>IFERROR(F22/E22,"")</f>
        <v>0.16288088642659279</v>
      </c>
      <c r="I22" s="40">
        <f>IFERROR(F22/D22,"")</f>
        <v>0.000347142070253762</v>
      </c>
      <c r="J22" s="39">
        <f>F22-C22</f>
        <v>-851.30000000000007</v>
      </c>
      <c r="K22" s="40">
        <f>IFERROR(F22/C22,"")</f>
        <v>0.064608284803867697</v>
      </c>
      <c r="L22" s="1"/>
      <c r="M22" s="1"/>
      <c r="N22" s="1"/>
      <c r="O22" s="1"/>
      <c r="P22" s="1"/>
      <c r="Q22" s="1"/>
    </row>
    <row r="23" ht="30">
      <c r="A23" s="37" t="s">
        <v>45</v>
      </c>
      <c r="B23" s="38" t="s">
        <v>46</v>
      </c>
      <c r="C23" s="39">
        <v>11.300000000000001</v>
      </c>
      <c r="D23" s="39">
        <v>30.699999999999999</v>
      </c>
      <c r="E23" s="39">
        <v>10.199999999999999</v>
      </c>
      <c r="F23" s="39">
        <v>43.299999999999997</v>
      </c>
      <c r="G23" s="39">
        <f>F23-E23</f>
        <v>33.099999999999994</v>
      </c>
      <c r="H23" s="40">
        <f>IFERROR(F23/E23,"")</f>
        <v>4.2450980392156863</v>
      </c>
      <c r="I23" s="40">
        <f>IFERROR(F23/D23,"")</f>
        <v>1.4104234527687296</v>
      </c>
      <c r="J23" s="39">
        <f>F23-C23</f>
        <v>31.999999999999996</v>
      </c>
      <c r="K23" s="40">
        <f>IFERROR(F23/C23,"")</f>
        <v>3.8318584070796455</v>
      </c>
      <c r="L23" s="1"/>
      <c r="M23" s="1"/>
      <c r="N23" s="1"/>
      <c r="O23" s="1"/>
    </row>
    <row r="24" ht="60">
      <c r="A24" s="37" t="s">
        <v>47</v>
      </c>
      <c r="B24" s="38" t="s">
        <v>48</v>
      </c>
      <c r="C24" s="39">
        <v>5282.1999999999998</v>
      </c>
      <c r="D24" s="39">
        <v>80987</v>
      </c>
      <c r="E24" s="39">
        <v>5300</v>
      </c>
      <c r="F24" s="39">
        <v>6154</v>
      </c>
      <c r="G24" s="39">
        <f>F24-E24</f>
        <v>854</v>
      </c>
      <c r="H24" s="40">
        <f>IFERROR(F24/E24,"")</f>
        <v>1.1611320754716981</v>
      </c>
      <c r="I24" s="40">
        <f>IFERROR(F24/D24,"")</f>
        <v>0.075987504167335504</v>
      </c>
      <c r="J24" s="39">
        <f>F24-C24</f>
        <v>871.80000000000018</v>
      </c>
      <c r="K24" s="40">
        <f>IFERROR(F24/C24,"")</f>
        <v>1.1650448676687744</v>
      </c>
      <c r="L24" s="1"/>
      <c r="M24" s="1"/>
      <c r="N24" s="1"/>
      <c r="O24" s="1"/>
      <c r="P24" s="1"/>
      <c r="Q24" s="1"/>
      <c r="R24" s="1"/>
      <c r="S24" s="1"/>
    </row>
    <row r="25" ht="90">
      <c r="A25" s="37" t="s">
        <v>49</v>
      </c>
      <c r="B25" s="38" t="s">
        <v>50</v>
      </c>
      <c r="C25" s="39">
        <v>13740.700000000001</v>
      </c>
      <c r="D25" s="39">
        <v>245907.70000000001</v>
      </c>
      <c r="E25" s="39">
        <v>15000</v>
      </c>
      <c r="F25" s="39">
        <v>18647.400000000001</v>
      </c>
      <c r="G25" s="39">
        <f>F25-E25</f>
        <v>3647.4000000000015</v>
      </c>
      <c r="H25" s="40">
        <f>IFERROR(F25/E25,"")</f>
        <v>1.24316</v>
      </c>
      <c r="I25" s="40">
        <f>IFERROR(F25/D25,"")</f>
        <v>0.075830891021305968</v>
      </c>
      <c r="J25" s="39">
        <f>F25-C25</f>
        <v>4906.7000000000007</v>
      </c>
      <c r="K25" s="40">
        <f>IFERROR(F25/C25,"")</f>
        <v>1.3570924334277001</v>
      </c>
      <c r="L25" s="1"/>
      <c r="M25" s="1"/>
      <c r="N25" s="1"/>
      <c r="O25" s="1"/>
    </row>
    <row r="26" s="44" customFormat="1" ht="90">
      <c r="A26" s="37" t="s">
        <v>51</v>
      </c>
      <c r="B26" s="45" t="s">
        <v>52</v>
      </c>
      <c r="C26" s="39">
        <v>376.10000000000002</v>
      </c>
      <c r="D26" s="39">
        <v>3462.3000000000002</v>
      </c>
      <c r="E26" s="39">
        <v>0</v>
      </c>
      <c r="F26" s="39">
        <v>150.90000000000001</v>
      </c>
      <c r="G26" s="39">
        <f>F26-E26</f>
        <v>150.90000000000001</v>
      </c>
      <c r="H26" s="40" t="str">
        <f>IFERROR(F26/E26,"")</f>
        <v/>
      </c>
      <c r="I26" s="40">
        <f>IFERROR(F26/D26,"")</f>
        <v>0.043583744909453256</v>
      </c>
      <c r="J26" s="39">
        <f>F26-C26</f>
        <v>-225.20000000000002</v>
      </c>
      <c r="K26" s="40">
        <f>IFERROR(F26/C26,"")</f>
        <v>0.40122307896835946</v>
      </c>
      <c r="L26" s="44"/>
      <c r="M26" s="44"/>
      <c r="N26" s="44"/>
      <c r="O26" s="44"/>
    </row>
    <row r="27" ht="90">
      <c r="A27" s="37" t="s">
        <v>53</v>
      </c>
      <c r="B27" s="38" t="s">
        <v>54</v>
      </c>
      <c r="C27" s="39">
        <v>3.7000000000000002</v>
      </c>
      <c r="D27" s="39">
        <v>0</v>
      </c>
      <c r="E27" s="39">
        <v>0</v>
      </c>
      <c r="F27" s="39">
        <v>202.5</v>
      </c>
      <c r="G27" s="39">
        <f>F27-E27</f>
        <v>202.5</v>
      </c>
      <c r="H27" s="40" t="str">
        <f>IFERROR(F27/E27,"")</f>
        <v/>
      </c>
      <c r="I27" s="40" t="str">
        <f>IFERROR(F27/D27,"")</f>
        <v/>
      </c>
      <c r="J27" s="39">
        <f>F27-C27</f>
        <v>198.80000000000001</v>
      </c>
      <c r="K27" s="40">
        <f>IFERROR(F27/C27,"")</f>
        <v>54.729729729729726</v>
      </c>
      <c r="L27" s="1"/>
      <c r="M27" s="1"/>
      <c r="N27" s="1"/>
      <c r="O27" s="1"/>
    </row>
    <row r="28" ht="60">
      <c r="A28" s="37" t="s">
        <v>55</v>
      </c>
      <c r="B28" s="38" t="s">
        <v>56</v>
      </c>
      <c r="C28" s="39">
        <v>1715</v>
      </c>
      <c r="D28" s="39">
        <v>3886.5999999999999</v>
      </c>
      <c r="E28" s="39">
        <v>0</v>
      </c>
      <c r="F28" s="39">
        <v>0</v>
      </c>
      <c r="G28" s="39">
        <f>F28-E28</f>
        <v>0</v>
      </c>
      <c r="H28" s="40" t="str">
        <f>IFERROR(F28/E28,"")</f>
        <v/>
      </c>
      <c r="I28" s="40">
        <f>IFERROR(F28/D28,"")</f>
        <v>0</v>
      </c>
      <c r="J28" s="39">
        <f>F28-C28</f>
        <v>-1715</v>
      </c>
      <c r="K28" s="40">
        <f>IFERROR(F28/C28,"")</f>
        <v>0</v>
      </c>
      <c r="L28" s="1"/>
      <c r="M28" s="1"/>
      <c r="N28" s="1"/>
      <c r="O28" s="1"/>
    </row>
    <row r="29" ht="105">
      <c r="A29" s="37" t="s">
        <v>57</v>
      </c>
      <c r="B29" s="38" t="s">
        <v>58</v>
      </c>
      <c r="C29" s="39">
        <v>13495.500000000002</v>
      </c>
      <c r="D29" s="39">
        <v>185836.20000000001</v>
      </c>
      <c r="E29" s="39">
        <v>8488.1000000000004</v>
      </c>
      <c r="F29" s="39">
        <v>10580.9</v>
      </c>
      <c r="G29" s="39">
        <f>F29-E29</f>
        <v>2092.7999999999993</v>
      </c>
      <c r="H29" s="40">
        <f>IFERROR(F29/E29,"")</f>
        <v>1.2465569444280815</v>
      </c>
      <c r="I29" s="40">
        <f>IFERROR(F29/D29,"")</f>
        <v>0.056936700169288861</v>
      </c>
      <c r="J29" s="39">
        <f>F29-C29</f>
        <v>-2914.6000000000022</v>
      </c>
      <c r="K29" s="40">
        <f>IFERROR(F29/C29,"")</f>
        <v>0.78403171427512863</v>
      </c>
      <c r="L29" s="1"/>
      <c r="M29" s="1"/>
      <c r="N29" s="1"/>
      <c r="O29" s="1"/>
    </row>
    <row r="30" s="1" customFormat="1" ht="15">
      <c r="A30" s="37" t="s">
        <v>59</v>
      </c>
      <c r="B30" s="38" t="s">
        <v>60</v>
      </c>
      <c r="C30" s="39">
        <v>-274.80000000000001</v>
      </c>
      <c r="D30" s="39">
        <v>24461.700000000001</v>
      </c>
      <c r="E30" s="39">
        <v>157.80000000000001</v>
      </c>
      <c r="F30" s="39">
        <v>232.19999999999999</v>
      </c>
      <c r="G30" s="39">
        <f>F30-E30</f>
        <v>74.399999999999977</v>
      </c>
      <c r="H30" s="40">
        <f>IFERROR(F30/E30,"")</f>
        <v>1.4714828897338401</v>
      </c>
      <c r="I30" s="40">
        <f>IFERROR(F30/D30,"")</f>
        <v>0.009492390144593384</v>
      </c>
      <c r="J30" s="39">
        <f>F30-C30</f>
        <v>507</v>
      </c>
      <c r="K30" s="40">
        <f>IFERROR(F30/C30,"")</f>
        <v>-0.84497816593886454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="1" customFormat="1" ht="30">
      <c r="A31" s="37" t="s">
        <v>61</v>
      </c>
      <c r="B31" s="38" t="s">
        <v>62</v>
      </c>
      <c r="C31" s="39">
        <v>371666.5</v>
      </c>
      <c r="D31" s="39">
        <v>5596410.4000000004</v>
      </c>
      <c r="E31" s="39">
        <v>396982</v>
      </c>
      <c r="F31" s="39">
        <v>391298.59999999998</v>
      </c>
      <c r="G31" s="39">
        <f>F31-E31</f>
        <v>-5683.4000000000233</v>
      </c>
      <c r="H31" s="40">
        <f>IFERROR(F31/E31,"")</f>
        <v>0.98568348187071453</v>
      </c>
      <c r="I31" s="40">
        <f>IFERROR(F31/D31,"")</f>
        <v>0.069919568443372188</v>
      </c>
      <c r="J31" s="39">
        <f>F31-C31</f>
        <v>19632.099999999977</v>
      </c>
      <c r="K31" s="40">
        <f>IFERROR(F31/C31,"")</f>
        <v>1.0528218174088866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ht="30">
      <c r="A32" s="37" t="s">
        <v>63</v>
      </c>
      <c r="B32" s="38" t="s">
        <v>64</v>
      </c>
      <c r="C32" s="39">
        <v>0</v>
      </c>
      <c r="D32" s="39">
        <v>0</v>
      </c>
      <c r="E32" s="39">
        <v>0</v>
      </c>
      <c r="F32" s="39">
        <v>505.30000000000001</v>
      </c>
      <c r="G32" s="39">
        <f>F32-E32</f>
        <v>505.30000000000001</v>
      </c>
      <c r="H32" s="40" t="str">
        <f>IFERROR(F32/E32,"")</f>
        <v/>
      </c>
      <c r="I32" s="40" t="str">
        <f>IFERROR(F32/D32,"")</f>
        <v/>
      </c>
      <c r="J32" s="39">
        <f>F32-C32</f>
        <v>505.30000000000001</v>
      </c>
      <c r="K32" s="40" t="str">
        <f>IFERROR(F32/C32,"")</f>
        <v/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ht="90">
      <c r="A33" s="37" t="s">
        <v>65</v>
      </c>
      <c r="B33" s="38" t="s">
        <v>66</v>
      </c>
      <c r="C33" s="39">
        <v>0</v>
      </c>
      <c r="D33" s="39">
        <v>8021.3000000000002</v>
      </c>
      <c r="E33" s="39">
        <v>0</v>
      </c>
      <c r="F33" s="39">
        <v>220.19999999999999</v>
      </c>
      <c r="G33" s="39">
        <f>F33-E33</f>
        <v>220.19999999999999</v>
      </c>
      <c r="H33" s="40" t="str">
        <f>IFERROR(F33/E33,"")</f>
        <v/>
      </c>
      <c r="I33" s="40">
        <f>IFERROR(F33/D33,"")</f>
        <v>0.02745190929151135</v>
      </c>
      <c r="J33" s="39">
        <f>F33-C33</f>
        <v>220.19999999999999</v>
      </c>
      <c r="K33" s="40" t="str">
        <f>IFERROR(F33/C33,"")</f>
        <v/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ht="45">
      <c r="A34" s="37" t="s">
        <v>67</v>
      </c>
      <c r="B34" s="38" t="s">
        <v>68</v>
      </c>
      <c r="C34" s="39">
        <v>8993.7999999999993</v>
      </c>
      <c r="D34" s="39">
        <v>202788.70000000001</v>
      </c>
      <c r="E34" s="39">
        <v>2230</v>
      </c>
      <c r="F34" s="39">
        <v>2803.6999999999998</v>
      </c>
      <c r="G34" s="39">
        <f>F34-E34</f>
        <v>573.69999999999982</v>
      </c>
      <c r="H34" s="40">
        <f>IFERROR(F34/E34,"")</f>
        <v>1.2572645739910313</v>
      </c>
      <c r="I34" s="40">
        <f>IFERROR(F34/D34,"")</f>
        <v>0.013825721058421893</v>
      </c>
      <c r="J34" s="39">
        <f>F34-C34</f>
        <v>-6190.0999999999995</v>
      </c>
      <c r="K34" s="40">
        <f>IFERROR(F34/C34,"")</f>
        <v>0.31173697436011477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ht="90">
      <c r="A35" s="37" t="s">
        <v>69</v>
      </c>
      <c r="B35" s="38" t="s">
        <v>70</v>
      </c>
      <c r="C35" s="39">
        <v>12305.9</v>
      </c>
      <c r="D35" s="39">
        <v>96901.899999999994</v>
      </c>
      <c r="E35" s="39">
        <v>2900</v>
      </c>
      <c r="F35" s="39">
        <v>2963.0999999999999</v>
      </c>
      <c r="G35" s="39">
        <f>F35-E35</f>
        <v>63.099999999999909</v>
      </c>
      <c r="H35" s="40">
        <f>IFERROR(F35/E35,"")</f>
        <v>1.0217586206896552</v>
      </c>
      <c r="I35" s="40">
        <f>IFERROR(F35/D35,"")</f>
        <v>0.030578347792974133</v>
      </c>
      <c r="J35" s="39">
        <f>F35-C35</f>
        <v>-9342.7999999999993</v>
      </c>
      <c r="K35" s="40">
        <f>IFERROR(F35/C35,"")</f>
        <v>0.24078693959807898</v>
      </c>
      <c r="L35" s="1"/>
      <c r="M35" s="1"/>
      <c r="N35" s="1"/>
      <c r="O35" s="1"/>
    </row>
    <row r="36" ht="60">
      <c r="A36" s="37" t="s">
        <v>71</v>
      </c>
      <c r="B36" s="38" t="s">
        <v>72</v>
      </c>
      <c r="C36" s="39">
        <v>37839.599999999999</v>
      </c>
      <c r="D36" s="39">
        <v>60647.099999999999</v>
      </c>
      <c r="E36" s="39">
        <v>4610.1999999999998</v>
      </c>
      <c r="F36" s="39">
        <v>9873.1000000000004</v>
      </c>
      <c r="G36" s="39">
        <f>F36-E36</f>
        <v>5262.9000000000005</v>
      </c>
      <c r="H36" s="40">
        <f>IFERROR(F36/E36,"")</f>
        <v>2.1415773719144506</v>
      </c>
      <c r="I36" s="40">
        <f>IFERROR(F36/D36,"")</f>
        <v>0.1627959127476829</v>
      </c>
      <c r="J36" s="39">
        <f>F36-C36</f>
        <v>-27966.5</v>
      </c>
      <c r="K36" s="40">
        <f>IFERROR(F36/C36,"")</f>
        <v>0.26091977716466347</v>
      </c>
      <c r="L36" s="1"/>
      <c r="M36" s="1"/>
      <c r="N36" s="1"/>
      <c r="O36" s="1"/>
    </row>
    <row r="37" s="1" customFormat="1" ht="15">
      <c r="A37" s="46" t="s">
        <v>73</v>
      </c>
      <c r="B37" s="38" t="s">
        <v>74</v>
      </c>
      <c r="C37" s="39">
        <v>11401.099999999997</v>
      </c>
      <c r="D37" s="39">
        <v>260089.29999999999</v>
      </c>
      <c r="E37" s="39">
        <v>13133</v>
      </c>
      <c r="F37" s="39">
        <v>29761</v>
      </c>
      <c r="G37" s="39">
        <f>F37-E37</f>
        <v>16628</v>
      </c>
      <c r="H37" s="40">
        <f>IFERROR(F37/E37,"")</f>
        <v>2.2661235056727329</v>
      </c>
      <c r="I37" s="40">
        <f>IFERROR(F37/D37,"")</f>
        <v>0.11442608365665177</v>
      </c>
      <c r="J37" s="39">
        <f>F37-C37</f>
        <v>18359.900000000001</v>
      </c>
      <c r="K37" s="40">
        <f>IFERROR(F37/C37,"")</f>
        <v>2.610362158037383</v>
      </c>
      <c r="L37" s="1"/>
      <c r="M37" s="1"/>
      <c r="N37" s="1"/>
      <c r="O37" s="1"/>
      <c r="P37" s="1"/>
      <c r="Q37" s="1"/>
    </row>
    <row r="38" s="1" customFormat="1" ht="15">
      <c r="A38" s="46" t="s">
        <v>75</v>
      </c>
      <c r="B38" s="38" t="s">
        <v>76</v>
      </c>
      <c r="C38" s="39">
        <v>27.899999999999999</v>
      </c>
      <c r="D38" s="39">
        <v>0</v>
      </c>
      <c r="E38" s="39">
        <v>0</v>
      </c>
      <c r="F38" s="39">
        <v>202.80000000000001</v>
      </c>
      <c r="G38" s="39">
        <f>F38-E38</f>
        <v>202.80000000000001</v>
      </c>
      <c r="H38" s="40" t="str">
        <f>IFERROR(F38/E38,"")</f>
        <v/>
      </c>
      <c r="I38" s="40" t="str">
        <f>IFERROR(F38/D38,"")</f>
        <v/>
      </c>
      <c r="J38" s="39">
        <f>F38-C38</f>
        <v>174.90000000000001</v>
      </c>
      <c r="K38" s="40">
        <f>IFERROR(F38/C38,"")</f>
        <v>7.2688172043010759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="1" customFormat="1" ht="15">
      <c r="A39" s="46" t="s">
        <v>77</v>
      </c>
      <c r="B39" s="38" t="s">
        <v>78</v>
      </c>
      <c r="C39" s="39">
        <v>4063.4000000000001</v>
      </c>
      <c r="D39" s="39">
        <v>116000.60000000001</v>
      </c>
      <c r="E39" s="39">
        <v>3500</v>
      </c>
      <c r="F39" s="39">
        <v>4566.8999999999996</v>
      </c>
      <c r="G39" s="39">
        <f>F39-E39</f>
        <v>1066.8999999999996</v>
      </c>
      <c r="H39" s="40">
        <f>IFERROR(F39/E39,"")</f>
        <v>1.3048285714285712</v>
      </c>
      <c r="I39" s="40">
        <f>IFERROR(F39/D39,"")</f>
        <v>0.039369623950220943</v>
      </c>
      <c r="J39" s="39">
        <f>F39-C39</f>
        <v>503.49999999999955</v>
      </c>
      <c r="K39" s="40">
        <f>IFERROR(F39/C39,"")</f>
        <v>1.1239110104838312</v>
      </c>
      <c r="L39" s="1"/>
      <c r="M39" s="1"/>
      <c r="N39" s="1"/>
      <c r="O39" s="1"/>
    </row>
    <row r="40" s="1" customFormat="1" ht="15">
      <c r="A40" s="46" t="s">
        <v>79</v>
      </c>
      <c r="B40" s="47" t="s">
        <v>80</v>
      </c>
      <c r="C40" s="39">
        <v>0</v>
      </c>
      <c r="D40" s="39">
        <v>0</v>
      </c>
      <c r="E40" s="39">
        <v>0</v>
      </c>
      <c r="F40" s="39">
        <v>0</v>
      </c>
      <c r="G40" s="39">
        <f>F40-E40</f>
        <v>0</v>
      </c>
      <c r="H40" s="40" t="str">
        <f>IFERROR(F40/E40,"")</f>
        <v/>
      </c>
      <c r="I40" s="40" t="str">
        <f>IFERROR(F40/D40,"")</f>
        <v/>
      </c>
      <c r="J40" s="39">
        <f>F40-C40</f>
        <v>0</v>
      </c>
      <c r="K40" s="40" t="str">
        <f>IFERROR(F40/C40,"")</f>
        <v/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="32" customFormat="1" ht="30">
      <c r="A41" s="48"/>
      <c r="B41" s="49" t="s">
        <v>81</v>
      </c>
      <c r="C41" s="35">
        <f>C7+C19</f>
        <v>1327090.1074626865</v>
      </c>
      <c r="D41" s="35">
        <f>D7+D19</f>
        <v>33891383</v>
      </c>
      <c r="E41" s="35">
        <f>E7+E19</f>
        <v>1436988.7999999998</v>
      </c>
      <c r="F41" s="35">
        <f>F7+F19</f>
        <v>1553022.3999999999</v>
      </c>
      <c r="G41" s="35">
        <f>F41-E41</f>
        <v>116033.60000000009</v>
      </c>
      <c r="H41" s="36">
        <f>IFERROR(F41/E41,"")</f>
        <v>1.0807477413881028</v>
      </c>
      <c r="I41" s="36">
        <f>IFERROR(F41/D41,"")</f>
        <v>0.045823518031117227</v>
      </c>
      <c r="J41" s="35">
        <f>F41-C41</f>
        <v>225932.29253731342</v>
      </c>
      <c r="K41" s="36">
        <f>IFERROR(F41/C41,"")</f>
        <v>1.1702463843764777</v>
      </c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</row>
    <row r="42" s="32" customFormat="1" ht="25.5" customHeight="1">
      <c r="A42" s="48" t="s">
        <v>82</v>
      </c>
      <c r="B42" s="50" t="s">
        <v>83</v>
      </c>
      <c r="C42" s="35">
        <f>SUM(C43,C44:C51)</f>
        <v>264569.79999999993</v>
      </c>
      <c r="D42" s="35">
        <f>SUM(D43,D44:D51)</f>
        <v>25250030.599999998</v>
      </c>
      <c r="E42" s="35">
        <f>SUM(E43,E44:E51)</f>
        <v>821086.90000000002</v>
      </c>
      <c r="F42" s="35">
        <f>SUM(F43,F44:F51)</f>
        <v>871996.40000000002</v>
      </c>
      <c r="G42" s="35">
        <f>F42-E42</f>
        <v>50909.5</v>
      </c>
      <c r="H42" s="36">
        <f>IFERROR(F42/E42,"")</f>
        <v>1.0620025724439155</v>
      </c>
      <c r="I42" s="36">
        <f>IFERROR(F42/D42,"")</f>
        <v>0.03453446903941574</v>
      </c>
      <c r="J42" s="35">
        <f>F42-C42</f>
        <v>607426.60000000009</v>
      </c>
      <c r="K42" s="36">
        <f>IFERROR(F42/C42,"")</f>
        <v>3.2959030093381796</v>
      </c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</row>
    <row r="43" s="1" customFormat="1" ht="30">
      <c r="A43" s="37" t="s">
        <v>84</v>
      </c>
      <c r="B43" s="38" t="s">
        <v>85</v>
      </c>
      <c r="C43" s="39">
        <v>0</v>
      </c>
      <c r="D43" s="39">
        <v>415518.29999999999</v>
      </c>
      <c r="E43" s="39">
        <v>0</v>
      </c>
      <c r="F43" s="39">
        <v>0</v>
      </c>
      <c r="G43" s="39">
        <f>F43-E43</f>
        <v>0</v>
      </c>
      <c r="H43" s="40" t="str">
        <f>IFERROR(F43/E43,"")</f>
        <v/>
      </c>
      <c r="I43" s="40">
        <f>IFERROR(F43/D43,"")</f>
        <v>0</v>
      </c>
      <c r="J43" s="39">
        <f>F43-C43</f>
        <v>0</v>
      </c>
      <c r="K43" s="40" t="str">
        <f>IFERROR(F43/C43,"")</f>
        <v/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ht="30">
      <c r="A44" s="37" t="s">
        <v>86</v>
      </c>
      <c r="B44" s="38" t="s">
        <v>87</v>
      </c>
      <c r="C44" s="39">
        <v>7254.5</v>
      </c>
      <c r="D44" s="39">
        <v>5484556.5999999996</v>
      </c>
      <c r="E44" s="39">
        <v>6300.3000000000002</v>
      </c>
      <c r="F44" s="39">
        <v>6300.3000000000002</v>
      </c>
      <c r="G44" s="39">
        <f>F44-E44</f>
        <v>0</v>
      </c>
      <c r="H44" s="40">
        <f>IFERROR(F44/E44,"")</f>
        <v>1</v>
      </c>
      <c r="I44" s="40">
        <f>IFERROR(F44/D44,"")</f>
        <v>0.0011487346123841625</v>
      </c>
      <c r="J44" s="39">
        <f>F44-C44</f>
        <v>-954.19999999999982</v>
      </c>
      <c r="K44" s="40">
        <f>IFERROR(F44/C44,"")</f>
        <v>0.8684678475429044</v>
      </c>
      <c r="L44" s="1"/>
      <c r="M44" s="1"/>
      <c r="N44" s="1"/>
      <c r="O44" s="1"/>
      <c r="P44" s="1"/>
      <c r="Q44" s="1"/>
    </row>
    <row r="45" ht="30">
      <c r="A45" s="37" t="s">
        <v>88</v>
      </c>
      <c r="B45" s="38" t="s">
        <v>89</v>
      </c>
      <c r="C45" s="39">
        <v>636402.19999999995</v>
      </c>
      <c r="D45" s="39">
        <v>15801562.5</v>
      </c>
      <c r="E45" s="39">
        <v>754786.59999999998</v>
      </c>
      <c r="F45" s="39">
        <v>750686.59999999998</v>
      </c>
      <c r="G45" s="39">
        <f>F45-E45</f>
        <v>-4100</v>
      </c>
      <c r="H45" s="40">
        <f>IFERROR(F45/E45,"")</f>
        <v>0.99456800107474086</v>
      </c>
      <c r="I45" s="40">
        <f>IFERROR(F45/D45,"")</f>
        <v>0.047507112034015621</v>
      </c>
      <c r="J45" s="39">
        <f>F45-C45</f>
        <v>114284.40000000002</v>
      </c>
      <c r="K45" s="40">
        <f>IFERROR(F45/C45,"")</f>
        <v>1.1795788889479013</v>
      </c>
      <c r="L45" s="1"/>
      <c r="M45" s="1"/>
      <c r="N45" s="1"/>
      <c r="O45" s="1"/>
    </row>
    <row r="46" ht="15">
      <c r="A46" s="37" t="s">
        <v>90</v>
      </c>
      <c r="B46" s="38" t="s">
        <v>91</v>
      </c>
      <c r="C46" s="39">
        <v>0</v>
      </c>
      <c r="D46" s="39">
        <v>3548393.2000000002</v>
      </c>
      <c r="E46" s="39">
        <v>60000</v>
      </c>
      <c r="F46" s="39">
        <v>60000</v>
      </c>
      <c r="G46" s="39">
        <f>F46-E46</f>
        <v>0</v>
      </c>
      <c r="H46" s="40">
        <f>IFERROR(F46/E46,"")</f>
        <v>1</v>
      </c>
      <c r="I46" s="40">
        <f>IFERROR(F46/D46,"")</f>
        <v>0.016909061825504567</v>
      </c>
      <c r="J46" s="39">
        <f>F46-C46</f>
        <v>60000</v>
      </c>
      <c r="K46" s="40" t="str">
        <f>IFERROR(F46/C46,"")</f>
        <v/>
      </c>
      <c r="L46" s="1"/>
      <c r="M46" s="1"/>
      <c r="N46" s="1"/>
      <c r="O46" s="1"/>
    </row>
    <row r="47" ht="30">
      <c r="A47" s="37" t="s">
        <v>92</v>
      </c>
      <c r="B47" s="38" t="s">
        <v>93</v>
      </c>
      <c r="C47" s="39">
        <v>24.300000000000001</v>
      </c>
      <c r="D47" s="39">
        <v>0</v>
      </c>
      <c r="E47" s="39">
        <v>0</v>
      </c>
      <c r="F47" s="39">
        <v>6466.3999999999996</v>
      </c>
      <c r="G47" s="39">
        <f>F47-E47</f>
        <v>6466.3999999999996</v>
      </c>
      <c r="H47" s="40" t="str">
        <f>IFERROR(F47/E47,"")</f>
        <v/>
      </c>
      <c r="I47" s="40" t="str">
        <f>IFERROR(F47/D47,"")</f>
        <v/>
      </c>
      <c r="J47" s="39">
        <f>F47-C47</f>
        <v>6442.0999999999995</v>
      </c>
      <c r="K47" s="40">
        <f>IFERROR(F47/C47,"")</f>
        <v>266.10699588477365</v>
      </c>
      <c r="L47" s="1"/>
      <c r="M47" s="1"/>
      <c r="N47" s="1"/>
      <c r="O47" s="1"/>
    </row>
    <row r="48" ht="30">
      <c r="A48" s="37" t="s">
        <v>94</v>
      </c>
      <c r="B48" s="38" t="s">
        <v>95</v>
      </c>
      <c r="C48" s="39">
        <v>58676.599999999999</v>
      </c>
      <c r="D48" s="39"/>
      <c r="E48" s="39"/>
      <c r="F48" s="39"/>
      <c r="G48" s="39">
        <f>F48-E48</f>
        <v>0</v>
      </c>
      <c r="H48" s="40" t="str">
        <f>IFERROR(F48/E48,"")</f>
        <v/>
      </c>
      <c r="I48" s="40" t="str">
        <f>IFERROR(F48/D48,"")</f>
        <v/>
      </c>
      <c r="J48" s="39">
        <f>F48-C48</f>
        <v>-58676.599999999999</v>
      </c>
      <c r="K48" s="40">
        <f>IFERROR(F48/C48,"")</f>
        <v>0</v>
      </c>
      <c r="L48" s="1"/>
      <c r="M48" s="1"/>
      <c r="N48" s="1"/>
      <c r="O48" s="1"/>
    </row>
    <row r="49" ht="120">
      <c r="A49" s="37" t="s">
        <v>96</v>
      </c>
      <c r="B49" s="51" t="s">
        <v>97</v>
      </c>
      <c r="C49" s="39"/>
      <c r="D49" s="39">
        <v>0</v>
      </c>
      <c r="E49" s="39">
        <v>0</v>
      </c>
      <c r="F49" s="39">
        <v>-31.600000000000001</v>
      </c>
      <c r="G49" s="39"/>
      <c r="H49" s="40" t="str">
        <f>IFERROR(F49/E49,"")</f>
        <v/>
      </c>
      <c r="I49" s="40"/>
      <c r="J49" s="39"/>
      <c r="K49" s="40"/>
      <c r="L49" s="1"/>
      <c r="M49" s="1"/>
      <c r="N49" s="1"/>
      <c r="O49" s="1"/>
    </row>
    <row r="50" ht="90">
      <c r="A50" s="37" t="s">
        <v>98</v>
      </c>
      <c r="B50" s="38" t="s">
        <v>99</v>
      </c>
      <c r="C50" s="39">
        <v>219116.89999999999</v>
      </c>
      <c r="D50" s="39">
        <v>0</v>
      </c>
      <c r="E50" s="39">
        <v>0</v>
      </c>
      <c r="F50" s="39">
        <v>305059.79999999999</v>
      </c>
      <c r="G50" s="39">
        <f>F50-E50</f>
        <v>305059.79999999999</v>
      </c>
      <c r="H50" s="40" t="str">
        <f>IFERROR(F50/E50,"")</f>
        <v/>
      </c>
      <c r="I50" s="40" t="str">
        <f>IFERROR(F50/D50,"")</f>
        <v/>
      </c>
      <c r="J50" s="39">
        <f>F50-C50</f>
        <v>85942.899999999994</v>
      </c>
      <c r="K50" s="40">
        <f>IFERROR(F50/C50,"")</f>
        <v>1.3922239681193007</v>
      </c>
      <c r="L50" s="1"/>
      <c r="M50" s="1"/>
      <c r="N50" s="1"/>
      <c r="O50" s="1"/>
    </row>
    <row r="51" ht="45">
      <c r="A51" s="37" t="s">
        <v>100</v>
      </c>
      <c r="B51" s="38" t="s">
        <v>101</v>
      </c>
      <c r="C51" s="39">
        <v>-656904.70000000007</v>
      </c>
      <c r="D51" s="39">
        <v>0</v>
      </c>
      <c r="E51" s="39">
        <v>0</v>
      </c>
      <c r="F51" s="39">
        <v>-256485.10000000001</v>
      </c>
      <c r="G51" s="39">
        <f>F51-E51</f>
        <v>-256485.10000000001</v>
      </c>
      <c r="H51" s="40" t="str">
        <f>IFERROR(F51/E51,"")</f>
        <v/>
      </c>
      <c r="I51" s="40" t="str">
        <f>IFERROR(F51/D51,"")</f>
        <v/>
      </c>
      <c r="J51" s="39">
        <f>F51-C51</f>
        <v>400419.60000000009</v>
      </c>
      <c r="K51" s="40">
        <f>IFERROR(F51/C51,"")</f>
        <v>0.3904449153735694</v>
      </c>
      <c r="L51" s="1"/>
      <c r="M51" s="1"/>
      <c r="N51" s="1"/>
      <c r="O51" s="1"/>
    </row>
    <row r="52" s="32" customFormat="1" ht="27.75" customHeight="1">
      <c r="A52" s="52"/>
      <c r="B52" s="53" t="s">
        <v>102</v>
      </c>
      <c r="C52" s="35">
        <f>C41+C42</f>
        <v>1591659.9074626863</v>
      </c>
      <c r="D52" s="35">
        <f>D41+D42</f>
        <v>59141413.599999994</v>
      </c>
      <c r="E52" s="35">
        <f>E41+E42</f>
        <v>2258075.6999999997</v>
      </c>
      <c r="F52" s="35">
        <f>F41+F42</f>
        <v>2425018.7999999998</v>
      </c>
      <c r="G52" s="35">
        <f>F52-E52</f>
        <v>166943.10000000009</v>
      </c>
      <c r="H52" s="36">
        <f>IFERROR(F52/E52,"")</f>
        <v>1.0739315781131695</v>
      </c>
      <c r="I52" s="36">
        <f>IFERROR(F52/D52,"")</f>
        <v>0.041003734141383461</v>
      </c>
      <c r="J52" s="35">
        <f>F52-C52</f>
        <v>833358.89253731351</v>
      </c>
      <c r="K52" s="36">
        <f>IFERROR(F52/C52,"")</f>
        <v>1.5235784910017596</v>
      </c>
      <c r="L52" s="32"/>
      <c r="M52" s="32"/>
      <c r="N52" s="32"/>
      <c r="O52" s="32"/>
    </row>
    <row r="53" ht="12.75">
      <c r="A53" s="2"/>
      <c r="B53" s="3"/>
      <c r="C53" s="4"/>
      <c r="D53" s="4"/>
      <c r="E53" s="4"/>
      <c r="F53" s="4"/>
      <c r="G53" s="4"/>
      <c r="H53" s="4"/>
      <c r="I53" s="5"/>
      <c r="J53" s="5"/>
      <c r="K53" s="5"/>
      <c r="L53" s="1"/>
      <c r="M53" s="1"/>
      <c r="N53" s="1"/>
      <c r="O53" s="1"/>
    </row>
    <row r="54" ht="12.75">
      <c r="A54" s="2"/>
      <c r="B54" s="54"/>
      <c r="C54" s="4"/>
      <c r="D54" s="4"/>
      <c r="E54" s="4"/>
      <c r="F54" s="4"/>
      <c r="G54" s="4"/>
      <c r="H54" s="4"/>
      <c r="I54" s="5"/>
      <c r="J54" s="5"/>
      <c r="K54" s="5"/>
      <c r="L54" s="1"/>
      <c r="M54" s="1"/>
      <c r="N54" s="1"/>
      <c r="O54" s="1"/>
    </row>
    <row r="55" ht="12.75">
      <c r="A55" s="2"/>
      <c r="B55" s="54"/>
      <c r="C55" s="4"/>
      <c r="D55" s="4"/>
      <c r="E55" s="4"/>
      <c r="F55" s="4"/>
      <c r="G55" s="4"/>
      <c r="H55" s="4"/>
      <c r="I55" s="5"/>
      <c r="J55" s="5"/>
      <c r="K55" s="5"/>
      <c r="L55" s="1"/>
      <c r="M55" s="1"/>
      <c r="N55" s="1"/>
      <c r="O55" s="1"/>
    </row>
    <row r="56" ht="12.75">
      <c r="A56" s="2"/>
      <c r="B56" s="3"/>
      <c r="C56" s="4"/>
      <c r="D56" s="4"/>
      <c r="E56" s="4"/>
      <c r="F56" s="4"/>
      <c r="G56" s="4"/>
      <c r="H56" s="4"/>
      <c r="I56" s="5"/>
      <c r="J56" s="5"/>
      <c r="K56" s="5"/>
      <c r="L56" s="1"/>
      <c r="M56" s="1"/>
      <c r="N56" s="1"/>
      <c r="O56" s="1"/>
    </row>
    <row r="57" ht="12.75">
      <c r="A57" s="2"/>
      <c r="B57" s="3"/>
      <c r="C57" s="4"/>
      <c r="D57" s="4"/>
      <c r="E57" s="4"/>
      <c r="F57" s="4"/>
      <c r="G57" s="4"/>
      <c r="H57" s="4"/>
      <c r="I57" s="5"/>
      <c r="J57" s="5"/>
      <c r="K57" s="5"/>
      <c r="L57" s="1"/>
      <c r="M57" s="1"/>
      <c r="N57" s="1"/>
      <c r="O57" s="1"/>
    </row>
    <row r="58" ht="12.75">
      <c r="A58" s="2"/>
      <c r="B58" s="3"/>
      <c r="C58" s="4"/>
      <c r="D58" s="4"/>
      <c r="E58" s="4"/>
      <c r="F58" s="4"/>
      <c r="G58" s="4"/>
      <c r="H58" s="4"/>
      <c r="I58" s="5"/>
      <c r="J58" s="5"/>
      <c r="K58" s="5"/>
      <c r="L58" s="1"/>
      <c r="M58" s="1"/>
      <c r="N58" s="1"/>
      <c r="O58" s="1"/>
    </row>
    <row r="59" ht="12.75">
      <c r="A59" s="2"/>
      <c r="B59" s="3"/>
      <c r="C59" s="4"/>
      <c r="D59" s="4"/>
      <c r="E59" s="4"/>
      <c r="F59" s="4"/>
      <c r="G59" s="4"/>
      <c r="H59" s="4"/>
      <c r="I59" s="5"/>
      <c r="J59" s="5"/>
      <c r="K59" s="5"/>
      <c r="L59" s="1"/>
      <c r="M59" s="1"/>
      <c r="N59" s="1"/>
      <c r="O59" s="1"/>
    </row>
    <row r="60" ht="12.75">
      <c r="A60" s="2"/>
      <c r="B60" s="3"/>
      <c r="C60" s="4"/>
      <c r="D60" s="4"/>
      <c r="E60" s="4"/>
      <c r="F60" s="4"/>
      <c r="G60" s="4"/>
      <c r="H60" s="4"/>
      <c r="I60" s="5"/>
      <c r="J60" s="5"/>
      <c r="K60" s="5"/>
      <c r="L60" s="1"/>
      <c r="M60" s="1"/>
      <c r="N60" s="1"/>
      <c r="O60" s="1"/>
    </row>
    <row r="61" ht="12.75">
      <c r="A61" s="2"/>
      <c r="B61" s="3"/>
      <c r="C61" s="4"/>
      <c r="D61" s="4"/>
      <c r="E61" s="4"/>
      <c r="F61" s="4"/>
      <c r="G61" s="4"/>
      <c r="H61" s="4"/>
      <c r="I61" s="5"/>
      <c r="J61" s="5"/>
      <c r="K61" s="5"/>
      <c r="L61" s="1"/>
      <c r="M61" s="1"/>
      <c r="N61" s="1"/>
      <c r="O61" s="1"/>
    </row>
    <row r="62" ht="12.75">
      <c r="A62" s="2"/>
      <c r="B62" s="3"/>
      <c r="C62" s="4"/>
      <c r="D62" s="4"/>
      <c r="E62" s="4"/>
      <c r="F62" s="4"/>
      <c r="G62" s="4"/>
      <c r="H62" s="4"/>
      <c r="I62" s="5"/>
      <c r="J62" s="5"/>
      <c r="K62" s="5"/>
      <c r="L62" s="1"/>
      <c r="M62" s="1"/>
      <c r="N62" s="1"/>
      <c r="O62" s="1"/>
    </row>
    <row r="63" ht="12.75">
      <c r="A63" s="2"/>
      <c r="B63" s="3"/>
      <c r="C63" s="4"/>
      <c r="D63" s="4"/>
      <c r="E63" s="4"/>
      <c r="F63" s="4"/>
      <c r="G63" s="4"/>
      <c r="H63" s="4"/>
      <c r="I63" s="5"/>
      <c r="J63" s="5"/>
      <c r="K63" s="5"/>
      <c r="L63" s="1"/>
      <c r="M63" s="1"/>
      <c r="N63" s="1"/>
      <c r="O63" s="1"/>
    </row>
    <row r="64" ht="12.75">
      <c r="A64" s="2"/>
      <c r="B64" s="3"/>
      <c r="C64" s="4"/>
      <c r="D64" s="4"/>
      <c r="E64" s="4"/>
      <c r="F64" s="4"/>
      <c r="G64" s="4"/>
      <c r="H64" s="4"/>
      <c r="I64" s="5"/>
      <c r="J64" s="5"/>
      <c r="K64" s="5"/>
      <c r="L64" s="1"/>
      <c r="M64" s="1"/>
      <c r="N64" s="1"/>
      <c r="O64" s="1"/>
    </row>
    <row r="65" ht="12.75">
      <c r="A65" s="2"/>
      <c r="B65" s="3"/>
      <c r="C65" s="4"/>
      <c r="D65" s="4"/>
      <c r="E65" s="4"/>
      <c r="F65" s="4"/>
      <c r="G65" s="4"/>
      <c r="H65" s="4"/>
      <c r="I65" s="5"/>
      <c r="J65" s="5"/>
      <c r="K65" s="5"/>
      <c r="L65" s="1"/>
      <c r="M65" s="1"/>
      <c r="N65" s="1"/>
      <c r="O65" s="1"/>
    </row>
    <row r="66" ht="12.75">
      <c r="A66" s="2"/>
      <c r="B66" s="3"/>
      <c r="C66" s="4"/>
      <c r="D66" s="4"/>
      <c r="E66" s="4"/>
      <c r="F66" s="4"/>
      <c r="G66" s="4"/>
      <c r="H66" s="4"/>
      <c r="I66" s="5"/>
      <c r="J66" s="5"/>
      <c r="K66" s="5"/>
      <c r="L66" s="1"/>
      <c r="M66" s="1"/>
      <c r="N66" s="1"/>
      <c r="O66" s="1"/>
    </row>
    <row r="67" ht="12.75">
      <c r="A67" s="2"/>
      <c r="B67" s="3"/>
      <c r="C67" s="4"/>
      <c r="D67" s="4"/>
      <c r="E67" s="4"/>
      <c r="F67" s="4"/>
      <c r="G67" s="4"/>
      <c r="H67" s="4"/>
      <c r="I67" s="5"/>
      <c r="J67" s="5"/>
      <c r="K67" s="5"/>
      <c r="L67" s="1"/>
      <c r="M67" s="1"/>
      <c r="N67" s="1"/>
      <c r="O67" s="1"/>
    </row>
    <row r="68" ht="12.75">
      <c r="A68" s="2"/>
      <c r="B68" s="3"/>
      <c r="C68" s="4"/>
      <c r="D68" s="4"/>
      <c r="E68" s="4"/>
      <c r="F68" s="4"/>
      <c r="G68" s="4"/>
      <c r="H68" s="4"/>
      <c r="I68" s="5"/>
      <c r="J68" s="5"/>
      <c r="K68" s="5"/>
      <c r="L68" s="1"/>
      <c r="M68" s="1"/>
      <c r="N68" s="1"/>
      <c r="O68" s="1"/>
      <c r="P68" s="1"/>
      <c r="Q68" s="1"/>
    </row>
    <row r="69" ht="12.75">
      <c r="A69" s="2"/>
      <c r="B69" s="3"/>
      <c r="C69" s="4"/>
      <c r="D69" s="4"/>
      <c r="E69" s="4"/>
      <c r="F69" s="4"/>
      <c r="G69" s="4"/>
      <c r="H69" s="4"/>
      <c r="I69" s="5"/>
      <c r="J69" s="5"/>
      <c r="K69" s="5"/>
      <c r="L69" s="1"/>
      <c r="M69" s="1"/>
      <c r="N69" s="1"/>
      <c r="O69" s="1"/>
      <c r="P69" s="1"/>
      <c r="Q69" s="1"/>
    </row>
    <row r="70" ht="12.75">
      <c r="A70" s="2"/>
      <c r="B70" s="3"/>
      <c r="C70" s="4"/>
      <c r="D70" s="4"/>
      <c r="E70" s="4"/>
      <c r="F70" s="4"/>
      <c r="G70" s="4"/>
      <c r="H70" s="4"/>
      <c r="I70" s="5"/>
      <c r="J70" s="5"/>
      <c r="K70" s="5"/>
      <c r="L70" s="1"/>
      <c r="M70" s="1"/>
      <c r="N70" s="1"/>
      <c r="O70" s="1"/>
      <c r="P70" s="1"/>
      <c r="Q70" s="1"/>
    </row>
    <row r="71" ht="12.75">
      <c r="A71" s="2"/>
      <c r="B71" s="3"/>
      <c r="C71" s="4"/>
      <c r="D71" s="4"/>
      <c r="E71" s="4"/>
      <c r="F71" s="4"/>
      <c r="G71" s="4"/>
      <c r="H71" s="4"/>
      <c r="I71" s="5"/>
      <c r="J71" s="5"/>
      <c r="K71" s="5"/>
      <c r="L71" s="1"/>
      <c r="M71" s="1"/>
      <c r="N71" s="1"/>
      <c r="O71" s="1"/>
      <c r="P71" s="1"/>
      <c r="Q71" s="1"/>
    </row>
    <row r="72" ht="12.75">
      <c r="A72" s="2"/>
      <c r="B72" s="3"/>
      <c r="C72" s="4"/>
      <c r="D72" s="4"/>
      <c r="E72" s="4"/>
      <c r="F72" s="4"/>
      <c r="G72" s="4"/>
      <c r="H72" s="4"/>
      <c r="I72" s="5"/>
      <c r="J72" s="5"/>
      <c r="K72" s="5"/>
      <c r="L72" s="1"/>
      <c r="M72" s="1"/>
      <c r="N72" s="1"/>
      <c r="O72" s="1"/>
      <c r="P72" s="1"/>
      <c r="Q72" s="1"/>
      <c r="R72" s="1"/>
      <c r="S72" s="1"/>
    </row>
    <row r="73" ht="12.75">
      <c r="C73" s="4"/>
      <c r="D73" s="4"/>
      <c r="E73" s="4"/>
      <c r="F73" s="4"/>
      <c r="G73" s="4"/>
      <c r="H73" s="4"/>
      <c r="I73" s="5"/>
      <c r="J73" s="5"/>
      <c r="K73" s="5"/>
      <c r="L73" s="1"/>
      <c r="M73" s="1"/>
      <c r="N73" s="1"/>
      <c r="O73" s="1"/>
      <c r="P73" s="1"/>
      <c r="Q73" s="1"/>
      <c r="R73" s="1"/>
      <c r="S73" s="1"/>
    </row>
    <row r="74" ht="12.75">
      <c r="C74" s="4"/>
      <c r="D74" s="4"/>
      <c r="E74" s="4"/>
      <c r="F74" s="4"/>
      <c r="G74" s="4"/>
      <c r="H74" s="4"/>
      <c r="I74" s="5"/>
      <c r="J74" s="5"/>
      <c r="K74" s="5"/>
      <c r="L74" s="1"/>
      <c r="M74" s="1"/>
      <c r="N74" s="1"/>
      <c r="O74" s="1"/>
    </row>
    <row r="75" ht="12.75">
      <c r="C75" s="4"/>
      <c r="D75" s="4"/>
      <c r="E75" s="4"/>
      <c r="F75" s="4"/>
      <c r="G75" s="4"/>
      <c r="H75" s="4"/>
      <c r="I75" s="5"/>
      <c r="J75" s="5"/>
      <c r="K75" s="5"/>
      <c r="L75" s="1"/>
      <c r="M75" s="1"/>
      <c r="N75" s="1"/>
      <c r="O75" s="1"/>
    </row>
    <row r="76" ht="12.75">
      <c r="A76" s="2"/>
      <c r="B76" s="3"/>
      <c r="C76" s="4"/>
      <c r="D76" s="4"/>
      <c r="E76" s="4"/>
      <c r="F76" s="4"/>
      <c r="G76" s="4"/>
      <c r="H76" s="4"/>
      <c r="I76" s="5"/>
      <c r="J76" s="5"/>
      <c r="K76" s="5"/>
      <c r="L76" s="1"/>
      <c r="M76" s="1"/>
      <c r="N76" s="1"/>
      <c r="O76" s="1"/>
      <c r="P76" s="1"/>
      <c r="Q76" s="1"/>
    </row>
    <row r="77" ht="12.75">
      <c r="A77" s="2"/>
      <c r="B77" s="3"/>
      <c r="C77" s="4"/>
      <c r="D77" s="4"/>
      <c r="E77" s="4"/>
      <c r="F77" s="4"/>
      <c r="G77" s="4"/>
      <c r="H77" s="4"/>
      <c r="I77" s="5"/>
      <c r="J77" s="5"/>
      <c r="K77" s="5"/>
      <c r="L77" s="1"/>
      <c r="M77" s="1"/>
      <c r="N77" s="1"/>
      <c r="O77" s="1"/>
      <c r="P77" s="1"/>
      <c r="Q77" s="1"/>
    </row>
    <row r="78" ht="12.75">
      <c r="A78" s="2"/>
      <c r="B78" s="3"/>
      <c r="C78" s="4"/>
      <c r="D78" s="4"/>
      <c r="E78" s="4"/>
      <c r="F78" s="4"/>
      <c r="G78" s="4"/>
      <c r="H78" s="4"/>
      <c r="I78" s="5"/>
      <c r="J78" s="5"/>
      <c r="K78" s="5"/>
      <c r="L78" s="1"/>
      <c r="M78" s="1"/>
      <c r="N78" s="1"/>
      <c r="O78" s="1"/>
      <c r="P78" s="1"/>
      <c r="Q78" s="1"/>
    </row>
    <row r="79" ht="12.75">
      <c r="A79" s="2"/>
      <c r="B79" s="3"/>
      <c r="C79" s="4"/>
      <c r="D79" s="4"/>
      <c r="G79" s="4"/>
      <c r="H79" s="4"/>
      <c r="I79" s="5"/>
      <c r="J79" s="5"/>
      <c r="K79" s="5"/>
      <c r="L79" s="1"/>
      <c r="M79" s="1"/>
      <c r="N79" s="1"/>
      <c r="O79" s="1"/>
    </row>
    <row r="80" ht="12.75">
      <c r="A80" s="2"/>
      <c r="B80" s="3"/>
      <c r="C80" s="4"/>
      <c r="D80" s="4"/>
      <c r="E80" s="4"/>
      <c r="F80" s="4"/>
      <c r="G80" s="4"/>
      <c r="H80" s="4"/>
      <c r="I80" s="5"/>
      <c r="J80" s="5"/>
      <c r="K80" s="5"/>
      <c r="L80" s="1"/>
      <c r="M80" s="1"/>
      <c r="N80" s="1"/>
      <c r="O80" s="1"/>
      <c r="P80" s="1"/>
      <c r="Q80" s="1"/>
      <c r="R80" s="1"/>
      <c r="S80" s="1"/>
    </row>
    <row r="81" ht="12.75">
      <c r="A81" s="2"/>
      <c r="B81" s="3"/>
      <c r="C81" s="4"/>
      <c r="D81" s="4"/>
      <c r="E81" s="4"/>
      <c r="F81" s="4"/>
      <c r="G81" s="4"/>
      <c r="H81" s="4"/>
      <c r="I81" s="5"/>
      <c r="J81" s="5"/>
      <c r="K81" s="5"/>
      <c r="L81" s="1"/>
      <c r="M81" s="1"/>
      <c r="N81" s="1"/>
      <c r="O81" s="1"/>
    </row>
    <row r="82" ht="12.75">
      <c r="A82" s="2"/>
      <c r="B82" s="3"/>
      <c r="C82" s="4"/>
      <c r="D82" s="4"/>
      <c r="E82" s="4"/>
      <c r="F82" s="4"/>
      <c r="G82" s="4"/>
      <c r="H82" s="4"/>
      <c r="I82" s="5"/>
      <c r="J82" s="5"/>
      <c r="K82" s="5"/>
      <c r="L82" s="1"/>
      <c r="M82" s="1"/>
      <c r="N82" s="1"/>
      <c r="O82" s="1"/>
    </row>
    <row r="83" ht="12.75">
      <c r="A83" s="2"/>
      <c r="B83" s="3"/>
      <c r="C83" s="4"/>
      <c r="D83" s="4"/>
      <c r="E83" s="4"/>
      <c r="F83" s="4"/>
      <c r="G83" s="4"/>
      <c r="H83" s="4"/>
      <c r="I83" s="5"/>
      <c r="J83" s="5"/>
      <c r="K83" s="5"/>
      <c r="L83" s="1"/>
      <c r="M83" s="1"/>
      <c r="N83" s="1"/>
      <c r="O83" s="1"/>
    </row>
    <row r="84" ht="12.75">
      <c r="A84" s="2"/>
      <c r="B84" s="3"/>
      <c r="C84" s="4"/>
      <c r="D84" s="4"/>
      <c r="E84" s="4"/>
      <c r="F84" s="4"/>
      <c r="G84" s="4"/>
      <c r="H84" s="4"/>
      <c r="I84" s="5"/>
      <c r="J84" s="5"/>
      <c r="K84" s="5"/>
      <c r="L84" s="1"/>
      <c r="M84" s="1"/>
      <c r="N84" s="1"/>
      <c r="O84" s="1"/>
    </row>
    <row r="85" ht="12.75">
      <c r="A85" s="2"/>
      <c r="B85" s="3"/>
      <c r="C85" s="4"/>
      <c r="D85" s="4"/>
      <c r="E85" s="4"/>
      <c r="F85" s="4"/>
      <c r="G85" s="4"/>
      <c r="H85" s="4"/>
      <c r="I85" s="5"/>
      <c r="J85" s="5"/>
      <c r="K85" s="5"/>
      <c r="L85" s="1"/>
      <c r="M85" s="1"/>
      <c r="N85" s="1"/>
      <c r="O85" s="1"/>
    </row>
    <row r="86" ht="12.75">
      <c r="A86" s="2"/>
      <c r="B86" s="3"/>
      <c r="C86" s="4"/>
      <c r="D86" s="4"/>
      <c r="E86" s="4"/>
      <c r="F86" s="4"/>
      <c r="G86" s="4"/>
      <c r="H86" s="4"/>
      <c r="I86" s="5"/>
      <c r="J86" s="5"/>
      <c r="K86" s="5"/>
      <c r="L86" s="1"/>
      <c r="M86" s="1"/>
      <c r="N86" s="1"/>
      <c r="O86" s="1"/>
    </row>
    <row r="87" ht="12.75">
      <c r="A87" s="2"/>
      <c r="B87" s="3"/>
      <c r="C87" s="4"/>
      <c r="D87" s="4"/>
      <c r="E87" s="4"/>
      <c r="F87" s="4"/>
      <c r="G87" s="4"/>
      <c r="H87" s="4"/>
      <c r="I87" s="5"/>
      <c r="J87" s="5"/>
      <c r="K87" s="5"/>
      <c r="L87" s="1"/>
      <c r="M87" s="1"/>
      <c r="N87" s="1"/>
      <c r="O87" s="1"/>
    </row>
    <row r="88" ht="12.75">
      <c r="A88" s="2"/>
      <c r="B88" s="3"/>
      <c r="C88" s="4"/>
      <c r="D88" s="4"/>
      <c r="E88" s="4"/>
      <c r="F88" s="4"/>
      <c r="G88" s="4"/>
      <c r="H88" s="4"/>
      <c r="I88" s="5"/>
      <c r="J88" s="5"/>
      <c r="K88" s="5"/>
      <c r="L88" s="1"/>
      <c r="M88" s="1"/>
      <c r="N88" s="1"/>
      <c r="O88" s="1"/>
    </row>
    <row r="89" ht="12.75">
      <c r="A89" s="2"/>
      <c r="B89" s="3"/>
      <c r="C89" s="4"/>
      <c r="D89" s="4"/>
      <c r="E89" s="4"/>
      <c r="F89" s="4"/>
      <c r="G89" s="4"/>
      <c r="H89" s="4"/>
      <c r="I89" s="5"/>
      <c r="J89" s="5"/>
      <c r="K89" s="5"/>
      <c r="L89" s="1"/>
      <c r="M89" s="1"/>
      <c r="N89" s="1"/>
      <c r="O89" s="1"/>
    </row>
    <row r="90" ht="12.75">
      <c r="A90" s="2"/>
      <c r="B90" s="3"/>
      <c r="C90" s="4"/>
      <c r="D90" s="4"/>
      <c r="E90" s="4"/>
      <c r="F90" s="4"/>
      <c r="G90" s="4"/>
      <c r="H90" s="4"/>
      <c r="I90" s="5"/>
      <c r="M90" s="1"/>
      <c r="N90" s="1"/>
      <c r="O90" s="1"/>
    </row>
    <row r="91" ht="12.75">
      <c r="A91" s="2"/>
      <c r="B91" s="3"/>
      <c r="C91" s="4"/>
      <c r="D91" s="4"/>
      <c r="F91" s="4"/>
      <c r="G91" s="4"/>
      <c r="H91" s="4"/>
      <c r="I91" s="5"/>
      <c r="K91" s="5"/>
      <c r="M91" s="1"/>
      <c r="N91" s="1"/>
      <c r="O91" s="1"/>
    </row>
    <row r="92" ht="12.75">
      <c r="A92" s="2"/>
      <c r="B92" s="3"/>
      <c r="C92" s="4"/>
      <c r="D92" s="4"/>
      <c r="E92" s="4"/>
      <c r="F92" s="4"/>
      <c r="G92" s="4"/>
      <c r="H92" s="4"/>
      <c r="I92" s="5"/>
      <c r="J92" s="5"/>
      <c r="M92" s="1"/>
      <c r="N92" s="1"/>
      <c r="O92" s="1"/>
    </row>
    <row r="93" ht="12.75">
      <c r="C93" s="4"/>
      <c r="M93" s="1"/>
      <c r="N93" s="1"/>
      <c r="O93" s="1"/>
    </row>
    <row r="94" ht="12.75">
      <c r="C94" s="4"/>
      <c r="E94" s="4"/>
      <c r="F94" s="4"/>
      <c r="G94" s="4"/>
      <c r="H94" s="4"/>
      <c r="I94" s="5"/>
      <c r="J94" s="5"/>
    </row>
    <row r="95" ht="12.75">
      <c r="A95" s="2"/>
      <c r="B95" s="3"/>
      <c r="C95" s="4"/>
    </row>
    <row r="96" ht="12.75">
      <c r="C96" s="4"/>
    </row>
    <row r="97" ht="12.75">
      <c r="C97" s="4"/>
    </row>
    <row r="98" ht="12.75">
      <c r="C98" s="4"/>
    </row>
    <row r="99" ht="12.75">
      <c r="C99" s="4"/>
    </row>
    <row r="100" ht="12.75">
      <c r="C100" s="4"/>
    </row>
  </sheetData>
  <mergeCells count="1">
    <mergeCell ref="B4:K4"/>
  </mergeCells>
  <printOptions headings="0" gridLines="0"/>
  <pageMargins left="0.40944881889763785" right="0.07874015748031496" top="0.59055118110236249" bottom="0.23622047244094491" header="0.27559055118110237" footer="0.15748031496062992"/>
  <pageSetup paperSize="9" scale="25" firstPageNumber="1" fitToWidth="1" fitToHeight="1" pageOrder="downThenOver" orientation="landscape" usePrinterDefaults="1" blackAndWhite="0" draft="0" cellComments="none" useFirstPageNumber="1" errors="displayed" horizontalDpi="600" verticalDpi="600" copies="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4</cp:revision>
  <dcterms:modified xsi:type="dcterms:W3CDTF">2025-02-10T12:48:45Z</dcterms:modified>
</cp:coreProperties>
</file>