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3.25" sheetId="1" state="visible" r:id="rId1"/>
  </sheets>
  <definedNames>
    <definedName name="_xlnm._FilterDatabase" localSheetId="0" hidden="1">'на 01.03.25'!$A$5:$K$50</definedName>
    <definedName name="Print_Titles" localSheetId="0" hidden="0">'на 01.03.25'!$5:$5</definedName>
    <definedName name="_xlnm.Print_Area" localSheetId="0" hidden="0">'на 01.03.25'!$A$1:$K$50</definedName>
  </definedNames>
  <calcPr/>
</workbook>
</file>

<file path=xl/sharedStrings.xml><?xml version="1.0" encoding="utf-8"?>
<sst xmlns="http://schemas.openxmlformats.org/spreadsheetml/2006/main" count="101" uniqueCount="101">
  <si>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</si>
  <si>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</si>
  <si>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марта 2025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</si>
  <si>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</si>
  <si>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</si>
  <si>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</si>
  <si>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01.03.2024г  (в сопост. условиях 2025г)</t>
  </si>
  <si>
    <t xml:space="preserve">Уточненный годовой план 2025 года </t>
  </si>
  <si>
    <t xml:space="preserve">План января - февраля 2025г.</t>
  </si>
  <si>
    <t xml:space="preserve">Факт на 01.03.2025г. </t>
  </si>
  <si>
    <t xml:space="preserve">Отклонение факта отч.периода от плана отч.периода 2025 года</t>
  </si>
  <si>
    <t xml:space="preserve">Исполн. плана отч. периода 2025 года</t>
  </si>
  <si>
    <t xml:space="preserve">% исполн. плана 2025 года</t>
  </si>
  <si>
    <t xml:space="preserve">Откл. факта 2025г. от факта 2024г.</t>
  </si>
  <si>
    <t xml:space="preserve">Факт 2025г. к факту 2024г.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</si>
  <si>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</si>
  <si>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</si>
  <si>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</si>
  <si>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</si>
  <si>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</si>
  <si>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1 03 03000 01 0000 110</t>
  </si>
  <si>
    <t xml:space="preserve">Туристический налог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</si>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</sst>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4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9.000000"/>
      <name val="Times New Roman"/>
    </font>
    <font>
      <sz val="14.000000"/>
      <name val="Times New Roman"/>
    </font>
    <font>
      <b/>
      <sz val="14.000000"/>
      <name val="Times New Roman"/>
    </font>
    <font>
      <b/>
      <i/>
      <sz val="9.000000"/>
      <name val="Times New Roman"/>
    </font>
    <font>
      <b/>
      <i/>
      <sz val="12.000000"/>
      <name val="Times New Roman"/>
    </font>
    <font>
      <b/>
      <sz val="9.000000"/>
      <name val="Times New Roman"/>
    </font>
    <font>
      <b/>
      <sz val="11.000000"/>
      <name val="Times New Roman"/>
    </font>
    <font>
      <b/>
      <sz val="12.000000"/>
      <name val="Times New Roman"/>
    </font>
    <font>
      <sz val="10.000000"/>
      <name val="Times New Roman"/>
    </font>
    <font>
      <i/>
      <sz val="12.000000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9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1" fillId="0" borderId="0" numFmtId="0" xfId="0" applyFont="1" applyAlignment="1">
      <alignment horizontal="left" vertical="center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5" fillId="0" borderId="0" numFmtId="0" xfId="0" applyFont="1" applyAlignment="1">
      <alignment vertical="center" wrapText="1"/>
    </xf>
    <xf fontId="1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4" fillId="0" borderId="0" numFmtId="0" xfId="0" applyFont="1" applyAlignment="1">
      <alignment horizontal="right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6" fillId="0" borderId="0" numFmtId="166" xfId="0" applyNumberFormat="1" applyFont="1" applyAlignment="1">
      <alignment horizontal="left"/>
    </xf>
    <xf fontId="6" fillId="0" borderId="0" numFmtId="166" xfId="0" applyNumberFormat="1" applyFont="1" applyAlignment="1">
      <alignment horizontal="center" vertical="center"/>
    </xf>
    <xf fontId="6" fillId="0" borderId="0" numFmtId="166" xfId="0" applyNumberFormat="1" applyFont="1" applyAlignment="1">
      <alignment horizontal="center"/>
    </xf>
    <xf fontId="7" fillId="0" borderId="0" numFmtId="166" xfId="0" applyNumberFormat="1" applyFont="1" applyAlignment="1">
      <alignment horizontal="center" vertical="center" wrapText="1"/>
    </xf>
    <xf fontId="8" fillId="0" borderId="0" numFmtId="166" xfId="0" applyNumberFormat="1" applyFont="1" applyAlignment="1">
      <alignment horizontal="left" vertical="center" wrapText="1"/>
    </xf>
    <xf fontId="8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9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1" fillId="0" borderId="3" numFmtId="164" xfId="1" applyNumberFormat="1" applyFont="1" applyBorder="1" applyAlignment="1" applyProtection="1">
      <alignment horizontal="center" vertical="top" wrapText="1"/>
    </xf>
    <xf fontId="11" fillId="0" borderId="2" numFmtId="164" xfId="0" applyNumberFormat="1" applyFont="1" applyBorder="1" applyAlignment="1">
      <alignment horizontal="center" vertical="top" wrapText="1"/>
    </xf>
    <xf fontId="11" fillId="0" borderId="4" numFmtId="164" xfId="0" applyNumberFormat="1" applyFont="1" applyBorder="1" applyAlignment="1">
      <alignment horizontal="center" vertical="top" wrapText="1"/>
    </xf>
    <xf fontId="11" fillId="0" borderId="5" numFmtId="3" xfId="0" applyNumberFormat="1" applyFont="1" applyBorder="1" applyAlignment="1">
      <alignment horizontal="center" vertical="top" wrapText="1"/>
    </xf>
    <xf fontId="11" fillId="0" borderId="5" numFmtId="165" xfId="0" applyNumberFormat="1" applyFont="1" applyBorder="1" applyAlignment="1">
      <alignment horizontal="center" vertical="top" wrapText="1"/>
    </xf>
    <xf fontId="11" fillId="0" borderId="0" numFmtId="0" xfId="0" applyFont="1" applyAlignment="1">
      <alignment vertical="center"/>
    </xf>
    <xf fontId="7" fillId="0" borderId="2" numFmtId="166" xfId="0" applyNumberFormat="1" applyFont="1" applyBorder="1" applyAlignment="1">
      <alignment horizontal="center" vertical="center" wrapText="1"/>
    </xf>
    <xf fontId="11" fillId="0" borderId="4" numFmtId="166" xfId="0" applyNumberFormat="1" applyFont="1" applyBorder="1" applyAlignment="1">
      <alignment horizontal="center" vertical="center" wrapText="1"/>
    </xf>
    <xf fontId="11" fillId="0" borderId="2" numFmtId="164" xfId="1" applyNumberFormat="1" applyFont="1" applyBorder="1" applyAlignment="1" applyProtection="1">
      <alignment horizontal="right" vertical="center" wrapText="1"/>
    </xf>
    <xf fontId="11" fillId="0" borderId="2" numFmtId="167" xfId="7" applyNumberFormat="1" applyFont="1" applyBorder="1" applyAlignment="1" applyProtection="1">
      <alignment horizontal="right" vertical="center" wrapText="1"/>
    </xf>
    <xf fontId="4" fillId="0" borderId="2" numFmtId="166" xfId="0" applyNumberFormat="1" applyFont="1" applyBorder="1" applyAlignment="1">
      <alignment horizontal="center" vertical="center" wrapText="1"/>
    </xf>
    <xf fontId="1" fillId="0" borderId="4" numFmtId="166" xfId="0" applyNumberFormat="1" applyFont="1" applyBorder="1" applyAlignment="1">
      <alignment horizontal="justify" vertical="center" wrapText="1"/>
    </xf>
    <xf fontId="1" fillId="0" borderId="2" numFmtId="164" xfId="1" applyNumberFormat="1" applyFont="1" applyBorder="1" applyAlignment="1" applyProtection="1">
      <alignment horizontal="right" vertical="center" wrapText="1"/>
    </xf>
    <xf fontId="1" fillId="0" borderId="2" numFmtId="167" xfId="7" applyNumberFormat="1" applyFont="1" applyBorder="1" applyAlignment="1" applyProtection="1">
      <alignment horizontal="right" vertical="center" wrapText="1"/>
    </xf>
    <xf fontId="4" fillId="0" borderId="3" numFmtId="166" xfId="0" applyNumberFormat="1" applyFont="1" applyBorder="1" applyAlignment="1">
      <alignment horizontal="center" vertical="center" wrapText="1"/>
    </xf>
    <xf fontId="4" fillId="0" borderId="6" numFmtId="166" xfId="0" applyNumberFormat="1" applyFont="1" applyBorder="1" applyAlignment="1">
      <alignment horizontal="center" vertical="center" wrapText="1"/>
    </xf>
    <xf fontId="12" fillId="0" borderId="2" numFmtId="167" xfId="7" applyNumberFormat="1" applyFont="1" applyBorder="1" applyAlignment="1" applyProtection="1">
      <alignment horizontal="right" vertical="center" wrapText="1"/>
    </xf>
    <xf fontId="13" fillId="0" borderId="0" numFmtId="0" xfId="0" applyFont="1"/>
    <xf fontId="1" fillId="0" borderId="2" numFmtId="166" xfId="0" applyNumberFormat="1" applyFont="1" applyBorder="1" applyAlignment="1">
      <alignment horizontal="justify" vertical="top" wrapText="1"/>
    </xf>
    <xf fontId="4" fillId="0" borderId="2" numFmtId="166" xfId="0" applyNumberFormat="1" applyFont="1" applyBorder="1" applyAlignment="1">
      <alignment horizontal="center" wrapText="1"/>
    </xf>
    <xf fontId="1" fillId="0" borderId="2" numFmtId="166" xfId="0" applyNumberFormat="1" applyFont="1" applyBorder="1" applyAlignment="1">
      <alignment horizontal="justify" vertical="center" wrapText="1"/>
    </xf>
    <xf fontId="9" fillId="0" borderId="2" numFmtId="166" xfId="0" applyNumberFormat="1" applyFont="1" applyBorder="1" applyAlignment="1">
      <alignment horizontal="center" vertical="center" wrapText="1"/>
    </xf>
    <xf fontId="11" fillId="0" borderId="2" numFmtId="166" xfId="0" applyNumberFormat="1" applyFont="1" applyBorder="1" applyAlignment="1">
      <alignment horizontal="left" vertical="center" wrapText="1"/>
    </xf>
    <xf fontId="9" fillId="0" borderId="7" numFmtId="0" xfId="0" applyFont="1" applyBorder="1" applyAlignment="1">
      <alignment horizontal="center" vertical="center"/>
    </xf>
    <xf fontId="11" fillId="0" borderId="2" numFmtId="166" xfId="0" applyNumberFormat="1" applyFont="1" applyBorder="1" applyAlignment="1">
      <alignment horizontal="center" vertical="center" wrapText="1"/>
    </xf>
    <xf fontId="1" fillId="0" borderId="0" numFmtId="4" xfId="0" applyNumberFormat="1" applyFont="1" applyAlignment="1">
      <alignment vertical="center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topLeftCell="A1" zoomScale="90" workbookViewId="0">
      <pane ySplit="6" topLeftCell="A7" activePane="bottomLeft" state="frozen"/>
      <selection activeCell="D34" activeCellId="0" sqref="D34"/>
    </sheetView>
  </sheetViews>
  <sheetFormatPr defaultColWidth="15.19921875" defaultRowHeight="15"/>
  <cols>
    <col customWidth="1" hidden="1" min="1" max="1" style="2" width="19.625"/>
    <col customWidth="1" min="2" max="2" style="3" width="46.125"/>
    <col customWidth="1" min="3" max="3" style="4" width="14.625"/>
    <col customWidth="1" min="4" max="4" style="4" width="14.375"/>
    <col customWidth="1" min="5" max="5" style="4" width="14.125"/>
    <col customWidth="1" min="6" max="6" style="4" width="13.140599999999999"/>
    <col customWidth="1" min="7" max="7" style="4" width="12.875"/>
    <col customWidth="1" min="8" max="8" style="4" width="11.125"/>
    <col customWidth="1" min="9" max="9" style="5" width="9.125"/>
    <col customWidth="1" min="10" max="10" style="5" width="10.75390625"/>
    <col customWidth="1" min="11" max="11" style="5" width="9.50390625"/>
    <col min="12" max="16384" style="1" width="15.19921875"/>
  </cols>
  <sheetData>
    <row r="1" ht="17.25">
      <c r="B1" s="6"/>
      <c r="C1" s="7"/>
      <c r="D1" s="8"/>
      <c r="E1" s="8"/>
      <c r="F1" s="8"/>
      <c r="G1" s="8"/>
      <c r="H1" s="8"/>
      <c r="I1" s="8"/>
      <c r="J1" s="8"/>
      <c r="K1" s="9" t="s">
        <v>0</v>
      </c>
    </row>
    <row r="2" ht="17.25">
      <c r="A2" s="10"/>
      <c r="B2" s="11"/>
      <c r="C2" s="12"/>
      <c r="D2" s="11"/>
      <c r="E2" s="11"/>
      <c r="F2" s="11"/>
      <c r="G2" s="11"/>
      <c r="H2" s="11"/>
      <c r="I2" s="11"/>
      <c r="J2" s="11"/>
      <c r="K2" s="13" t="s">
        <v>1</v>
      </c>
    </row>
    <row r="3" ht="17.25">
      <c r="A3" s="14" t="s">
        <v>2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ht="15">
      <c r="A4" s="17"/>
      <c r="B4" s="18"/>
      <c r="C4" s="19"/>
      <c r="D4" s="19"/>
      <c r="E4" s="19"/>
      <c r="F4" s="19"/>
      <c r="G4" s="19"/>
      <c r="H4" s="19"/>
      <c r="I4" s="5"/>
      <c r="K4" s="20" t="s">
        <v>3</v>
      </c>
    </row>
    <row r="5" ht="90">
      <c r="A5" s="21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5" t="s">
        <v>9</v>
      </c>
      <c r="G5" s="26" t="s">
        <v>10</v>
      </c>
      <c r="H5" s="26" t="s">
        <v>11</v>
      </c>
      <c r="I5" s="27" t="s">
        <v>12</v>
      </c>
      <c r="J5" s="27" t="s">
        <v>13</v>
      </c>
      <c r="K5" s="27" t="s">
        <v>14</v>
      </c>
    </row>
    <row r="6" s="28" customFormat="1" ht="20.25" customHeight="1">
      <c r="A6" s="29"/>
      <c r="B6" s="30" t="s">
        <v>15</v>
      </c>
      <c r="C6" s="31">
        <f>SUM(C7:C17)</f>
        <v>2523679.2999999998</v>
      </c>
      <c r="D6" s="31">
        <f>D7+D8+D9+D10+D11+D12+D13+D14+D15+D16+D17</f>
        <v>27221858.300000004</v>
      </c>
      <c r="E6" s="31">
        <f>E7+E8+E9+E10+E11+E12+E13+E14+E15+E16+E17</f>
        <v>1998720.9000000001</v>
      </c>
      <c r="F6" s="31">
        <f>F7+F8+F9+F10+F11+F12+F13+F14+F15+F16+F17</f>
        <v>2732951.5999999996</v>
      </c>
      <c r="G6" s="31">
        <f>SUM(G7:G17)</f>
        <v>734230.69999999995</v>
      </c>
      <c r="H6" s="32">
        <f t="shared" ref="H6:H8" si="0">IFERROR(F6/E6,"")</f>
        <v>1.3673502888772511</v>
      </c>
      <c r="I6" s="32">
        <f t="shared" ref="I6:I8" si="1">IFERROR(F6/D6,"")</f>
        <v>0.10039548255234285</v>
      </c>
      <c r="J6" s="31">
        <f t="shared" ref="J6:J8" si="2">F6-C6</f>
        <v>209272.29999999981</v>
      </c>
      <c r="K6" s="32">
        <f t="shared" ref="K6:K8" si="3">IFERROR(F6/C6,"")</f>
        <v>1.08292349190327</v>
      </c>
      <c r="L6" s="28"/>
      <c r="M6" s="28"/>
      <c r="N6" s="28"/>
      <c r="O6" s="28"/>
      <c r="P6" s="28"/>
      <c r="Q6" s="28"/>
    </row>
    <row r="7" ht="23.25" customHeight="1">
      <c r="A7" s="33" t="s">
        <v>16</v>
      </c>
      <c r="B7" s="34" t="s">
        <v>17</v>
      </c>
      <c r="C7" s="35">
        <v>1813122.7</v>
      </c>
      <c r="D7" s="35">
        <v>20635469.5</v>
      </c>
      <c r="E7" s="35">
        <v>1645528.8</v>
      </c>
      <c r="F7" s="35">
        <v>1936970.6000000001</v>
      </c>
      <c r="G7" s="35">
        <f t="shared" ref="G7:G8" si="4">F7-E7</f>
        <v>291441.80000000005</v>
      </c>
      <c r="H7" s="36">
        <f t="shared" si="0"/>
        <v>1.1771113334509855</v>
      </c>
      <c r="I7" s="36">
        <f t="shared" si="1"/>
        <v>0.093866078501388117</v>
      </c>
      <c r="J7" s="35">
        <f t="shared" si="2"/>
        <v>123847.90000000014</v>
      </c>
      <c r="K7" s="36">
        <f t="shared" si="3"/>
        <v>1.0683064086065439</v>
      </c>
      <c r="L7" s="1"/>
      <c r="M7" s="1"/>
      <c r="N7" s="1"/>
      <c r="O7" s="1"/>
      <c r="P7" s="1"/>
      <c r="Q7" s="1"/>
      <c r="R7" s="1"/>
      <c r="S7" s="1"/>
    </row>
    <row r="8" ht="45">
      <c r="A8" s="33" t="s">
        <v>18</v>
      </c>
      <c r="B8" s="34" t="s">
        <v>19</v>
      </c>
      <c r="C8" s="35">
        <v>13395.700000000001</v>
      </c>
      <c r="D8" s="35">
        <v>82008.100000000006</v>
      </c>
      <c r="E8" s="35">
        <v>8620.5</v>
      </c>
      <c r="F8" s="35">
        <v>8539.2999999999993</v>
      </c>
      <c r="G8" s="35">
        <f t="shared" si="4"/>
        <v>-81.200000000000728</v>
      </c>
      <c r="H8" s="36">
        <f t="shared" si="0"/>
        <v>0.99058059277304089</v>
      </c>
      <c r="I8" s="36">
        <f t="shared" si="1"/>
        <v>0.10412751911091708</v>
      </c>
      <c r="J8" s="35">
        <f t="shared" si="2"/>
        <v>-4856.4000000000015</v>
      </c>
      <c r="K8" s="36">
        <f t="shared" si="3"/>
        <v>0.63746575393596439</v>
      </c>
      <c r="L8" s="1"/>
      <c r="M8" s="1"/>
      <c r="N8" s="1"/>
    </row>
    <row r="9" ht="19.5" customHeight="1">
      <c r="A9" s="33" t="s">
        <v>20</v>
      </c>
      <c r="B9" s="34" t="s">
        <v>21</v>
      </c>
      <c r="C9" s="35"/>
      <c r="D9" s="35">
        <v>52994.300000000003</v>
      </c>
      <c r="E9" s="35">
        <v>0</v>
      </c>
      <c r="F9" s="35">
        <v>0</v>
      </c>
      <c r="G9" s="35"/>
      <c r="H9" s="36"/>
      <c r="I9" s="36"/>
      <c r="J9" s="35"/>
      <c r="K9" s="36"/>
      <c r="L9" s="1"/>
      <c r="M9" s="1"/>
      <c r="N9" s="1"/>
    </row>
    <row r="10" ht="30">
      <c r="A10" s="33" t="s">
        <v>22</v>
      </c>
      <c r="B10" s="34" t="s">
        <v>23</v>
      </c>
      <c r="C10" s="35">
        <v>13298.700000000001</v>
      </c>
      <c r="D10" s="35">
        <v>1259409.1000000001</v>
      </c>
      <c r="E10" s="35">
        <v>20368.299999999999</v>
      </c>
      <c r="F10" s="35">
        <v>6265.3000000000002</v>
      </c>
      <c r="G10" s="35">
        <f t="shared" ref="G10:G50" si="5">F10-E10</f>
        <v>-14103</v>
      </c>
      <c r="H10" s="36">
        <f t="shared" ref="H10:H50" si="6">IFERROR(F10/E10,"")</f>
        <v>0.30760053612721733</v>
      </c>
      <c r="I10" s="36">
        <f t="shared" ref="I10:I50" si="7">IFERROR(F10/D10,"")</f>
        <v>0.0049747933376057072</v>
      </c>
      <c r="J10" s="35">
        <f t="shared" ref="J10:J50" si="8">F10-C10</f>
        <v>-7033.4000000000005</v>
      </c>
      <c r="K10" s="36">
        <f t="shared" ref="K10:K50" si="9">IFERROR(F10/C10,"")</f>
        <v>0.47112123741418332</v>
      </c>
      <c r="L10" s="1"/>
      <c r="M10" s="1"/>
      <c r="N10" s="1"/>
    </row>
    <row r="11" ht="30">
      <c r="A11" s="33" t="s">
        <v>24</v>
      </c>
      <c r="B11" s="34" t="s">
        <v>25</v>
      </c>
      <c r="C11" s="35">
        <v>146</v>
      </c>
      <c r="D11" s="35">
        <v>0</v>
      </c>
      <c r="E11" s="35">
        <v>0</v>
      </c>
      <c r="F11" s="35">
        <v>32.399999999999999</v>
      </c>
      <c r="G11" s="35">
        <f t="shared" si="5"/>
        <v>32.399999999999999</v>
      </c>
      <c r="H11" s="36" t="str">
        <f t="shared" si="6"/>
        <v/>
      </c>
      <c r="I11" s="36" t="str">
        <f t="shared" si="7"/>
        <v/>
      </c>
      <c r="J11" s="35">
        <f t="shared" si="8"/>
        <v>-113.59999999999999</v>
      </c>
      <c r="K11" s="36">
        <f t="shared" si="9"/>
        <v>0.22191780821917806</v>
      </c>
      <c r="L11" s="1"/>
      <c r="M11" s="1"/>
      <c r="N11" s="1"/>
      <c r="O11" s="1"/>
      <c r="P11" s="1"/>
      <c r="Q11" s="1"/>
    </row>
    <row r="12" ht="22.5" customHeight="1">
      <c r="A12" s="33" t="s">
        <v>26</v>
      </c>
      <c r="B12" s="34" t="s">
        <v>27</v>
      </c>
      <c r="C12" s="35">
        <v>41.899999999999999</v>
      </c>
      <c r="D12" s="35">
        <v>1208.9000000000001</v>
      </c>
      <c r="E12" s="35">
        <v>36</v>
      </c>
      <c r="F12" s="35">
        <v>13</v>
      </c>
      <c r="G12" s="35">
        <f t="shared" si="5"/>
        <v>-23</v>
      </c>
      <c r="H12" s="36">
        <f t="shared" si="6"/>
        <v>0.3611111111111111</v>
      </c>
      <c r="I12" s="36">
        <f t="shared" si="7"/>
        <v>0.010753577632558523</v>
      </c>
      <c r="J12" s="35">
        <f t="shared" si="8"/>
        <v>-28.899999999999999</v>
      </c>
      <c r="K12" s="36">
        <f t="shared" si="9"/>
        <v>0.31026252983293556</v>
      </c>
      <c r="L12" s="1"/>
      <c r="M12" s="1"/>
      <c r="N12" s="1"/>
      <c r="O12" s="1"/>
    </row>
    <row r="13" ht="30">
      <c r="A13" s="33" t="s">
        <v>28</v>
      </c>
      <c r="B13" s="34" t="s">
        <v>29</v>
      </c>
      <c r="C13" s="35">
        <v>163543.29999999999</v>
      </c>
      <c r="D13" s="35">
        <v>615839.40000000002</v>
      </c>
      <c r="E13" s="35">
        <v>176874.20000000001</v>
      </c>
      <c r="F13" s="35">
        <v>172269.29999999999</v>
      </c>
      <c r="G13" s="35">
        <f t="shared" si="5"/>
        <v>-4604.9000000000233</v>
      </c>
      <c r="H13" s="36">
        <f t="shared" si="6"/>
        <v>0.97396511192700785</v>
      </c>
      <c r="I13" s="36">
        <f t="shared" si="7"/>
        <v>0.27973088438316868</v>
      </c>
      <c r="J13" s="35">
        <f t="shared" si="8"/>
        <v>8726</v>
      </c>
      <c r="K13" s="36">
        <f t="shared" si="9"/>
        <v>1.0533559002417097</v>
      </c>
      <c r="L13" s="1"/>
      <c r="M13" s="1"/>
      <c r="N13" s="1"/>
      <c r="O13" s="1"/>
    </row>
    <row r="14" ht="21" customHeight="1">
      <c r="A14" s="33" t="s">
        <v>30</v>
      </c>
      <c r="B14" s="34" t="s">
        <v>31</v>
      </c>
      <c r="C14" s="35">
        <v>41829.800000000003</v>
      </c>
      <c r="D14" s="35">
        <v>1486170.1000000001</v>
      </c>
      <c r="E14" s="35">
        <v>46000</v>
      </c>
      <c r="F14" s="35">
        <v>47138.099999999999</v>
      </c>
      <c r="G14" s="35">
        <f t="shared" si="5"/>
        <v>1138.0999999999985</v>
      </c>
      <c r="H14" s="36">
        <f t="shared" si="6"/>
        <v>1.024741304347826</v>
      </c>
      <c r="I14" s="36">
        <f t="shared" si="7"/>
        <v>0.031717836336500105</v>
      </c>
      <c r="J14" s="35">
        <f t="shared" si="8"/>
        <v>5308.2999999999956</v>
      </c>
      <c r="K14" s="36">
        <f t="shared" si="9"/>
        <v>1.1269023519117949</v>
      </c>
      <c r="L14" s="1"/>
      <c r="M14" s="1"/>
      <c r="N14" s="1"/>
    </row>
    <row r="15" ht="20.25" customHeight="1">
      <c r="A15" s="37" t="s">
        <v>32</v>
      </c>
      <c r="B15" s="34" t="s">
        <v>33</v>
      </c>
      <c r="C15" s="35">
        <v>445008.70000000001</v>
      </c>
      <c r="D15" s="35">
        <v>2439929.7999999998</v>
      </c>
      <c r="E15" s="35">
        <v>14300</v>
      </c>
      <c r="F15" s="35">
        <v>467305.79999999999</v>
      </c>
      <c r="G15" s="35">
        <f t="shared" si="5"/>
        <v>453005.79999999999</v>
      </c>
      <c r="H15" s="36">
        <f t="shared" si="6"/>
        <v>32.678727272727272</v>
      </c>
      <c r="I15" s="36">
        <f t="shared" si="7"/>
        <v>0.19152428073955244</v>
      </c>
      <c r="J15" s="35">
        <f t="shared" si="8"/>
        <v>22297.099999999977</v>
      </c>
      <c r="K15" s="36">
        <f t="shared" si="9"/>
        <v>1.0501048631184065</v>
      </c>
      <c r="L15" s="1"/>
      <c r="M15" s="1"/>
      <c r="N15" s="1"/>
    </row>
    <row r="16" ht="20.25" customHeight="1">
      <c r="A16" s="38" t="s">
        <v>34</v>
      </c>
      <c r="B16" s="34" t="s">
        <v>35</v>
      </c>
      <c r="C16" s="35">
        <v>33272.099999999999</v>
      </c>
      <c r="D16" s="35">
        <v>648829.09999999998</v>
      </c>
      <c r="E16" s="35">
        <v>86993.100000000006</v>
      </c>
      <c r="F16" s="35">
        <v>94417.800000000003</v>
      </c>
      <c r="G16" s="35">
        <f t="shared" si="5"/>
        <v>7424.6999999999971</v>
      </c>
      <c r="H16" s="36">
        <f t="shared" si="6"/>
        <v>1.0853481483014169</v>
      </c>
      <c r="I16" s="36">
        <f t="shared" si="7"/>
        <v>0.1455202918611388</v>
      </c>
      <c r="J16" s="35">
        <f t="shared" si="8"/>
        <v>61145.700000000004</v>
      </c>
      <c r="K16" s="36">
        <f t="shared" si="9"/>
        <v>2.8377469411308578</v>
      </c>
      <c r="L16" s="1"/>
      <c r="M16" s="1"/>
      <c r="N16" s="1"/>
      <c r="O16" s="1"/>
      <c r="P16" s="1"/>
      <c r="Q16" s="1"/>
    </row>
    <row r="17" ht="29.25" customHeight="1">
      <c r="A17" s="33" t="s">
        <v>36</v>
      </c>
      <c r="B17" s="34" t="s">
        <v>37</v>
      </c>
      <c r="C17" s="35">
        <v>20.399999999999999</v>
      </c>
      <c r="D17" s="35">
        <v>0</v>
      </c>
      <c r="E17" s="35">
        <v>0</v>
      </c>
      <c r="F17" s="35">
        <v>0</v>
      </c>
      <c r="G17" s="35">
        <f t="shared" si="5"/>
        <v>0</v>
      </c>
      <c r="H17" s="36" t="str">
        <f t="shared" si="6"/>
        <v/>
      </c>
      <c r="I17" s="36" t="str">
        <f t="shared" si="7"/>
        <v/>
      </c>
      <c r="J17" s="35">
        <f t="shared" si="8"/>
        <v>-20.399999999999999</v>
      </c>
      <c r="K17" s="39">
        <f t="shared" si="9"/>
        <v>0</v>
      </c>
      <c r="L17" s="1"/>
      <c r="M17" s="1"/>
      <c r="N17" s="1"/>
    </row>
    <row r="18" s="28" customFormat="1" ht="20.25" customHeight="1">
      <c r="A18" s="29"/>
      <c r="B18" s="30" t="s">
        <v>38</v>
      </c>
      <c r="C18" s="31">
        <f>C19+C20+C21+C22+C23+C24+C25+C26+C27+C28+C29+C30+C31+C32+C33+C34+C35+C36+C37+C38+C39</f>
        <v>1268516.6000000003</v>
      </c>
      <c r="D18" s="31">
        <f>D19+D20+D21+D22+D23+D24+D25+D26+D27+D28+D29+D30+D31+D32+D33+D34+D35+D36+D37+D38+D39</f>
        <v>7517591.2999999998</v>
      </c>
      <c r="E18" s="31">
        <f>E19+E20+E21+E22+E23+E24+E25+E26+E27+E28+E29+E30+E31+E32+E33+E34+E35+E36+E37+E38+E39</f>
        <v>1056217.7000000002</v>
      </c>
      <c r="F18" s="31">
        <f>F19+F20+F21+F22+F23+F24+F25+F26+F27+F28+F29+F30+F31+F32+F33+F34+F35+F36+F37+F38+F39</f>
        <v>1261142.3999999999</v>
      </c>
      <c r="G18" s="31">
        <f t="shared" si="5"/>
        <v>204924.69999999972</v>
      </c>
      <c r="H18" s="32">
        <f t="shared" si="6"/>
        <v>1.1940174833275372</v>
      </c>
      <c r="I18" s="32">
        <f t="shared" si="7"/>
        <v>0.16775884052116533</v>
      </c>
      <c r="J18" s="31">
        <f t="shared" si="8"/>
        <v>-7374.2000000004191</v>
      </c>
      <c r="K18" s="32">
        <f t="shared" si="9"/>
        <v>0.99418675325178996</v>
      </c>
      <c r="L18" s="28"/>
      <c r="M18" s="28"/>
      <c r="N18" s="28"/>
      <c r="O18" s="28"/>
      <c r="P18" s="28"/>
      <c r="Q18" s="28"/>
    </row>
    <row r="19" ht="97.5" customHeight="1">
      <c r="A19" s="33" t="s">
        <v>39</v>
      </c>
      <c r="B19" s="34" t="s">
        <v>40</v>
      </c>
      <c r="C19" s="35">
        <v>0</v>
      </c>
      <c r="D19" s="35">
        <v>7680</v>
      </c>
      <c r="E19" s="35">
        <v>0</v>
      </c>
      <c r="F19" s="35">
        <v>0</v>
      </c>
      <c r="G19" s="35">
        <f t="shared" si="5"/>
        <v>0</v>
      </c>
      <c r="H19" s="36" t="str">
        <f t="shared" si="6"/>
        <v/>
      </c>
      <c r="I19" s="36">
        <f t="shared" si="7"/>
        <v>0</v>
      </c>
      <c r="J19" s="35">
        <f t="shared" si="8"/>
        <v>0</v>
      </c>
      <c r="K19" s="36" t="str">
        <f t="shared" si="9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76.5" customHeight="1">
      <c r="A20" s="33" t="s">
        <v>41</v>
      </c>
      <c r="B20" s="34" t="s">
        <v>42</v>
      </c>
      <c r="C20" s="35">
        <v>81192.199999999997</v>
      </c>
      <c r="D20" s="35">
        <v>393350.29999999999</v>
      </c>
      <c r="E20" s="35">
        <v>79848</v>
      </c>
      <c r="F20" s="35">
        <v>131864.70000000001</v>
      </c>
      <c r="G20" s="35">
        <f t="shared" si="5"/>
        <v>52016.700000000012</v>
      </c>
      <c r="H20" s="36">
        <f t="shared" si="6"/>
        <v>1.6514464983468591</v>
      </c>
      <c r="I20" s="36">
        <f t="shared" si="7"/>
        <v>0.335234776737173</v>
      </c>
      <c r="J20" s="35">
        <f t="shared" si="8"/>
        <v>50672.500000000015</v>
      </c>
      <c r="K20" s="36">
        <f t="shared" si="9"/>
        <v>1.6241055175250827</v>
      </c>
      <c r="L20" s="1"/>
      <c r="M20" s="1"/>
      <c r="N20" s="1"/>
      <c r="O20" s="1"/>
      <c r="P20" s="1"/>
      <c r="Q20" s="1"/>
    </row>
    <row r="21" ht="36" customHeight="1">
      <c r="A21" s="33" t="s">
        <v>43</v>
      </c>
      <c r="B21" s="34" t="s">
        <v>44</v>
      </c>
      <c r="C21" s="35">
        <v>18601.599999999999</v>
      </c>
      <c r="D21" s="35">
        <v>169383.10000000001</v>
      </c>
      <c r="E21" s="35">
        <v>13595.6</v>
      </c>
      <c r="F21" s="35">
        <v>22343.099999999999</v>
      </c>
      <c r="G21" s="35">
        <f t="shared" si="5"/>
        <v>8747.4999999999982</v>
      </c>
      <c r="H21" s="36">
        <f t="shared" si="6"/>
        <v>1.643406690399835</v>
      </c>
      <c r="I21" s="36">
        <f t="shared" si="7"/>
        <v>0.13190867329739506</v>
      </c>
      <c r="J21" s="35">
        <f t="shared" si="8"/>
        <v>3741.5</v>
      </c>
      <c r="K21" s="36">
        <f t="shared" si="9"/>
        <v>1.2011386117323242</v>
      </c>
      <c r="L21" s="1"/>
      <c r="M21" s="1"/>
      <c r="N21" s="1"/>
      <c r="O21" s="1"/>
      <c r="P21" s="1"/>
      <c r="Q21" s="1"/>
    </row>
    <row r="22" ht="24" customHeight="1">
      <c r="A22" s="33" t="s">
        <v>45</v>
      </c>
      <c r="B22" s="34" t="s">
        <v>46</v>
      </c>
      <c r="C22" s="35">
        <v>96.599999999999994</v>
      </c>
      <c r="D22" s="35">
        <v>30.699999999999999</v>
      </c>
      <c r="E22" s="35">
        <v>20.399999999999999</v>
      </c>
      <c r="F22" s="35">
        <v>58.100000000000001</v>
      </c>
      <c r="G22" s="35">
        <f t="shared" si="5"/>
        <v>37.700000000000003</v>
      </c>
      <c r="H22" s="36">
        <f t="shared" si="6"/>
        <v>2.8480392156862746</v>
      </c>
      <c r="I22" s="36">
        <f t="shared" si="7"/>
        <v>1.8925081433224757</v>
      </c>
      <c r="J22" s="35">
        <f t="shared" si="8"/>
        <v>-38.499999999999993</v>
      </c>
      <c r="K22" s="36">
        <f t="shared" si="9"/>
        <v>0.60144927536231885</v>
      </c>
      <c r="L22" s="1"/>
      <c r="M22" s="1"/>
      <c r="N22" s="1"/>
    </row>
    <row r="23" ht="62.25" customHeight="1">
      <c r="A23" s="33" t="s">
        <v>47</v>
      </c>
      <c r="B23" s="34" t="s">
        <v>48</v>
      </c>
      <c r="C23" s="35">
        <v>13540.799999999999</v>
      </c>
      <c r="D23" s="35">
        <v>80987</v>
      </c>
      <c r="E23" s="35">
        <v>13100</v>
      </c>
      <c r="F23" s="35">
        <v>12765.799999999999</v>
      </c>
      <c r="G23" s="35">
        <f t="shared" si="5"/>
        <v>-334.20000000000073</v>
      </c>
      <c r="H23" s="36">
        <f t="shared" si="6"/>
        <v>0.97448854961832054</v>
      </c>
      <c r="I23" s="36">
        <f t="shared" si="7"/>
        <v>0.15762776741946238</v>
      </c>
      <c r="J23" s="35">
        <f t="shared" si="8"/>
        <v>-775</v>
      </c>
      <c r="K23" s="36">
        <f t="shared" si="9"/>
        <v>0.94276556776556775</v>
      </c>
      <c r="L23" s="1"/>
      <c r="M23" s="1"/>
      <c r="N23" s="1"/>
      <c r="O23" s="1"/>
      <c r="P23" s="1"/>
      <c r="Q23" s="1"/>
      <c r="R23" s="1"/>
      <c r="S23" s="1"/>
    </row>
    <row r="24" ht="97.5" customHeight="1">
      <c r="A24" s="33" t="s">
        <v>49</v>
      </c>
      <c r="B24" s="34" t="s">
        <v>50</v>
      </c>
      <c r="C24" s="35">
        <v>32432.400000000001</v>
      </c>
      <c r="D24" s="35">
        <v>259879.79999999999</v>
      </c>
      <c r="E24" s="35">
        <v>33873</v>
      </c>
      <c r="F24" s="35">
        <v>41863.199999999997</v>
      </c>
      <c r="G24" s="35">
        <f t="shared" si="5"/>
        <v>7990.1999999999971</v>
      </c>
      <c r="H24" s="36">
        <f t="shared" si="6"/>
        <v>1.2358869896377644</v>
      </c>
      <c r="I24" s="36">
        <f t="shared" si="7"/>
        <v>0.16108677934953006</v>
      </c>
      <c r="J24" s="35">
        <f t="shared" si="8"/>
        <v>9430.7999999999956</v>
      </c>
      <c r="K24" s="36">
        <f t="shared" si="9"/>
        <v>1.2907832907832906</v>
      </c>
      <c r="L24" s="1"/>
      <c r="M24" s="1"/>
      <c r="N24" s="1"/>
    </row>
    <row r="25" s="40" customFormat="1" ht="64.5" customHeight="1">
      <c r="A25" s="33" t="s">
        <v>51</v>
      </c>
      <c r="B25" s="41" t="s">
        <v>52</v>
      </c>
      <c r="C25" s="35">
        <v>2552.4000000000001</v>
      </c>
      <c r="D25" s="35">
        <v>3462.3000000000002</v>
      </c>
      <c r="E25" s="35">
        <v>26</v>
      </c>
      <c r="F25" s="35">
        <v>2071.5</v>
      </c>
      <c r="G25" s="35">
        <f t="shared" si="5"/>
        <v>2045.5</v>
      </c>
      <c r="H25" s="36">
        <f t="shared" si="6"/>
        <v>79.67307692307692</v>
      </c>
      <c r="I25" s="36">
        <f t="shared" si="7"/>
        <v>0.5983017069578026</v>
      </c>
      <c r="J25" s="35">
        <f t="shared" si="8"/>
        <v>-480.90000000000009</v>
      </c>
      <c r="K25" s="36">
        <f t="shared" si="9"/>
        <v>0.81158909261871182</v>
      </c>
      <c r="L25" s="40"/>
      <c r="M25" s="40"/>
      <c r="N25" s="40"/>
    </row>
    <row r="26" ht="90.75" customHeight="1">
      <c r="A26" s="33" t="s">
        <v>53</v>
      </c>
      <c r="B26" s="34" t="s">
        <v>54</v>
      </c>
      <c r="C26" s="35">
        <v>13.699999999999999</v>
      </c>
      <c r="D26" s="35">
        <v>0</v>
      </c>
      <c r="E26" s="35">
        <v>0</v>
      </c>
      <c r="F26" s="35">
        <v>215</v>
      </c>
      <c r="G26" s="35">
        <f t="shared" si="5"/>
        <v>215</v>
      </c>
      <c r="H26" s="36" t="str">
        <f t="shared" si="6"/>
        <v/>
      </c>
      <c r="I26" s="36" t="str">
        <f t="shared" si="7"/>
        <v/>
      </c>
      <c r="J26" s="35">
        <f t="shared" si="8"/>
        <v>201.30000000000001</v>
      </c>
      <c r="K26" s="36">
        <f t="shared" si="9"/>
        <v>15.693430656934307</v>
      </c>
      <c r="L26" s="1"/>
      <c r="M26" s="1"/>
      <c r="N26" s="1"/>
    </row>
    <row r="27" ht="64.5" customHeight="1">
      <c r="A27" s="33" t="s">
        <v>55</v>
      </c>
      <c r="B27" s="34" t="s">
        <v>56</v>
      </c>
      <c r="C27" s="35">
        <v>1715</v>
      </c>
      <c r="D27" s="35">
        <v>3886.5999999999999</v>
      </c>
      <c r="E27" s="35">
        <v>0</v>
      </c>
      <c r="F27" s="35">
        <v>0</v>
      </c>
      <c r="G27" s="35">
        <f t="shared" si="5"/>
        <v>0</v>
      </c>
      <c r="H27" s="36" t="str">
        <f t="shared" si="6"/>
        <v/>
      </c>
      <c r="I27" s="36">
        <f t="shared" si="7"/>
        <v>0</v>
      </c>
      <c r="J27" s="35">
        <f t="shared" si="8"/>
        <v>-1715</v>
      </c>
      <c r="K27" s="36">
        <f t="shared" si="9"/>
        <v>0</v>
      </c>
      <c r="L27" s="1"/>
      <c r="M27" s="1"/>
      <c r="N27" s="1"/>
    </row>
    <row r="28" ht="97.5" customHeight="1">
      <c r="A28" s="33" t="s">
        <v>57</v>
      </c>
      <c r="B28" s="34" t="s">
        <v>58</v>
      </c>
      <c r="C28" s="35">
        <v>27163.5</v>
      </c>
      <c r="D28" s="35">
        <v>185836.20000000001</v>
      </c>
      <c r="E28" s="35">
        <v>20965.799999999999</v>
      </c>
      <c r="F28" s="35">
        <v>23310.700000000001</v>
      </c>
      <c r="G28" s="35">
        <f t="shared" si="5"/>
        <v>2344.9000000000015</v>
      </c>
      <c r="H28" s="36">
        <f t="shared" si="6"/>
        <v>1.1118440507874729</v>
      </c>
      <c r="I28" s="36">
        <f t="shared" si="7"/>
        <v>0.12543680940527194</v>
      </c>
      <c r="J28" s="35">
        <f t="shared" si="8"/>
        <v>-3852.7999999999993</v>
      </c>
      <c r="K28" s="36">
        <f t="shared" si="9"/>
        <v>0.85816260791135168</v>
      </c>
      <c r="L28" s="1"/>
      <c r="M28" s="1"/>
      <c r="N28" s="1"/>
    </row>
    <row r="29" s="1" customFormat="1" ht="15">
      <c r="A29" s="33" t="s">
        <v>59</v>
      </c>
      <c r="B29" s="34" t="s">
        <v>60</v>
      </c>
      <c r="C29" s="35">
        <v>10922</v>
      </c>
      <c r="D29" s="35">
        <v>24461.700000000001</v>
      </c>
      <c r="E29" s="35">
        <v>536</v>
      </c>
      <c r="F29" s="35">
        <v>27664.799999999999</v>
      </c>
      <c r="G29" s="35">
        <f t="shared" si="5"/>
        <v>27128.799999999999</v>
      </c>
      <c r="H29" s="36">
        <f t="shared" si="6"/>
        <v>51.613432835820895</v>
      </c>
      <c r="I29" s="36">
        <f t="shared" si="7"/>
        <v>1.1309434749015808</v>
      </c>
      <c r="J29" s="35">
        <f t="shared" si="8"/>
        <v>16742.799999999999</v>
      </c>
      <c r="K29" s="36">
        <f t="shared" si="9"/>
        <v>2.53294268449002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="1" customFormat="1" ht="30">
      <c r="A30" s="33" t="s">
        <v>61</v>
      </c>
      <c r="B30" s="34" t="s">
        <v>62</v>
      </c>
      <c r="C30" s="35">
        <v>778557.59999999998</v>
      </c>
      <c r="D30" s="35">
        <v>5605468</v>
      </c>
      <c r="E30" s="35">
        <v>822207.69999999995</v>
      </c>
      <c r="F30" s="35">
        <v>858904.90000000002</v>
      </c>
      <c r="G30" s="35">
        <f t="shared" si="5"/>
        <v>36697.20000000007</v>
      </c>
      <c r="H30" s="36">
        <f t="shared" si="6"/>
        <v>1.044632518036501</v>
      </c>
      <c r="I30" s="36">
        <f t="shared" si="7"/>
        <v>0.15322626050135332</v>
      </c>
      <c r="J30" s="35">
        <f t="shared" si="8"/>
        <v>80347.300000000047</v>
      </c>
      <c r="K30" s="36">
        <f t="shared" si="9"/>
        <v>1.1032001999595149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30">
      <c r="A31" s="33" t="s">
        <v>63</v>
      </c>
      <c r="B31" s="34" t="s">
        <v>64</v>
      </c>
      <c r="C31" s="35">
        <v>564.29999999999995</v>
      </c>
      <c r="D31" s="35">
        <v>0</v>
      </c>
      <c r="E31" s="35">
        <v>0</v>
      </c>
      <c r="F31" s="35">
        <v>1813.8</v>
      </c>
      <c r="G31" s="35">
        <f t="shared" si="5"/>
        <v>1813.8</v>
      </c>
      <c r="H31" s="36" t="str">
        <f t="shared" si="6"/>
        <v/>
      </c>
      <c r="I31" s="36" t="str">
        <f t="shared" si="7"/>
        <v/>
      </c>
      <c r="J31" s="35">
        <f t="shared" si="8"/>
        <v>1249.5</v>
      </c>
      <c r="K31" s="36">
        <f t="shared" si="9"/>
        <v>3.2142477405635304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81.75" customHeight="1">
      <c r="A32" s="33" t="s">
        <v>65</v>
      </c>
      <c r="B32" s="34" t="s">
        <v>66</v>
      </c>
      <c r="C32" s="35">
        <v>194.69999999999999</v>
      </c>
      <c r="D32" s="35">
        <v>8021.3000000000002</v>
      </c>
      <c r="E32" s="35">
        <v>0</v>
      </c>
      <c r="F32" s="35">
        <v>299.19999999999999</v>
      </c>
      <c r="G32" s="35">
        <f t="shared" si="5"/>
        <v>299.19999999999999</v>
      </c>
      <c r="H32" s="36" t="str">
        <f t="shared" si="6"/>
        <v/>
      </c>
      <c r="I32" s="36">
        <f t="shared" si="7"/>
        <v>0.037300686921072641</v>
      </c>
      <c r="J32" s="35">
        <f t="shared" si="8"/>
        <v>104.5</v>
      </c>
      <c r="K32" s="36">
        <f t="shared" si="9"/>
        <v>1.536723163841808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45">
      <c r="A33" s="33" t="s">
        <v>67</v>
      </c>
      <c r="B33" s="34" t="s">
        <v>68</v>
      </c>
      <c r="C33" s="35">
        <v>26642.599999999999</v>
      </c>
      <c r="D33" s="35">
        <v>202788.70000000001</v>
      </c>
      <c r="E33" s="35">
        <v>17930</v>
      </c>
      <c r="F33" s="35">
        <v>29286.200000000001</v>
      </c>
      <c r="G33" s="35">
        <f t="shared" si="5"/>
        <v>11356.200000000001</v>
      </c>
      <c r="H33" s="36">
        <f t="shared" si="6"/>
        <v>1.6333630786391522</v>
      </c>
      <c r="I33" s="36">
        <f t="shared" si="7"/>
        <v>0.14441731713847961</v>
      </c>
      <c r="J33" s="35">
        <f t="shared" si="8"/>
        <v>2643.6000000000022</v>
      </c>
      <c r="K33" s="36">
        <f t="shared" si="9"/>
        <v>1.0992245501565163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93.75" customHeight="1">
      <c r="A34" s="33" t="s">
        <v>69</v>
      </c>
      <c r="B34" s="34" t="s">
        <v>70</v>
      </c>
      <c r="C34" s="35">
        <v>13605.799999999999</v>
      </c>
      <c r="D34" s="35">
        <v>96901.899999999994</v>
      </c>
      <c r="E34" s="35">
        <v>7750</v>
      </c>
      <c r="F34" s="35">
        <v>11854.200000000001</v>
      </c>
      <c r="G34" s="35">
        <f t="shared" si="5"/>
        <v>4104.2000000000007</v>
      </c>
      <c r="H34" s="36">
        <f t="shared" si="6"/>
        <v>1.5295741935483871</v>
      </c>
      <c r="I34" s="36">
        <f t="shared" si="7"/>
        <v>0.1223319666590645</v>
      </c>
      <c r="J34" s="35">
        <f t="shared" si="8"/>
        <v>-1751.5999999999985</v>
      </c>
      <c r="K34" s="36">
        <f t="shared" si="9"/>
        <v>0.87126078584133249</v>
      </c>
      <c r="L34" s="1"/>
      <c r="M34" s="1"/>
      <c r="N34" s="1"/>
    </row>
    <row r="35" ht="60">
      <c r="A35" s="33" t="s">
        <v>71</v>
      </c>
      <c r="B35" s="34" t="s">
        <v>72</v>
      </c>
      <c r="C35" s="35">
        <v>211292.5</v>
      </c>
      <c r="D35" s="35">
        <v>60647.099999999999</v>
      </c>
      <c r="E35" s="35">
        <v>6595.3999999999996</v>
      </c>
      <c r="F35" s="35">
        <v>15208.200000000001</v>
      </c>
      <c r="G35" s="35">
        <f t="shared" si="5"/>
        <v>8612.8000000000011</v>
      </c>
      <c r="H35" s="36">
        <f t="shared" si="6"/>
        <v>2.3058798556569733</v>
      </c>
      <c r="I35" s="36">
        <f t="shared" si="7"/>
        <v>0.25076549414563931</v>
      </c>
      <c r="J35" s="35">
        <f t="shared" si="8"/>
        <v>-196084.29999999999</v>
      </c>
      <c r="K35" s="36">
        <f t="shared" si="9"/>
        <v>0.071976998710318638</v>
      </c>
      <c r="L35" s="1"/>
      <c r="M35" s="1"/>
      <c r="N35" s="1"/>
    </row>
    <row r="36" s="1" customFormat="1" ht="17.25" customHeight="1">
      <c r="A36" s="42" t="s">
        <v>73</v>
      </c>
      <c r="B36" s="34" t="s">
        <v>74</v>
      </c>
      <c r="C36" s="35">
        <v>39588.300000000003</v>
      </c>
      <c r="D36" s="35">
        <v>298806</v>
      </c>
      <c r="E36" s="35">
        <v>31069.799999999999</v>
      </c>
      <c r="F36" s="35">
        <v>66242.699999999997</v>
      </c>
      <c r="G36" s="35">
        <f t="shared" si="5"/>
        <v>35172.899999999994</v>
      </c>
      <c r="H36" s="36">
        <f t="shared" si="6"/>
        <v>2.1320607149064363</v>
      </c>
      <c r="I36" s="36">
        <f t="shared" si="7"/>
        <v>0.22169133149936748</v>
      </c>
      <c r="J36" s="35">
        <f t="shared" si="8"/>
        <v>26654.399999999994</v>
      </c>
      <c r="K36" s="36">
        <f t="shared" si="9"/>
        <v>1.6732898356332551</v>
      </c>
      <c r="L36" s="1"/>
      <c r="M36" s="1"/>
      <c r="N36" s="1"/>
      <c r="O36" s="1"/>
      <c r="P36" s="1"/>
      <c r="Q36" s="1"/>
    </row>
    <row r="37" s="1" customFormat="1" ht="17.25" customHeight="1">
      <c r="A37" s="42" t="s">
        <v>75</v>
      </c>
      <c r="B37" s="34" t="s">
        <v>76</v>
      </c>
      <c r="C37" s="35">
        <v>-0.5</v>
      </c>
      <c r="D37" s="35">
        <v>0</v>
      </c>
      <c r="E37" s="35">
        <v>0</v>
      </c>
      <c r="F37" s="35">
        <v>103.3</v>
      </c>
      <c r="G37" s="35">
        <f t="shared" si="5"/>
        <v>103.3</v>
      </c>
      <c r="H37" s="36" t="str">
        <f t="shared" si="6"/>
        <v/>
      </c>
      <c r="I37" s="36" t="str">
        <f t="shared" si="7"/>
        <v/>
      </c>
      <c r="J37" s="35">
        <f t="shared" si="8"/>
        <v>103.8</v>
      </c>
      <c r="K37" s="36">
        <f t="shared" si="9"/>
        <v>-206.59999999999999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="1" customFormat="1" ht="17.25" customHeight="1">
      <c r="A38" s="42" t="s">
        <v>77</v>
      </c>
      <c r="B38" s="34" t="s">
        <v>78</v>
      </c>
      <c r="C38" s="35">
        <v>9841.1000000000004</v>
      </c>
      <c r="D38" s="35">
        <v>116000.60000000001</v>
      </c>
      <c r="E38" s="35">
        <v>8700</v>
      </c>
      <c r="F38" s="35">
        <v>14863.700000000001</v>
      </c>
      <c r="G38" s="35">
        <f t="shared" si="5"/>
        <v>6163.7000000000007</v>
      </c>
      <c r="H38" s="36">
        <f t="shared" si="6"/>
        <v>1.7084712643678162</v>
      </c>
      <c r="I38" s="36">
        <f t="shared" si="7"/>
        <v>0.12813468206198933</v>
      </c>
      <c r="J38" s="35">
        <f t="shared" si="8"/>
        <v>5022.6000000000004</v>
      </c>
      <c r="K38" s="36">
        <f t="shared" si="9"/>
        <v>1.5103697757364523</v>
      </c>
      <c r="L38" s="1"/>
      <c r="M38" s="1"/>
      <c r="N38" s="1"/>
    </row>
    <row r="39" s="1" customFormat="1" ht="17.25" customHeight="1">
      <c r="A39" s="42" t="s">
        <v>79</v>
      </c>
      <c r="B39" s="43" t="s">
        <v>80</v>
      </c>
      <c r="C39" s="35">
        <v>0</v>
      </c>
      <c r="D39" s="35">
        <v>0</v>
      </c>
      <c r="E39" s="35">
        <v>0</v>
      </c>
      <c r="F39" s="35">
        <v>409.30000000000001</v>
      </c>
      <c r="G39" s="35">
        <f t="shared" si="5"/>
        <v>409.30000000000001</v>
      </c>
      <c r="H39" s="36" t="str">
        <f t="shared" si="6"/>
        <v/>
      </c>
      <c r="I39" s="36" t="str">
        <f t="shared" si="7"/>
        <v/>
      </c>
      <c r="J39" s="35">
        <f t="shared" si="8"/>
        <v>409.30000000000001</v>
      </c>
      <c r="K39" s="36" t="str">
        <f t="shared" si="9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="28" customFormat="1" ht="30">
      <c r="A40" s="44"/>
      <c r="B40" s="45" t="s">
        <v>81</v>
      </c>
      <c r="C40" s="31">
        <f>C6+C18</f>
        <v>3792195.9000000004</v>
      </c>
      <c r="D40" s="31">
        <f>D6+D18</f>
        <v>34739449.600000001</v>
      </c>
      <c r="E40" s="31">
        <f>E6+E18</f>
        <v>3054938.6000000006</v>
      </c>
      <c r="F40" s="31">
        <f>F6+F18</f>
        <v>3994093.9999999995</v>
      </c>
      <c r="G40" s="31">
        <f t="shared" si="5"/>
        <v>939155.39999999898</v>
      </c>
      <c r="H40" s="32">
        <f t="shared" si="6"/>
        <v>1.3074220215096954</v>
      </c>
      <c r="I40" s="32">
        <f t="shared" si="7"/>
        <v>0.11497286358848931</v>
      </c>
      <c r="J40" s="31">
        <f t="shared" si="8"/>
        <v>201898.09999999916</v>
      </c>
      <c r="K40" s="32">
        <f t="shared" si="9"/>
        <v>1.0532404193570273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="28" customFormat="1" ht="26.25" customHeight="1">
      <c r="A41" s="44" t="s">
        <v>82</v>
      </c>
      <c r="B41" s="45" t="s">
        <v>83</v>
      </c>
      <c r="C41" s="31">
        <f>SUM(C42,C43:C49)</f>
        <v>2481997.1000000001</v>
      </c>
      <c r="D41" s="31">
        <f>SUM(D42,D43:D49)</f>
        <v>25416474.400000002</v>
      </c>
      <c r="E41" s="31">
        <f>SUM(E42,E43:E49)</f>
        <v>3693338.5000000005</v>
      </c>
      <c r="F41" s="31">
        <f>SUM(F42,F43:F49)</f>
        <v>3813622.9999999995</v>
      </c>
      <c r="G41" s="31">
        <f t="shared" si="5"/>
        <v>120284.49999999907</v>
      </c>
      <c r="H41" s="32">
        <f t="shared" si="6"/>
        <v>1.0325679598552906</v>
      </c>
      <c r="I41" s="32">
        <f t="shared" si="7"/>
        <v>0.15004531863789886</v>
      </c>
      <c r="J41" s="31">
        <f t="shared" si="8"/>
        <v>1331625.8999999994</v>
      </c>
      <c r="K41" s="32">
        <f t="shared" si="9"/>
        <v>1.5365138823087261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="1" customFormat="1" ht="30">
      <c r="A42" s="33" t="s">
        <v>84</v>
      </c>
      <c r="B42" s="34" t="s">
        <v>85</v>
      </c>
      <c r="C42" s="35">
        <v>151433.20000000001</v>
      </c>
      <c r="D42" s="35">
        <v>415518.29999999999</v>
      </c>
      <c r="E42" s="35">
        <v>190212.89999999999</v>
      </c>
      <c r="F42" s="35">
        <v>191981.5</v>
      </c>
      <c r="G42" s="35">
        <f t="shared" si="5"/>
        <v>1768.6000000000058</v>
      </c>
      <c r="H42" s="36">
        <f t="shared" si="6"/>
        <v>1.0092980023962623</v>
      </c>
      <c r="I42" s="36">
        <f t="shared" si="7"/>
        <v>0.46202898885560517</v>
      </c>
      <c r="J42" s="35">
        <f t="shared" si="8"/>
        <v>40548.299999999988</v>
      </c>
      <c r="K42" s="36">
        <f t="shared" si="9"/>
        <v>1.2677636079802843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35.25" customHeight="1">
      <c r="A43" s="33" t="s">
        <v>86</v>
      </c>
      <c r="B43" s="34" t="s">
        <v>87</v>
      </c>
      <c r="C43" s="35">
        <v>66581</v>
      </c>
      <c r="D43" s="35">
        <v>5746910.7999999998</v>
      </c>
      <c r="E43" s="35">
        <v>150079.29999999999</v>
      </c>
      <c r="F43" s="35">
        <v>150079.29999999999</v>
      </c>
      <c r="G43" s="35">
        <f t="shared" si="5"/>
        <v>0</v>
      </c>
      <c r="H43" s="36">
        <f t="shared" si="6"/>
        <v>1</v>
      </c>
      <c r="I43" s="36">
        <f t="shared" si="7"/>
        <v>0.026114778047364159</v>
      </c>
      <c r="J43" s="35">
        <f t="shared" si="8"/>
        <v>83498.299999999988</v>
      </c>
      <c r="K43" s="36">
        <f t="shared" si="9"/>
        <v>2.254086000510656</v>
      </c>
      <c r="L43" s="1"/>
      <c r="M43" s="1"/>
      <c r="N43" s="1"/>
      <c r="O43" s="1"/>
      <c r="P43" s="1"/>
      <c r="Q43" s="1"/>
    </row>
    <row r="44" ht="30">
      <c r="A44" s="33" t="s">
        <v>88</v>
      </c>
      <c r="B44" s="34" t="s">
        <v>89</v>
      </c>
      <c r="C44" s="35">
        <v>1700571.3999999999</v>
      </c>
      <c r="D44" s="35">
        <v>15820337.4</v>
      </c>
      <c r="E44" s="35">
        <v>2107742.2000000002</v>
      </c>
      <c r="F44" s="35">
        <v>2107742.2000000002</v>
      </c>
      <c r="G44" s="35">
        <f t="shared" si="5"/>
        <v>0</v>
      </c>
      <c r="H44" s="36">
        <f t="shared" si="6"/>
        <v>1</v>
      </c>
      <c r="I44" s="36">
        <f t="shared" si="7"/>
        <v>0.13322991455289696</v>
      </c>
      <c r="J44" s="35">
        <f t="shared" si="8"/>
        <v>407170.80000000028</v>
      </c>
      <c r="K44" s="36">
        <f t="shared" si="9"/>
        <v>1.2394317580549692</v>
      </c>
      <c r="L44" s="1"/>
      <c r="M44" s="1"/>
      <c r="N44" s="1"/>
    </row>
    <row r="45" ht="15">
      <c r="A45" s="33" t="s">
        <v>90</v>
      </c>
      <c r="B45" s="34" t="s">
        <v>91</v>
      </c>
      <c r="C45" s="35">
        <v>679949.80000000005</v>
      </c>
      <c r="D45" s="35">
        <v>3427063.2999999998</v>
      </c>
      <c r="E45" s="35">
        <v>1238659.5</v>
      </c>
      <c r="F45" s="35">
        <v>1238659.5</v>
      </c>
      <c r="G45" s="35">
        <f t="shared" si="5"/>
        <v>0</v>
      </c>
      <c r="H45" s="36">
        <f t="shared" si="6"/>
        <v>1</v>
      </c>
      <c r="I45" s="36">
        <f t="shared" si="7"/>
        <v>0.3614346720703992</v>
      </c>
      <c r="J45" s="35">
        <f t="shared" si="8"/>
        <v>558709.69999999995</v>
      </c>
      <c r="K45" s="36">
        <f t="shared" si="9"/>
        <v>1.8216925720104631</v>
      </c>
      <c r="L45" s="1"/>
      <c r="M45" s="1"/>
      <c r="N45" s="1"/>
    </row>
    <row r="46" ht="35.25" customHeight="1">
      <c r="A46" s="33" t="s">
        <v>92</v>
      </c>
      <c r="B46" s="34" t="s">
        <v>93</v>
      </c>
      <c r="C46" s="35">
        <v>45.200000000000003</v>
      </c>
      <c r="D46" s="35">
        <v>0</v>
      </c>
      <c r="E46" s="35">
        <v>0</v>
      </c>
      <c r="F46" s="35">
        <v>6466.3999999999996</v>
      </c>
      <c r="G46" s="35">
        <f t="shared" si="5"/>
        <v>6466.3999999999996</v>
      </c>
      <c r="H46" s="36" t="str">
        <f t="shared" si="6"/>
        <v/>
      </c>
      <c r="I46" s="36" t="str">
        <f t="shared" si="7"/>
        <v/>
      </c>
      <c r="J46" s="35">
        <f t="shared" si="8"/>
        <v>6421.1999999999998</v>
      </c>
      <c r="K46" s="36">
        <f t="shared" si="9"/>
        <v>143.06194690265485</v>
      </c>
      <c r="L46" s="1"/>
      <c r="M46" s="1"/>
      <c r="N46" s="1"/>
    </row>
    <row r="47" ht="30">
      <c r="A47" s="33" t="s">
        <v>94</v>
      </c>
      <c r="B47" s="34" t="s">
        <v>95</v>
      </c>
      <c r="C47" s="35">
        <v>58676.599999999999</v>
      </c>
      <c r="D47" s="35">
        <v>0</v>
      </c>
      <c r="E47" s="35">
        <v>0</v>
      </c>
      <c r="F47" s="35">
        <v>31816.900000000001</v>
      </c>
      <c r="G47" s="35">
        <f t="shared" si="5"/>
        <v>31816.900000000001</v>
      </c>
      <c r="H47" s="36" t="str">
        <f t="shared" si="6"/>
        <v/>
      </c>
      <c r="I47" s="36" t="str">
        <f t="shared" si="7"/>
        <v/>
      </c>
      <c r="J47" s="35">
        <f t="shared" si="8"/>
        <v>-26859.699999999997</v>
      </c>
      <c r="K47" s="36">
        <f t="shared" si="9"/>
        <v>0.5422417113466016</v>
      </c>
      <c r="L47" s="1"/>
      <c r="M47" s="1"/>
      <c r="N47" s="1"/>
    </row>
    <row r="48" ht="93" customHeight="1">
      <c r="A48" s="33" t="s">
        <v>96</v>
      </c>
      <c r="B48" s="34" t="s">
        <v>97</v>
      </c>
      <c r="C48" s="35">
        <v>157104.39999999999</v>
      </c>
      <c r="D48" s="35">
        <v>6644.6000000000004</v>
      </c>
      <c r="E48" s="35">
        <v>6644.6000000000004</v>
      </c>
      <c r="F48" s="35">
        <v>170818.89999999999</v>
      </c>
      <c r="G48" s="35">
        <f t="shared" si="5"/>
        <v>164174.29999999999</v>
      </c>
      <c r="H48" s="36">
        <f t="shared" si="6"/>
        <v>25.707928242482616</v>
      </c>
      <c r="I48" s="36">
        <f t="shared" si="7"/>
        <v>25.707928242482616</v>
      </c>
      <c r="J48" s="35">
        <f t="shared" si="8"/>
        <v>13714.5</v>
      </c>
      <c r="K48" s="36">
        <f t="shared" si="9"/>
        <v>1.0872954544875892</v>
      </c>
      <c r="L48" s="1"/>
      <c r="M48" s="1"/>
      <c r="N48" s="1"/>
    </row>
    <row r="49" ht="45">
      <c r="A49" s="33" t="s">
        <v>98</v>
      </c>
      <c r="B49" s="34" t="s">
        <v>99</v>
      </c>
      <c r="C49" s="35">
        <v>-332364.5</v>
      </c>
      <c r="D49" s="35">
        <v>0</v>
      </c>
      <c r="E49" s="35">
        <v>0</v>
      </c>
      <c r="F49" s="35">
        <v>-83941.699999999997</v>
      </c>
      <c r="G49" s="35">
        <f t="shared" si="5"/>
        <v>-83941.699999999997</v>
      </c>
      <c r="H49" s="36" t="str">
        <f t="shared" si="6"/>
        <v/>
      </c>
      <c r="I49" s="36" t="str">
        <f t="shared" si="7"/>
        <v/>
      </c>
      <c r="J49" s="35">
        <f t="shared" si="8"/>
        <v>248422.79999999999</v>
      </c>
      <c r="K49" s="36">
        <f t="shared" si="9"/>
        <v>0.25255916320786365</v>
      </c>
      <c r="L49" s="1"/>
      <c r="M49" s="1"/>
      <c r="N49" s="1"/>
    </row>
    <row r="50" s="28" customFormat="1" ht="24.75" customHeight="1">
      <c r="A50" s="46"/>
      <c r="B50" s="47" t="s">
        <v>100</v>
      </c>
      <c r="C50" s="31">
        <f>C40+C41</f>
        <v>6274193</v>
      </c>
      <c r="D50" s="31">
        <f>D40+D41</f>
        <v>60155924</v>
      </c>
      <c r="E50" s="31">
        <f>E40+E41</f>
        <v>6748277.1000000015</v>
      </c>
      <c r="F50" s="31">
        <f>F40+F41</f>
        <v>7807716.9999999991</v>
      </c>
      <c r="G50" s="31">
        <f t="shared" si="5"/>
        <v>1059439.8999999976</v>
      </c>
      <c r="H50" s="32">
        <f t="shared" si="6"/>
        <v>1.1569941311390426</v>
      </c>
      <c r="I50" s="32">
        <f t="shared" si="7"/>
        <v>0.1297913236275782</v>
      </c>
      <c r="J50" s="31">
        <f t="shared" si="8"/>
        <v>1533523.9999999991</v>
      </c>
      <c r="K50" s="32">
        <f t="shared" si="9"/>
        <v>1.2444177283038631</v>
      </c>
      <c r="L50" s="28"/>
      <c r="M50" s="28"/>
      <c r="N50" s="28"/>
      <c r="O50" s="28"/>
      <c r="P50" s="28"/>
      <c r="Q50" s="28"/>
    </row>
    <row r="51" ht="15">
      <c r="A51" s="2"/>
      <c r="B51" s="3"/>
      <c r="C51" s="48"/>
      <c r="D51" s="4"/>
      <c r="E51" s="4"/>
      <c r="F51" s="4"/>
      <c r="G51" s="4"/>
      <c r="H51" s="4"/>
      <c r="I51" s="5"/>
      <c r="J51" s="5"/>
      <c r="K51" s="5"/>
      <c r="L51" s="1"/>
      <c r="M51" s="1"/>
      <c r="N51" s="1"/>
    </row>
    <row r="52" ht="15">
      <c r="A52" s="2"/>
      <c r="B52" s="12"/>
      <c r="C52" s="4"/>
      <c r="D52" s="4"/>
      <c r="E52" s="4"/>
      <c r="F52" s="4"/>
      <c r="G52" s="4"/>
      <c r="H52" s="4"/>
      <c r="I52" s="5"/>
      <c r="J52" s="5"/>
      <c r="K52" s="5"/>
      <c r="L52" s="1"/>
      <c r="M52" s="1"/>
      <c r="N52" s="1"/>
    </row>
    <row r="53" ht="15">
      <c r="A53" s="2"/>
      <c r="B53" s="12"/>
      <c r="C53" s="4"/>
      <c r="D53" s="4"/>
      <c r="E53" s="4"/>
      <c r="F53" s="4"/>
      <c r="G53" s="4"/>
      <c r="H53" s="4"/>
      <c r="I53" s="5"/>
      <c r="J53" s="5"/>
      <c r="K53" s="5"/>
      <c r="L53" s="1"/>
      <c r="M53" s="1"/>
      <c r="N53" s="1"/>
      <c r="O53" s="1"/>
      <c r="P53" s="1"/>
      <c r="Q53" s="1"/>
    </row>
    <row r="54" ht="15">
      <c r="A54" s="2"/>
      <c r="B54" s="12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</row>
    <row r="55" ht="15">
      <c r="A55" s="2"/>
      <c r="B55" s="12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</row>
    <row r="56" ht="15">
      <c r="A56" s="2"/>
      <c r="B56" s="3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</row>
    <row r="57" ht="15">
      <c r="A57" s="2"/>
      <c r="B57" s="3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</row>
    <row r="58" ht="1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</row>
    <row r="59" ht="1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</row>
    <row r="60" ht="1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</row>
    <row r="61" ht="1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</row>
    <row r="62" ht="1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</row>
    <row r="63" ht="1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</row>
    <row r="64" ht="1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</row>
    <row r="65" ht="1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</row>
    <row r="66" ht="1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</row>
    <row r="67" ht="1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</row>
    <row r="68" ht="1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  <c r="Q68" s="1"/>
    </row>
    <row r="69" ht="1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  <c r="Q69" s="1"/>
    </row>
    <row r="70" ht="1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  <c r="Q70" s="1"/>
    </row>
    <row r="71" ht="15">
      <c r="A71" s="2"/>
      <c r="B71" s="3"/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  <c r="Q71" s="1"/>
    </row>
    <row r="72" ht="15">
      <c r="A72" s="2"/>
      <c r="B72" s="3"/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</row>
    <row r="73" ht="15"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</row>
    <row r="74" ht="15"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</row>
    <row r="75" ht="15"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</row>
    <row r="76" ht="15">
      <c r="A76" s="2"/>
      <c r="B76" s="3"/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  <c r="Q76" s="1"/>
    </row>
    <row r="77" ht="15">
      <c r="A77" s="2"/>
      <c r="B77" s="3"/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  <c r="O77" s="1"/>
      <c r="P77" s="1"/>
      <c r="Q77" s="1"/>
    </row>
    <row r="78" ht="1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  <c r="O78" s="1"/>
      <c r="P78" s="1"/>
      <c r="Q78" s="1"/>
    </row>
    <row r="79" ht="15">
      <c r="A79" s="2"/>
      <c r="B79" s="3"/>
      <c r="C79" s="4"/>
      <c r="D79" s="4"/>
      <c r="G79" s="4"/>
      <c r="H79" s="4"/>
      <c r="I79" s="5"/>
      <c r="J79" s="5"/>
      <c r="K79" s="5"/>
      <c r="L79" s="1"/>
      <c r="M79" s="1"/>
      <c r="N79" s="1"/>
    </row>
    <row r="80" ht="1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</row>
    <row r="81" ht="15">
      <c r="A81" s="2"/>
      <c r="B81" s="3"/>
      <c r="C81" s="4"/>
      <c r="D81" s="4"/>
      <c r="E81" s="4"/>
      <c r="F81" s="4"/>
      <c r="G81" s="4"/>
      <c r="H81" s="4"/>
      <c r="I81" s="5"/>
      <c r="J81" s="5"/>
      <c r="K81" s="5"/>
      <c r="L81" s="1"/>
      <c r="M81" s="1"/>
      <c r="N81" s="1"/>
    </row>
    <row r="82" ht="1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</row>
    <row r="83" ht="1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</row>
    <row r="84" ht="1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</row>
    <row r="85" ht="1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</row>
    <row r="86" ht="1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</row>
    <row r="87" ht="1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</row>
    <row r="88" ht="1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</row>
    <row r="89" ht="1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</row>
    <row r="90" ht="15">
      <c r="A90" s="2"/>
      <c r="B90" s="3"/>
      <c r="C90" s="4"/>
      <c r="D90" s="4"/>
      <c r="E90" s="4"/>
      <c r="F90" s="4"/>
      <c r="G90" s="4"/>
      <c r="H90" s="4"/>
      <c r="I90" s="5"/>
      <c r="L90" s="1"/>
      <c r="M90" s="1"/>
      <c r="N90" s="1"/>
    </row>
    <row r="91" ht="15">
      <c r="A91" s="2"/>
      <c r="B91" s="3"/>
      <c r="C91" s="4"/>
      <c r="D91" s="4"/>
      <c r="F91" s="4"/>
      <c r="G91" s="4"/>
      <c r="H91" s="4"/>
      <c r="I91" s="5"/>
      <c r="K91" s="5"/>
      <c r="L91" s="1"/>
      <c r="M91" s="1"/>
      <c r="N91" s="1"/>
    </row>
    <row r="92" ht="15">
      <c r="A92" s="2"/>
      <c r="B92" s="3"/>
      <c r="C92" s="4"/>
      <c r="D92" s="4"/>
      <c r="E92" s="4"/>
      <c r="F92" s="4"/>
      <c r="G92" s="4"/>
      <c r="H92" s="4"/>
      <c r="I92" s="5"/>
      <c r="J92" s="5"/>
      <c r="L92" s="1"/>
      <c r="M92" s="1"/>
      <c r="N92" s="1"/>
    </row>
    <row r="93" ht="15">
      <c r="C93" s="4"/>
    </row>
    <row r="94" ht="15">
      <c r="C94" s="4"/>
      <c r="E94" s="4"/>
      <c r="F94" s="4"/>
      <c r="G94" s="4"/>
      <c r="H94" s="4"/>
      <c r="I94" s="5"/>
      <c r="J94" s="5"/>
    </row>
    <row r="95" ht="15">
      <c r="A95" s="2"/>
      <c r="B95" s="3"/>
      <c r="C95" s="4"/>
    </row>
    <row r="96" ht="15">
      <c r="C96" s="4"/>
    </row>
    <row r="97" ht="15">
      <c r="C97" s="4"/>
    </row>
    <row r="98" ht="15">
      <c r="C98" s="4"/>
    </row>
    <row r="99" ht="15">
      <c r="C99" s="4"/>
    </row>
    <row r="100" ht="15">
      <c r="C100" s="4"/>
    </row>
    <row r="101" ht="15">
      <c r="C101" s="4"/>
    </row>
    <row r="102" ht="15">
      <c r="C102" s="4"/>
    </row>
    <row r="103" ht="15">
      <c r="C103" s="4"/>
    </row>
  </sheetData>
  <printOptions headings="0" gridLines="0"/>
  <pageMargins left="0.40944881889763785" right="0.07874015748031496" top="0.62992125984251968" bottom="0.23622047244094491" header="0.27559055118110237" footer="0.15748031496062992"/>
  <pageSetup paperSize="9" scale="8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2025-03-10T11:03:35Z</dcterms:modified>
</cp:coreProperties>
</file>