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03.26" sheetId="1" state="visible" r:id="rId1"/>
  </sheets>
  <definedNames>
    <definedName name="_xlnm._FilterDatabase" localSheetId="0" hidden="1">'на 01.03.26'!$A$6:$K$52</definedName>
    <definedName name="Print_Titles" localSheetId="0" hidden="0">'на 01.03.26'!$5:$6</definedName>
    <definedName name="_xlnm.Print_Area" localSheetId="0" hidden="0">'на 01.03.26'!$B$1:$K$52</definedName>
  </definedNames>
  <calcPr/>
</workbook>
</file>

<file path=xl/sharedStrings.xml><?xml version="1.0" encoding="utf-8"?>
<sst xmlns="http://schemas.openxmlformats.org/spreadsheetml/2006/main" count="103" uniqueCount="103">
  <si>
    <t xml:space="preserve">Приложение 1 </t>
  </si>
  <si>
    <t xml:space="preserve">к пояснительной записке</t>
  </si>
  <si>
    <t xml:space="preserve">Оперативный анализ исполнения бюджета города Перми по доходам на 1 марта 2026 года  </t>
  </si>
  <si>
    <t xml:space="preserve">тыс. руб.</t>
  </si>
  <si>
    <t xml:space="preserve">Код вида доходов</t>
  </si>
  <si>
    <t xml:space="preserve">Наименование вида доходов</t>
  </si>
  <si>
    <t xml:space="preserve">Факт  на 01.03.2025 г.</t>
  </si>
  <si>
    <t xml:space="preserve">Уточненный годовой план 2026 года </t>
  </si>
  <si>
    <t xml:space="preserve">План января-февраля 2026 г.</t>
  </si>
  <si>
    <t xml:space="preserve">Факт на 01.03.2026 г. </t>
  </si>
  <si>
    <t xml:space="preserve">Отклонение факта отч.периода от плана отч.периода 2026 года</t>
  </si>
  <si>
    <t xml:space="preserve">Исполн. плана отч. периода 2026 года</t>
  </si>
  <si>
    <t xml:space="preserve">Исполн. плана 2026 года</t>
  </si>
  <si>
    <t xml:space="preserve">Откл. факта 2026 г. от факта 2025 г. </t>
  </si>
  <si>
    <t xml:space="preserve">Факт 2026 г. к факту 2025 г. </t>
  </si>
  <si>
    <t xml:space="preserve">НАЛОГОВЫЕ ДОХОДЫ</t>
  </si>
  <si>
    <t xml:space="preserve">1 01 02000 01 0000 110</t>
  </si>
  <si>
    <t xml:space="preserve">Налог на доходы физических лиц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</si>
  <si>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</si>
  <si>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</si>
  <si>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1 03 03000 01 0000 110</t>
  </si>
  <si>
    <t xml:space="preserve">Туристический налог</t>
  </si>
  <si>
    <t xml:space="preserve">1 05 01000 00 0000 110</t>
  </si>
  <si>
    <t xml:space="preserve">Налог, взимаемый в связи с применением упрощенной системы налогообложения</t>
  </si>
  <si>
    <t xml:space="preserve">1 05 02000 02 0000 110</t>
  </si>
  <si>
    <t xml:space="preserve">Единый налог на вмененный доход для отдельных видов деятельности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</si>
  <si>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</si>
  <si>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</si>
  <si>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</si>
  <si>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</si>
  <si>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1 06 01000 00 0000 110</t>
  </si>
  <si>
    <t xml:space="preserve">Налог на имущество физических лиц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</si>
  <si>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</si>
  <si>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</si>
  <si>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</si>
  <si>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 </t>
  </si>
  <si>
    <t xml:space="preserve">1 09 00000 00 0000 000</t>
  </si>
  <si>
    <t xml:space="preserve">Задолженность  и перерасчеты по отмененным налогам, сборам и иным обязательным платежам</t>
  </si>
  <si>
    <t xml:space="preserve">НЕНАЛОГОВЫЕ ДОХОДЫ </t>
  </si>
  <si>
    <t xml:space="preserve">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</si>
  <si>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</si>
  <si>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</si>
  <si>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  средства от продажи права на заключение договоров аренды указанных земельных участков</t>
  </si>
  <si>
    <t xml:space="preserve">1 11 05024 04 0000 120</t>
  </si>
  <si>
    <t xml:space="preserve">Арендная плата за земельные участки, находящиеся в собственности городских округов </t>
  </si>
  <si>
    <t xml:space="preserve">1 11 05034 04 0000 120</t>
  </si>
  <si>
    <t xml:space="preserve">Доходы от сдачи в аренду объектов нежилого фонда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</si>
  <si>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</si>
  <si>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участков). Платежи (перерасчеты) по данному виду дохода</t>
  </si>
  <si>
    <t xml:space="preserve">1 11 05092 04 0000 120</t>
  </si>
  <si>
    <t xml:space="preserve"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</si>
  <si>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 xml:space="preserve">1 11 05300 00 0000 120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</si>
  <si>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
</t>
  </si>
  <si>
    <t xml:space="preserve">1 11 05400 04 0000 120</t>
  </si>
  <si>
    <t xml:space="preserve"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</si>
  <si>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1 11 07014 04 0000 120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</si>
  <si>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</si>
  <si>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</si>
  <si>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</si>
  <si>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1 12 00000 00 0000 000</t>
  </si>
  <si>
    <t xml:space="preserve">Платежи при пользовании природными ресурсами</t>
  </si>
  <si>
    <t xml:space="preserve">1 13 00000 00 0000 000</t>
  </si>
  <si>
    <t xml:space="preserve">Доходы от оказания платных услуг (работ) и компенсации затрат государства</t>
  </si>
  <si>
    <t xml:space="preserve">1 14 01040 04 0000 410</t>
  </si>
  <si>
    <t xml:space="preserve">Доходы от продажи квартир, находящихся в собственности городских округов</t>
  </si>
  <si>
    <t xml:space="preserve">1 14 02042 04 0000 000</t>
  </si>
  <si>
    <t xml:space="preserve"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</t>
  </si>
  <si>
    <t xml:space="preserve">1 14 06000 04 0000 430</t>
  </si>
  <si>
    <t xml:space="preserve">Доходы от продажи земельных участков, находящихся в государственной и муниципальной собственности</t>
  </si>
  <si>
    <t xml:space="preserve">1 14 06300 04 0000 430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</si>
  <si>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</si>
  <si>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1 14 13040 04 0000 000</t>
  </si>
  <si>
    <t xml:space="preserve"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</si>
  <si>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 xml:space="preserve">1 16 00000 00 0000 000</t>
  </si>
  <si>
    <t xml:space="preserve">Штрафы, санкции, возмещение ущерба</t>
  </si>
  <si>
    <t xml:space="preserve">1 17 01000 00 0000 180</t>
  </si>
  <si>
    <t xml:space="preserve">Невыясненные поступления</t>
  </si>
  <si>
    <t xml:space="preserve">1 17 05000 00 0000 180</t>
  </si>
  <si>
    <t xml:space="preserve">Прочие неналоговые доходы</t>
  </si>
  <si>
    <t xml:space="preserve">1 17 15000 00 0000 150</t>
  </si>
  <si>
    <t xml:space="preserve">Инициативные платежи</t>
  </si>
  <si>
    <t xml:space="preserve">ИТОГО НАЛОГОВЫХ И НЕНАЛОГОВЫХ ДОХОДОВ </t>
  </si>
  <si>
    <t xml:space="preserve">2 00 00000 00 0000 000</t>
  </si>
  <si>
    <t xml:space="preserve">БЕЗВОЗМЕЗДНЫЕ ПОСТУПЛЕНИЯ</t>
  </si>
  <si>
    <t xml:space="preserve">2 02 10000 00 0000 150</t>
  </si>
  <si>
    <t xml:space="preserve">Дотации бюджетам бюджетной системы Российской Федерации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</si>
  <si>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</si>
  <si>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</si>
  <si>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2 02 30000 00 0000 150</t>
  </si>
  <si>
    <t xml:space="preserve">Субвенции бюджетам бюджетной системы Российской Федерации</t>
  </si>
  <si>
    <t xml:space="preserve">2 02 40000 00 0000 150</t>
  </si>
  <si>
    <t xml:space="preserve">Иные межбюджетные трансферты</t>
  </si>
  <si>
    <t xml:space="preserve">2 03 00000 00 0000 000</t>
  </si>
  <si>
    <t xml:space="preserve">Безвозмездные поступления от государственных (муниципальных) организаций</t>
  </si>
  <si>
    <t xml:space="preserve">2 07 00000 00 0000 150</t>
  </si>
  <si>
    <t xml:space="preserve">Прочие безвозмездные поступления в бюджеты городских округов</t>
  </si>
  <si>
    <t xml:space="preserve">2 08 04000 04 0000 150</t>
  </si>
  <si>
    <t xml:space="preserve"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</si>
  <si>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2 18 00000 00 0000 000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</si>
  <si>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</si>
  <si>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2 19 00000 00 0000 000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</si>
  <si>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</si>
  <si>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ВСЕГО ДОХОДОВ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</si>
</sst>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0">
    <numFmt numFmtId="160" formatCode="_-* #\ ##0.00&quot;р.&quot;_-;\-* #\ ##0.00&quot;р.&quot;_-;_-* \-??&quot;р.&quot;_-;_-@_-"/>
    <numFmt numFmtId="161" formatCode="_-* #,##0.00&quot;р.&quot;_-;\-* #,##0.00&quot;р.&quot;_-;_-* \-??&quot;р.&quot;_-;_-@_-"/>
    <numFmt numFmtId="162" formatCode="_-* #,##0.00\ &quot;₽&quot;_-;\-* #,##0.00\ &quot;₽&quot;_-;_-* &quot;-&quot;??\ &quot;₽&quot;_-;_-@_-"/>
    <numFmt numFmtId="163" formatCode="_-* #,##0.00\ _₽_-;\-* #,##0.00\ _₽_-;_-* &quot;-&quot;??\ _₽_-;_-@_-"/>
    <numFmt numFmtId="164" formatCode="#,##0.0"/>
    <numFmt numFmtId="165" formatCode="#\ ##0"/>
    <numFmt numFmtId="166" formatCode="#&quot; &quot;##0"/>
    <numFmt numFmtId="167" formatCode="#\ ##0.0"/>
    <numFmt numFmtId="168" formatCode="#&quot; &quot;##0.0"/>
    <numFmt numFmtId="169" formatCode="0.0%"/>
  </numFmts>
  <fonts count="18">
    <font>
      <sz val="12.000000"/>
      <color theme="1"/>
      <name val="Times New Roman"/>
    </font>
    <font>
      <sz val="12.000000"/>
      <name val="Times New Roman"/>
    </font>
    <font>
      <sz val="11.000000"/>
      <color theme="1"/>
      <name val="Calibri"/>
      <scheme val="minor"/>
    </font>
    <font>
      <sz val="10.000000"/>
      <name val="Arial"/>
    </font>
    <font>
      <sz val="8.000000"/>
      <name val="Times New Roman"/>
    </font>
    <font>
      <sz val="14.000000"/>
      <name val="Times New Roman"/>
    </font>
    <font>
      <sz val="12.000000"/>
      <color indexed="2"/>
      <name val="Times New Roman"/>
    </font>
    <font>
      <b/>
      <sz val="16.000000"/>
      <name val="Times New Roman"/>
    </font>
    <font>
      <i/>
      <sz val="8.000000"/>
      <name val="Times New Roman"/>
    </font>
    <font>
      <i/>
      <sz val="14.000000"/>
      <name val="Times New Roman"/>
    </font>
    <font>
      <sz val="14.000000"/>
      <color indexed="2"/>
      <name val="Times New Roman"/>
    </font>
    <font>
      <b/>
      <sz val="12.000000"/>
      <name val="Times New Roman"/>
    </font>
    <font>
      <b/>
      <sz val="8.000000"/>
      <name val="Times New Roman"/>
    </font>
    <font>
      <b/>
      <sz val="11.000000"/>
      <name val="Times New Roman"/>
    </font>
    <font>
      <b/>
      <sz val="12.000000"/>
      <color indexed="2"/>
      <name val="Times New Roman"/>
    </font>
    <font>
      <b/>
      <i/>
      <sz val="8.000000"/>
      <name val="Times New Roman"/>
    </font>
    <font>
      <i/>
      <sz val="12.000000"/>
      <name val="Times New Roman"/>
    </font>
    <font>
      <i/>
      <sz val="12.000000"/>
      <color indexed="2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0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1" fillId="0" borderId="0" numFmtId="161" applyNumberFormat="1" applyFont="1" applyFill="1" applyBorder="0" applyProtection="0"/>
    <xf fontId="2" fillId="0" borderId="0" numFmtId="162" applyNumberFormat="1" applyFont="0" applyFill="0" applyBorder="0" applyProtection="0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9" applyNumberFormat="1" applyFont="0" applyFill="0" applyBorder="0" applyProtection="0"/>
    <xf fontId="2" fillId="0" borderId="0" numFmtId="9" applyNumberFormat="1" applyFont="0" applyFill="0" applyBorder="0" applyProtection="0"/>
    <xf fontId="2" fillId="0" borderId="0" numFmtId="163" applyNumberFormat="1" applyFont="0" applyFill="0" applyBorder="0" applyProtection="0"/>
  </cellStyleXfs>
  <cellXfs count="54">
    <xf fontId="0" fillId="0" borderId="0" numFmtId="0" xfId="0"/>
    <xf fontId="1" fillId="0" borderId="0" numFmtId="0" xfId="0" applyFont="1" applyAlignment="1">
      <alignment vertical="top"/>
    </xf>
    <xf fontId="4" fillId="0" borderId="0" numFmtId="49" xfId="0" applyNumberFormat="1" applyFont="1" applyAlignment="1">
      <alignment horizontal="left" vertical="top"/>
    </xf>
    <xf fontId="1" fillId="0" borderId="0" numFmtId="0" xfId="0" applyFont="1" applyAlignment="1">
      <alignment wrapText="1"/>
    </xf>
    <xf fontId="1" fillId="0" borderId="0" numFmtId="164" xfId="0" applyNumberFormat="1" applyFont="1" applyAlignment="1">
      <alignment vertical="center" wrapText="1"/>
    </xf>
    <xf fontId="1" fillId="0" borderId="0" numFmtId="165" xfId="0" applyNumberFormat="1" applyFont="1" applyAlignment="1">
      <alignment vertical="center"/>
    </xf>
    <xf fontId="1" fillId="0" borderId="0" numFmtId="0" xfId="0" applyFont="1" applyAlignment="1">
      <alignment vertical="center" wrapText="1"/>
    </xf>
    <xf fontId="5" fillId="0" borderId="0" numFmtId="0" xfId="0" applyFont="1" applyAlignment="1">
      <alignment vertical="center" wrapText="1"/>
    </xf>
    <xf fontId="1" fillId="0" borderId="0" numFmtId="0" xfId="0" applyFont="1" applyAlignment="1">
      <alignment horizontal="right" vertical="center"/>
    </xf>
    <xf fontId="6" fillId="0" borderId="0" numFmtId="0" xfId="0" applyFont="1" applyAlignment="1">
      <alignment vertical="top"/>
    </xf>
    <xf fontId="4" fillId="0" borderId="0" numFmtId="0" xfId="0" applyFont="1" applyAlignment="1">
      <alignment horizontal="left" vertical="top"/>
    </xf>
    <xf fontId="1" fillId="0" borderId="0" numFmtId="0" xfId="0" applyFont="1" applyAlignment="1">
      <alignment horizontal="right" vertical="center" wrapText="1"/>
    </xf>
    <xf fontId="5" fillId="0" borderId="0" numFmtId="0" xfId="0" applyFont="1" applyAlignment="1">
      <alignment horizontal="right" vertical="center" wrapText="1"/>
    </xf>
    <xf fontId="7" fillId="0" borderId="0" numFmtId="166" xfId="0" applyNumberFormat="1" applyFont="1" applyAlignment="1">
      <alignment horizontal="center"/>
    </xf>
    <xf fontId="7" fillId="0" borderId="0" numFmtId="166" xfId="0" applyNumberFormat="1" applyFont="1" applyAlignment="1">
      <alignment horizontal="center" vertical="center"/>
    </xf>
    <xf fontId="5" fillId="0" borderId="0" numFmtId="0" xfId="0" applyFont="1" applyAlignment="1">
      <alignment vertical="top"/>
    </xf>
    <xf fontId="8" fillId="0" borderId="0" numFmtId="167" xfId="0" applyNumberFormat="1" applyFont="1" applyAlignment="1">
      <alignment horizontal="left" vertical="top"/>
    </xf>
    <xf fontId="9" fillId="0" borderId="0" numFmtId="166" xfId="0" applyNumberFormat="1" applyFont="1" applyAlignment="1">
      <alignment wrapText="1"/>
    </xf>
    <xf fontId="9" fillId="0" borderId="0" numFmtId="4" xfId="0" applyNumberFormat="1" applyFont="1" applyAlignment="1">
      <alignment horizontal="center" vertical="center" wrapText="1"/>
    </xf>
    <xf fontId="9" fillId="0" borderId="0" numFmtId="164" xfId="0" applyNumberFormat="1" applyFont="1" applyAlignment="1">
      <alignment horizontal="center" vertical="center" wrapText="1"/>
    </xf>
    <xf fontId="1" fillId="0" borderId="0" numFmtId="168" xfId="0" applyNumberFormat="1" applyFont="1" applyAlignment="1">
      <alignment horizontal="right" vertical="center"/>
    </xf>
    <xf fontId="10" fillId="0" borderId="0" numFmtId="0" xfId="0" applyFont="1" applyAlignment="1">
      <alignment vertical="top"/>
    </xf>
    <xf fontId="11" fillId="0" borderId="0" numFmtId="0" xfId="0" applyFont="1" applyAlignment="1">
      <alignment horizontal="center" vertical="top" wrapText="1"/>
    </xf>
    <xf fontId="12" fillId="0" borderId="1" numFmtId="0" xfId="0" applyFont="1" applyBorder="1" applyAlignment="1">
      <alignment horizontal="center" vertical="top" wrapText="1"/>
    </xf>
    <xf fontId="11" fillId="0" borderId="1" numFmtId="0" xfId="0" applyFont="1" applyBorder="1" applyAlignment="1">
      <alignment horizontal="center" wrapText="1"/>
    </xf>
    <xf fontId="11" fillId="0" borderId="1" numFmtId="164" xfId="1" applyNumberFormat="1" applyFont="1" applyBorder="1" applyAlignment="1" applyProtection="1">
      <alignment horizontal="center" vertical="top" wrapText="1"/>
    </xf>
    <xf fontId="11" fillId="0" borderId="1" numFmtId="164" xfId="1" applyNumberFormat="1" applyFont="1" applyBorder="1" applyAlignment="1">
      <alignment horizontal="center" vertical="top" wrapText="1"/>
    </xf>
    <xf fontId="11" fillId="0" borderId="1" numFmtId="164" xfId="0" applyNumberFormat="1" applyFont="1" applyBorder="1" applyAlignment="1">
      <alignment horizontal="center" vertical="top" wrapText="1"/>
    </xf>
    <xf fontId="13" fillId="0" borderId="1" numFmtId="164" xfId="0" applyNumberFormat="1" applyFont="1" applyBorder="1" applyAlignment="1">
      <alignment horizontal="center" vertical="top" wrapText="1"/>
    </xf>
    <xf fontId="11" fillId="0" borderId="1" numFmtId="168" xfId="0" applyNumberFormat="1" applyFont="1" applyBorder="1" applyAlignment="1">
      <alignment horizontal="center" vertical="top" wrapText="1"/>
    </xf>
    <xf fontId="14" fillId="0" borderId="0" numFmtId="0" xfId="0" applyFont="1" applyAlignment="1">
      <alignment horizontal="center" vertical="top" wrapText="1"/>
    </xf>
    <xf fontId="11" fillId="0" borderId="0" numFmtId="0" xfId="0" applyFont="1" applyAlignment="1">
      <alignment vertical="top"/>
    </xf>
    <xf fontId="15" fillId="0" borderId="1" numFmtId="167" xfId="0" applyNumberFormat="1" applyFont="1" applyBorder="1" applyAlignment="1">
      <alignment horizontal="left" vertical="top"/>
    </xf>
    <xf fontId="11" fillId="0" borderId="1" numFmtId="166" xfId="0" applyNumberFormat="1" applyFont="1" applyBorder="1" applyAlignment="1">
      <alignment wrapText="1"/>
    </xf>
    <xf fontId="11" fillId="0" borderId="1" numFmtId="164" xfId="1" applyNumberFormat="1" applyFont="1" applyBorder="1" applyAlignment="1" applyProtection="1">
      <alignment horizontal="right" vertical="center" wrapText="1"/>
    </xf>
    <xf fontId="11" fillId="0" borderId="1" numFmtId="164" xfId="1" applyNumberFormat="1" applyFont="1" applyBorder="1" applyAlignment="1">
      <alignment horizontal="right" vertical="center" wrapText="1"/>
    </xf>
    <xf fontId="11" fillId="0" borderId="1" numFmtId="169" xfId="7" applyNumberFormat="1" applyFont="1" applyBorder="1" applyAlignment="1" applyProtection="1">
      <alignment horizontal="right" vertical="center" wrapText="1"/>
    </xf>
    <xf fontId="14" fillId="0" borderId="0" numFmtId="0" xfId="0" applyFont="1" applyAlignment="1">
      <alignment vertical="top"/>
    </xf>
    <xf fontId="4" fillId="0" borderId="1" numFmtId="167" xfId="0" applyNumberFormat="1" applyFont="1" applyBorder="1" applyAlignment="1">
      <alignment horizontal="left" vertical="top"/>
    </xf>
    <xf fontId="1" fillId="0" borderId="1" numFmtId="166" xfId="0" applyNumberFormat="1" applyFont="1" applyBorder="1" applyAlignment="1">
      <alignment wrapText="1"/>
    </xf>
    <xf fontId="1" fillId="0" borderId="1" numFmtId="164" xfId="1" applyNumberFormat="1" applyFont="1" applyBorder="1" applyAlignment="1" applyProtection="1">
      <alignment horizontal="right" vertical="center" wrapText="1"/>
    </xf>
    <xf fontId="1" fillId="0" borderId="1" numFmtId="164" xfId="1" applyNumberFormat="1" applyFont="1" applyBorder="1" applyAlignment="1">
      <alignment horizontal="right" vertical="center" wrapText="1"/>
    </xf>
    <xf fontId="1" fillId="0" borderId="1" numFmtId="169" xfId="7" applyNumberFormat="1" applyFont="1" applyBorder="1" applyAlignment="1" applyProtection="1">
      <alignment horizontal="right" vertical="center" wrapText="1"/>
    </xf>
    <xf fontId="16" fillId="0" borderId="0" numFmtId="0" xfId="0" applyFont="1" applyAlignment="1">
      <alignment vertical="top"/>
    </xf>
    <xf fontId="17" fillId="0" borderId="0" numFmtId="0" xfId="0" applyFont="1" applyAlignment="1">
      <alignment vertical="top"/>
    </xf>
    <xf fontId="12" fillId="0" borderId="1" numFmtId="167" xfId="0" applyNumberFormat="1" applyFont="1" applyBorder="1" applyAlignment="1">
      <alignment horizontal="left" vertical="top"/>
    </xf>
    <xf fontId="11" fillId="0" borderId="1" numFmtId="166" xfId="0" applyNumberFormat="1" applyFont="1" applyBorder="1" applyAlignment="1">
      <alignment horizontal="center" wrapText="1"/>
    </xf>
    <xf fontId="11" fillId="0" borderId="0" numFmtId="0" xfId="0" applyFont="1" applyAlignment="1">
      <alignment horizontal="right" vertical="top"/>
    </xf>
    <xf fontId="12" fillId="0" borderId="1" numFmtId="167" xfId="0" applyNumberFormat="1" applyFont="1" applyBorder="1" applyAlignment="1">
      <alignment horizontal="right" vertical="top"/>
    </xf>
    <xf fontId="11" fillId="0" borderId="1" numFmtId="166" xfId="0" applyNumberFormat="1" applyFont="1" applyBorder="1" applyAlignment="1">
      <alignment horizontal="left" wrapText="1"/>
    </xf>
    <xf fontId="14" fillId="0" borderId="0" numFmtId="0" xfId="0" applyFont="1" applyAlignment="1">
      <alignment horizontal="right" vertical="top"/>
    </xf>
    <xf fontId="1" fillId="0" borderId="1" numFmtId="166" xfId="0" applyNumberFormat="1" applyFont="1" applyBorder="1" applyAlignment="1">
      <alignment horizontal="justify" wrapText="1"/>
    </xf>
    <xf fontId="12" fillId="0" borderId="1" numFmtId="0" xfId="0" applyFont="1" applyBorder="1" applyAlignment="1">
      <alignment horizontal="left" vertical="top"/>
    </xf>
    <xf fontId="1" fillId="0" borderId="0" numFmtId="168" xfId="0" applyNumberFormat="1" applyFont="1" applyAlignment="1">
      <alignment vertical="center"/>
    </xf>
  </cellXfs>
  <cellStyles count="10">
    <cellStyle name="Денежный" xfId="1" builtinId="4"/>
    <cellStyle name="Денежный 2" xfId="2"/>
    <cellStyle name="Денежный 3" xfId="3"/>
    <cellStyle name="Обычный" xfId="0" builtinId="0"/>
    <cellStyle name="Обычный 2" xfId="4"/>
    <cellStyle name="Обычный 2 2" xfId="5"/>
    <cellStyle name="Обычный 2 3 2" xfId="6"/>
    <cellStyle name="Процентный" xfId="7" builtinId="5"/>
    <cellStyle name="Процентный 2" xfId="8"/>
    <cellStyle name="Финансовый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normal" topLeftCell="A1" zoomScale="90" workbookViewId="0">
      <pane ySplit="6" topLeftCell="A7" activePane="bottomLeft" state="frozen"/>
      <selection activeCell="C12" activeCellId="0" sqref="C12:C13"/>
    </sheetView>
  </sheetViews>
  <sheetFormatPr defaultColWidth="15.25" defaultRowHeight="15"/>
  <cols>
    <col customWidth="1" hidden="1" min="1" max="1" style="2" width="13.375"/>
    <col customWidth="1" min="2" max="2" style="3" width="47.125"/>
    <col customWidth="1" min="3" max="3" style="4" width="12.25390625"/>
    <col customWidth="1" min="4" max="4" style="4" width="13.125"/>
    <col customWidth="1" min="5" max="5" style="4" width="12.875"/>
    <col customWidth="1" min="6" max="6" style="4" width="13.25"/>
    <col customWidth="1" min="7" max="7" style="4" width="13.625"/>
    <col customWidth="1" min="8" max="8" style="4" width="9.375"/>
    <col customWidth="1" min="9" max="9" style="5" width="10.125"/>
    <col customWidth="1" min="10" max="10" style="5" width="12.625"/>
    <col customWidth="1" min="11" max="11" style="5" width="9.75"/>
    <col min="12" max="16384" style="1" width="15.25"/>
  </cols>
  <sheetData>
    <row r="1" ht="17.25">
      <c r="A1" s="2"/>
      <c r="B1" s="3"/>
      <c r="C1" s="6"/>
      <c r="D1" s="7"/>
      <c r="E1" s="7"/>
      <c r="F1" s="7"/>
      <c r="G1" s="7"/>
      <c r="H1" s="7"/>
      <c r="I1" s="7"/>
      <c r="J1" s="7"/>
      <c r="K1" s="8" t="s">
        <v>0</v>
      </c>
      <c r="L1" s="9"/>
      <c r="M1" s="9"/>
      <c r="N1" s="9"/>
      <c r="O1" s="9"/>
      <c r="P1" s="9"/>
    </row>
    <row r="2" ht="17.25">
      <c r="A2" s="10"/>
      <c r="B2" s="3"/>
      <c r="C2" s="11"/>
      <c r="D2" s="12"/>
      <c r="E2" s="12"/>
      <c r="F2" s="12"/>
      <c r="G2" s="12"/>
      <c r="H2" s="12"/>
      <c r="I2" s="12"/>
      <c r="J2" s="12"/>
      <c r="K2" s="8" t="s">
        <v>1</v>
      </c>
      <c r="L2" s="9"/>
      <c r="M2" s="9"/>
      <c r="N2" s="9"/>
      <c r="O2" s="9"/>
      <c r="P2" s="9"/>
    </row>
    <row r="3" ht="17.25">
      <c r="A3" s="10"/>
      <c r="B3" s="3"/>
      <c r="C3" s="11"/>
      <c r="D3" s="12"/>
      <c r="E3" s="12"/>
      <c r="F3" s="12"/>
      <c r="G3" s="12"/>
      <c r="H3" s="12"/>
      <c r="I3" s="12"/>
      <c r="J3" s="12"/>
      <c r="K3" s="8"/>
      <c r="L3" s="9"/>
      <c r="M3" s="9"/>
      <c r="N3" s="9"/>
      <c r="O3" s="9"/>
      <c r="P3" s="9"/>
    </row>
    <row r="4" ht="19.5">
      <c r="A4" s="2"/>
      <c r="B4" s="13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9"/>
      <c r="M4" s="9"/>
      <c r="N4" s="9"/>
      <c r="O4" s="9"/>
      <c r="P4" s="9"/>
    </row>
    <row r="5" s="15" customFormat="1" ht="15">
      <c r="A5" s="16"/>
      <c r="B5" s="17"/>
      <c r="C5" s="18"/>
      <c r="D5" s="19"/>
      <c r="E5" s="19"/>
      <c r="F5" s="19"/>
      <c r="G5" s="19"/>
      <c r="H5" s="19"/>
      <c r="I5" s="19"/>
      <c r="J5" s="19"/>
      <c r="K5" s="20" t="s">
        <v>3</v>
      </c>
      <c r="L5" s="21"/>
      <c r="M5" s="21"/>
      <c r="N5" s="21"/>
      <c r="O5" s="21"/>
      <c r="P5" s="21"/>
    </row>
    <row r="6" s="22" customFormat="1" ht="90">
      <c r="A6" s="23" t="s">
        <v>4</v>
      </c>
      <c r="B6" s="24" t="s">
        <v>5</v>
      </c>
      <c r="C6" s="25" t="s">
        <v>6</v>
      </c>
      <c r="D6" s="26" t="s">
        <v>7</v>
      </c>
      <c r="E6" s="26" t="s">
        <v>8</v>
      </c>
      <c r="F6" s="26" t="s">
        <v>9</v>
      </c>
      <c r="G6" s="27" t="s">
        <v>10</v>
      </c>
      <c r="H6" s="28" t="s">
        <v>11</v>
      </c>
      <c r="I6" s="29" t="s">
        <v>12</v>
      </c>
      <c r="J6" s="29" t="s">
        <v>13</v>
      </c>
      <c r="K6" s="29" t="s">
        <v>14</v>
      </c>
      <c r="L6" s="30"/>
      <c r="M6" s="30"/>
      <c r="N6" s="30"/>
      <c r="O6" s="30"/>
      <c r="P6" s="30"/>
    </row>
    <row r="7" s="31" customFormat="1" ht="15">
      <c r="A7" s="32"/>
      <c r="B7" s="33" t="s">
        <v>15</v>
      </c>
      <c r="C7" s="34">
        <f>C8+C9+C10+C11+C12+C13+C14+C15+C16+C17+C18</f>
        <v>2732951.5999999996</v>
      </c>
      <c r="D7" s="35">
        <f>D8+D9+D10+D11+D12+D13+D14+D15+D16+D17+D18</f>
        <v>29887228.900000002</v>
      </c>
      <c r="E7" s="35">
        <f>E8+E9+E10+E11+E12+E13+E14+E15+E16+E17+E18</f>
        <v>2601570.8000000003</v>
      </c>
      <c r="F7" s="35">
        <f>F8+F9+F10+F11+F12+F13+F14+F15+F16+F17+F18</f>
        <v>2310162.7000000002</v>
      </c>
      <c r="G7" s="34">
        <f t="shared" ref="G7:G9" si="0">F7-E7</f>
        <v>-291408.10000000009</v>
      </c>
      <c r="H7" s="36">
        <f t="shared" ref="H7:H9" si="1">IFERROR(F7/E7,"")</f>
        <v>0.88798763424005223</v>
      </c>
      <c r="I7" s="36">
        <f t="shared" ref="I7:I9" si="2">IFERROR(F7/D7,"")</f>
        <v>0.077295981762966329</v>
      </c>
      <c r="J7" s="34">
        <f t="shared" ref="J7:J9" si="3">F7-C7</f>
        <v>-422788.89999999944</v>
      </c>
      <c r="K7" s="36">
        <f t="shared" ref="K7:K9" si="4">IFERROR(F7/C7,"")</f>
        <v>0.84529952890493942</v>
      </c>
      <c r="L7" s="37"/>
      <c r="M7" s="37"/>
      <c r="N7" s="37"/>
      <c r="O7" s="37"/>
      <c r="P7" s="37"/>
    </row>
    <row r="8" ht="15">
      <c r="A8" s="38" t="s">
        <v>16</v>
      </c>
      <c r="B8" s="39" t="s">
        <v>17</v>
      </c>
      <c r="C8" s="40">
        <v>1936970.6000000001</v>
      </c>
      <c r="D8" s="41">
        <v>22841274.899999999</v>
      </c>
      <c r="E8" s="41">
        <v>2233011.7000000002</v>
      </c>
      <c r="F8" s="41">
        <v>2135357.6000000001</v>
      </c>
      <c r="G8" s="40">
        <f t="shared" si="0"/>
        <v>-97654.100000000093</v>
      </c>
      <c r="H8" s="42">
        <f t="shared" si="1"/>
        <v>0.95626798551928771</v>
      </c>
      <c r="I8" s="42">
        <f t="shared" si="2"/>
        <v>0.093486795695453942</v>
      </c>
      <c r="J8" s="40">
        <f t="shared" si="3"/>
        <v>198387</v>
      </c>
      <c r="K8" s="42">
        <f t="shared" si="4"/>
        <v>1.1024212757798182</v>
      </c>
      <c r="L8" s="9"/>
      <c r="M8" s="9"/>
      <c r="N8" s="9"/>
      <c r="O8" s="9"/>
      <c r="P8" s="9"/>
    </row>
    <row r="9" ht="45">
      <c r="A9" s="38" t="s">
        <v>18</v>
      </c>
      <c r="B9" s="39" t="s">
        <v>19</v>
      </c>
      <c r="C9" s="40">
        <v>8539.2999999999993</v>
      </c>
      <c r="D9" s="41">
        <v>58676</v>
      </c>
      <c r="E9" s="41">
        <v>5817.5</v>
      </c>
      <c r="F9" s="41">
        <v>5376.1999999999998</v>
      </c>
      <c r="G9" s="40">
        <f t="shared" si="0"/>
        <v>-441.30000000000018</v>
      </c>
      <c r="H9" s="42">
        <f t="shared" si="1"/>
        <v>0.9241426729694886</v>
      </c>
      <c r="I9" s="42">
        <f t="shared" si="2"/>
        <v>0.091625195991546796</v>
      </c>
      <c r="J9" s="40">
        <f t="shared" si="3"/>
        <v>-3163.0999999999995</v>
      </c>
      <c r="K9" s="42">
        <f t="shared" si="4"/>
        <v>0.62958322110711651</v>
      </c>
      <c r="L9" s="9"/>
      <c r="M9" s="9"/>
      <c r="N9" s="9"/>
      <c r="O9" s="9"/>
      <c r="P9" s="9"/>
    </row>
    <row r="10" ht="15">
      <c r="A10" s="38" t="s">
        <v>20</v>
      </c>
      <c r="B10" s="39" t="s">
        <v>21</v>
      </c>
      <c r="C10" s="40">
        <v>0</v>
      </c>
      <c r="D10" s="41">
        <v>38381</v>
      </c>
      <c r="E10" s="41">
        <v>7700</v>
      </c>
      <c r="F10" s="41">
        <v>10711.4</v>
      </c>
      <c r="G10" s="40">
        <f t="shared" ref="G10:G52" si="5">F10-E10</f>
        <v>3011.3999999999996</v>
      </c>
      <c r="H10" s="42">
        <f t="shared" ref="H10:H52" si="6">IFERROR(F10/E10,"")</f>
        <v>1.3910909090909089</v>
      </c>
      <c r="I10" s="42">
        <f t="shared" ref="I10:I52" si="7">IFERROR(F10/D10,"")</f>
        <v>0.27908079518511764</v>
      </c>
      <c r="J10" s="40">
        <f t="shared" ref="J10:J52" si="8">F10-C10</f>
        <v>10711.4</v>
      </c>
      <c r="K10" s="42" t="str">
        <f t="shared" ref="K10:K52" si="9">IFERROR(F10/C10,"")</f>
        <v/>
      </c>
      <c r="L10" s="9"/>
      <c r="M10" s="9"/>
      <c r="N10" s="9"/>
      <c r="O10" s="9"/>
      <c r="P10" s="9"/>
    </row>
    <row r="11" ht="30">
      <c r="A11" s="38" t="s">
        <v>22</v>
      </c>
      <c r="B11" s="39" t="s">
        <v>23</v>
      </c>
      <c r="C11" s="40">
        <v>6265.3000000000002</v>
      </c>
      <c r="D11" s="41">
        <v>1319195.1000000001</v>
      </c>
      <c r="E11" s="41">
        <v>6700</v>
      </c>
      <c r="F11" s="41">
        <v>7592.5</v>
      </c>
      <c r="G11" s="40">
        <f t="shared" si="5"/>
        <v>892.5</v>
      </c>
      <c r="H11" s="42">
        <f t="shared" si="6"/>
        <v>1.1332089552238807</v>
      </c>
      <c r="I11" s="42">
        <f t="shared" si="7"/>
        <v>0.0057554034274384432</v>
      </c>
      <c r="J11" s="40">
        <f t="shared" si="8"/>
        <v>1327.1999999999998</v>
      </c>
      <c r="K11" s="42">
        <f t="shared" si="9"/>
        <v>1.2118334317590538</v>
      </c>
      <c r="L11" s="9"/>
      <c r="M11" s="9"/>
      <c r="N11" s="9"/>
      <c r="O11" s="9"/>
      <c r="P11" s="9"/>
    </row>
    <row r="12" ht="30">
      <c r="A12" s="38" t="s">
        <v>24</v>
      </c>
      <c r="B12" s="39" t="s">
        <v>25</v>
      </c>
      <c r="C12" s="40">
        <v>32.399999999999999</v>
      </c>
      <c r="D12" s="41">
        <v>0</v>
      </c>
      <c r="E12" s="41">
        <v>0</v>
      </c>
      <c r="F12" s="41">
        <v>32.700000000000003</v>
      </c>
      <c r="G12" s="40">
        <f t="shared" si="5"/>
        <v>32.700000000000003</v>
      </c>
      <c r="H12" s="42" t="str">
        <f t="shared" si="6"/>
        <v/>
      </c>
      <c r="I12" s="42" t="str">
        <f t="shared" si="7"/>
        <v/>
      </c>
      <c r="J12" s="40">
        <f t="shared" si="8"/>
        <v>0.30000000000000426</v>
      </c>
      <c r="K12" s="42">
        <f t="shared" si="9"/>
        <v>1.0092592592592593</v>
      </c>
      <c r="L12" s="9"/>
      <c r="M12" s="9"/>
      <c r="N12" s="9"/>
      <c r="O12" s="9"/>
      <c r="P12" s="9"/>
    </row>
    <row r="13" ht="15">
      <c r="A13" s="38" t="s">
        <v>26</v>
      </c>
      <c r="B13" s="39" t="s">
        <v>27</v>
      </c>
      <c r="C13" s="40">
        <v>13</v>
      </c>
      <c r="D13" s="41">
        <v>1515.3</v>
      </c>
      <c r="E13" s="41">
        <v>0</v>
      </c>
      <c r="F13" s="41">
        <v>0</v>
      </c>
      <c r="G13" s="40">
        <f t="shared" si="5"/>
        <v>0</v>
      </c>
      <c r="H13" s="42" t="str">
        <f t="shared" si="6"/>
        <v/>
      </c>
      <c r="I13" s="42">
        <f t="shared" si="7"/>
        <v>0</v>
      </c>
      <c r="J13" s="40">
        <f t="shared" si="8"/>
        <v>-13</v>
      </c>
      <c r="K13" s="42">
        <f t="shared" si="9"/>
        <v>0</v>
      </c>
      <c r="L13" s="9"/>
      <c r="M13" s="9"/>
      <c r="N13" s="9"/>
      <c r="O13" s="9"/>
      <c r="P13" s="9"/>
    </row>
    <row r="14" ht="30">
      <c r="A14" s="38" t="s">
        <v>28</v>
      </c>
      <c r="B14" s="39" t="s">
        <v>29</v>
      </c>
      <c r="C14" s="40">
        <v>172269.29999999999</v>
      </c>
      <c r="D14" s="41">
        <v>446509.79999999999</v>
      </c>
      <c r="E14" s="41">
        <v>6815.6000000000004</v>
      </c>
      <c r="F14" s="41">
        <v>3331.8000000000002</v>
      </c>
      <c r="G14" s="40">
        <f t="shared" si="5"/>
        <v>-3483.8000000000002</v>
      </c>
      <c r="H14" s="42">
        <f t="shared" si="6"/>
        <v>0.48884911086331356</v>
      </c>
      <c r="I14" s="42">
        <f t="shared" si="7"/>
        <v>0.0074618742970479039</v>
      </c>
      <c r="J14" s="40">
        <f t="shared" si="8"/>
        <v>-168937.5</v>
      </c>
      <c r="K14" s="42">
        <f t="shared" si="9"/>
        <v>0.01934064862398582</v>
      </c>
      <c r="L14" s="9"/>
      <c r="M14" s="9"/>
      <c r="N14" s="9"/>
      <c r="O14" s="9"/>
      <c r="P14" s="9"/>
    </row>
    <row r="15" ht="15">
      <c r="A15" s="38" t="s">
        <v>30</v>
      </c>
      <c r="B15" s="39" t="s">
        <v>31</v>
      </c>
      <c r="C15" s="40">
        <v>47138.099999999999</v>
      </c>
      <c r="D15" s="41">
        <v>1866643.8</v>
      </c>
      <c r="E15" s="41">
        <v>51000</v>
      </c>
      <c r="F15" s="41">
        <v>46244.800000000003</v>
      </c>
      <c r="G15" s="40">
        <f t="shared" si="5"/>
        <v>-4755.1999999999971</v>
      </c>
      <c r="H15" s="42">
        <f t="shared" si="6"/>
        <v>0.90676078431372553</v>
      </c>
      <c r="I15" s="42">
        <f t="shared" si="7"/>
        <v>0.024774303485217693</v>
      </c>
      <c r="J15" s="40">
        <f t="shared" si="8"/>
        <v>-893.29999999999563</v>
      </c>
      <c r="K15" s="42">
        <f t="shared" si="9"/>
        <v>0.98104929982328526</v>
      </c>
      <c r="L15" s="9"/>
      <c r="M15" s="9"/>
      <c r="N15" s="9"/>
      <c r="O15" s="9"/>
      <c r="P15" s="9"/>
    </row>
    <row r="16" ht="15">
      <c r="A16" s="38" t="s">
        <v>32</v>
      </c>
      <c r="B16" s="39" t="s">
        <v>33</v>
      </c>
      <c r="C16" s="40">
        <v>467305.79999999999</v>
      </c>
      <c r="D16" s="41">
        <v>2628818</v>
      </c>
      <c r="E16" s="41">
        <v>202500</v>
      </c>
      <c r="F16" s="41">
        <v>2903.0999999999999</v>
      </c>
      <c r="G16" s="40">
        <f t="shared" si="5"/>
        <v>-199596.89999999999</v>
      </c>
      <c r="H16" s="42">
        <f t="shared" si="6"/>
        <v>0.014336296296296297</v>
      </c>
      <c r="I16" s="42">
        <f t="shared" si="7"/>
        <v>0.0011043366258143394</v>
      </c>
      <c r="J16" s="40">
        <f t="shared" si="8"/>
        <v>-464402.70000000001</v>
      </c>
      <c r="K16" s="42">
        <f t="shared" si="9"/>
        <v>0.006212420218195451</v>
      </c>
      <c r="L16" s="9"/>
      <c r="M16" s="9"/>
      <c r="N16" s="9"/>
      <c r="O16" s="9"/>
      <c r="P16" s="9"/>
    </row>
    <row r="17" ht="15">
      <c r="A17" s="38" t="s">
        <v>34</v>
      </c>
      <c r="B17" s="39" t="s">
        <v>35</v>
      </c>
      <c r="C17" s="40">
        <v>94417.800000000003</v>
      </c>
      <c r="D17" s="41">
        <v>686215</v>
      </c>
      <c r="E17" s="41">
        <v>88026</v>
      </c>
      <c r="F17" s="41">
        <v>98612.600000000006</v>
      </c>
      <c r="G17" s="40">
        <f t="shared" si="5"/>
        <v>10586.600000000006</v>
      </c>
      <c r="H17" s="42">
        <f t="shared" si="6"/>
        <v>1.1202667393724581</v>
      </c>
      <c r="I17" s="42">
        <f t="shared" si="7"/>
        <v>0.14370510699999273</v>
      </c>
      <c r="J17" s="40">
        <f t="shared" si="8"/>
        <v>4194.8000000000029</v>
      </c>
      <c r="K17" s="42">
        <f t="shared" si="9"/>
        <v>1.0444280633524612</v>
      </c>
      <c r="L17" s="9"/>
      <c r="M17" s="9"/>
      <c r="N17" s="9"/>
      <c r="O17" s="9"/>
      <c r="P17" s="9"/>
    </row>
    <row r="18" ht="30">
      <c r="A18" s="38" t="s">
        <v>36</v>
      </c>
      <c r="B18" s="39" t="s">
        <v>37</v>
      </c>
      <c r="C18" s="40">
        <v>0</v>
      </c>
      <c r="D18" s="41">
        <v>0</v>
      </c>
      <c r="E18" s="41">
        <v>0</v>
      </c>
      <c r="F18" s="41">
        <v>0</v>
      </c>
      <c r="G18" s="40">
        <f t="shared" si="5"/>
        <v>0</v>
      </c>
      <c r="H18" s="42" t="str">
        <f t="shared" si="6"/>
        <v/>
      </c>
      <c r="I18" s="42" t="str">
        <f t="shared" si="7"/>
        <v/>
      </c>
      <c r="J18" s="40">
        <f t="shared" si="8"/>
        <v>0</v>
      </c>
      <c r="K18" s="42" t="str">
        <f t="shared" si="9"/>
        <v/>
      </c>
      <c r="L18" s="9"/>
      <c r="M18" s="9"/>
      <c r="N18" s="9"/>
      <c r="O18" s="9"/>
      <c r="P18" s="9"/>
    </row>
    <row r="19" s="31" customFormat="1" ht="15">
      <c r="A19" s="32"/>
      <c r="B19" s="33" t="s">
        <v>38</v>
      </c>
      <c r="C19" s="34">
        <f>C20+C21+C22+C23+C24+C25+C26+C27+C28+C29+C30+C31+C32+C33+C34+C35+C36+C37+C38+C39+C40</f>
        <v>1261142.3999999999</v>
      </c>
      <c r="D19" s="35">
        <f>D20+D21+D22+D23+D24+D25+D26+D27+D28+D29+D30+D31+D32+D33+D34+D35+D36+D37+D38+D39+D40</f>
        <v>8009053.6999999993</v>
      </c>
      <c r="E19" s="35">
        <f>E20+E21+E22+E23+E24+E25+E26+E27+E28+E29+E30+E31+E32+E33+E34+E35+E36+E37+E38+E39+E40</f>
        <v>1200785.3</v>
      </c>
      <c r="F19" s="35">
        <f>F20+F21+F22+F23+F24+F25+F26+F27+F28+F29+F30+F31+F32+F33+F34+F35+F36+F37+F38+F39+F40</f>
        <v>1279594.3</v>
      </c>
      <c r="G19" s="34">
        <f t="shared" si="5"/>
        <v>78809</v>
      </c>
      <c r="H19" s="36">
        <f t="shared" si="6"/>
        <v>1.0656312165047324</v>
      </c>
      <c r="I19" s="36">
        <f t="shared" si="7"/>
        <v>0.15976847551914905</v>
      </c>
      <c r="J19" s="34">
        <f t="shared" si="8"/>
        <v>18451.90000000014</v>
      </c>
      <c r="K19" s="36">
        <f t="shared" si="9"/>
        <v>1.0146310995491072</v>
      </c>
      <c r="L19" s="37"/>
      <c r="M19" s="37"/>
      <c r="N19" s="37"/>
      <c r="O19" s="37"/>
      <c r="P19" s="37"/>
    </row>
    <row r="20" ht="90">
      <c r="A20" s="38" t="s">
        <v>39</v>
      </c>
      <c r="B20" s="39" t="s">
        <v>40</v>
      </c>
      <c r="C20" s="40">
        <v>0</v>
      </c>
      <c r="D20" s="41">
        <v>66</v>
      </c>
      <c r="E20" s="41">
        <v>0</v>
      </c>
      <c r="F20" s="41">
        <v>0</v>
      </c>
      <c r="G20" s="40">
        <f t="shared" si="5"/>
        <v>0</v>
      </c>
      <c r="H20" s="42" t="str">
        <f t="shared" si="6"/>
        <v/>
      </c>
      <c r="I20" s="42">
        <f t="shared" si="7"/>
        <v>0</v>
      </c>
      <c r="J20" s="40">
        <f t="shared" si="8"/>
        <v>0</v>
      </c>
      <c r="K20" s="42" t="str">
        <f t="shared" si="9"/>
        <v/>
      </c>
      <c r="L20" s="9"/>
      <c r="M20" s="9"/>
      <c r="N20" s="9"/>
      <c r="O20" s="9"/>
      <c r="P20" s="9"/>
    </row>
    <row r="21" ht="75">
      <c r="A21" s="38" t="s">
        <v>41</v>
      </c>
      <c r="B21" s="39" t="s">
        <v>42</v>
      </c>
      <c r="C21" s="40">
        <v>131864.70000000001</v>
      </c>
      <c r="D21" s="41">
        <v>413255.29999999999</v>
      </c>
      <c r="E21" s="41">
        <v>80446.699999999997</v>
      </c>
      <c r="F21" s="41">
        <v>119362.2</v>
      </c>
      <c r="G21" s="40">
        <f t="shared" si="5"/>
        <v>38915.5</v>
      </c>
      <c r="H21" s="42">
        <f t="shared" si="6"/>
        <v>1.4837426519670789</v>
      </c>
      <c r="I21" s="42">
        <f t="shared" si="7"/>
        <v>0.28883404520159817</v>
      </c>
      <c r="J21" s="40">
        <f t="shared" si="8"/>
        <v>-12502.500000000015</v>
      </c>
      <c r="K21" s="42">
        <f t="shared" si="9"/>
        <v>0.90518690748926733</v>
      </c>
      <c r="L21" s="9"/>
      <c r="M21" s="9"/>
      <c r="N21" s="9"/>
      <c r="O21" s="9"/>
      <c r="P21" s="9"/>
    </row>
    <row r="22" ht="30">
      <c r="A22" s="38" t="s">
        <v>43</v>
      </c>
      <c r="B22" s="39" t="s">
        <v>44</v>
      </c>
      <c r="C22" s="40">
        <v>22343.099999999999</v>
      </c>
      <c r="D22" s="41">
        <v>144494.89999999999</v>
      </c>
      <c r="E22" s="41">
        <v>14000</v>
      </c>
      <c r="F22" s="41">
        <v>22281.700000000001</v>
      </c>
      <c r="G22" s="40">
        <f t="shared" si="5"/>
        <v>8281.7000000000007</v>
      </c>
      <c r="H22" s="42">
        <f t="shared" si="6"/>
        <v>1.59155</v>
      </c>
      <c r="I22" s="42">
        <f t="shared" si="7"/>
        <v>0.15420405841313431</v>
      </c>
      <c r="J22" s="40">
        <f t="shared" si="8"/>
        <v>-61.399999999997817</v>
      </c>
      <c r="K22" s="42">
        <f t="shared" si="9"/>
        <v>0.99725194802869799</v>
      </c>
      <c r="L22" s="9"/>
      <c r="M22" s="9"/>
      <c r="N22" s="9"/>
      <c r="O22" s="9"/>
      <c r="P22" s="9"/>
    </row>
    <row r="23" ht="15">
      <c r="A23" s="38" t="s">
        <v>45</v>
      </c>
      <c r="B23" s="39" t="s">
        <v>46</v>
      </c>
      <c r="C23" s="40">
        <v>58.100000000000001</v>
      </c>
      <c r="D23" s="41">
        <v>12556.799999999999</v>
      </c>
      <c r="E23" s="41">
        <v>11826.200000000001</v>
      </c>
      <c r="F23" s="41">
        <v>6123.6000000000004</v>
      </c>
      <c r="G23" s="40">
        <f t="shared" si="5"/>
        <v>-5702.6000000000004</v>
      </c>
      <c r="H23" s="42">
        <f t="shared" si="6"/>
        <v>0.51779946221102302</v>
      </c>
      <c r="I23" s="42">
        <f t="shared" si="7"/>
        <v>0.48767201834862389</v>
      </c>
      <c r="J23" s="40">
        <f t="shared" si="8"/>
        <v>6065.5</v>
      </c>
      <c r="K23" s="42">
        <f t="shared" si="9"/>
        <v>105.39759036144579</v>
      </c>
      <c r="L23" s="9"/>
      <c r="M23" s="9"/>
      <c r="N23" s="9"/>
      <c r="O23" s="9"/>
      <c r="P23" s="9"/>
    </row>
    <row r="24" ht="60">
      <c r="A24" s="38" t="s">
        <v>47</v>
      </c>
      <c r="B24" s="39" t="s">
        <v>48</v>
      </c>
      <c r="C24" s="40">
        <v>12765.799999999999</v>
      </c>
      <c r="D24" s="41">
        <v>85184</v>
      </c>
      <c r="E24" s="41">
        <v>11800</v>
      </c>
      <c r="F24" s="41">
        <v>10691.799999999999</v>
      </c>
      <c r="G24" s="40">
        <f t="shared" si="5"/>
        <v>-1108.2000000000007</v>
      </c>
      <c r="H24" s="42">
        <f t="shared" si="6"/>
        <v>0.90608474576271181</v>
      </c>
      <c r="I24" s="42">
        <f t="shared" si="7"/>
        <v>0.12551418106686701</v>
      </c>
      <c r="J24" s="40">
        <f t="shared" si="8"/>
        <v>-2074</v>
      </c>
      <c r="K24" s="42">
        <f t="shared" si="9"/>
        <v>0.83753466292750944</v>
      </c>
      <c r="L24" s="9"/>
      <c r="M24" s="9"/>
      <c r="N24" s="9"/>
      <c r="O24" s="9"/>
      <c r="P24" s="9"/>
    </row>
    <row r="25" ht="90">
      <c r="A25" s="38" t="s">
        <v>49</v>
      </c>
      <c r="B25" s="39" t="s">
        <v>50</v>
      </c>
      <c r="C25" s="40">
        <v>41863.199999999997</v>
      </c>
      <c r="D25" s="41">
        <v>295538.79999999999</v>
      </c>
      <c r="E25" s="41">
        <v>43000</v>
      </c>
      <c r="F25" s="41">
        <v>53093</v>
      </c>
      <c r="G25" s="40">
        <f t="shared" si="5"/>
        <v>10093</v>
      </c>
      <c r="H25" s="42">
        <f t="shared" si="6"/>
        <v>1.2347209302325581</v>
      </c>
      <c r="I25" s="42">
        <f t="shared" si="7"/>
        <v>0.17964815448935978</v>
      </c>
      <c r="J25" s="40">
        <f t="shared" si="8"/>
        <v>11229.800000000003</v>
      </c>
      <c r="K25" s="42">
        <f t="shared" si="9"/>
        <v>1.268249918783084</v>
      </c>
      <c r="L25" s="9"/>
      <c r="M25" s="9"/>
      <c r="N25" s="9"/>
      <c r="O25" s="9"/>
      <c r="P25" s="9"/>
    </row>
    <row r="26" s="43" customFormat="1" ht="75">
      <c r="A26" s="38" t="s">
        <v>51</v>
      </c>
      <c r="B26" s="39" t="s">
        <v>52</v>
      </c>
      <c r="C26" s="40">
        <v>2071.5</v>
      </c>
      <c r="D26" s="41">
        <v>3261.6999999999998</v>
      </c>
      <c r="E26" s="41">
        <v>44.399999999999999</v>
      </c>
      <c r="F26" s="41">
        <v>2543.5</v>
      </c>
      <c r="G26" s="40">
        <f t="shared" si="5"/>
        <v>2499.0999999999999</v>
      </c>
      <c r="H26" s="42">
        <f t="shared" si="6"/>
        <v>57.286036036036037</v>
      </c>
      <c r="I26" s="42">
        <f t="shared" si="7"/>
        <v>0.77980807554342835</v>
      </c>
      <c r="J26" s="40">
        <f t="shared" si="8"/>
        <v>472</v>
      </c>
      <c r="K26" s="42">
        <f t="shared" si="9"/>
        <v>1.2278542119237268</v>
      </c>
      <c r="L26" s="44"/>
      <c r="M26" s="44"/>
      <c r="N26" s="44"/>
      <c r="O26" s="44"/>
      <c r="P26" s="44"/>
    </row>
    <row r="27" ht="75">
      <c r="A27" s="38" t="s">
        <v>53</v>
      </c>
      <c r="B27" s="39" t="s">
        <v>54</v>
      </c>
      <c r="C27" s="40">
        <v>215</v>
      </c>
      <c r="D27" s="41">
        <v>0</v>
      </c>
      <c r="E27" s="41">
        <v>0</v>
      </c>
      <c r="F27" s="41">
        <v>375.39999999999998</v>
      </c>
      <c r="G27" s="40">
        <f t="shared" si="5"/>
        <v>375.39999999999998</v>
      </c>
      <c r="H27" s="42" t="str">
        <f t="shared" si="6"/>
        <v/>
      </c>
      <c r="I27" s="42" t="str">
        <f t="shared" si="7"/>
        <v/>
      </c>
      <c r="J27" s="40">
        <f t="shared" si="8"/>
        <v>160.39999999999998</v>
      </c>
      <c r="K27" s="42">
        <f t="shared" si="9"/>
        <v>1.7460465116279069</v>
      </c>
      <c r="L27" s="9"/>
      <c r="M27" s="9"/>
      <c r="N27" s="9"/>
      <c r="O27" s="9"/>
      <c r="P27" s="9"/>
    </row>
    <row r="28" ht="60">
      <c r="A28" s="38" t="s">
        <v>55</v>
      </c>
      <c r="B28" s="39" t="s">
        <v>56</v>
      </c>
      <c r="C28" s="40">
        <v>0</v>
      </c>
      <c r="D28" s="41">
        <v>445</v>
      </c>
      <c r="E28" s="41">
        <v>0</v>
      </c>
      <c r="F28" s="41">
        <v>0</v>
      </c>
      <c r="G28" s="40">
        <f t="shared" si="5"/>
        <v>0</v>
      </c>
      <c r="H28" s="42" t="str">
        <f t="shared" si="6"/>
        <v/>
      </c>
      <c r="I28" s="42">
        <f t="shared" si="7"/>
        <v>0</v>
      </c>
      <c r="J28" s="40">
        <f t="shared" si="8"/>
        <v>0</v>
      </c>
      <c r="K28" s="42" t="str">
        <f t="shared" si="9"/>
        <v/>
      </c>
      <c r="L28" s="9"/>
      <c r="M28" s="9"/>
      <c r="N28" s="9"/>
      <c r="O28" s="9"/>
      <c r="P28" s="9"/>
    </row>
    <row r="29" ht="90">
      <c r="A29" s="38" t="s">
        <v>57</v>
      </c>
      <c r="B29" s="39" t="s">
        <v>58</v>
      </c>
      <c r="C29" s="40">
        <v>23310.700000000001</v>
      </c>
      <c r="D29" s="41">
        <v>213786.60000000001</v>
      </c>
      <c r="E29" s="41">
        <v>25183.700000000001</v>
      </c>
      <c r="F29" s="41">
        <v>30435.599999999999</v>
      </c>
      <c r="G29" s="40">
        <f t="shared" si="5"/>
        <v>5251.8999999999978</v>
      </c>
      <c r="H29" s="42">
        <f t="shared" si="6"/>
        <v>1.2085436214694425</v>
      </c>
      <c r="I29" s="42">
        <f t="shared" si="7"/>
        <v>0.14236439514918145</v>
      </c>
      <c r="J29" s="40">
        <f t="shared" si="8"/>
        <v>7124.8999999999978</v>
      </c>
      <c r="K29" s="42">
        <f t="shared" si="9"/>
        <v>1.3056493369997468</v>
      </c>
      <c r="L29" s="9"/>
      <c r="M29" s="9"/>
      <c r="N29" s="9"/>
      <c r="O29" s="9"/>
      <c r="P29" s="9"/>
    </row>
    <row r="30" s="31" customFormat="1" ht="15">
      <c r="A30" s="38" t="s">
        <v>59</v>
      </c>
      <c r="B30" s="39" t="s">
        <v>60</v>
      </c>
      <c r="C30" s="40">
        <v>27664.799999999999</v>
      </c>
      <c r="D30" s="41">
        <v>3503</v>
      </c>
      <c r="E30" s="41">
        <v>605.60000000000002</v>
      </c>
      <c r="F30" s="41">
        <v>604.20000000000005</v>
      </c>
      <c r="G30" s="40">
        <f t="shared" si="5"/>
        <v>-1.3999999999999773</v>
      </c>
      <c r="H30" s="42">
        <f t="shared" si="6"/>
        <v>0.99768824306472925</v>
      </c>
      <c r="I30" s="42">
        <f t="shared" si="7"/>
        <v>0.17248073080216958</v>
      </c>
      <c r="J30" s="40">
        <f t="shared" si="8"/>
        <v>-27060.599999999999</v>
      </c>
      <c r="K30" s="42">
        <f t="shared" si="9"/>
        <v>0.02184002776090917</v>
      </c>
      <c r="L30" s="37"/>
      <c r="M30" s="37"/>
      <c r="N30" s="37"/>
      <c r="O30" s="37"/>
      <c r="P30" s="37"/>
    </row>
    <row r="31" s="31" customFormat="1" ht="30">
      <c r="A31" s="38" t="s">
        <v>61</v>
      </c>
      <c r="B31" s="39" t="s">
        <v>62</v>
      </c>
      <c r="C31" s="40">
        <v>858904.90000000002</v>
      </c>
      <c r="D31" s="41">
        <v>5831845.5999999996</v>
      </c>
      <c r="E31" s="41">
        <v>898253.09999999998</v>
      </c>
      <c r="F31" s="41">
        <v>826441.19999999995</v>
      </c>
      <c r="G31" s="40">
        <f t="shared" si="5"/>
        <v>-71811.900000000023</v>
      </c>
      <c r="H31" s="42">
        <f t="shared" si="6"/>
        <v>0.92005382447330264</v>
      </c>
      <c r="I31" s="42">
        <f t="shared" si="7"/>
        <v>0.14171177645718191</v>
      </c>
      <c r="J31" s="40">
        <f t="shared" si="8"/>
        <v>-32463.70000000007</v>
      </c>
      <c r="K31" s="42">
        <f t="shared" si="9"/>
        <v>0.96220338246993342</v>
      </c>
      <c r="L31" s="37"/>
      <c r="M31" s="37"/>
      <c r="N31" s="37"/>
      <c r="O31" s="37"/>
      <c r="P31" s="37"/>
    </row>
    <row r="32" ht="30">
      <c r="A32" s="38" t="s">
        <v>63</v>
      </c>
      <c r="B32" s="39" t="s">
        <v>64</v>
      </c>
      <c r="C32" s="40">
        <v>1813.8</v>
      </c>
      <c r="D32" s="41">
        <v>0</v>
      </c>
      <c r="E32" s="41">
        <v>0</v>
      </c>
      <c r="F32" s="41">
        <v>0</v>
      </c>
      <c r="G32" s="40">
        <f t="shared" si="5"/>
        <v>0</v>
      </c>
      <c r="H32" s="42" t="str">
        <f t="shared" si="6"/>
        <v/>
      </c>
      <c r="I32" s="42" t="str">
        <f t="shared" si="7"/>
        <v/>
      </c>
      <c r="J32" s="40">
        <f t="shared" si="8"/>
        <v>-1813.8</v>
      </c>
      <c r="K32" s="42">
        <f t="shared" si="9"/>
        <v>0</v>
      </c>
      <c r="L32" s="9"/>
      <c r="M32" s="9"/>
      <c r="N32" s="9"/>
      <c r="O32" s="9"/>
      <c r="P32" s="9"/>
    </row>
    <row r="33" ht="75">
      <c r="A33" s="38" t="s">
        <v>65</v>
      </c>
      <c r="B33" s="39" t="s">
        <v>66</v>
      </c>
      <c r="C33" s="40">
        <v>299.19999999999999</v>
      </c>
      <c r="D33" s="41">
        <v>11082.299999999999</v>
      </c>
      <c r="E33" s="41">
        <v>0</v>
      </c>
      <c r="F33" s="41">
        <v>26.899999999999999</v>
      </c>
      <c r="G33" s="40">
        <f t="shared" si="5"/>
        <v>26.899999999999999</v>
      </c>
      <c r="H33" s="42" t="str">
        <f t="shared" si="6"/>
        <v/>
      </c>
      <c r="I33" s="42">
        <f t="shared" si="7"/>
        <v>0.002427293973272696</v>
      </c>
      <c r="J33" s="40">
        <f t="shared" si="8"/>
        <v>-272.30000000000001</v>
      </c>
      <c r="K33" s="42">
        <f t="shared" si="9"/>
        <v>0.089906417112299464</v>
      </c>
      <c r="L33" s="9"/>
      <c r="M33" s="9"/>
      <c r="N33" s="9"/>
      <c r="O33" s="9"/>
      <c r="P33" s="9"/>
    </row>
    <row r="34" ht="45">
      <c r="A34" s="38" t="s">
        <v>67</v>
      </c>
      <c r="B34" s="39" t="s">
        <v>68</v>
      </c>
      <c r="C34" s="40">
        <v>29286.200000000001</v>
      </c>
      <c r="D34" s="41">
        <v>216854</v>
      </c>
      <c r="E34" s="41">
        <v>14353.799999999999</v>
      </c>
      <c r="F34" s="41">
        <v>41630.699999999997</v>
      </c>
      <c r="G34" s="40">
        <f t="shared" si="5"/>
        <v>27276.899999999998</v>
      </c>
      <c r="H34" s="42">
        <f t="shared" si="6"/>
        <v>2.9003260460644569</v>
      </c>
      <c r="I34" s="42">
        <f t="shared" si="7"/>
        <v>0.19197570715781123</v>
      </c>
      <c r="J34" s="40">
        <f t="shared" si="8"/>
        <v>12344.499999999996</v>
      </c>
      <c r="K34" s="42">
        <f t="shared" si="9"/>
        <v>1.4215125212557449</v>
      </c>
      <c r="L34" s="9"/>
      <c r="M34" s="9"/>
      <c r="N34" s="9"/>
      <c r="O34" s="9"/>
      <c r="P34" s="9"/>
    </row>
    <row r="35" ht="75">
      <c r="A35" s="38" t="s">
        <v>69</v>
      </c>
      <c r="B35" s="39" t="s">
        <v>70</v>
      </c>
      <c r="C35" s="40">
        <v>11854.200000000001</v>
      </c>
      <c r="D35" s="41">
        <v>101764.89999999999</v>
      </c>
      <c r="E35" s="41">
        <v>8100</v>
      </c>
      <c r="F35" s="41">
        <v>9208.1000000000004</v>
      </c>
      <c r="G35" s="40">
        <f t="shared" si="5"/>
        <v>1108.1000000000004</v>
      </c>
      <c r="H35" s="42">
        <f t="shared" si="6"/>
        <v>1.1368024691358025</v>
      </c>
      <c r="I35" s="42">
        <f t="shared" si="7"/>
        <v>0.090484047053551869</v>
      </c>
      <c r="J35" s="40">
        <f t="shared" si="8"/>
        <v>-2646.1000000000004</v>
      </c>
      <c r="K35" s="42">
        <f t="shared" si="9"/>
        <v>0.776779538054023</v>
      </c>
      <c r="L35" s="9"/>
      <c r="M35" s="9"/>
      <c r="N35" s="9"/>
      <c r="O35" s="9"/>
      <c r="P35" s="9"/>
    </row>
    <row r="36" ht="60">
      <c r="A36" s="38" t="s">
        <v>71</v>
      </c>
      <c r="B36" s="39" t="s">
        <v>72</v>
      </c>
      <c r="C36" s="40">
        <v>15208.200000000001</v>
      </c>
      <c r="D36" s="41">
        <v>50575.800000000003</v>
      </c>
      <c r="E36" s="41">
        <v>10377.700000000001</v>
      </c>
      <c r="F36" s="41">
        <v>4823.8000000000002</v>
      </c>
      <c r="G36" s="40">
        <f t="shared" si="5"/>
        <v>-5553.9000000000005</v>
      </c>
      <c r="H36" s="42">
        <f t="shared" si="6"/>
        <v>0.46482361216839951</v>
      </c>
      <c r="I36" s="42">
        <f t="shared" si="7"/>
        <v>0.095377631199111038</v>
      </c>
      <c r="J36" s="40">
        <f t="shared" si="8"/>
        <v>-10384.400000000001</v>
      </c>
      <c r="K36" s="42">
        <f t="shared" si="9"/>
        <v>0.31718415065556738</v>
      </c>
      <c r="L36" s="9"/>
      <c r="M36" s="9"/>
      <c r="N36" s="9"/>
      <c r="O36" s="9"/>
      <c r="P36" s="9"/>
    </row>
    <row r="37" s="31" customFormat="1" ht="15">
      <c r="A37" s="38" t="s">
        <v>73</v>
      </c>
      <c r="B37" s="39" t="s">
        <v>74</v>
      </c>
      <c r="C37" s="40">
        <v>66242.699999999997</v>
      </c>
      <c r="D37" s="41">
        <v>485234.29999999999</v>
      </c>
      <c r="E37" s="41">
        <v>70894.100000000006</v>
      </c>
      <c r="F37" s="41">
        <v>86083.300000000003</v>
      </c>
      <c r="G37" s="40">
        <f t="shared" si="5"/>
        <v>15189.199999999997</v>
      </c>
      <c r="H37" s="42">
        <f t="shared" si="6"/>
        <v>1.2142519617288321</v>
      </c>
      <c r="I37" s="42">
        <f t="shared" si="7"/>
        <v>0.17740563682328311</v>
      </c>
      <c r="J37" s="40">
        <f t="shared" si="8"/>
        <v>19840.600000000006</v>
      </c>
      <c r="K37" s="42">
        <f t="shared" si="9"/>
        <v>1.2995137577423626</v>
      </c>
      <c r="L37" s="37"/>
      <c r="M37" s="37"/>
      <c r="N37" s="37"/>
      <c r="O37" s="37"/>
      <c r="P37" s="37"/>
    </row>
    <row r="38" ht="15">
      <c r="A38" s="38" t="s">
        <v>75</v>
      </c>
      <c r="B38" s="39" t="s">
        <v>76</v>
      </c>
      <c r="C38" s="40">
        <v>103.3</v>
      </c>
      <c r="D38" s="41">
        <v>0</v>
      </c>
      <c r="E38" s="41">
        <v>0</v>
      </c>
      <c r="F38" s="41">
        <v>-18.699999999999999</v>
      </c>
      <c r="G38" s="40">
        <f t="shared" si="5"/>
        <v>-18.699999999999999</v>
      </c>
      <c r="H38" s="42" t="str">
        <f t="shared" si="6"/>
        <v/>
      </c>
      <c r="I38" s="42" t="str">
        <f t="shared" si="7"/>
        <v/>
      </c>
      <c r="J38" s="40">
        <f t="shared" si="8"/>
        <v>-122</v>
      </c>
      <c r="K38" s="42">
        <f t="shared" si="9"/>
        <v>-0.18102613746369797</v>
      </c>
      <c r="L38" s="9"/>
      <c r="M38" s="9"/>
      <c r="N38" s="9"/>
      <c r="O38" s="9"/>
      <c r="P38" s="9"/>
    </row>
    <row r="39" ht="15">
      <c r="A39" s="38" t="s">
        <v>77</v>
      </c>
      <c r="B39" s="39" t="s">
        <v>78</v>
      </c>
      <c r="C39" s="40">
        <v>14863.700000000001</v>
      </c>
      <c r="D39" s="41">
        <v>139604.70000000001</v>
      </c>
      <c r="E39" s="41">
        <v>11900</v>
      </c>
      <c r="F39" s="41">
        <v>65522</v>
      </c>
      <c r="G39" s="40">
        <f t="shared" si="5"/>
        <v>53622</v>
      </c>
      <c r="H39" s="42">
        <f t="shared" si="6"/>
        <v>5.5060504201680676</v>
      </c>
      <c r="I39" s="42">
        <f t="shared" si="7"/>
        <v>0.46933949931485108</v>
      </c>
      <c r="J39" s="40">
        <f t="shared" si="8"/>
        <v>50658.300000000003</v>
      </c>
      <c r="K39" s="42">
        <f t="shared" si="9"/>
        <v>4.4081890780895741</v>
      </c>
      <c r="L39" s="9"/>
      <c r="M39" s="9"/>
      <c r="N39" s="9"/>
      <c r="O39" s="9"/>
      <c r="P39" s="9"/>
    </row>
    <row r="40" ht="15">
      <c r="A40" s="38" t="s">
        <v>79</v>
      </c>
      <c r="B40" s="39" t="s">
        <v>80</v>
      </c>
      <c r="C40" s="40">
        <v>409.30000000000001</v>
      </c>
      <c r="D40" s="41">
        <v>0</v>
      </c>
      <c r="E40" s="41">
        <v>0</v>
      </c>
      <c r="F40" s="41">
        <v>366</v>
      </c>
      <c r="G40" s="40">
        <f t="shared" si="5"/>
        <v>366</v>
      </c>
      <c r="H40" s="42" t="str">
        <f t="shared" si="6"/>
        <v/>
      </c>
      <c r="I40" s="42" t="str">
        <f t="shared" si="7"/>
        <v/>
      </c>
      <c r="J40" s="40">
        <f t="shared" si="8"/>
        <v>-43.300000000000011</v>
      </c>
      <c r="K40" s="42">
        <f t="shared" si="9"/>
        <v>0.89420962619105793</v>
      </c>
      <c r="L40" s="9"/>
      <c r="M40" s="9"/>
      <c r="N40" s="9"/>
      <c r="O40" s="9"/>
      <c r="P40" s="9"/>
    </row>
    <row r="41" s="31" customFormat="1" ht="30">
      <c r="A41" s="45"/>
      <c r="B41" s="46" t="s">
        <v>81</v>
      </c>
      <c r="C41" s="34">
        <f>C7+C19</f>
        <v>3994093.9999999995</v>
      </c>
      <c r="D41" s="35">
        <f>D7+D19</f>
        <v>37896282.600000001</v>
      </c>
      <c r="E41" s="35">
        <f>E7+E19</f>
        <v>3802356.1000000006</v>
      </c>
      <c r="F41" s="35">
        <f>F7+F19</f>
        <v>3589757</v>
      </c>
      <c r="G41" s="34">
        <f t="shared" si="5"/>
        <v>-212599.10000000056</v>
      </c>
      <c r="H41" s="36">
        <f t="shared" si="6"/>
        <v>0.94408753562034853</v>
      </c>
      <c r="I41" s="36">
        <f t="shared" si="7"/>
        <v>0.094725834665376915</v>
      </c>
      <c r="J41" s="34">
        <f t="shared" si="8"/>
        <v>-404336.99999999953</v>
      </c>
      <c r="K41" s="36">
        <f t="shared" si="9"/>
        <v>0.89876627841007262</v>
      </c>
      <c r="L41" s="37"/>
      <c r="M41" s="37"/>
      <c r="N41" s="37"/>
      <c r="O41" s="37"/>
      <c r="P41" s="37"/>
    </row>
    <row r="42" s="47" customFormat="1" ht="15">
      <c r="A42" s="48" t="s">
        <v>82</v>
      </c>
      <c r="B42" s="49" t="s">
        <v>83</v>
      </c>
      <c r="C42" s="34">
        <f>SUM(C43,C44:C51)</f>
        <v>3813622.9999999995</v>
      </c>
      <c r="D42" s="35">
        <f>SUM(D43,D44:D51)</f>
        <v>29334103.800000001</v>
      </c>
      <c r="E42" s="35">
        <f>SUM(E43,E44:E51)</f>
        <v>4010007.2999999998</v>
      </c>
      <c r="F42" s="35">
        <f>SUM(F43,F44:F51)</f>
        <v>3714472.1999999997</v>
      </c>
      <c r="G42" s="34">
        <f t="shared" si="5"/>
        <v>-295535.10000000009</v>
      </c>
      <c r="H42" s="36">
        <f t="shared" si="6"/>
        <v>0.92630060798143676</v>
      </c>
      <c r="I42" s="36">
        <f t="shared" si="7"/>
        <v>0.12662640813318454</v>
      </c>
      <c r="J42" s="34">
        <f t="shared" si="8"/>
        <v>-99150.799999999814</v>
      </c>
      <c r="K42" s="36">
        <f t="shared" si="9"/>
        <v>0.97400089101623322</v>
      </c>
      <c r="L42" s="50"/>
      <c r="M42" s="50"/>
      <c r="N42" s="50"/>
      <c r="O42" s="50"/>
      <c r="P42" s="50"/>
    </row>
    <row r="43" ht="30">
      <c r="A43" s="38" t="s">
        <v>84</v>
      </c>
      <c r="B43" s="39" t="s">
        <v>85</v>
      </c>
      <c r="C43" s="40">
        <v>191981.5</v>
      </c>
      <c r="D43" s="41">
        <v>599211.69999999995</v>
      </c>
      <c r="E43" s="41">
        <v>237727.29999999999</v>
      </c>
      <c r="F43" s="41">
        <v>236970.5</v>
      </c>
      <c r="G43" s="40">
        <f t="shared" si="5"/>
        <v>-756.79999999998836</v>
      </c>
      <c r="H43" s="42">
        <f t="shared" si="6"/>
        <v>0.99681652044169944</v>
      </c>
      <c r="I43" s="42">
        <f t="shared" si="7"/>
        <v>0.39547041554762702</v>
      </c>
      <c r="J43" s="40">
        <f t="shared" si="8"/>
        <v>44989</v>
      </c>
      <c r="K43" s="42">
        <f t="shared" si="9"/>
        <v>1.2343402879964998</v>
      </c>
      <c r="L43" s="9"/>
      <c r="M43" s="9"/>
      <c r="N43" s="9"/>
      <c r="O43" s="9"/>
      <c r="P43" s="9"/>
    </row>
    <row r="44" ht="30">
      <c r="A44" s="38" t="s">
        <v>86</v>
      </c>
      <c r="B44" s="39" t="s">
        <v>87</v>
      </c>
      <c r="C44" s="40">
        <v>150079.29999999999</v>
      </c>
      <c r="D44" s="41">
        <v>7878229.7999999998</v>
      </c>
      <c r="E44" s="41">
        <v>554171.69999999995</v>
      </c>
      <c r="F44" s="41">
        <v>483659.59999999998</v>
      </c>
      <c r="G44" s="40">
        <f t="shared" si="5"/>
        <v>-70512.099999999977</v>
      </c>
      <c r="H44" s="42">
        <f t="shared" si="6"/>
        <v>0.87276127597277164</v>
      </c>
      <c r="I44" s="42">
        <f t="shared" si="7"/>
        <v>0.061391913193494303</v>
      </c>
      <c r="J44" s="40">
        <f t="shared" si="8"/>
        <v>333580.29999999999</v>
      </c>
      <c r="K44" s="42">
        <f t="shared" si="9"/>
        <v>3.2226936026487332</v>
      </c>
      <c r="L44" s="9"/>
      <c r="M44" s="9"/>
      <c r="N44" s="9"/>
      <c r="O44" s="9"/>
      <c r="P44" s="9"/>
    </row>
    <row r="45" ht="30">
      <c r="A45" s="38" t="s">
        <v>88</v>
      </c>
      <c r="B45" s="39" t="s">
        <v>89</v>
      </c>
      <c r="C45" s="40">
        <v>2107742.2000000002</v>
      </c>
      <c r="D45" s="41">
        <v>17821589.800000001</v>
      </c>
      <c r="E45" s="41">
        <v>2121773.3999999999</v>
      </c>
      <c r="F45" s="41">
        <v>2121773.3999999999</v>
      </c>
      <c r="G45" s="40">
        <f t="shared" si="5"/>
        <v>0</v>
      </c>
      <c r="H45" s="42">
        <f t="shared" si="6"/>
        <v>1</v>
      </c>
      <c r="I45" s="42">
        <f t="shared" si="7"/>
        <v>0.11905634816036445</v>
      </c>
      <c r="J45" s="40">
        <f t="shared" si="8"/>
        <v>14031.199999999721</v>
      </c>
      <c r="K45" s="42">
        <f t="shared" si="9"/>
        <v>1.0066569811051844</v>
      </c>
      <c r="L45" s="9"/>
      <c r="M45" s="9"/>
      <c r="N45" s="9"/>
      <c r="O45" s="9"/>
      <c r="P45" s="9"/>
    </row>
    <row r="46" ht="15">
      <c r="A46" s="38" t="s">
        <v>90</v>
      </c>
      <c r="B46" s="39" t="s">
        <v>91</v>
      </c>
      <c r="C46" s="40">
        <v>1238659.5</v>
      </c>
      <c r="D46" s="41">
        <v>3035072.5</v>
      </c>
      <c r="E46" s="41">
        <v>1096334.8999999999</v>
      </c>
      <c r="F46" s="41">
        <v>1096334.8</v>
      </c>
      <c r="G46" s="40">
        <f t="shared" si="5"/>
        <v>-0.099999999860301614</v>
      </c>
      <c r="H46" s="42">
        <f t="shared" si="6"/>
        <v>0.99999990878699574</v>
      </c>
      <c r="I46" s="42">
        <f t="shared" si="7"/>
        <v>0.36122194774589406</v>
      </c>
      <c r="J46" s="40">
        <f t="shared" si="8"/>
        <v>-142324.69999999995</v>
      </c>
      <c r="K46" s="42">
        <f t="shared" si="9"/>
        <v>0.88509780129244564</v>
      </c>
      <c r="L46" s="9"/>
      <c r="M46" s="9"/>
      <c r="N46" s="9"/>
      <c r="O46" s="9"/>
      <c r="P46" s="9"/>
    </row>
    <row r="47" ht="30">
      <c r="A47" s="38" t="s">
        <v>92</v>
      </c>
      <c r="B47" s="39" t="s">
        <v>93</v>
      </c>
      <c r="C47" s="40">
        <v>6466.3999999999996</v>
      </c>
      <c r="D47" s="41">
        <v>0</v>
      </c>
      <c r="E47" s="41">
        <v>0</v>
      </c>
      <c r="F47" s="41">
        <v>0</v>
      </c>
      <c r="G47" s="40">
        <f t="shared" si="5"/>
        <v>0</v>
      </c>
      <c r="H47" s="42" t="str">
        <f t="shared" si="6"/>
        <v/>
      </c>
      <c r="I47" s="42" t="str">
        <f t="shared" si="7"/>
        <v/>
      </c>
      <c r="J47" s="40">
        <f t="shared" si="8"/>
        <v>-6466.3999999999996</v>
      </c>
      <c r="K47" s="42">
        <f t="shared" si="9"/>
        <v>0</v>
      </c>
      <c r="L47" s="9"/>
      <c r="M47" s="9"/>
      <c r="N47" s="9"/>
      <c r="O47" s="9"/>
      <c r="P47" s="9"/>
    </row>
    <row r="48" ht="30">
      <c r="A48" s="38" t="s">
        <v>94</v>
      </c>
      <c r="B48" s="39" t="s">
        <v>95</v>
      </c>
      <c r="C48" s="40">
        <v>31816.900000000001</v>
      </c>
      <c r="D48" s="41">
        <v>0</v>
      </c>
      <c r="E48" s="41">
        <v>0</v>
      </c>
      <c r="F48" s="41">
        <v>0</v>
      </c>
      <c r="G48" s="40">
        <f t="shared" si="5"/>
        <v>0</v>
      </c>
      <c r="H48" s="42" t="str">
        <f t="shared" si="6"/>
        <v/>
      </c>
      <c r="I48" s="42" t="str">
        <f t="shared" si="7"/>
        <v/>
      </c>
      <c r="J48" s="40">
        <f t="shared" si="8"/>
        <v>-31816.900000000001</v>
      </c>
      <c r="K48" s="42">
        <f t="shared" si="9"/>
        <v>0</v>
      </c>
      <c r="L48" s="9"/>
      <c r="M48" s="9"/>
      <c r="N48" s="9"/>
      <c r="O48" s="9"/>
      <c r="P48" s="9"/>
    </row>
    <row r="49" ht="105">
      <c r="A49" s="38" t="s">
        <v>96</v>
      </c>
      <c r="B49" s="51" t="s">
        <v>97</v>
      </c>
      <c r="C49" s="40">
        <v>0</v>
      </c>
      <c r="D49" s="41">
        <v>0</v>
      </c>
      <c r="E49" s="41">
        <v>0</v>
      </c>
      <c r="F49" s="41">
        <v>0</v>
      </c>
      <c r="G49" s="40">
        <f t="shared" si="5"/>
        <v>0</v>
      </c>
      <c r="H49" s="42" t="str">
        <f t="shared" si="6"/>
        <v/>
      </c>
      <c r="I49" s="42" t="str">
        <f t="shared" si="7"/>
        <v/>
      </c>
      <c r="J49" s="40">
        <f t="shared" si="8"/>
        <v>0</v>
      </c>
      <c r="K49" s="42" t="str">
        <f t="shared" si="9"/>
        <v/>
      </c>
      <c r="L49" s="9"/>
      <c r="M49" s="9"/>
      <c r="N49" s="9"/>
      <c r="O49" s="9"/>
      <c r="P49" s="9"/>
    </row>
    <row r="50" ht="90">
      <c r="A50" s="38" t="s">
        <v>98</v>
      </c>
      <c r="B50" s="39" t="s">
        <v>99</v>
      </c>
      <c r="C50" s="40">
        <v>170818.89999999999</v>
      </c>
      <c r="D50" s="41">
        <v>0</v>
      </c>
      <c r="E50" s="41">
        <v>0</v>
      </c>
      <c r="F50" s="41">
        <v>217492.5</v>
      </c>
      <c r="G50" s="40">
        <f t="shared" si="5"/>
        <v>217492.5</v>
      </c>
      <c r="H50" s="42" t="str">
        <f t="shared" si="6"/>
        <v/>
      </c>
      <c r="I50" s="42" t="str">
        <f t="shared" si="7"/>
        <v/>
      </c>
      <c r="J50" s="40">
        <f t="shared" si="8"/>
        <v>46673.600000000006</v>
      </c>
      <c r="K50" s="42">
        <f t="shared" si="9"/>
        <v>1.2732344020480171</v>
      </c>
      <c r="L50" s="9"/>
      <c r="M50" s="9"/>
      <c r="N50" s="9"/>
      <c r="O50" s="9"/>
      <c r="P50" s="9"/>
    </row>
    <row r="51" ht="45">
      <c r="A51" s="38" t="s">
        <v>100</v>
      </c>
      <c r="B51" s="39" t="s">
        <v>101</v>
      </c>
      <c r="C51" s="40">
        <v>-83941.699999999997</v>
      </c>
      <c r="D51" s="41">
        <v>0</v>
      </c>
      <c r="E51" s="41">
        <v>0</v>
      </c>
      <c r="F51" s="41">
        <v>-441758.59999999998</v>
      </c>
      <c r="G51" s="40">
        <f t="shared" si="5"/>
        <v>-441758.59999999998</v>
      </c>
      <c r="H51" s="42" t="str">
        <f t="shared" si="6"/>
        <v/>
      </c>
      <c r="I51" s="42" t="str">
        <f t="shared" si="7"/>
        <v/>
      </c>
      <c r="J51" s="40">
        <f t="shared" si="8"/>
        <v>-357816.89999999997</v>
      </c>
      <c r="K51" s="42">
        <f t="shared" si="9"/>
        <v>5.2626835053376331</v>
      </c>
      <c r="L51" s="9"/>
      <c r="M51" s="9"/>
      <c r="N51" s="9"/>
      <c r="O51" s="9"/>
      <c r="P51" s="9"/>
    </row>
    <row r="52" s="31" customFormat="1" ht="15">
      <c r="A52" s="52"/>
      <c r="B52" s="33" t="s">
        <v>102</v>
      </c>
      <c r="C52" s="34">
        <f>C41+C42</f>
        <v>7807716.9999999991</v>
      </c>
      <c r="D52" s="35">
        <f>D41+D42</f>
        <v>67230386.400000006</v>
      </c>
      <c r="E52" s="35">
        <f>E41+E42</f>
        <v>7812363.4000000004</v>
      </c>
      <c r="F52" s="35">
        <f>F41+F42</f>
        <v>7304229.1999999993</v>
      </c>
      <c r="G52" s="34">
        <f t="shared" si="5"/>
        <v>-508134.20000000112</v>
      </c>
      <c r="H52" s="36">
        <f t="shared" si="6"/>
        <v>0.93495768514813316</v>
      </c>
      <c r="I52" s="36">
        <f t="shared" si="7"/>
        <v>0.10864476007235917</v>
      </c>
      <c r="J52" s="34">
        <f t="shared" si="8"/>
        <v>-503487.79999999981</v>
      </c>
      <c r="K52" s="36">
        <f t="shared" si="9"/>
        <v>0.9355140817731995</v>
      </c>
      <c r="L52" s="37"/>
      <c r="M52" s="37"/>
      <c r="N52" s="37"/>
      <c r="O52" s="37"/>
      <c r="P52" s="37"/>
    </row>
    <row r="53" ht="15">
      <c r="A53" s="2"/>
      <c r="B53" s="3"/>
      <c r="C53" s="4"/>
      <c r="D53" s="4"/>
      <c r="E53" s="4"/>
      <c r="F53" s="4"/>
      <c r="G53" s="4"/>
      <c r="H53" s="4"/>
      <c r="I53" s="53"/>
      <c r="J53" s="53"/>
      <c r="K53" s="53"/>
      <c r="L53" s="9"/>
      <c r="M53" s="9"/>
      <c r="N53" s="9"/>
      <c r="O53" s="9"/>
      <c r="P53" s="9"/>
    </row>
    <row r="54" ht="15">
      <c r="A54" s="2"/>
      <c r="B54" s="3"/>
      <c r="C54" s="4"/>
      <c r="D54" s="4"/>
      <c r="E54" s="4"/>
      <c r="F54" s="4"/>
      <c r="G54" s="4"/>
      <c r="H54" s="4"/>
      <c r="I54" s="53"/>
      <c r="J54" s="53"/>
      <c r="K54" s="53"/>
      <c r="L54" s="9"/>
      <c r="M54" s="9"/>
      <c r="N54" s="9"/>
      <c r="O54" s="9"/>
      <c r="P54" s="9"/>
    </row>
    <row r="55" ht="15">
      <c r="A55" s="2"/>
      <c r="B55" s="3"/>
      <c r="C55" s="4"/>
      <c r="D55" s="4"/>
      <c r="E55" s="4"/>
      <c r="F55" s="4"/>
      <c r="G55" s="4"/>
      <c r="H55" s="4"/>
      <c r="I55" s="5"/>
      <c r="J55" s="53"/>
      <c r="K55" s="5"/>
      <c r="L55" s="9"/>
      <c r="M55" s="9"/>
      <c r="N55" s="9"/>
      <c r="O55" s="9"/>
      <c r="P55" s="9"/>
    </row>
    <row r="56" ht="15">
      <c r="A56" s="2"/>
      <c r="B56" s="3"/>
      <c r="C56" s="4"/>
      <c r="D56" s="4"/>
      <c r="E56" s="4"/>
      <c r="F56" s="4"/>
      <c r="G56" s="4"/>
      <c r="H56" s="4"/>
      <c r="I56" s="5"/>
      <c r="J56" s="5"/>
      <c r="K56" s="5"/>
      <c r="L56" s="9"/>
      <c r="M56" s="9"/>
      <c r="N56" s="9"/>
      <c r="O56" s="9"/>
      <c r="P56" s="9"/>
    </row>
    <row r="57" ht="15">
      <c r="A57" s="2"/>
      <c r="B57" s="3"/>
      <c r="C57" s="4"/>
      <c r="D57" s="4"/>
      <c r="E57" s="4"/>
      <c r="F57" s="4"/>
      <c r="G57" s="4"/>
      <c r="H57" s="4"/>
      <c r="I57" s="5"/>
      <c r="J57" s="5"/>
      <c r="K57" s="5"/>
      <c r="L57" s="9"/>
      <c r="M57" s="9"/>
      <c r="N57" s="9"/>
      <c r="O57" s="9"/>
      <c r="P57" s="9"/>
    </row>
    <row r="58" ht="15">
      <c r="A58" s="2"/>
      <c r="B58" s="3"/>
      <c r="C58" s="4"/>
      <c r="D58" s="4"/>
      <c r="E58" s="4"/>
      <c r="F58" s="4"/>
      <c r="G58" s="4"/>
      <c r="H58" s="4"/>
      <c r="I58" s="5"/>
      <c r="J58" s="5"/>
      <c r="K58" s="5"/>
      <c r="L58" s="9"/>
      <c r="M58" s="9"/>
      <c r="N58" s="9"/>
      <c r="O58" s="9"/>
      <c r="P58" s="9"/>
    </row>
    <row r="59" ht="15">
      <c r="A59" s="2"/>
      <c r="B59" s="3"/>
      <c r="C59" s="4"/>
      <c r="D59" s="4"/>
      <c r="E59" s="4"/>
      <c r="F59" s="4"/>
      <c r="G59" s="4"/>
      <c r="H59" s="4"/>
      <c r="I59" s="5"/>
      <c r="J59" s="5"/>
      <c r="K59" s="5"/>
      <c r="L59" s="1"/>
      <c r="M59" s="1"/>
      <c r="N59" s="1"/>
      <c r="O59" s="1"/>
      <c r="P59" s="1"/>
    </row>
    <row r="60" ht="15">
      <c r="A60" s="2"/>
      <c r="B60" s="3"/>
      <c r="C60" s="4"/>
      <c r="D60" s="4"/>
      <c r="E60" s="4"/>
      <c r="F60" s="4"/>
      <c r="G60" s="4"/>
      <c r="H60" s="4"/>
      <c r="I60" s="5"/>
      <c r="J60" s="5"/>
      <c r="K60" s="5"/>
      <c r="L60" s="1"/>
      <c r="M60" s="1"/>
      <c r="N60" s="1"/>
      <c r="O60" s="1"/>
      <c r="P60" s="1"/>
    </row>
    <row r="61" ht="15">
      <c r="M61" s="1"/>
    </row>
    <row r="62" ht="15">
      <c r="M62" s="1"/>
    </row>
    <row r="63" ht="15">
      <c r="M63" s="1"/>
    </row>
    <row r="64" ht="15">
      <c r="M64" s="1"/>
    </row>
    <row r="65" ht="15">
      <c r="M65" s="1"/>
    </row>
    <row r="66" ht="15">
      <c r="M66" s="1"/>
    </row>
  </sheetData>
  <mergeCells count="1">
    <mergeCell ref="B4:K4"/>
  </mergeCells>
  <printOptions headings="0" gridLines="0"/>
  <pageMargins left="0.40944881889763785" right="0.07874015748031496" top="0.43307086614173229" bottom="0.43307086614173229" header="0.27559055118110237" footer="0.15748031496062992"/>
  <pageSetup paperSize="9" scale="85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yuryeva-oi</cp:lastModifiedBy>
  <cp:revision>60</cp:revision>
  <dcterms:modified xsi:type="dcterms:W3CDTF">2026-03-10T12:57:22Z</dcterms:modified>
</cp:coreProperties>
</file>