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6.25" sheetId="1" state="visible" r:id="rId1"/>
  </sheets>
  <definedNames>
    <definedName name="_xlnm._FilterDatabase" localSheetId="0" hidden="1">'на 01.06.25'!$A$5:$K$51</definedName>
    <definedName name="Print_Titles" localSheetId="0" hidden="0">'на 01.06.25'!$5:$5</definedName>
    <definedName name="_xlnm.Print_Area" localSheetId="0" hidden="0">'на 01.06.25'!$A$1:$K$51</definedName>
  </definedNames>
  <calcPr/>
</workbook>
</file>

<file path=xl/sharedStrings.xml><?xml version="1.0" encoding="utf-8"?>
<sst xmlns="http://schemas.openxmlformats.org/spreadsheetml/2006/main" count="103" uniqueCount="103">
  <si>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</si>
  <si>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</si>
  <si>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июня 2025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</si>
  <si>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</si>
  <si>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</si>
  <si>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</si>
  <si>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01.06.2024г.  (в сопост. условиях 2025г)</t>
  </si>
  <si>
    <t xml:space="preserve">Уточненный годовой план 2025 года </t>
  </si>
  <si>
    <t xml:space="preserve">План января-мая 2025 года</t>
  </si>
  <si>
    <t xml:space="preserve">Факт на 01.06.2025г. </t>
  </si>
  <si>
    <t xml:space="preserve">Отклонение факта отч.периода от плана отч.периода 2025 года</t>
  </si>
  <si>
    <t xml:space="preserve">Исполн. плана отч. периода 2025 года</t>
  </si>
  <si>
    <t xml:space="preserve">Исполн. плана 2025 года</t>
  </si>
  <si>
    <t xml:space="preserve">Откл. факта 2025г. от факта 2024г. </t>
  </si>
  <si>
    <t xml:space="preserve">Факт 2025г. к факту 2024г. соп.у.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</si>
  <si>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</si>
  <si>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</si>
  <si>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</si>
  <si>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</si>
  <si>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</si>
  <si>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1 03 03000 01 0000 110</t>
  </si>
  <si>
    <t xml:space="preserve">Туристический налог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</si>
  <si>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</si>
  <si>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</si>
  <si>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</si>
  <si>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</si>
  <si>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</si>
  <si>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</si>
  <si>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</si>
  <si>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</si>
  <si>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</si>
  <si>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</si>
  <si>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</si>
  <si>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</si>
  <si>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</si>
  <si>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</si>
  <si>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</si>
  <si>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</si>
  <si>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</si>
  <si>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</si>
  <si>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</si>
  <si>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</si>
  <si>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</si>
  <si>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</si>
  <si>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</si>
  <si>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</si>
  <si>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</si>
  <si>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</si>
  <si>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</si>
  <si>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</si>
  <si>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</si>
  <si>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</si>
  <si>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</si>
  <si>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</si>
  <si>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</si>
  <si>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</si>
  <si>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</si>
  <si>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</si>
  <si>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</si>
  <si>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</si>
  <si>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</si>
  <si>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</si>
  <si>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</si>
  <si>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</si>
  <si>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</si>
  <si>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</si>
  <si>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</si>
  <si>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</si>
  <si>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</si>
  <si>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</si>
  <si>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</si>
  <si>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</si>
  <si>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</si>
  <si>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</si>
  <si>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</si>
  <si>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</si>
  <si>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</si>
  <si>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</si>
  <si>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</si>
  <si>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</si>
  <si>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</si>
  <si>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</si>
  <si>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</si>
  <si>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</si>
  <si>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</si>
  <si>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</si>
  <si>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</si>
  <si>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</si>
  <si>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</si>
  <si>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</si>
  <si>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</si>
  <si>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</si>
  <si>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</si>
  <si>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</si>
  <si>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</si>
  <si>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</si>
  <si>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2 08 00000 00 0000 150</t>
  </si>
  <si>
    <t xml:space="preserve"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</si>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</sst>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4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8.000000"/>
      <name val="Times New Roman"/>
    </font>
    <font>
      <sz val="14.000000"/>
      <name val="Times New Roman"/>
    </font>
    <font>
      <b/>
      <sz val="16.000000"/>
      <name val="Times New Roman"/>
    </font>
    <font>
      <b/>
      <sz val="12.000000"/>
      <name val="Times New Roman"/>
    </font>
    <font>
      <b/>
      <i/>
      <sz val="8.000000"/>
      <name val="Times New Roman"/>
    </font>
    <font>
      <b/>
      <i/>
      <sz val="12.000000"/>
      <name val="Times New Roman"/>
    </font>
    <font>
      <sz val="10.000000"/>
      <name val="Times New Roman"/>
    </font>
    <font>
      <i/>
      <sz val="12.000000"/>
      <name val="Times New Roman"/>
    </font>
    <font>
      <b/>
      <sz val="8.000000"/>
      <name val="Times New Roman"/>
    </font>
    <font>
      <b/>
      <sz val="12.5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7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left" vertical="center"/>
    </xf>
    <xf fontId="1" fillId="0" borderId="0" numFmtId="0" xfId="0" applyFont="1" applyAlignment="1">
      <alignment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1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4" fillId="0" borderId="0" numFmtId="0" xfId="0" applyFont="1" applyAlignment="1">
      <alignment horizontal="left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6" fillId="0" borderId="0" numFmtId="166" xfId="0" applyNumberFormat="1" applyFont="1" applyAlignment="1">
      <alignment horizontal="center" vertical="center"/>
    </xf>
    <xf fontId="7" fillId="0" borderId="0" numFmtId="166" xfId="0" applyNumberFormat="1" applyFont="1" applyAlignment="1">
      <alignment horizontal="center" vertical="center"/>
    </xf>
    <xf fontId="8" fillId="0" borderId="0" numFmtId="166" xfId="0" applyNumberFormat="1" applyFont="1" applyAlignment="1">
      <alignment horizontal="left" vertical="center"/>
    </xf>
    <xf fontId="9" fillId="0" borderId="0" numFmtId="166" xfId="0" applyNumberFormat="1" applyFont="1" applyAlignment="1">
      <alignment vertical="top" wrapText="1"/>
    </xf>
    <xf fontId="9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1" fillId="0" borderId="0" numFmtId="0" xfId="0" applyFont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164" xfId="1" applyNumberFormat="1" applyFont="1" applyBorder="1" applyAlignment="1" applyProtection="1">
      <alignment horizontal="center" vertical="center" wrapText="1"/>
    </xf>
    <xf fontId="7" fillId="0" borderId="1" numFmtId="164" xfId="0" applyNumberFormat="1" applyFont="1" applyBorder="1" applyAlignment="1">
      <alignment horizontal="center" vertical="center" wrapText="1"/>
    </xf>
    <xf fontId="7" fillId="0" borderId="1" numFmtId="3" xfId="0" applyNumberFormat="1" applyFont="1" applyBorder="1" applyAlignment="1">
      <alignment horizontal="center" vertical="center" wrapText="1"/>
    </xf>
    <xf fontId="7" fillId="0" borderId="1" numFmtId="165" xfId="0" applyNumberFormat="1" applyFont="1" applyBorder="1" applyAlignment="1">
      <alignment horizontal="center" vertical="center" wrapText="1"/>
    </xf>
    <xf fontId="7" fillId="0" borderId="0" numFmtId="0" xfId="0" applyFont="1" applyAlignment="1">
      <alignment vertical="center"/>
    </xf>
    <xf fontId="8" fillId="0" borderId="1" numFmtId="166" xfId="0" applyNumberFormat="1" applyFont="1" applyBorder="1" applyAlignment="1">
      <alignment horizontal="left" vertical="center"/>
    </xf>
    <xf fontId="7" fillId="0" borderId="1" numFmtId="166" xfId="0" applyNumberFormat="1" applyFont="1" applyBorder="1" applyAlignment="1">
      <alignment vertical="center" wrapText="1"/>
    </xf>
    <xf fontId="7" fillId="0" borderId="1" numFmtId="164" xfId="1" applyNumberFormat="1" applyFont="1" applyBorder="1" applyAlignment="1" applyProtection="1">
      <alignment horizontal="right" vertical="center" wrapText="1"/>
    </xf>
    <xf fontId="7" fillId="0" borderId="1" numFmtId="167" xfId="7" applyNumberFormat="1" applyFont="1" applyBorder="1" applyAlignment="1" applyProtection="1">
      <alignment horizontal="right" vertical="center" wrapText="1"/>
    </xf>
    <xf fontId="4" fillId="0" borderId="1" numFmtId="166" xfId="0" applyNumberFormat="1" applyFont="1" applyBorder="1" applyAlignment="1">
      <alignment horizontal="left" vertical="center"/>
    </xf>
    <xf fontId="1" fillId="0" borderId="1" numFmtId="166" xfId="0" applyNumberFormat="1" applyFont="1" applyBorder="1" applyAlignment="1">
      <alignment vertical="center" wrapText="1"/>
    </xf>
    <xf fontId="1" fillId="2" borderId="1" numFmtId="164" xfId="1" applyNumberFormat="1" applyFont="1" applyFill="1" applyBorder="1" applyAlignment="1" applyProtection="1">
      <alignment horizontal="right" vertical="center" wrapText="1"/>
    </xf>
    <xf fontId="1" fillId="0" borderId="1" numFmtId="164" xfId="1" applyNumberFormat="1" applyFont="1" applyBorder="1" applyAlignment="1" applyProtection="1">
      <alignment horizontal="right" vertical="center" wrapText="1"/>
    </xf>
    <xf fontId="1" fillId="0" borderId="1" numFmtId="167" xfId="7" applyNumberFormat="1" applyFont="1" applyBorder="1" applyAlignment="1" applyProtection="1">
      <alignment horizontal="right" vertical="center" wrapText="1"/>
    </xf>
    <xf fontId="10" fillId="0" borderId="1" numFmtId="167" xfId="7" applyNumberFormat="1" applyFont="1" applyBorder="1" applyAlignment="1" applyProtection="1">
      <alignment horizontal="right" vertical="center" wrapText="1"/>
    </xf>
    <xf fontId="11" fillId="0" borderId="0" numFmtId="0" xfId="0" applyFont="1"/>
    <xf fontId="1" fillId="0" borderId="1" numFmtId="166" xfId="0" applyNumberFormat="1" applyFont="1" applyBorder="1" applyAlignment="1">
      <alignment vertical="top" wrapText="1"/>
    </xf>
    <xf fontId="4" fillId="0" borderId="1" numFmtId="166" xfId="0" applyNumberFormat="1" applyFont="1" applyBorder="1" applyAlignment="1">
      <alignment horizontal="left"/>
    </xf>
    <xf fontId="12" fillId="0" borderId="1" numFmtId="166" xfId="0" applyNumberFormat="1" applyFont="1" applyBorder="1" applyAlignment="1">
      <alignment horizontal="left" vertical="center"/>
    </xf>
    <xf fontId="13" fillId="0" borderId="0" numFmtId="0" xfId="0" applyFont="1"/>
    <xf fontId="13" fillId="0" borderId="1" numFmtId="0" xfId="0" applyFont="1" applyBorder="1" applyAlignment="1">
      <alignment horizontal="left"/>
    </xf>
    <xf fontId="13" fillId="0" borderId="1" numFmtId="166" xfId="0" applyNumberFormat="1" applyFont="1" applyBorder="1" applyAlignment="1">
      <alignment wrapText="1"/>
    </xf>
    <xf fontId="13" fillId="0" borderId="1" numFmtId="164" xfId="1" applyNumberFormat="1" applyFont="1" applyBorder="1" applyAlignment="1" applyProtection="1">
      <alignment horizontal="right" wrapText="1"/>
    </xf>
    <xf fontId="13" fillId="0" borderId="1" numFmtId="167" xfId="7" applyNumberFormat="1" applyFont="1" applyBorder="1" applyAlignment="1" applyProtection="1">
      <alignment horizontal="right" wrapText="1"/>
    </xf>
    <xf fontId="1" fillId="0" borderId="0" numFmtId="4" xfId="0" applyNumberFormat="1" applyFont="1" applyAlignment="1">
      <alignment vertical="center" wrapText="1"/>
    </xf>
    <xf fontId="10" fillId="0" borderId="0" numFmtId="164" xfId="0" applyNumberFormat="1" applyFont="1" applyAlignment="1">
      <alignment vertical="center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zoomScale="90" workbookViewId="0">
      <pane xSplit="2" ySplit="5" topLeftCell="C6" activePane="bottomRight" state="frozen"/>
      <selection activeCell="D34" activeCellId="0" sqref="D34"/>
    </sheetView>
  </sheetViews>
  <sheetFormatPr defaultColWidth="15.19921875" defaultRowHeight="15"/>
  <cols>
    <col customWidth="1" hidden="1" min="1" max="1" style="2" width="14.50390625"/>
    <col customWidth="1" min="2" max="2" style="3" width="44.625"/>
    <col customWidth="1" min="3" max="3" style="4" width="12.125"/>
    <col customWidth="1" min="4" max="4" style="4" width="12.50390625"/>
    <col customWidth="1" min="5" max="6" style="4" width="12.00390625"/>
    <col customWidth="1" min="7" max="7" style="4" width="13.50390625"/>
    <col customWidth="1" min="8" max="8" style="4" width="10.125"/>
    <col customWidth="1" min="9" max="9" style="5" width="8.375"/>
    <col customWidth="1" min="10" max="10" style="5" width="10.75390625"/>
    <col customWidth="1" min="11" max="11" style="5" width="9.50390625"/>
    <col min="12" max="16384" style="1" width="15.19921875"/>
  </cols>
  <sheetData>
    <row r="1" ht="17.25">
      <c r="B1" s="3"/>
      <c r="C1" s="6"/>
      <c r="D1" s="7"/>
      <c r="E1" s="7"/>
      <c r="F1" s="7"/>
      <c r="G1" s="7"/>
      <c r="H1" s="7"/>
      <c r="I1" s="7"/>
      <c r="J1" s="7"/>
      <c r="K1" s="8" t="s">
        <v>0</v>
      </c>
      <c r="L1" s="1"/>
      <c r="M1" s="1"/>
      <c r="N1" s="1"/>
      <c r="O1" s="1"/>
      <c r="P1" s="1"/>
    </row>
    <row r="2" ht="17.25">
      <c r="A2" s="9"/>
      <c r="B2" s="3"/>
      <c r="C2" s="10"/>
      <c r="D2" s="11"/>
      <c r="E2" s="11"/>
      <c r="F2" s="11"/>
      <c r="G2" s="11"/>
      <c r="H2" s="11"/>
      <c r="I2" s="11"/>
      <c r="J2" s="11"/>
      <c r="K2" s="12" t="s">
        <v>1</v>
      </c>
      <c r="L2" s="1"/>
      <c r="M2" s="1"/>
      <c r="N2" s="1"/>
      <c r="O2" s="1"/>
      <c r="P2" s="1"/>
    </row>
    <row r="3" ht="21.75" customHeight="1">
      <c r="A3" s="13" t="s">
        <v>2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"/>
      <c r="M3" s="1"/>
      <c r="N3" s="1"/>
      <c r="O3" s="1"/>
      <c r="P3" s="1"/>
    </row>
    <row r="4" ht="18.75" customHeight="1">
      <c r="A4" s="15"/>
      <c r="B4" s="16"/>
      <c r="C4" s="17"/>
      <c r="D4" s="17"/>
      <c r="E4" s="17"/>
      <c r="F4" s="17"/>
      <c r="G4" s="17"/>
      <c r="H4" s="17"/>
      <c r="I4" s="5"/>
      <c r="J4" s="5"/>
      <c r="K4" s="18" t="s">
        <v>3</v>
      </c>
      <c r="L4" s="1"/>
      <c r="M4" s="1"/>
      <c r="N4" s="1"/>
      <c r="O4" s="1"/>
      <c r="P4" s="1"/>
    </row>
    <row r="5" s="19" customFormat="1" ht="99" customHeight="1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2" t="s">
        <v>9</v>
      </c>
      <c r="G5" s="23" t="s">
        <v>10</v>
      </c>
      <c r="H5" s="23" t="s">
        <v>11</v>
      </c>
      <c r="I5" s="24" t="s">
        <v>12</v>
      </c>
      <c r="J5" s="24" t="s">
        <v>13</v>
      </c>
      <c r="K5" s="24" t="s">
        <v>14</v>
      </c>
      <c r="L5" s="19"/>
      <c r="M5" s="19"/>
      <c r="N5" s="19"/>
      <c r="O5" s="19"/>
      <c r="P5" s="19"/>
    </row>
    <row r="6" s="25" customFormat="1" ht="20.25" customHeight="1">
      <c r="A6" s="26"/>
      <c r="B6" s="27" t="s">
        <v>15</v>
      </c>
      <c r="C6" s="28">
        <f>SUM(C7:C17)</f>
        <v>7195281.5999999996</v>
      </c>
      <c r="D6" s="28">
        <f>D7+D8+D9+D10+D11+D12+D13+D14+D15+D16+D17</f>
        <v>28065221.000000004</v>
      </c>
      <c r="E6" s="28">
        <f>E7+E8+E9+E10+E11+E12+E13+E14+E15+E16+E17</f>
        <v>8548395.7999999989</v>
      </c>
      <c r="F6" s="28">
        <f>F7+F8+F9+F10+F11+F12+F13+F14+F15+F16+F17</f>
        <v>8660462.8000000007</v>
      </c>
      <c r="G6" s="28">
        <f>SUM(G7:G17)</f>
        <v>112067.00000000127</v>
      </c>
      <c r="H6" s="29">
        <f t="shared" ref="H6:H9" si="0">IFERROR(F6/E6,"")</f>
        <v>1.013109711181132</v>
      </c>
      <c r="I6" s="29">
        <f t="shared" ref="I6:I9" si="1">IFERROR(F6/D6,"")</f>
        <v>0.30858345280801458</v>
      </c>
      <c r="J6" s="28">
        <f t="shared" ref="J6:J9" si="2">F6-C6</f>
        <v>1465181.2000000011</v>
      </c>
      <c r="K6" s="29">
        <f t="shared" ref="K6:K9" si="3">IFERROR(F6/C6,"")</f>
        <v>1.2036308349627347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19.5" customHeight="1">
      <c r="A7" s="30" t="s">
        <v>16</v>
      </c>
      <c r="B7" s="31" t="s">
        <v>17</v>
      </c>
      <c r="C7" s="32">
        <v>5179632.0999999996</v>
      </c>
      <c r="D7" s="33">
        <v>21478832.199999999</v>
      </c>
      <c r="E7" s="33">
        <v>6149114.9999999991</v>
      </c>
      <c r="F7" s="33">
        <v>6242659.4000000004</v>
      </c>
      <c r="G7" s="33">
        <f t="shared" ref="G7:G9" si="4">F7-E7</f>
        <v>93544.400000001304</v>
      </c>
      <c r="H7" s="34">
        <f t="shared" si="0"/>
        <v>1.0152126606836922</v>
      </c>
      <c r="I7" s="34">
        <f t="shared" si="1"/>
        <v>0.29064240280251363</v>
      </c>
      <c r="J7" s="33">
        <f t="shared" si="2"/>
        <v>1063027.3000000007</v>
      </c>
      <c r="K7" s="34">
        <f t="shared" si="3"/>
        <v>1.2052322017233619</v>
      </c>
      <c r="L7" s="1"/>
      <c r="M7" s="1"/>
      <c r="N7" s="1"/>
      <c r="O7" s="1"/>
      <c r="P7" s="1"/>
      <c r="Q7" s="1"/>
      <c r="R7" s="1"/>
      <c r="S7" s="1"/>
    </row>
    <row r="8" ht="45">
      <c r="A8" s="30" t="s">
        <v>18</v>
      </c>
      <c r="B8" s="31" t="s">
        <v>19</v>
      </c>
      <c r="C8" s="33">
        <v>33614.300000000003</v>
      </c>
      <c r="D8" s="33">
        <v>82008.100000000006</v>
      </c>
      <c r="E8" s="33">
        <v>32389.5</v>
      </c>
      <c r="F8" s="32">
        <v>34261.800000000003</v>
      </c>
      <c r="G8" s="33">
        <f t="shared" si="4"/>
        <v>1872.3000000000029</v>
      </c>
      <c r="H8" s="34">
        <f t="shared" si="0"/>
        <v>1.0578057703885519</v>
      </c>
      <c r="I8" s="34">
        <f t="shared" si="1"/>
        <v>0.41778556020685764</v>
      </c>
      <c r="J8" s="33">
        <f t="shared" si="2"/>
        <v>647.5</v>
      </c>
      <c r="K8" s="34">
        <f t="shared" si="3"/>
        <v>1.0192626352474989</v>
      </c>
      <c r="L8" s="1"/>
      <c r="M8" s="1"/>
      <c r="N8" s="1"/>
      <c r="O8" s="1"/>
      <c r="P8" s="1"/>
      <c r="Q8" s="1"/>
      <c r="R8" s="1"/>
      <c r="S8" s="1"/>
    </row>
    <row r="9" ht="18.75" customHeight="1">
      <c r="A9" s="30" t="s">
        <v>20</v>
      </c>
      <c r="B9" s="31" t="s">
        <v>21</v>
      </c>
      <c r="C9" s="33">
        <v>0</v>
      </c>
      <c r="D9" s="33">
        <v>52994.300000000003</v>
      </c>
      <c r="E9" s="33">
        <v>12000</v>
      </c>
      <c r="F9" s="33">
        <v>8058.3999999999996</v>
      </c>
      <c r="G9" s="33">
        <f t="shared" si="4"/>
        <v>-3941.6000000000004</v>
      </c>
      <c r="H9" s="34">
        <f t="shared" si="0"/>
        <v>0.67153333333333332</v>
      </c>
      <c r="I9" s="34">
        <f t="shared" si="1"/>
        <v>0.1520616368175445</v>
      </c>
      <c r="J9" s="33">
        <f t="shared" si="2"/>
        <v>8058.3999999999996</v>
      </c>
      <c r="K9" s="34" t="str">
        <f t="shared" si="3"/>
        <v/>
      </c>
      <c r="L9" s="1"/>
      <c r="M9" s="1"/>
      <c r="N9" s="1"/>
      <c r="O9" s="1"/>
      <c r="P9" s="1"/>
      <c r="Q9" s="1"/>
    </row>
    <row r="10" ht="33.75" customHeight="1">
      <c r="A10" s="30" t="s">
        <v>22</v>
      </c>
      <c r="B10" s="31" t="s">
        <v>23</v>
      </c>
      <c r="C10" s="33">
        <v>609243.09999999998</v>
      </c>
      <c r="D10" s="33">
        <v>1259409.1000000001</v>
      </c>
      <c r="E10" s="33">
        <v>655732.30000000005</v>
      </c>
      <c r="F10" s="33">
        <v>640152.5</v>
      </c>
      <c r="G10" s="33">
        <f t="shared" ref="G10:G51" si="5">F10-E10</f>
        <v>-15579.800000000047</v>
      </c>
      <c r="H10" s="34">
        <f t="shared" ref="H10:H51" si="6">IFERROR(F10/E10,"")</f>
        <v>0.97624060916322097</v>
      </c>
      <c r="I10" s="34">
        <f t="shared" ref="I10:I51" si="7">IFERROR(F10/D10,"")</f>
        <v>0.50829591432998222</v>
      </c>
      <c r="J10" s="33">
        <f t="shared" ref="J10:J51" si="8">F10-C10</f>
        <v>30909.400000000023</v>
      </c>
      <c r="K10" s="34">
        <f t="shared" ref="K10:K51" si="9">IFERROR(F10/C10,"")</f>
        <v>1.0507340994095788</v>
      </c>
      <c r="L10" s="1"/>
      <c r="M10" s="1"/>
      <c r="N10" s="1"/>
      <c r="O10" s="1"/>
      <c r="P10" s="1"/>
      <c r="Q10" s="1"/>
      <c r="R10" s="1"/>
      <c r="S10" s="1"/>
    </row>
    <row r="11" ht="32.25" customHeight="1">
      <c r="A11" s="30" t="s">
        <v>24</v>
      </c>
      <c r="B11" s="31" t="s">
        <v>25</v>
      </c>
      <c r="C11" s="33">
        <v>444.89999999999998</v>
      </c>
      <c r="D11" s="33">
        <v>0</v>
      </c>
      <c r="E11" s="33">
        <v>0</v>
      </c>
      <c r="F11" s="33">
        <v>176.69999999999999</v>
      </c>
      <c r="G11" s="33">
        <f t="shared" si="5"/>
        <v>176.69999999999999</v>
      </c>
      <c r="H11" s="34" t="str">
        <f t="shared" si="6"/>
        <v/>
      </c>
      <c r="I11" s="34" t="str">
        <f t="shared" si="7"/>
        <v/>
      </c>
      <c r="J11" s="33">
        <f t="shared" si="8"/>
        <v>-268.19999999999999</v>
      </c>
      <c r="K11" s="34">
        <f t="shared" si="9"/>
        <v>0.39716790289952797</v>
      </c>
      <c r="L11" s="1"/>
      <c r="M11" s="1"/>
      <c r="N11" s="1"/>
      <c r="O11" s="1"/>
      <c r="P11" s="1"/>
      <c r="Q11" s="1"/>
      <c r="R11" s="1"/>
      <c r="S11" s="1"/>
    </row>
    <row r="12" ht="18.75" customHeight="1">
      <c r="A12" s="30" t="s">
        <v>26</v>
      </c>
      <c r="B12" s="31" t="s">
        <v>27</v>
      </c>
      <c r="C12" s="33">
        <v>1055.8</v>
      </c>
      <c r="D12" s="33">
        <v>1208.9000000000001</v>
      </c>
      <c r="E12" s="33">
        <v>899.89999999999998</v>
      </c>
      <c r="F12" s="33">
        <v>993.89999999999998</v>
      </c>
      <c r="G12" s="33">
        <f t="shared" si="5"/>
        <v>94</v>
      </c>
      <c r="H12" s="34">
        <f t="shared" si="6"/>
        <v>1.1044560506722969</v>
      </c>
      <c r="I12" s="34">
        <f t="shared" si="7"/>
        <v>0.8221523699230705</v>
      </c>
      <c r="J12" s="33">
        <f t="shared" si="8"/>
        <v>-61.899999999999977</v>
      </c>
      <c r="K12" s="34">
        <f t="shared" si="9"/>
        <v>0.94137147186967229</v>
      </c>
      <c r="L12" s="1"/>
      <c r="M12" s="1"/>
      <c r="N12" s="1"/>
      <c r="O12" s="1"/>
      <c r="P12" s="1"/>
      <c r="Q12" s="1"/>
      <c r="R12" s="1"/>
      <c r="S12" s="1"/>
    </row>
    <row r="13" ht="32.25" customHeight="1">
      <c r="A13" s="30" t="s">
        <v>28</v>
      </c>
      <c r="B13" s="31" t="s">
        <v>29</v>
      </c>
      <c r="C13" s="33">
        <v>278016.5</v>
      </c>
      <c r="D13" s="33">
        <v>615839.40000000002</v>
      </c>
      <c r="E13" s="33">
        <v>308592.29999999999</v>
      </c>
      <c r="F13" s="33">
        <v>297191.70000000001</v>
      </c>
      <c r="G13" s="33">
        <f t="shared" si="5"/>
        <v>-11400.599999999977</v>
      </c>
      <c r="H13" s="34">
        <f t="shared" si="6"/>
        <v>0.96305610995478508</v>
      </c>
      <c r="I13" s="34">
        <f t="shared" si="7"/>
        <v>0.48257987390868462</v>
      </c>
      <c r="J13" s="33">
        <f t="shared" si="8"/>
        <v>19175.200000000012</v>
      </c>
      <c r="K13" s="34">
        <f t="shared" si="9"/>
        <v>1.0689714459393598</v>
      </c>
      <c r="L13" s="1"/>
      <c r="M13" s="1"/>
      <c r="N13" s="1"/>
      <c r="O13" s="1"/>
      <c r="P13" s="1"/>
      <c r="Q13" s="1"/>
      <c r="R13" s="1"/>
      <c r="S13" s="1"/>
    </row>
    <row r="14" ht="19.5" customHeight="1">
      <c r="A14" s="30" t="s">
        <v>30</v>
      </c>
      <c r="B14" s="31" t="s">
        <v>31</v>
      </c>
      <c r="C14" s="33">
        <v>61248.400000000001</v>
      </c>
      <c r="D14" s="33">
        <v>1486170.1000000001</v>
      </c>
      <c r="E14" s="33">
        <v>64400</v>
      </c>
      <c r="F14" s="33">
        <v>68701.300000000003</v>
      </c>
      <c r="G14" s="33">
        <f t="shared" si="5"/>
        <v>4301.3000000000029</v>
      </c>
      <c r="H14" s="34">
        <f t="shared" si="6"/>
        <v>1.0667903726708075</v>
      </c>
      <c r="I14" s="34">
        <f t="shared" si="7"/>
        <v>0.046227077236986533</v>
      </c>
      <c r="J14" s="33">
        <f t="shared" si="8"/>
        <v>7452.9000000000015</v>
      </c>
      <c r="K14" s="34">
        <f t="shared" si="9"/>
        <v>1.1216831786626262</v>
      </c>
      <c r="L14" s="1"/>
      <c r="M14" s="1"/>
      <c r="N14" s="1"/>
      <c r="O14" s="1"/>
      <c r="P14" s="1"/>
      <c r="Q14" s="1"/>
      <c r="R14" s="1"/>
      <c r="S14" s="1"/>
    </row>
    <row r="15" ht="19.5" customHeight="1">
      <c r="A15" s="30" t="s">
        <v>32</v>
      </c>
      <c r="B15" s="31" t="s">
        <v>33</v>
      </c>
      <c r="C15" s="33">
        <v>943742.90000000002</v>
      </c>
      <c r="D15" s="33">
        <v>2439929.7999999998</v>
      </c>
      <c r="E15" s="33">
        <v>1067724</v>
      </c>
      <c r="F15" s="33">
        <v>1103556.2</v>
      </c>
      <c r="G15" s="33">
        <f t="shared" si="5"/>
        <v>35832.199999999953</v>
      </c>
      <c r="H15" s="34">
        <f t="shared" si="6"/>
        <v>1.0335594217232169</v>
      </c>
      <c r="I15" s="34">
        <f t="shared" si="7"/>
        <v>0.45229014375741466</v>
      </c>
      <c r="J15" s="33">
        <f t="shared" si="8"/>
        <v>159813.29999999993</v>
      </c>
      <c r="K15" s="34">
        <f t="shared" si="9"/>
        <v>1.1693398700006112</v>
      </c>
      <c r="L15" s="1"/>
      <c r="M15" s="1"/>
      <c r="N15" s="1"/>
      <c r="O15" s="1"/>
      <c r="P15" s="1"/>
      <c r="Q15" s="1"/>
      <c r="R15" s="1"/>
      <c r="S15" s="1"/>
    </row>
    <row r="16" ht="19.5" customHeight="1">
      <c r="A16" s="30" t="s">
        <v>34</v>
      </c>
      <c r="B16" s="31" t="s">
        <v>35</v>
      </c>
      <c r="C16" s="33">
        <v>88283.600000000006</v>
      </c>
      <c r="D16" s="33">
        <v>648829.09999999998</v>
      </c>
      <c r="E16" s="33">
        <v>257542.79999999999</v>
      </c>
      <c r="F16" s="33">
        <v>264710.90000000002</v>
      </c>
      <c r="G16" s="33">
        <f t="shared" si="5"/>
        <v>7168.1000000000349</v>
      </c>
      <c r="H16" s="34">
        <f t="shared" si="6"/>
        <v>1.0278326553877648</v>
      </c>
      <c r="I16" s="34">
        <f t="shared" si="7"/>
        <v>0.4079824718096029</v>
      </c>
      <c r="J16" s="33">
        <f t="shared" si="8"/>
        <v>176427.30000000002</v>
      </c>
      <c r="K16" s="34">
        <f t="shared" si="9"/>
        <v>2.9984153342183602</v>
      </c>
      <c r="L16" s="1"/>
      <c r="M16" s="1"/>
      <c r="N16" s="1"/>
      <c r="O16" s="1"/>
      <c r="P16" s="1"/>
      <c r="Q16" s="1"/>
      <c r="R16" s="1"/>
      <c r="S16" s="1"/>
    </row>
    <row r="17" ht="32.25" customHeight="1">
      <c r="A17" s="30" t="s">
        <v>36</v>
      </c>
      <c r="B17" s="31" t="s">
        <v>37</v>
      </c>
      <c r="C17" s="33">
        <v>0</v>
      </c>
      <c r="D17" s="33">
        <v>0</v>
      </c>
      <c r="E17" s="33">
        <v>0</v>
      </c>
      <c r="F17" s="33">
        <v>0</v>
      </c>
      <c r="G17" s="33">
        <f t="shared" si="5"/>
        <v>0</v>
      </c>
      <c r="H17" s="34" t="str">
        <f t="shared" si="6"/>
        <v/>
      </c>
      <c r="I17" s="34" t="str">
        <f t="shared" si="7"/>
        <v/>
      </c>
      <c r="J17" s="33">
        <f t="shared" si="8"/>
        <v>0</v>
      </c>
      <c r="K17" s="35" t="str">
        <f t="shared" si="9"/>
        <v/>
      </c>
      <c r="L17" s="1"/>
      <c r="M17" s="1"/>
      <c r="N17" s="1"/>
      <c r="O17" s="1"/>
      <c r="P17" s="1"/>
      <c r="Q17" s="1"/>
      <c r="R17" s="1"/>
      <c r="S17" s="1"/>
    </row>
    <row r="18" s="25" customFormat="1" ht="20.25" customHeight="1">
      <c r="A18" s="26"/>
      <c r="B18" s="27" t="s">
        <v>38</v>
      </c>
      <c r="C18" s="28">
        <f>C19+C20+C21+C22+C23+C24+C25+C26+C27+C28+C29+C30+C31+C32+C33+C34+C35+C36+C37+C38+C39</f>
        <v>3447899.4000000008</v>
      </c>
      <c r="D18" s="28">
        <f>D19+D20+D21+D22+D23+D24+D25+D26+D27+D28+D29+D30+D31+D32+D33+D34+D35+D36+D37+D38+D39</f>
        <v>7543096.5999999996</v>
      </c>
      <c r="E18" s="28">
        <f>E19+E20+E21+E22+E23+E24+E25+E26+E27+E28+E29+E30+E31+E32+E33+E34+E35+E36+E37+E38+E39</f>
        <v>2875784.5</v>
      </c>
      <c r="F18" s="28">
        <f>F19+F20+F21+F22+F23+F24+F25+F26+F27+F28+F29+F30+F31+F32+F33+F34+F35+F36+F37+F38+F39</f>
        <v>3112617.0999999996</v>
      </c>
      <c r="G18" s="28">
        <f t="shared" si="5"/>
        <v>236832.59999999963</v>
      </c>
      <c r="H18" s="29">
        <f t="shared" si="6"/>
        <v>1.0823540845984807</v>
      </c>
      <c r="I18" s="29">
        <f t="shared" si="7"/>
        <v>0.41264447017687667</v>
      </c>
      <c r="J18" s="28">
        <f t="shared" si="8"/>
        <v>-335282.30000000121</v>
      </c>
      <c r="K18" s="29">
        <f t="shared" si="9"/>
        <v>0.90275751664912229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ht="96.75" customHeight="1">
      <c r="A19" s="30" t="s">
        <v>39</v>
      </c>
      <c r="B19" s="31" t="s">
        <v>40</v>
      </c>
      <c r="C19" s="33">
        <v>0</v>
      </c>
      <c r="D19" s="33">
        <v>7680</v>
      </c>
      <c r="E19" s="33">
        <v>0</v>
      </c>
      <c r="F19" s="33">
        <v>0</v>
      </c>
      <c r="G19" s="33">
        <f t="shared" si="5"/>
        <v>0</v>
      </c>
      <c r="H19" s="29" t="str">
        <f t="shared" si="6"/>
        <v/>
      </c>
      <c r="I19" s="34">
        <f t="shared" si="7"/>
        <v>0</v>
      </c>
      <c r="J19" s="33">
        <f t="shared" si="8"/>
        <v>0</v>
      </c>
      <c r="K19" s="29" t="str">
        <f t="shared" si="9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78.75" customHeight="1">
      <c r="A20" s="30" t="s">
        <v>41</v>
      </c>
      <c r="B20" s="31" t="s">
        <v>42</v>
      </c>
      <c r="C20" s="33">
        <v>126718.3</v>
      </c>
      <c r="D20" s="33">
        <v>393350.29999999999</v>
      </c>
      <c r="E20" s="33">
        <v>149340</v>
      </c>
      <c r="F20" s="33">
        <v>178420</v>
      </c>
      <c r="G20" s="33">
        <f t="shared" si="5"/>
        <v>29080</v>
      </c>
      <c r="H20" s="34">
        <f t="shared" si="6"/>
        <v>1.1947234498459891</v>
      </c>
      <c r="I20" s="34">
        <f t="shared" si="7"/>
        <v>0.45359060359176034</v>
      </c>
      <c r="J20" s="33">
        <f t="shared" si="8"/>
        <v>51701.699999999997</v>
      </c>
      <c r="K20" s="34">
        <f t="shared" si="9"/>
        <v>1.4080050000670778</v>
      </c>
      <c r="L20" s="1"/>
      <c r="M20" s="1"/>
      <c r="N20" s="1"/>
      <c r="O20" s="1"/>
      <c r="P20" s="1"/>
      <c r="Q20" s="1"/>
      <c r="R20" s="1"/>
      <c r="S20" s="1"/>
    </row>
    <row r="21" ht="32.25" customHeight="1">
      <c r="A21" s="30" t="s">
        <v>43</v>
      </c>
      <c r="B21" s="31" t="s">
        <v>44</v>
      </c>
      <c r="C21" s="32">
        <v>418102.09999999998</v>
      </c>
      <c r="D21" s="33">
        <v>169383.10000000001</v>
      </c>
      <c r="E21" s="33">
        <v>23577.599999999999</v>
      </c>
      <c r="F21" s="33">
        <v>35606.400000000001</v>
      </c>
      <c r="G21" s="33">
        <f t="shared" si="5"/>
        <v>12028.800000000003</v>
      </c>
      <c r="H21" s="34">
        <f t="shared" si="6"/>
        <v>1.5101791530944626</v>
      </c>
      <c r="I21" s="34">
        <f t="shared" si="7"/>
        <v>0.21021223486876789</v>
      </c>
      <c r="J21" s="33">
        <f t="shared" si="8"/>
        <v>-382495.69999999995</v>
      </c>
      <c r="K21" s="34">
        <f t="shared" si="9"/>
        <v>0.085161973594488058</v>
      </c>
      <c r="L21" s="1"/>
      <c r="M21" s="1"/>
      <c r="N21" s="1"/>
      <c r="O21" s="1"/>
      <c r="P21" s="1"/>
      <c r="Q21" s="1"/>
      <c r="R21" s="1"/>
      <c r="S21" s="1"/>
    </row>
    <row r="22" ht="32.25" customHeight="1">
      <c r="A22" s="30" t="s">
        <v>45</v>
      </c>
      <c r="B22" s="31" t="s">
        <v>46</v>
      </c>
      <c r="C22" s="32">
        <v>182</v>
      </c>
      <c r="D22" s="33">
        <v>30.699999999999999</v>
      </c>
      <c r="E22" s="33">
        <v>30.699999999999999</v>
      </c>
      <c r="F22" s="33">
        <v>1130.4000000000001</v>
      </c>
      <c r="G22" s="33">
        <f t="shared" si="5"/>
        <v>1099.7</v>
      </c>
      <c r="H22" s="34">
        <f t="shared" si="6"/>
        <v>36.820846905537465</v>
      </c>
      <c r="I22" s="34">
        <f t="shared" si="7"/>
        <v>36.820846905537465</v>
      </c>
      <c r="J22" s="33">
        <f t="shared" si="8"/>
        <v>948.40000000000009</v>
      </c>
      <c r="K22" s="34">
        <f t="shared" si="9"/>
        <v>6.2109890109890111</v>
      </c>
      <c r="L22" s="1"/>
      <c r="M22" s="1"/>
      <c r="N22" s="1"/>
      <c r="O22" s="1"/>
      <c r="P22" s="1"/>
      <c r="Q22" s="1"/>
      <c r="R22" s="1"/>
      <c r="S22" s="1"/>
    </row>
    <row r="23" ht="63" customHeight="1">
      <c r="A23" s="30" t="s">
        <v>47</v>
      </c>
      <c r="B23" s="31" t="s">
        <v>48</v>
      </c>
      <c r="C23" s="33">
        <v>33780.300000000003</v>
      </c>
      <c r="D23" s="33">
        <v>80987</v>
      </c>
      <c r="E23" s="33">
        <v>33100</v>
      </c>
      <c r="F23" s="33">
        <v>33196.5</v>
      </c>
      <c r="G23" s="33">
        <f t="shared" si="5"/>
        <v>96.5</v>
      </c>
      <c r="H23" s="34">
        <f t="shared" si="6"/>
        <v>1.0029154078549849</v>
      </c>
      <c r="I23" s="34">
        <f t="shared" si="7"/>
        <v>0.40989911961178954</v>
      </c>
      <c r="J23" s="33">
        <f t="shared" si="8"/>
        <v>-583.80000000000291</v>
      </c>
      <c r="K23" s="34">
        <f t="shared" si="9"/>
        <v>0.98271773785312733</v>
      </c>
      <c r="L23" s="1"/>
      <c r="M23" s="1"/>
      <c r="N23" s="1"/>
      <c r="O23" s="1"/>
      <c r="P23" s="1"/>
      <c r="Q23" s="1"/>
      <c r="R23" s="1"/>
      <c r="S23" s="1"/>
    </row>
    <row r="24" ht="93" customHeight="1">
      <c r="A24" s="30" t="s">
        <v>49</v>
      </c>
      <c r="B24" s="31" t="s">
        <v>50</v>
      </c>
      <c r="C24" s="33">
        <v>89409.800000000003</v>
      </c>
      <c r="D24" s="33">
        <v>261278.39999999999</v>
      </c>
      <c r="E24" s="33">
        <v>104047.8</v>
      </c>
      <c r="F24" s="33">
        <v>111947.60000000001</v>
      </c>
      <c r="G24" s="33">
        <f t="shared" si="5"/>
        <v>7899.8000000000029</v>
      </c>
      <c r="H24" s="34">
        <f t="shared" si="6"/>
        <v>1.0759247192155914</v>
      </c>
      <c r="I24" s="34">
        <f t="shared" si="7"/>
        <v>0.42846098261471294</v>
      </c>
      <c r="J24" s="33">
        <f t="shared" si="8"/>
        <v>22537.800000000003</v>
      </c>
      <c r="K24" s="34">
        <f t="shared" si="9"/>
        <v>1.2520730389733563</v>
      </c>
      <c r="L24" s="1"/>
      <c r="M24" s="1"/>
      <c r="N24" s="1"/>
      <c r="O24" s="1"/>
      <c r="P24" s="1"/>
      <c r="Q24" s="1"/>
      <c r="R24" s="1"/>
      <c r="S24" s="1"/>
    </row>
    <row r="25" s="36" customFormat="1" ht="63.75" customHeight="1">
      <c r="A25" s="30" t="s">
        <v>51</v>
      </c>
      <c r="B25" s="37" t="s">
        <v>52</v>
      </c>
      <c r="C25" s="33">
        <v>3522.9000000000001</v>
      </c>
      <c r="D25" s="33">
        <v>3462.3000000000002</v>
      </c>
      <c r="E25" s="33">
        <v>441</v>
      </c>
      <c r="F25" s="33">
        <v>3490.0999999999999</v>
      </c>
      <c r="G25" s="33">
        <f t="shared" si="5"/>
        <v>3049.0999999999999</v>
      </c>
      <c r="H25" s="34">
        <f t="shared" si="6"/>
        <v>7.9140589569161</v>
      </c>
      <c r="I25" s="34">
        <f t="shared" si="7"/>
        <v>1.0080293446552868</v>
      </c>
      <c r="J25" s="33">
        <f t="shared" si="8"/>
        <v>-32.800000000000182</v>
      </c>
      <c r="K25" s="34">
        <f t="shared" si="9"/>
        <v>0.99068948877345364</v>
      </c>
      <c r="L25" s="36"/>
      <c r="M25" s="36"/>
      <c r="N25" s="36"/>
      <c r="O25" s="36"/>
      <c r="P25" s="36"/>
      <c r="Q25" s="36"/>
      <c r="R25" s="36"/>
      <c r="S25" s="36"/>
    </row>
    <row r="26" ht="96" customHeight="1">
      <c r="A26" s="30" t="s">
        <v>53</v>
      </c>
      <c r="B26" s="31" t="s">
        <v>54</v>
      </c>
      <c r="C26" s="33">
        <v>104.40000000000001</v>
      </c>
      <c r="D26" s="33">
        <v>0</v>
      </c>
      <c r="E26" s="33">
        <v>0</v>
      </c>
      <c r="F26" s="32">
        <v>237.09999999999999</v>
      </c>
      <c r="G26" s="33">
        <f t="shared" si="5"/>
        <v>237.09999999999999</v>
      </c>
      <c r="H26" s="34" t="str">
        <f t="shared" si="6"/>
        <v/>
      </c>
      <c r="I26" s="34" t="str">
        <f t="shared" si="7"/>
        <v/>
      </c>
      <c r="J26" s="33">
        <f t="shared" si="8"/>
        <v>132.69999999999999</v>
      </c>
      <c r="K26" s="34">
        <f t="shared" si="9"/>
        <v>2.2710727969348659</v>
      </c>
      <c r="L26" s="1"/>
      <c r="M26" s="1"/>
      <c r="N26" s="1"/>
      <c r="O26" s="1"/>
      <c r="P26" s="1"/>
      <c r="Q26" s="1"/>
      <c r="R26" s="1"/>
      <c r="S26" s="1"/>
    </row>
    <row r="27" ht="78.75" customHeight="1">
      <c r="A27" s="30" t="s">
        <v>55</v>
      </c>
      <c r="B27" s="31" t="s">
        <v>56</v>
      </c>
      <c r="C27" s="33">
        <v>4426.5</v>
      </c>
      <c r="D27" s="33">
        <v>3886.5999999999999</v>
      </c>
      <c r="E27" s="33">
        <v>3886.5999999999999</v>
      </c>
      <c r="F27" s="33">
        <v>647</v>
      </c>
      <c r="G27" s="33">
        <f t="shared" si="5"/>
        <v>-3239.5999999999999</v>
      </c>
      <c r="H27" s="34">
        <f t="shared" si="6"/>
        <v>0.16646940770853702</v>
      </c>
      <c r="I27" s="34">
        <f t="shared" si="7"/>
        <v>0.16646940770853702</v>
      </c>
      <c r="J27" s="33">
        <f t="shared" si="8"/>
        <v>-3779.5</v>
      </c>
      <c r="K27" s="34">
        <f t="shared" si="9"/>
        <v>0.14616514175985543</v>
      </c>
      <c r="L27" s="1"/>
      <c r="M27" s="1"/>
      <c r="N27" s="1"/>
      <c r="O27" s="1"/>
      <c r="P27" s="1"/>
      <c r="Q27" s="1"/>
      <c r="R27" s="1"/>
      <c r="S27" s="1"/>
    </row>
    <row r="28" ht="112.5" customHeight="1">
      <c r="A28" s="30" t="s">
        <v>57</v>
      </c>
      <c r="B28" s="31" t="s">
        <v>58</v>
      </c>
      <c r="C28" s="33">
        <v>96473.900000000009</v>
      </c>
      <c r="D28" s="33">
        <v>185836.20000000001</v>
      </c>
      <c r="E28" s="33">
        <v>68362.199999999997</v>
      </c>
      <c r="F28" s="33">
        <v>76455.300000000003</v>
      </c>
      <c r="G28" s="33">
        <f t="shared" si="5"/>
        <v>8093.1000000000058</v>
      </c>
      <c r="H28" s="34">
        <f t="shared" si="6"/>
        <v>1.1183855990591292</v>
      </c>
      <c r="I28" s="34">
        <f t="shared" si="7"/>
        <v>0.41141230825856318</v>
      </c>
      <c r="J28" s="33">
        <f t="shared" si="8"/>
        <v>-20018.600000000006</v>
      </c>
      <c r="K28" s="34">
        <f t="shared" si="9"/>
        <v>0.79249724536895472</v>
      </c>
      <c r="L28" s="1"/>
      <c r="M28" s="1"/>
      <c r="N28" s="1"/>
      <c r="O28" s="1"/>
      <c r="P28" s="1"/>
      <c r="Q28" s="1"/>
      <c r="R28" s="1"/>
      <c r="S28" s="1"/>
    </row>
    <row r="29" s="1" customFormat="1" ht="19.5" customHeight="1">
      <c r="A29" s="30" t="s">
        <v>59</v>
      </c>
      <c r="B29" s="31" t="s">
        <v>60</v>
      </c>
      <c r="C29" s="33">
        <v>22202.900000000001</v>
      </c>
      <c r="D29" s="33">
        <v>24461.700000000001</v>
      </c>
      <c r="E29" s="33">
        <v>11890.6</v>
      </c>
      <c r="F29" s="33">
        <v>38898.400000000001</v>
      </c>
      <c r="G29" s="33">
        <f t="shared" si="5"/>
        <v>27007.800000000003</v>
      </c>
      <c r="H29" s="34">
        <f t="shared" si="6"/>
        <v>3.2713572065328917</v>
      </c>
      <c r="I29" s="34">
        <f t="shared" si="7"/>
        <v>1.590175662361978</v>
      </c>
      <c r="J29" s="33">
        <f t="shared" si="8"/>
        <v>16695.5</v>
      </c>
      <c r="K29" s="34">
        <f t="shared" si="9"/>
        <v>1.7519513216741958</v>
      </c>
      <c r="L29" s="1"/>
      <c r="M29" s="1"/>
      <c r="N29" s="1"/>
      <c r="O29" s="1"/>
      <c r="P29" s="1"/>
      <c r="Q29" s="1"/>
      <c r="R29" s="1"/>
      <c r="S29" s="1"/>
    </row>
    <row r="30" s="1" customFormat="1" ht="34.5" customHeight="1">
      <c r="A30" s="30" t="s">
        <v>61</v>
      </c>
      <c r="B30" s="31" t="s">
        <v>62</v>
      </c>
      <c r="C30" s="33">
        <v>2094481.8</v>
      </c>
      <c r="D30" s="33">
        <v>5605468</v>
      </c>
      <c r="E30" s="33">
        <v>2215915.6000000001</v>
      </c>
      <c r="F30" s="33">
        <v>2215917</v>
      </c>
      <c r="G30" s="33">
        <f t="shared" si="5"/>
        <v>1.3999999999068677</v>
      </c>
      <c r="H30" s="34">
        <f t="shared" si="6"/>
        <v>1.0000006317930159</v>
      </c>
      <c r="I30" s="34">
        <f t="shared" si="7"/>
        <v>0.39531346891999025</v>
      </c>
      <c r="J30" s="33">
        <f t="shared" si="8"/>
        <v>121435.19999999995</v>
      </c>
      <c r="K30" s="34">
        <f t="shared" si="9"/>
        <v>1.0579786370070152</v>
      </c>
      <c r="L30" s="1"/>
      <c r="M30" s="1"/>
      <c r="N30" s="1"/>
      <c r="O30" s="1"/>
      <c r="P30" s="1"/>
      <c r="Q30" s="1"/>
      <c r="R30" s="1"/>
      <c r="S30" s="1"/>
    </row>
    <row r="31" ht="34.5" customHeight="1">
      <c r="A31" s="30" t="s">
        <v>63</v>
      </c>
      <c r="B31" s="31" t="s">
        <v>64</v>
      </c>
      <c r="C31" s="33">
        <v>5299.6000000000004</v>
      </c>
      <c r="D31" s="33">
        <v>0</v>
      </c>
      <c r="E31" s="33">
        <v>0</v>
      </c>
      <c r="F31" s="33">
        <v>1813.8</v>
      </c>
      <c r="G31" s="33">
        <f t="shared" si="5"/>
        <v>1813.8</v>
      </c>
      <c r="H31" s="34" t="str">
        <f>IFERROR(F31/E31,"")</f>
        <v/>
      </c>
      <c r="I31" s="34" t="str">
        <f>IFERROR(F31/D31,"")</f>
        <v/>
      </c>
      <c r="J31" s="33">
        <f t="shared" si="8"/>
        <v>-3485.8000000000002</v>
      </c>
      <c r="K31" s="34">
        <f t="shared" si="9"/>
        <v>0.34225224545248695</v>
      </c>
      <c r="L31" s="1"/>
      <c r="M31" s="1"/>
      <c r="N31" s="1"/>
      <c r="O31" s="1"/>
      <c r="P31" s="1"/>
      <c r="Q31" s="1"/>
      <c r="R31" s="1"/>
      <c r="S31" s="1"/>
    </row>
    <row r="32" ht="93" customHeight="1">
      <c r="A32" s="30" t="s">
        <v>65</v>
      </c>
      <c r="B32" s="31" t="s">
        <v>66</v>
      </c>
      <c r="C32" s="33">
        <v>327.89999999999998</v>
      </c>
      <c r="D32" s="33">
        <v>8021.3000000000002</v>
      </c>
      <c r="E32" s="33">
        <v>0</v>
      </c>
      <c r="F32" s="33">
        <v>531.60000000000002</v>
      </c>
      <c r="G32" s="33">
        <f t="shared" si="5"/>
        <v>531.60000000000002</v>
      </c>
      <c r="H32" s="34" t="str">
        <f>IFERROR(F32/E32,"")</f>
        <v/>
      </c>
      <c r="I32" s="34">
        <f>IFERROR(F32/D32,"")</f>
        <v>0.066273546681959283</v>
      </c>
      <c r="J32" s="33">
        <f t="shared" si="8"/>
        <v>203.70000000000005</v>
      </c>
      <c r="K32" s="34">
        <f t="shared" si="9"/>
        <v>1.6212259835315648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48.75" customHeight="1">
      <c r="A33" s="30" t="s">
        <v>67</v>
      </c>
      <c r="B33" s="31" t="s">
        <v>68</v>
      </c>
      <c r="C33" s="33">
        <v>57196.5</v>
      </c>
      <c r="D33" s="33">
        <v>202788.70000000001</v>
      </c>
      <c r="E33" s="33">
        <v>71030</v>
      </c>
      <c r="F33" s="32">
        <v>81465.800000000003</v>
      </c>
      <c r="G33" s="33">
        <f t="shared" si="5"/>
        <v>10435.800000000003</v>
      </c>
      <c r="H33" s="34">
        <f t="shared" si="6"/>
        <v>1.1469210192876249</v>
      </c>
      <c r="I33" s="34">
        <f t="shared" si="7"/>
        <v>0.40172751243042631</v>
      </c>
      <c r="J33" s="33">
        <f t="shared" si="8"/>
        <v>24269.300000000003</v>
      </c>
      <c r="K33" s="34">
        <f t="shared" si="9"/>
        <v>1.4243144248336874</v>
      </c>
      <c r="L33" s="1"/>
      <c r="M33" s="1"/>
      <c r="N33" s="1"/>
      <c r="O33" s="1"/>
      <c r="P33" s="1"/>
      <c r="Q33" s="1"/>
      <c r="R33" s="1"/>
      <c r="S33" s="1"/>
    </row>
    <row r="34" ht="96.75" customHeight="1">
      <c r="A34" s="30" t="s">
        <v>69</v>
      </c>
      <c r="B34" s="31" t="s">
        <v>70</v>
      </c>
      <c r="C34" s="33">
        <v>70964.5</v>
      </c>
      <c r="D34" s="33">
        <v>96901.899999999994</v>
      </c>
      <c r="E34" s="33">
        <v>28100</v>
      </c>
      <c r="F34" s="33">
        <v>34980.300000000003</v>
      </c>
      <c r="G34" s="33">
        <f t="shared" si="5"/>
        <v>6880.3000000000029</v>
      </c>
      <c r="H34" s="34">
        <f t="shared" si="6"/>
        <v>1.2448505338078293</v>
      </c>
      <c r="I34" s="34">
        <f t="shared" si="7"/>
        <v>0.36098672987836156</v>
      </c>
      <c r="J34" s="33">
        <f t="shared" si="8"/>
        <v>-35984.199999999997</v>
      </c>
      <c r="K34" s="34">
        <f t="shared" si="9"/>
        <v>0.4929267450626722</v>
      </c>
      <c r="L34" s="1"/>
      <c r="M34" s="1"/>
      <c r="N34" s="1"/>
      <c r="O34" s="1"/>
      <c r="P34" s="1"/>
      <c r="Q34" s="1"/>
      <c r="R34" s="1"/>
      <c r="S34" s="1"/>
    </row>
    <row r="35" ht="63.75" customHeight="1">
      <c r="A35" s="30" t="s">
        <v>71</v>
      </c>
      <c r="B35" s="31" t="s">
        <v>72</v>
      </c>
      <c r="C35" s="33">
        <v>264670.20000000001</v>
      </c>
      <c r="D35" s="33">
        <v>84753.800000000003</v>
      </c>
      <c r="E35" s="33">
        <v>23577.599999999999</v>
      </c>
      <c r="F35" s="33">
        <v>29794.5</v>
      </c>
      <c r="G35" s="33">
        <f t="shared" si="5"/>
        <v>6216.9000000000015</v>
      </c>
      <c r="H35" s="34">
        <f t="shared" si="6"/>
        <v>1.263678236970684</v>
      </c>
      <c r="I35" s="34">
        <f t="shared" si="7"/>
        <v>0.35154175977950253</v>
      </c>
      <c r="J35" s="33">
        <f t="shared" si="8"/>
        <v>-234875.70000000001</v>
      </c>
      <c r="K35" s="34">
        <f t="shared" si="9"/>
        <v>0.11257217472915348</v>
      </c>
      <c r="L35" s="1"/>
      <c r="M35" s="1"/>
      <c r="N35" s="1"/>
      <c r="O35" s="1"/>
      <c r="P35" s="1"/>
      <c r="Q35" s="1"/>
      <c r="R35" s="1"/>
      <c r="S35" s="1"/>
    </row>
    <row r="36" s="1" customFormat="1" ht="19.5" customHeight="1">
      <c r="A36" s="38" t="s">
        <v>73</v>
      </c>
      <c r="B36" s="31" t="s">
        <v>74</v>
      </c>
      <c r="C36" s="33">
        <v>118519.60000000001</v>
      </c>
      <c r="D36" s="33">
        <v>298806</v>
      </c>
      <c r="E36" s="33">
        <v>115184.8</v>
      </c>
      <c r="F36" s="33">
        <v>182223.39999999999</v>
      </c>
      <c r="G36" s="33">
        <f t="shared" si="5"/>
        <v>67038.599999999991</v>
      </c>
      <c r="H36" s="34">
        <f t="shared" si="6"/>
        <v>1.5820090845319867</v>
      </c>
      <c r="I36" s="34">
        <f t="shared" si="7"/>
        <v>0.60983849052562533</v>
      </c>
      <c r="J36" s="33">
        <f t="shared" si="8"/>
        <v>63703.799999999988</v>
      </c>
      <c r="K36" s="34">
        <f t="shared" si="9"/>
        <v>1.5374959078498407</v>
      </c>
      <c r="L36" s="1"/>
      <c r="M36" s="1"/>
      <c r="N36" s="1"/>
      <c r="O36" s="1"/>
      <c r="P36" s="1"/>
      <c r="Q36" s="1"/>
      <c r="R36" s="1"/>
      <c r="S36" s="1"/>
    </row>
    <row r="37" s="1" customFormat="1" ht="19.5" customHeight="1">
      <c r="A37" s="38" t="s">
        <v>75</v>
      </c>
      <c r="B37" s="31" t="s">
        <v>76</v>
      </c>
      <c r="C37" s="32">
        <v>-211.59999999999999</v>
      </c>
      <c r="D37" s="33">
        <v>0</v>
      </c>
      <c r="E37" s="33">
        <v>0</v>
      </c>
      <c r="F37" s="33">
        <v>378.19999999999999</v>
      </c>
      <c r="G37" s="33">
        <f t="shared" si="5"/>
        <v>378.19999999999999</v>
      </c>
      <c r="H37" s="34" t="str">
        <f t="shared" si="6"/>
        <v/>
      </c>
      <c r="I37" s="34" t="str">
        <f t="shared" si="7"/>
        <v/>
      </c>
      <c r="J37" s="33">
        <f t="shared" si="8"/>
        <v>589.79999999999995</v>
      </c>
      <c r="K37" s="34">
        <f t="shared" si="9"/>
        <v>-1.7873345935727789</v>
      </c>
      <c r="L37" s="1"/>
      <c r="M37" s="1"/>
      <c r="N37" s="1"/>
      <c r="O37" s="1"/>
      <c r="P37" s="1"/>
      <c r="Q37" s="1"/>
      <c r="R37" s="1"/>
      <c r="S37" s="1"/>
    </row>
    <row r="38" s="1" customFormat="1" ht="19.5" customHeight="1">
      <c r="A38" s="38" t="s">
        <v>77</v>
      </c>
      <c r="B38" s="31" t="s">
        <v>78</v>
      </c>
      <c r="C38" s="32">
        <v>41208.199999999997</v>
      </c>
      <c r="D38" s="33">
        <v>116000.60000000001</v>
      </c>
      <c r="E38" s="33">
        <v>27300</v>
      </c>
      <c r="F38" s="33">
        <v>79631.600000000006</v>
      </c>
      <c r="G38" s="33">
        <f t="shared" si="5"/>
        <v>52331.600000000006</v>
      </c>
      <c r="H38" s="34">
        <f t="shared" si="6"/>
        <v>2.9169084249084252</v>
      </c>
      <c r="I38" s="34">
        <f t="shared" si="7"/>
        <v>0.68647575960814</v>
      </c>
      <c r="J38" s="33">
        <f t="shared" si="8"/>
        <v>38423.400000000009</v>
      </c>
      <c r="K38" s="34">
        <f t="shared" si="9"/>
        <v>1.9324212171363955</v>
      </c>
      <c r="L38" s="1"/>
      <c r="M38" s="1"/>
      <c r="N38" s="1"/>
      <c r="O38" s="1"/>
      <c r="P38" s="1"/>
      <c r="Q38" s="1"/>
      <c r="R38" s="1"/>
      <c r="S38" s="1"/>
    </row>
    <row r="39" s="1" customFormat="1" ht="19.5" customHeight="1">
      <c r="A39" s="38" t="s">
        <v>79</v>
      </c>
      <c r="B39" s="31" t="s">
        <v>80</v>
      </c>
      <c r="C39" s="32">
        <v>519.60000000000002</v>
      </c>
      <c r="D39" s="33">
        <v>0</v>
      </c>
      <c r="E39" s="33">
        <v>0</v>
      </c>
      <c r="F39" s="33">
        <v>5852.1000000000004</v>
      </c>
      <c r="G39" s="33">
        <f t="shared" si="5"/>
        <v>5852.1000000000004</v>
      </c>
      <c r="H39" s="34" t="str">
        <f t="shared" si="6"/>
        <v/>
      </c>
      <c r="I39" s="34" t="str">
        <f t="shared" si="7"/>
        <v/>
      </c>
      <c r="J39" s="33">
        <f t="shared" si="8"/>
        <v>5332.5</v>
      </c>
      <c r="K39" s="34">
        <f t="shared" si="9"/>
        <v>11.26270207852194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="25" customFormat="1" ht="34.5" customHeight="1">
      <c r="A40" s="39"/>
      <c r="B40" s="27" t="s">
        <v>81</v>
      </c>
      <c r="C40" s="28">
        <f>C6+C18</f>
        <v>10643181</v>
      </c>
      <c r="D40" s="28">
        <f>D6+D18</f>
        <v>35608317.600000001</v>
      </c>
      <c r="E40" s="28">
        <f>E6+E18</f>
        <v>11424180.299999999</v>
      </c>
      <c r="F40" s="28">
        <f>F6+F18</f>
        <v>11773079.9</v>
      </c>
      <c r="G40" s="28">
        <f t="shared" si="5"/>
        <v>348899.60000000149</v>
      </c>
      <c r="H40" s="29">
        <f t="shared" si="6"/>
        <v>1.0305404493659822</v>
      </c>
      <c r="I40" s="29">
        <f t="shared" si="7"/>
        <v>0.33062724367522489</v>
      </c>
      <c r="J40" s="28">
        <f t="shared" si="8"/>
        <v>1129898.9000000004</v>
      </c>
      <c r="K40" s="29">
        <f t="shared" si="9"/>
        <v>1.1061617668627453</v>
      </c>
      <c r="L40" s="25"/>
      <c r="M40" s="25"/>
      <c r="N40" s="25"/>
      <c r="O40" s="25"/>
      <c r="P40" s="25"/>
      <c r="Q40" s="25"/>
      <c r="R40" s="25"/>
      <c r="S40" s="25"/>
    </row>
    <row r="41" s="25" customFormat="1" ht="20.25" customHeight="1">
      <c r="A41" s="39" t="s">
        <v>82</v>
      </c>
      <c r="B41" s="27" t="s">
        <v>83</v>
      </c>
      <c r="C41" s="28">
        <f>SUM(C42,C43:C50)</f>
        <v>10197075.1</v>
      </c>
      <c r="D41" s="28">
        <f>SUM(D42,D43:D50)</f>
        <v>26278850.700000003</v>
      </c>
      <c r="E41" s="28">
        <f>SUM(E42,E43:E50)</f>
        <v>10810280</v>
      </c>
      <c r="F41" s="28">
        <f>SUM(F42,F43:F50)</f>
        <v>10759850.9</v>
      </c>
      <c r="G41" s="28">
        <f t="shared" si="5"/>
        <v>-50429.099999999627</v>
      </c>
      <c r="H41" s="29">
        <f t="shared" si="6"/>
        <v>0.99533507920238884</v>
      </c>
      <c r="I41" s="29">
        <f t="shared" si="7"/>
        <v>0.40944906696395211</v>
      </c>
      <c r="J41" s="28">
        <f t="shared" si="8"/>
        <v>562775.80000000075</v>
      </c>
      <c r="K41" s="29">
        <f t="shared" si="9"/>
        <v>1.0551899240204674</v>
      </c>
      <c r="L41" s="25"/>
      <c r="M41" s="25"/>
      <c r="N41" s="25"/>
      <c r="O41" s="25"/>
      <c r="P41" s="25"/>
      <c r="Q41" s="25"/>
      <c r="R41" s="25"/>
      <c r="S41" s="25"/>
    </row>
    <row r="42" s="1" customFormat="1" ht="33.75" customHeight="1">
      <c r="A42" s="30" t="s">
        <v>84</v>
      </c>
      <c r="B42" s="31" t="s">
        <v>85</v>
      </c>
      <c r="C42" s="33">
        <v>217715.60000000001</v>
      </c>
      <c r="D42" s="32">
        <v>415518.29999999999</v>
      </c>
      <c r="E42" s="32">
        <v>265314.70000000001</v>
      </c>
      <c r="F42" s="33">
        <v>299329.59999999998</v>
      </c>
      <c r="G42" s="33">
        <f t="shared" si="5"/>
        <v>34014.899999999965</v>
      </c>
      <c r="H42" s="34">
        <f t="shared" si="6"/>
        <v>1.1282058626981466</v>
      </c>
      <c r="I42" s="34">
        <f t="shared" si="7"/>
        <v>0.72037645514048354</v>
      </c>
      <c r="J42" s="33">
        <f t="shared" si="8"/>
        <v>81613.999999999971</v>
      </c>
      <c r="K42" s="34">
        <f t="shared" si="9"/>
        <v>1.3748651911025207</v>
      </c>
      <c r="L42" s="1"/>
      <c r="M42" s="1"/>
      <c r="N42" s="1"/>
      <c r="O42" s="1"/>
      <c r="P42" s="1"/>
      <c r="Q42" s="1"/>
      <c r="R42" s="1"/>
      <c r="S42" s="1"/>
    </row>
    <row r="43" ht="48" customHeight="1">
      <c r="A43" s="30" t="s">
        <v>86</v>
      </c>
      <c r="B43" s="31" t="s">
        <v>87</v>
      </c>
      <c r="C43" s="33">
        <v>2017069.7</v>
      </c>
      <c r="D43" s="32">
        <v>6681476.1999999993</v>
      </c>
      <c r="E43" s="32">
        <v>1365220.7</v>
      </c>
      <c r="F43" s="33">
        <v>1276753.2</v>
      </c>
      <c r="G43" s="33">
        <f t="shared" si="5"/>
        <v>-88467.5</v>
      </c>
      <c r="H43" s="34">
        <f t="shared" si="6"/>
        <v>0.93519912201741451</v>
      </c>
      <c r="I43" s="34">
        <f t="shared" si="7"/>
        <v>0.19108849029500399</v>
      </c>
      <c r="J43" s="33">
        <f t="shared" si="8"/>
        <v>-740316.5</v>
      </c>
      <c r="K43" s="34">
        <f t="shared" si="9"/>
        <v>0.63297425964011056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33.75" customHeight="1">
      <c r="A44" s="30" t="s">
        <v>88</v>
      </c>
      <c r="B44" s="31" t="s">
        <v>89</v>
      </c>
      <c r="C44" s="33">
        <v>5860542.5999999996</v>
      </c>
      <c r="D44" s="32">
        <v>15931150.800000001</v>
      </c>
      <c r="E44" s="32">
        <v>7135806.9000000004</v>
      </c>
      <c r="F44" s="32">
        <v>7135806.9000000004</v>
      </c>
      <c r="G44" s="33">
        <f t="shared" si="5"/>
        <v>0</v>
      </c>
      <c r="H44" s="34">
        <f t="shared" si="6"/>
        <v>1</v>
      </c>
      <c r="I44" s="34">
        <f t="shared" si="7"/>
        <v>0.4479153445713413</v>
      </c>
      <c r="J44" s="33">
        <f t="shared" si="8"/>
        <v>1275264.3000000007</v>
      </c>
      <c r="K44" s="34">
        <f t="shared" si="9"/>
        <v>1.2176017456131112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9.5" customHeight="1">
      <c r="A45" s="30" t="s">
        <v>90</v>
      </c>
      <c r="B45" s="31" t="s">
        <v>91</v>
      </c>
      <c r="C45" s="33">
        <v>1715846.3999999999</v>
      </c>
      <c r="D45" s="32">
        <v>3244060.7999999998</v>
      </c>
      <c r="E45" s="32">
        <v>2037293.1000000001</v>
      </c>
      <c r="F45" s="33">
        <v>2031696.3999999999</v>
      </c>
      <c r="G45" s="33">
        <f t="shared" si="5"/>
        <v>-5596.7000000001863</v>
      </c>
      <c r="H45" s="34">
        <f t="shared" si="6"/>
        <v>0.99725287441458466</v>
      </c>
      <c r="I45" s="34">
        <f t="shared" si="7"/>
        <v>0.62628185020453375</v>
      </c>
      <c r="J45" s="33">
        <f t="shared" si="8"/>
        <v>315850</v>
      </c>
      <c r="K45" s="34">
        <f t="shared" si="9"/>
        <v>1.1840782484959027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33.75" customHeight="1">
      <c r="A46" s="30" t="s">
        <v>92</v>
      </c>
      <c r="B46" s="31" t="s">
        <v>93</v>
      </c>
      <c r="C46" s="33">
        <v>446.19999999999999</v>
      </c>
      <c r="D46" s="33">
        <v>0</v>
      </c>
      <c r="E46" s="33">
        <v>0</v>
      </c>
      <c r="F46" s="33">
        <v>7159.8999999999996</v>
      </c>
      <c r="G46" s="33">
        <f t="shared" si="5"/>
        <v>7159.8999999999996</v>
      </c>
      <c r="H46" s="34" t="str">
        <f t="shared" si="6"/>
        <v/>
      </c>
      <c r="I46" s="34" t="str">
        <f t="shared" si="7"/>
        <v/>
      </c>
      <c r="J46" s="33">
        <f t="shared" si="8"/>
        <v>6713.6999999999998</v>
      </c>
      <c r="K46" s="34">
        <f t="shared" si="9"/>
        <v>16.046391752577318</v>
      </c>
      <c r="L46" s="1"/>
      <c r="M46" s="1"/>
      <c r="N46" s="1"/>
      <c r="O46" s="1"/>
      <c r="P46" s="1"/>
      <c r="Q46" s="1"/>
      <c r="R46" s="1"/>
      <c r="S46" s="1"/>
    </row>
    <row r="47" ht="33.75" customHeight="1">
      <c r="A47" s="30" t="s">
        <v>94</v>
      </c>
      <c r="B47" s="31" t="s">
        <v>95</v>
      </c>
      <c r="C47" s="33">
        <v>429922.90000000002</v>
      </c>
      <c r="D47" s="33">
        <v>0</v>
      </c>
      <c r="E47" s="33">
        <v>0</v>
      </c>
      <c r="F47" s="33">
        <v>44836.300000000003</v>
      </c>
      <c r="G47" s="33">
        <f t="shared" si="5"/>
        <v>44836.300000000003</v>
      </c>
      <c r="H47" s="34" t="str">
        <f t="shared" si="6"/>
        <v/>
      </c>
      <c r="I47" s="34" t="str">
        <f t="shared" si="7"/>
        <v/>
      </c>
      <c r="J47" s="33">
        <f t="shared" si="8"/>
        <v>-385086.60000000003</v>
      </c>
      <c r="K47" s="34">
        <f t="shared" si="9"/>
        <v>0.10428916440599001</v>
      </c>
      <c r="L47" s="1"/>
      <c r="M47" s="1"/>
      <c r="N47" s="1"/>
      <c r="O47" s="1"/>
      <c r="P47" s="1"/>
      <c r="Q47" s="1"/>
      <c r="R47" s="1"/>
      <c r="S47" s="1"/>
    </row>
    <row r="48" ht="90" hidden="1">
      <c r="A48" s="30" t="s">
        <v>96</v>
      </c>
      <c r="B48" s="31" t="s">
        <v>97</v>
      </c>
      <c r="C48" s="33">
        <v>0</v>
      </c>
      <c r="D48" s="33">
        <v>0</v>
      </c>
      <c r="E48" s="33">
        <v>0</v>
      </c>
      <c r="F48" s="33">
        <v>0</v>
      </c>
      <c r="G48" s="33"/>
      <c r="H48" s="34" t="str">
        <f t="shared" si="6"/>
        <v/>
      </c>
      <c r="I48" s="34" t="str">
        <f t="shared" si="7"/>
        <v/>
      </c>
      <c r="J48" s="33">
        <f t="shared" si="8"/>
        <v>0</v>
      </c>
      <c r="K48" s="34" t="str">
        <f t="shared" si="9"/>
        <v/>
      </c>
      <c r="L48" s="1"/>
      <c r="M48" s="1"/>
      <c r="N48" s="1"/>
      <c r="O48" s="1"/>
      <c r="P48" s="1"/>
      <c r="Q48" s="1"/>
      <c r="R48" s="1"/>
      <c r="S48" s="1"/>
    </row>
    <row r="49" ht="93.75" customHeight="1">
      <c r="A49" s="30" t="s">
        <v>98</v>
      </c>
      <c r="B49" s="31" t="s">
        <v>99</v>
      </c>
      <c r="C49" s="33">
        <v>80740.399999999994</v>
      </c>
      <c r="D49" s="33">
        <v>6644.6000000000004</v>
      </c>
      <c r="E49" s="33">
        <v>6644.6000000000004</v>
      </c>
      <c r="F49" s="33">
        <v>26552.200000000001</v>
      </c>
      <c r="G49" s="33">
        <f t="shared" si="5"/>
        <v>19907.599999999999</v>
      </c>
      <c r="H49" s="34">
        <f t="shared" si="6"/>
        <v>3.9960569484995334</v>
      </c>
      <c r="I49" s="34">
        <f t="shared" si="7"/>
        <v>3.9960569484995334</v>
      </c>
      <c r="J49" s="33">
        <f t="shared" si="8"/>
        <v>-54188.199999999997</v>
      </c>
      <c r="K49" s="34">
        <f t="shared" si="9"/>
        <v>0.32885891078072443</v>
      </c>
      <c r="L49" s="1"/>
      <c r="M49" s="1"/>
      <c r="N49" s="1"/>
      <c r="O49" s="1"/>
      <c r="P49" s="1"/>
      <c r="Q49" s="1"/>
      <c r="R49" s="1"/>
      <c r="S49" s="1"/>
    </row>
    <row r="50" ht="48.75" customHeight="1">
      <c r="A50" s="30" t="s">
        <v>100</v>
      </c>
      <c r="B50" s="31" t="s">
        <v>101</v>
      </c>
      <c r="C50" s="33">
        <v>-125208.7</v>
      </c>
      <c r="D50" s="33">
        <v>0</v>
      </c>
      <c r="E50" s="33">
        <v>0</v>
      </c>
      <c r="F50" s="33">
        <v>-62283.599999999999</v>
      </c>
      <c r="G50" s="33">
        <f t="shared" si="5"/>
        <v>-62283.599999999999</v>
      </c>
      <c r="H50" s="34" t="str">
        <f t="shared" si="6"/>
        <v/>
      </c>
      <c r="I50" s="34" t="str">
        <f t="shared" si="7"/>
        <v/>
      </c>
      <c r="J50" s="33">
        <f t="shared" si="8"/>
        <v>62925.099999999999</v>
      </c>
      <c r="K50" s="34">
        <f t="shared" si="9"/>
        <v>0.49743827705263294</v>
      </c>
      <c r="L50" s="1"/>
      <c r="M50" s="1"/>
      <c r="N50" s="1"/>
      <c r="O50" s="1"/>
      <c r="P50" s="1"/>
      <c r="Q50" s="1"/>
      <c r="R50" s="1"/>
      <c r="S50" s="1"/>
    </row>
    <row r="51" s="40" customFormat="1" ht="22.5" customHeight="1">
      <c r="A51" s="41"/>
      <c r="B51" s="42" t="s">
        <v>102</v>
      </c>
      <c r="C51" s="43">
        <f>C40+C41</f>
        <v>20840256.100000001</v>
      </c>
      <c r="D51" s="43">
        <f>D40+D41</f>
        <v>61887168.300000004</v>
      </c>
      <c r="E51" s="43">
        <f>E40+E41</f>
        <v>22234460.299999997</v>
      </c>
      <c r="F51" s="43">
        <f>F40+F41</f>
        <v>22532930.800000001</v>
      </c>
      <c r="G51" s="43">
        <f t="shared" si="5"/>
        <v>298470.50000000373</v>
      </c>
      <c r="H51" s="44">
        <f t="shared" si="6"/>
        <v>1.0134237798432195</v>
      </c>
      <c r="I51" s="44">
        <f t="shared" si="7"/>
        <v>0.36409697549532249</v>
      </c>
      <c r="J51" s="43">
        <f t="shared" si="8"/>
        <v>1692674.6999999993</v>
      </c>
      <c r="K51" s="44">
        <f t="shared" si="9"/>
        <v>1.0812213963147985</v>
      </c>
      <c r="L51" s="40"/>
      <c r="M51" s="40"/>
      <c r="N51" s="40"/>
      <c r="O51" s="40"/>
      <c r="P51" s="40"/>
      <c r="Q51" s="40"/>
      <c r="R51" s="40"/>
      <c r="S51" s="40"/>
    </row>
    <row r="52" ht="12.75">
      <c r="A52" s="2"/>
      <c r="B52" s="3"/>
      <c r="C52" s="45"/>
      <c r="D52" s="4"/>
      <c r="E52" s="4"/>
      <c r="F52" s="4"/>
      <c r="G52" s="4"/>
      <c r="H52" s="4"/>
      <c r="I52" s="5"/>
      <c r="J52" s="5"/>
      <c r="K52" s="5"/>
      <c r="L52" s="1"/>
      <c r="M52" s="1"/>
      <c r="N52" s="1"/>
      <c r="O52" s="1"/>
      <c r="P52" s="1"/>
      <c r="Q52" s="1"/>
      <c r="R52" s="1"/>
      <c r="S52" s="1"/>
    </row>
    <row r="53" ht="12.75">
      <c r="A53" s="2"/>
      <c r="B53" s="3"/>
      <c r="C53" s="4"/>
      <c r="D53" s="46"/>
      <c r="E53" s="46"/>
      <c r="F53" s="46"/>
      <c r="G53" s="4"/>
      <c r="H53" s="4"/>
      <c r="I53" s="5"/>
      <c r="J53" s="5"/>
      <c r="K53" s="5"/>
      <c r="L53" s="1"/>
      <c r="M53" s="1"/>
      <c r="N53" s="1"/>
      <c r="O53" s="1"/>
      <c r="P53" s="1"/>
      <c r="Q53" s="1"/>
      <c r="R53" s="1"/>
      <c r="S53" s="1"/>
    </row>
    <row r="54" ht="12.75">
      <c r="A54" s="2"/>
      <c r="B54" s="3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  <c r="O54" s="1"/>
      <c r="P54" s="1"/>
      <c r="Q54" s="1"/>
      <c r="R54" s="1"/>
      <c r="S54" s="1"/>
    </row>
    <row r="55" ht="12.75">
      <c r="A55" s="2"/>
      <c r="B55" s="3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2.75">
      <c r="A56" s="2"/>
      <c r="B56" s="3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  <c r="O56" s="1"/>
      <c r="P56" s="1"/>
    </row>
    <row r="57" ht="12.75">
      <c r="A57" s="2"/>
      <c r="B57" s="3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  <c r="O57" s="1"/>
      <c r="P57" s="1"/>
    </row>
    <row r="58" ht="12.7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  <c r="O58" s="1"/>
      <c r="P58" s="1"/>
      <c r="R58" s="1"/>
      <c r="S58" s="1"/>
      <c r="T58" s="1"/>
      <c r="U58" s="1"/>
      <c r="V58" s="1"/>
    </row>
    <row r="59" ht="12.7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  <c r="O59" s="1"/>
      <c r="P59" s="1"/>
    </row>
    <row r="60" ht="12.7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  <c r="O60" s="1"/>
      <c r="P60" s="1"/>
    </row>
    <row r="61" ht="12.7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  <c r="O61" s="1"/>
      <c r="P61" s="1"/>
    </row>
    <row r="62" ht="12.7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  <c r="O62" s="1"/>
      <c r="P62" s="1"/>
    </row>
    <row r="63" ht="12.7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  <c r="O63" s="1"/>
      <c r="P63" s="1"/>
    </row>
    <row r="64" ht="12.7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  <c r="O64" s="1"/>
      <c r="P64" s="1"/>
    </row>
    <row r="65" ht="12.7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  <c r="O65" s="1"/>
      <c r="P65" s="1"/>
    </row>
    <row r="66" ht="12.7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  <c r="O66" s="1"/>
      <c r="P66" s="1"/>
    </row>
    <row r="67" ht="12.7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  <c r="O67" s="1"/>
      <c r="P67" s="1"/>
    </row>
    <row r="68" ht="12.7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</row>
    <row r="69" ht="12.7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</row>
    <row r="70" ht="12.7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</row>
    <row r="71" ht="12.75">
      <c r="A71" s="2"/>
      <c r="B71" s="3"/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</row>
    <row r="72" ht="12.75"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</row>
    <row r="73" ht="12.75"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</row>
    <row r="74" ht="12.75"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  <c r="O74" s="1"/>
      <c r="P74" s="1"/>
    </row>
    <row r="75" ht="12.75">
      <c r="A75" s="2"/>
      <c r="B75" s="3"/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  <c r="O75" s="1"/>
      <c r="P75" s="1"/>
    </row>
    <row r="76" ht="12.75">
      <c r="A76" s="2"/>
      <c r="B76" s="3"/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</row>
    <row r="77" ht="12.75">
      <c r="A77" s="2"/>
      <c r="B77" s="3"/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  <c r="O77" s="1"/>
      <c r="P77" s="1"/>
    </row>
    <row r="78" ht="12.7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  <c r="O78" s="1"/>
      <c r="P78" s="1"/>
    </row>
    <row r="79" ht="12.75">
      <c r="A79" s="2"/>
      <c r="B79" s="3"/>
      <c r="C79" s="4"/>
      <c r="D79" s="4"/>
      <c r="E79" s="4"/>
      <c r="F79" s="4"/>
      <c r="G79" s="4"/>
      <c r="H79" s="4"/>
      <c r="I79" s="5"/>
      <c r="J79" s="5"/>
      <c r="K79" s="5"/>
      <c r="L79" s="1"/>
      <c r="M79" s="1"/>
      <c r="N79" s="1"/>
      <c r="O79" s="1"/>
      <c r="P79" s="1"/>
    </row>
    <row r="80" ht="12.7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</row>
    <row r="81" ht="12.75">
      <c r="A81" s="2"/>
      <c r="B81" s="3"/>
      <c r="C81" s="4"/>
      <c r="D81" s="4"/>
      <c r="E81" s="4"/>
      <c r="F81" s="4"/>
      <c r="G81" s="4"/>
      <c r="H81" s="4"/>
      <c r="I81" s="5"/>
      <c r="J81" s="5"/>
      <c r="K81" s="5"/>
      <c r="L81" s="1"/>
      <c r="M81" s="1"/>
      <c r="N81" s="1"/>
      <c r="O81" s="1"/>
      <c r="P81" s="1"/>
    </row>
    <row r="82" ht="12.7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  <c r="O82" s="1"/>
      <c r="P82" s="1"/>
    </row>
    <row r="83" ht="12.7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  <c r="O83" s="1"/>
      <c r="P83" s="1"/>
    </row>
    <row r="84" ht="12.7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  <c r="O84" s="1"/>
      <c r="P84" s="1"/>
    </row>
    <row r="85" ht="12.7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  <c r="O85" s="1"/>
      <c r="P85" s="1"/>
    </row>
    <row r="86" ht="12.7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  <c r="O86" s="1"/>
      <c r="P86" s="1"/>
    </row>
    <row r="87" ht="12.7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  <c r="O87" s="1"/>
    </row>
    <row r="88" ht="12.7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  <c r="O88" s="1"/>
      <c r="P88" s="1"/>
    </row>
    <row r="89" ht="12.7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  <c r="O89" s="1"/>
      <c r="P89" s="1"/>
    </row>
    <row r="90" ht="12.75">
      <c r="A90" s="2"/>
      <c r="B90" s="3"/>
      <c r="C90" s="4"/>
      <c r="D90" s="4"/>
      <c r="E90" s="4"/>
      <c r="F90" s="4"/>
      <c r="G90" s="4"/>
      <c r="H90" s="4"/>
      <c r="I90" s="5"/>
      <c r="J90" s="5"/>
      <c r="K90" s="5"/>
      <c r="L90" s="1"/>
      <c r="M90" s="1"/>
      <c r="N90" s="1"/>
      <c r="O90" s="1"/>
      <c r="P90" s="1"/>
    </row>
    <row r="91" ht="12.75">
      <c r="A91" s="2"/>
      <c r="B91" s="3"/>
      <c r="C91" s="4"/>
      <c r="D91" s="4"/>
      <c r="E91" s="4"/>
      <c r="F91" s="4"/>
      <c r="G91" s="4"/>
      <c r="H91" s="4"/>
      <c r="I91" s="5"/>
      <c r="J91" s="5"/>
      <c r="K91" s="5"/>
      <c r="L91" s="1"/>
      <c r="M91" s="1"/>
      <c r="N91" s="1"/>
      <c r="O91" s="1"/>
      <c r="P91" s="1"/>
    </row>
    <row r="92" ht="12.75">
      <c r="C92" s="4"/>
      <c r="E92" s="4"/>
      <c r="F92" s="4"/>
      <c r="G92" s="4"/>
      <c r="H92" s="4"/>
      <c r="I92" s="5"/>
      <c r="L92" s="1"/>
      <c r="M92" s="1"/>
      <c r="N92" s="1"/>
      <c r="O92" s="1"/>
      <c r="P92" s="1"/>
    </row>
    <row r="93" ht="12.75">
      <c r="C93" s="4"/>
      <c r="D93" s="4"/>
      <c r="E93" s="4"/>
      <c r="F93" s="4"/>
      <c r="G93" s="4"/>
      <c r="H93" s="4"/>
      <c r="I93" s="5"/>
      <c r="J93" s="5"/>
      <c r="K93" s="5"/>
      <c r="L93" s="1"/>
      <c r="M93" s="1"/>
      <c r="N93" s="1"/>
      <c r="O93" s="1"/>
      <c r="P93" s="1"/>
    </row>
    <row r="94" ht="12.75">
      <c r="A94" s="2"/>
      <c r="B94" s="3"/>
      <c r="C94" s="4"/>
      <c r="D94" s="4"/>
      <c r="E94" s="4"/>
      <c r="F94" s="4"/>
      <c r="L94" s="1"/>
      <c r="M94" s="1"/>
      <c r="N94" s="1"/>
      <c r="O94" s="1"/>
      <c r="P94" s="1"/>
    </row>
    <row r="95" ht="12.75">
      <c r="C95" s="4"/>
      <c r="D95" s="4"/>
      <c r="E95" s="4"/>
      <c r="F95" s="4"/>
      <c r="L95" s="1"/>
      <c r="M95" s="1"/>
      <c r="N95" s="1"/>
      <c r="O95" s="1"/>
      <c r="P95" s="1"/>
    </row>
    <row r="96" ht="12.75">
      <c r="C96" s="4"/>
      <c r="D96" s="4"/>
      <c r="E96" s="4"/>
      <c r="F96" s="4"/>
      <c r="L96" s="1"/>
      <c r="M96" s="1"/>
      <c r="N96" s="1"/>
      <c r="O96" s="1"/>
      <c r="P96" s="1"/>
    </row>
    <row r="97" ht="12.75">
      <c r="C97" s="4"/>
      <c r="D97" s="4"/>
      <c r="E97" s="4"/>
      <c r="F97" s="4"/>
      <c r="L97" s="1"/>
      <c r="M97" s="1"/>
      <c r="N97" s="1"/>
      <c r="O97" s="1"/>
      <c r="P97" s="1"/>
    </row>
    <row r="98" ht="12.75">
      <c r="C98" s="4"/>
      <c r="D98" s="4"/>
      <c r="E98" s="4"/>
      <c r="F98" s="4"/>
      <c r="L98" s="1"/>
      <c r="M98" s="1"/>
      <c r="N98" s="1"/>
      <c r="O98" s="1"/>
      <c r="P98" s="1"/>
    </row>
    <row r="99" ht="12.75">
      <c r="C99" s="4"/>
      <c r="D99" s="4"/>
      <c r="E99" s="4"/>
      <c r="F99" s="4"/>
      <c r="L99" s="1"/>
      <c r="M99" s="1"/>
      <c r="N99" s="1"/>
      <c r="O99" s="1"/>
      <c r="P99" s="1"/>
    </row>
    <row r="100" ht="12.75">
      <c r="E100" s="4"/>
      <c r="F100" s="4"/>
      <c r="L100" s="1"/>
      <c r="M100" s="1"/>
      <c r="N100" s="1"/>
      <c r="O100" s="1"/>
      <c r="P100" s="1"/>
    </row>
    <row r="101" ht="12.75">
      <c r="E101" s="4"/>
    </row>
    <row r="102" ht="12.75">
      <c r="E102" s="4"/>
      <c r="F102" s="4"/>
      <c r="L102" s="1"/>
      <c r="M102" s="1"/>
      <c r="N102" s="1"/>
      <c r="O102" s="1"/>
      <c r="P102" s="1"/>
    </row>
    <row r="103" ht="12.75">
      <c r="E103" s="4"/>
      <c r="F103" s="4"/>
    </row>
    <row r="104" ht="12.75">
      <c r="E104" s="4"/>
      <c r="F104" s="4"/>
    </row>
    <row r="105" ht="12.75">
      <c r="E105" s="4"/>
      <c r="F105" s="4"/>
    </row>
    <row r="106" ht="12.75">
      <c r="E106" s="4"/>
      <c r="F106" s="4"/>
    </row>
    <row r="107" ht="12.75">
      <c r="E107" s="4"/>
      <c r="F107" s="4"/>
    </row>
    <row r="108" ht="12.75">
      <c r="E108" s="4"/>
      <c r="F108" s="4"/>
    </row>
  </sheetData>
  <mergeCells count="1">
    <mergeCell ref="A3:K3"/>
  </mergeCells>
  <printOptions headings="0" gridLines="0"/>
  <pageMargins left="0.40944881889763785" right="0.27559055118110237" top="0.31496062992125984" bottom="0.31496062992125984" header="0.27559055118110237" footer="0.15748031496062992"/>
  <pageSetup paperSize="9" scale="60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legotkina-nyu</cp:lastModifiedBy>
  <cp:revision>14</cp:revision>
  <dcterms:modified xsi:type="dcterms:W3CDTF">2025-06-10T05:54:21Z</dcterms:modified>
</cp:coreProperties>
</file>