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1.07.26" sheetId="1" state="visible" r:id="rId1"/>
  </sheets>
  <definedNames>
    <definedName name="_xlnm._FilterDatabase" localSheetId="0" hidden="1">'на 01.07.26'!$A$6:$K$54</definedName>
    <definedName name="Print_Titles" localSheetId="0" hidden="0">'на 01.07.26'!$5:$6</definedName>
    <definedName name="_xlnm.Print_Area" localSheetId="0" hidden="0">'на 01.07.26'!$B$1:$K$54</definedName>
  </definedNames>
  <calcPr/>
</workbook>
</file>

<file path=xl/sharedStrings.xml><?xml version="1.0" encoding="utf-8"?>
<sst xmlns="http://schemas.openxmlformats.org/spreadsheetml/2006/main" count="107" uniqueCount="107">
  <si>
    <t xml:space="preserve">Приложение 1 </t>
  </si>
  <si>
    <t xml:space="preserve">к пояснительной записке</t>
  </si>
  <si>
    <t xml:space="preserve">Оперативный анализ исполнения бюджета города Перми по доходам на 1 июля 2026 года  </t>
  </si>
  <si>
    <t xml:space="preserve">тыс. руб.</t>
  </si>
  <si>
    <t xml:space="preserve">Код вида доходов</t>
  </si>
  <si>
    <t xml:space="preserve">Наименование вида доходов</t>
  </si>
  <si>
    <t xml:space="preserve">Факт  на 01.07.2025 г.</t>
  </si>
  <si>
    <t xml:space="preserve">Уточненный годовой план 2026 года </t>
  </si>
  <si>
    <t xml:space="preserve">План января-июня 2026 г.</t>
  </si>
  <si>
    <t xml:space="preserve">Факт на 01.07.2026 г. </t>
  </si>
  <si>
    <t xml:space="preserve">Отклонение факта отч.периода от плана отч.периода 2026 года</t>
  </si>
  <si>
    <t xml:space="preserve">Исполн. плана отч. периода 2026 года</t>
  </si>
  <si>
    <t xml:space="preserve">Исполн. плана 2026 года</t>
  </si>
  <si>
    <t xml:space="preserve">Откл. факта 2026 г. от факта 2025 г. </t>
  </si>
  <si>
    <t xml:space="preserve">Факт 2026 г. к факту 2025 г. </t>
  </si>
  <si>
    <t xml:space="preserve">НАЛОГОВЫЕ ДОХОДЫ</t>
  </si>
  <si>
    <t xml:space="preserve">1 01 02000 01 0000 110</t>
  </si>
  <si>
    <t xml:space="preserve">Налог на доходы физических лиц</t>
  </si>
  <si>
    <t xml:space="preserve">1 03 02000 01 0000 110</t>
  </si>
  <si>
    <t xml:space="preserve">Акцизы по подакцизным товарам (продукции), производимым на территории Российской Федерации</t>
  </si>
  <si>
    <t xml:space="preserve">1 03 03000 01 0000 110</t>
  </si>
  <si>
    <t xml:space="preserve">Туристический налог</t>
  </si>
  <si>
    <t xml:space="preserve">1 05 01000 00 0000 110</t>
  </si>
  <si>
    <t xml:space="preserve">Налог, взимаемый в связи с применением упрощенной системы налогообложения</t>
  </si>
  <si>
    <t xml:space="preserve">1 05 02000 02 0000 110</t>
  </si>
  <si>
    <t xml:space="preserve">Единый налог на вмененный доход для отдельных видов деятельности</t>
  </si>
  <si>
    <t xml:space="preserve">1 05 03000 01 0000 110</t>
  </si>
  <si>
    <t xml:space="preserve">Единый сельскохозяйственный налог</t>
  </si>
  <si>
    <t xml:space="preserve">1 05 04000 02 0000 110</t>
  </si>
  <si>
    <t xml:space="preserve">Налог, взимаемый в связи с применением патентной системы налогообложения</t>
  </si>
  <si>
    <t xml:space="preserve">1 06 01000 00 0000 110</t>
  </si>
  <si>
    <t xml:space="preserve">Налог на имущество физических лиц</t>
  </si>
  <si>
    <t xml:space="preserve">1 06 06000 00 0000 110</t>
  </si>
  <si>
    <t xml:space="preserve">Земельный налог</t>
  </si>
  <si>
    <t xml:space="preserve">1 08 00000 00 0000 000</t>
  </si>
  <si>
    <t xml:space="preserve">Государственная пошлина </t>
  </si>
  <si>
    <t xml:space="preserve">1 09 00000 00 0000 000</t>
  </si>
  <si>
    <t xml:space="preserve">Задолженность  и перерасчеты по отмененным налогам, сборам и иным обязательным платежам</t>
  </si>
  <si>
    <t xml:space="preserve">НЕНАЛОГОВЫЕ ДОХОДЫ </t>
  </si>
  <si>
    <t xml:space="preserve">1 11 01000 00 0000 120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</si>
  <si>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</si>
  <si>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1 11 05012 04 0000 120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</si>
  <si>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  средства от продажи права на заключение договоров аренды указанных земельных участков</t>
  </si>
  <si>
    <t xml:space="preserve">1 11 05024 04 0000 120</t>
  </si>
  <si>
    <t xml:space="preserve">Арендная плата за земельные участки, находящиеся в собственности городских округов </t>
  </si>
  <si>
    <t xml:space="preserve">1 11 05034 04 0000 120</t>
  </si>
  <si>
    <t xml:space="preserve">Доходы от сдачи в аренду объектов нежилого фонда</t>
  </si>
  <si>
    <t xml:space="preserve">1 11 05074 04 0000 120</t>
  </si>
  <si>
    <t xml:space="preserve">Доходы от сдачи в аренду имущества, составляющего казну городских округов (за исключением земельных участков). Платежи (перерасчеты) по данному виду дохода</t>
  </si>
  <si>
    <t xml:space="preserve">1 11 05092 04 0000 120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</si>
  <si>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</si>
  <si>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1 11 05300 00 0000 120</t>
  </si>
  <si>
    <t xml:space="preserve">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</si>
  <si>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1 11 05400 04 0000 120</t>
  </si>
  <si>
    <t xml:space="preserve"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</si>
  <si>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1 11 07014 04 0000 120</t>
  </si>
  <si>
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</si>
  <si>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1 11 09000 00 0000 120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</si>
  <si>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</si>
  <si>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1 12 00000 00 0000 000</t>
  </si>
  <si>
    <t xml:space="preserve">Платежи при пользовании природными ресурсами</t>
  </si>
  <si>
    <t xml:space="preserve">1 13 00000 00 0000 000</t>
  </si>
  <si>
    <t xml:space="preserve">Доходы от оказания платных услуг (работ) и компенсации затрат государства</t>
  </si>
  <si>
    <t xml:space="preserve">1 14 01040 04 0000 410</t>
  </si>
  <si>
    <t xml:space="preserve">Доходы от продажи квартир, находящихся в собственности городских округов</t>
  </si>
  <si>
    <t xml:space="preserve">1 14 02042 04 0000 000</t>
  </si>
  <si>
    <t xml:space="preserve"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</t>
  </si>
  <si>
    <t xml:space="preserve">1 14 06 012 04 0000 430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</si>
  <si>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</si>
  <si>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1 14 06 024 04 0000 430</t>
  </si>
  <si>
    <t xml:space="preserve"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</si>
  <si>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1 14 06 312 04 0000 430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</si>
  <si>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</si>
  <si>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1 14 06 324 04 0000 430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</si>
  <si>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</si>
  <si>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 xml:space="preserve">1 14 13040 04 0000 000</t>
  </si>
  <si>
    <t xml:space="preserve"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</si>
  <si>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1 16 00000 00 0000 000</t>
  </si>
  <si>
    <t xml:space="preserve">Штрафы, санкции, возмещение ущерба</t>
  </si>
  <si>
    <t xml:space="preserve">1 17 01000 00 0000 180</t>
  </si>
  <si>
    <t xml:space="preserve">Невыясненные поступления</t>
  </si>
  <si>
    <t xml:space="preserve">1 17 05000 00 0000 180</t>
  </si>
  <si>
    <t xml:space="preserve">Прочие неналоговые доходы</t>
  </si>
  <si>
    <t xml:space="preserve">1 17 15000 00 0000 150</t>
  </si>
  <si>
    <t xml:space="preserve">Инициативные платежи</t>
  </si>
  <si>
    <t xml:space="preserve">ИТОГО НАЛОГОВЫХ И НЕНАЛОГОВЫХ ДОХОДОВ </t>
  </si>
  <si>
    <t xml:space="preserve">2 00 00000 00 0000 000</t>
  </si>
  <si>
    <t xml:space="preserve">БЕЗВОЗМЕЗДНЫЕ ПОСТУПЛЕНИЯ</t>
  </si>
  <si>
    <t xml:space="preserve">2 02 10000 00 0000 150</t>
  </si>
  <si>
    <t xml:space="preserve">Дотации бюджетам бюджетной системы Российской Федерации</t>
  </si>
  <si>
    <t xml:space="preserve">2 02 20000 00 0000 150</t>
  </si>
  <si>
    <t xml:space="preserve">Субсидии бюджетам бюджетной системы Российской Федерации (межбюджетные субсидии)</t>
  </si>
  <si>
    <t xml:space="preserve">2 02 30000 00 0000 150</t>
  </si>
  <si>
    <t xml:space="preserve">Субвенции бюджетам бюджетной системы Российской Федерации</t>
  </si>
  <si>
    <t xml:space="preserve">2 02 40000 00 0000 150</t>
  </si>
  <si>
    <t xml:space="preserve">Иные межбюджетные трансферты</t>
  </si>
  <si>
    <t xml:space="preserve">2 03 00000 00 0000 000</t>
  </si>
  <si>
    <t xml:space="preserve">Безвозмездные поступления от государственных (муниципальных) организаций</t>
  </si>
  <si>
    <t xml:space="preserve">2 07 00000 00 0000 150</t>
  </si>
  <si>
    <t xml:space="preserve">Прочие безвозмездные поступления в бюджеты городских округов</t>
  </si>
  <si>
    <t xml:space="preserve">2 08 04000 04 0000 150</t>
  </si>
  <si>
    <t xml:space="preserve"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</si>
  <si>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2 18 00000 00 0000 000</t>
  </si>
  <si>
    <t xml:space="preserve"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</si>
  <si>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2 19 00000 00 0000 000</t>
  </si>
  <si>
    <t xml:space="preserve">Возврат остатков субсидий, субвенций и иных межбюджетных трансфертов, имеющих целевое назначение, прошлых лет</t>
  </si>
  <si>
    <t xml:space="preserve">ВСЕГО ДОХОДОВ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</si>
</sst>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0">
    <numFmt numFmtId="160" formatCode="_-* #\ ##0.00&quot;р.&quot;_-;\-* #\ ##0.00&quot;р.&quot;_-;_-* \-??&quot;р.&quot;_-;_-@_-"/>
    <numFmt numFmtId="161" formatCode="_-* #,##0.00&quot;р.&quot;_-;\-* #,##0.00&quot;р.&quot;_-;_-* \-??&quot;р.&quot;_-;_-@_-"/>
    <numFmt numFmtId="162" formatCode="_-* #,##0.00\ &quot;₽&quot;_-;\-* #,##0.00\ &quot;₽&quot;_-;_-* &quot;-&quot;??\ &quot;₽&quot;_-;_-@_-"/>
    <numFmt numFmtId="163" formatCode="_-* #,##0.00\ _₽_-;\-* #,##0.00\ _₽_-;_-* &quot;-&quot;??\ _₽_-;_-@_-"/>
    <numFmt numFmtId="164" formatCode="#,##0.0"/>
    <numFmt numFmtId="165" formatCode="#\ ##0"/>
    <numFmt numFmtId="166" formatCode="#&quot; &quot;##0"/>
    <numFmt numFmtId="167" formatCode="#\ ##0.0"/>
    <numFmt numFmtId="168" formatCode="#&quot; &quot;##0.0"/>
    <numFmt numFmtId="169" formatCode="0.0%"/>
  </numFmts>
  <fonts count="14">
    <font>
      <sz val="12.000000"/>
      <color theme="1"/>
      <name val="Times New Roman"/>
    </font>
    <font>
      <sz val="12.000000"/>
      <name val="Times New Roman"/>
    </font>
    <font>
      <sz val="11.000000"/>
      <color theme="1"/>
      <name val="Calibri"/>
      <scheme val="minor"/>
    </font>
    <font>
      <sz val="10.000000"/>
      <name val="Arial"/>
    </font>
    <font>
      <sz val="12.000000"/>
      <color indexed="2"/>
      <name val="Times New Roman"/>
    </font>
    <font>
      <sz val="8.000000"/>
      <name val="Times New Roman"/>
    </font>
    <font>
      <sz val="14.000000"/>
      <name val="Times New Roman"/>
    </font>
    <font>
      <b/>
      <sz val="16.000000"/>
      <name val="Times New Roman"/>
    </font>
    <font>
      <sz val="14.000000"/>
      <color indexed="2"/>
      <name val="Times New Roman"/>
    </font>
    <font>
      <i/>
      <sz val="14.000000"/>
      <name val="Times New Roman"/>
    </font>
    <font>
      <b/>
      <sz val="12.000000"/>
      <color indexed="2"/>
      <name val="Times New Roman"/>
    </font>
    <font>
      <b/>
      <sz val="12.000000"/>
      <name val="Times New Roman"/>
    </font>
    <font>
      <b/>
      <i/>
      <sz val="12.000000"/>
      <name val="Times New Roman"/>
    </font>
    <font>
      <i/>
      <sz val="12.000000"/>
      <color indexed="2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0">
    <xf fontId="0" fillId="0" borderId="0" numFmtId="0" applyNumberFormat="1" applyFont="1" applyFill="1" applyBorder="1"/>
    <xf fontId="1" fillId="0" borderId="0" numFmtId="160" applyNumberFormat="1" applyFont="1" applyFill="1" applyBorder="0" applyProtection="0"/>
    <xf fontId="1" fillId="0" borderId="0" numFmtId="161" applyNumberFormat="1" applyFont="1" applyFill="1" applyBorder="0" applyProtection="0"/>
    <xf fontId="2" fillId="0" borderId="0" numFmtId="162" applyNumberFormat="1" applyFont="0" applyFill="0" applyBorder="0" applyProtection="0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0" applyFill="0" applyBorder="0" applyProtection="0"/>
    <xf fontId="2" fillId="0" borderId="0" numFmtId="9" applyNumberFormat="1" applyFont="0" applyFill="0" applyBorder="0" applyProtection="0"/>
    <xf fontId="2" fillId="0" borderId="0" numFmtId="163" applyNumberFormat="1" applyFont="0" applyFill="0" applyBorder="0" applyProtection="0"/>
  </cellStyleXfs>
  <cellXfs count="49">
    <xf fontId="0" fillId="0" borderId="0" numFmtId="0" xfId="0"/>
    <xf fontId="4" fillId="0" borderId="0" numFmtId="0" xfId="0" applyFont="1" applyAlignment="1">
      <alignment vertical="top"/>
    </xf>
    <xf fontId="5" fillId="0" borderId="0" numFmtId="49" xfId="0" applyNumberFormat="1" applyFont="1" applyAlignment="1">
      <alignment horizontal="left" vertical="top"/>
    </xf>
    <xf fontId="1" fillId="0" borderId="0" numFmtId="0" xfId="0" applyFont="1" applyAlignment="1">
      <alignment vertical="top" wrapText="1"/>
    </xf>
    <xf fontId="1" fillId="0" borderId="0" numFmtId="164" xfId="0" applyNumberFormat="1" applyFont="1" applyAlignment="1">
      <alignment vertical="center" wrapText="1"/>
    </xf>
    <xf fontId="1" fillId="0" borderId="0" numFmtId="165" xfId="0" applyNumberFormat="1" applyFont="1" applyAlignment="1">
      <alignment vertical="center"/>
    </xf>
    <xf fontId="1" fillId="0" borderId="0" numFmtId="0" xfId="0" applyFont="1" applyAlignment="1">
      <alignment vertical="center" wrapText="1"/>
    </xf>
    <xf fontId="6" fillId="0" borderId="0" numFmtId="0" xfId="0" applyFont="1" applyAlignment="1">
      <alignment vertical="center" wrapText="1"/>
    </xf>
    <xf fontId="1" fillId="0" borderId="0" numFmtId="0" xfId="0" applyFont="1" applyAlignment="1">
      <alignment horizontal="right" vertical="center"/>
    </xf>
    <xf fontId="5" fillId="0" borderId="0" numFmtId="0" xfId="0" applyFont="1" applyAlignment="1">
      <alignment horizontal="left" vertical="top"/>
    </xf>
    <xf fontId="1" fillId="0" borderId="0" numFmtId="0" xfId="0" applyFont="1" applyAlignment="1">
      <alignment horizontal="right" vertical="center" wrapText="1"/>
    </xf>
    <xf fontId="6" fillId="0" borderId="0" numFmtId="0" xfId="0" applyFont="1" applyAlignment="1">
      <alignment horizontal="right" vertical="center" wrapText="1"/>
    </xf>
    <xf fontId="7" fillId="0" borderId="0" numFmtId="166" xfId="0" applyNumberFormat="1" applyFont="1" applyAlignment="1">
      <alignment horizontal="center" vertical="top"/>
    </xf>
    <xf fontId="7" fillId="0" borderId="0" numFmtId="166" xfId="0" applyNumberFormat="1" applyFont="1" applyAlignment="1">
      <alignment horizontal="center" vertical="center"/>
    </xf>
    <xf fontId="8" fillId="0" borderId="0" numFmtId="0" xfId="0" applyFont="1" applyAlignment="1">
      <alignment vertical="top"/>
    </xf>
    <xf fontId="9" fillId="0" borderId="0" numFmtId="167" xfId="0" applyNumberFormat="1" applyFont="1" applyAlignment="1">
      <alignment horizontal="left" vertical="top"/>
    </xf>
    <xf fontId="9" fillId="0" borderId="0" numFmtId="166" xfId="0" applyNumberFormat="1" applyFont="1" applyAlignment="1">
      <alignment vertical="top" wrapText="1"/>
    </xf>
    <xf fontId="9" fillId="0" borderId="0" numFmtId="4" xfId="0" applyNumberFormat="1" applyFont="1" applyAlignment="1">
      <alignment horizontal="center" vertical="center" wrapText="1"/>
    </xf>
    <xf fontId="9" fillId="0" borderId="0" numFmtId="164" xfId="0" applyNumberFormat="1" applyFont="1" applyAlignment="1">
      <alignment horizontal="center" vertical="center" wrapText="1"/>
    </xf>
    <xf fontId="1" fillId="0" borderId="0" numFmtId="168" xfId="0" applyNumberFormat="1" applyFont="1" applyAlignment="1">
      <alignment horizontal="right" vertical="center"/>
    </xf>
    <xf fontId="10" fillId="0" borderId="0" numFmtId="0" xfId="0" applyFont="1" applyAlignment="1">
      <alignment horizontal="center" vertical="top" wrapText="1"/>
    </xf>
    <xf fontId="11" fillId="0" borderId="1" numFmtId="0" xfId="0" applyFont="1" applyBorder="1" applyAlignment="1">
      <alignment horizontal="center" vertical="top" wrapText="1"/>
    </xf>
    <xf fontId="11" fillId="0" borderId="1" numFmtId="164" xfId="1" applyNumberFormat="1" applyFont="1" applyBorder="1" applyAlignment="1" applyProtection="1">
      <alignment horizontal="center" vertical="top" wrapText="1"/>
    </xf>
    <xf fontId="11" fillId="0" borderId="1" numFmtId="164" xfId="1" applyNumberFormat="1" applyFont="1" applyBorder="1" applyAlignment="1">
      <alignment horizontal="center" vertical="top" wrapText="1"/>
    </xf>
    <xf fontId="11" fillId="0" borderId="1" numFmtId="164" xfId="0" applyNumberFormat="1" applyFont="1" applyBorder="1" applyAlignment="1">
      <alignment horizontal="center" vertical="top" wrapText="1"/>
    </xf>
    <xf fontId="11" fillId="0" borderId="1" numFmtId="168" xfId="0" applyNumberFormat="1" applyFont="1" applyBorder="1" applyAlignment="1">
      <alignment horizontal="center" vertical="top" wrapText="1"/>
    </xf>
    <xf fontId="10" fillId="0" borderId="0" numFmtId="0" xfId="0" applyFont="1" applyAlignment="1">
      <alignment vertical="center"/>
    </xf>
    <xf fontId="12" fillId="0" borderId="1" numFmtId="167" xfId="0" applyNumberFormat="1" applyFont="1" applyBorder="1" applyAlignment="1">
      <alignment horizontal="left" vertical="center"/>
    </xf>
    <xf fontId="11" fillId="0" borderId="1" numFmtId="166" xfId="0" applyNumberFormat="1" applyFont="1" applyBorder="1" applyAlignment="1">
      <alignment vertical="center" wrapText="1"/>
    </xf>
    <xf fontId="11" fillId="0" borderId="1" numFmtId="164" xfId="1" applyNumberFormat="1" applyFont="1" applyBorder="1" applyAlignment="1" applyProtection="1">
      <alignment horizontal="right" vertical="center" wrapText="1"/>
    </xf>
    <xf fontId="11" fillId="0" borderId="1" numFmtId="164" xfId="1" applyNumberFormat="1" applyFont="1" applyBorder="1" applyAlignment="1">
      <alignment horizontal="right" vertical="center" wrapText="1"/>
    </xf>
    <xf fontId="11" fillId="0" borderId="1" numFmtId="169" xfId="7" applyNumberFormat="1" applyFont="1" applyBorder="1" applyAlignment="1" applyProtection="1">
      <alignment horizontal="right" vertical="center" wrapText="1"/>
    </xf>
    <xf fontId="1" fillId="0" borderId="1" numFmtId="167" xfId="0" applyNumberFormat="1" applyFont="1" applyBorder="1" applyAlignment="1">
      <alignment horizontal="left" vertical="top"/>
    </xf>
    <xf fontId="1" fillId="0" borderId="1" numFmtId="166" xfId="0" applyNumberFormat="1" applyFont="1" applyBorder="1" applyAlignment="1">
      <alignment vertical="top" wrapText="1"/>
    </xf>
    <xf fontId="1" fillId="0" borderId="1" numFmtId="164" xfId="1" applyNumberFormat="1" applyFont="1" applyBorder="1" applyAlignment="1" applyProtection="1">
      <alignment horizontal="right" vertical="center" wrapText="1"/>
    </xf>
    <xf fontId="1" fillId="0" borderId="1" numFmtId="164" xfId="1" applyNumberFormat="1" applyFont="1" applyBorder="1" applyAlignment="1">
      <alignment horizontal="right" vertical="center" wrapText="1"/>
    </xf>
    <xf fontId="1" fillId="0" borderId="1" numFmtId="169" xfId="7" applyNumberFormat="1" applyFont="1" applyBorder="1" applyAlignment="1" applyProtection="1">
      <alignment horizontal="right" vertical="center" wrapText="1"/>
    </xf>
    <xf fontId="10" fillId="0" borderId="0" numFmtId="0" xfId="0" applyFont="1" applyAlignment="1">
      <alignment vertical="top"/>
    </xf>
    <xf fontId="12" fillId="0" borderId="1" numFmtId="167" xfId="0" applyNumberFormat="1" applyFont="1" applyBorder="1" applyAlignment="1">
      <alignment horizontal="left" vertical="top"/>
    </xf>
    <xf fontId="13" fillId="0" borderId="0" numFmtId="0" xfId="0" applyFont="1" applyAlignment="1">
      <alignment vertical="top"/>
    </xf>
    <xf fontId="1" fillId="0" borderId="1" numFmtId="167" xfId="0" applyNumberFormat="1" applyFont="1" applyBorder="1" applyAlignment="1">
      <alignment horizontal="left" vertical="center"/>
    </xf>
    <xf fontId="11" fillId="0" borderId="1" numFmtId="167" xfId="0" applyNumberFormat="1" applyFont="1" applyBorder="1" applyAlignment="1">
      <alignment horizontal="left" vertical="top"/>
    </xf>
    <xf fontId="11" fillId="0" borderId="1" numFmtId="166" xfId="0" applyNumberFormat="1" applyFont="1" applyBorder="1" applyAlignment="1">
      <alignment horizontal="center" vertical="center" wrapText="1"/>
    </xf>
    <xf fontId="10" fillId="0" borderId="0" numFmtId="0" xfId="0" applyFont="1" applyAlignment="1">
      <alignment horizontal="right" vertical="top"/>
    </xf>
    <xf fontId="11" fillId="0" borderId="1" numFmtId="167" xfId="0" applyNumberFormat="1" applyFont="1" applyBorder="1" applyAlignment="1">
      <alignment horizontal="right" vertical="top"/>
    </xf>
    <xf fontId="11" fillId="0" borderId="1" numFmtId="166" xfId="0" applyNumberFormat="1" applyFont="1" applyBorder="1" applyAlignment="1">
      <alignment horizontal="left" vertical="top" wrapText="1"/>
    </xf>
    <xf fontId="4" fillId="0" borderId="0" numFmtId="164" xfId="0" applyNumberFormat="1" applyFont="1" applyAlignment="1">
      <alignment vertical="top"/>
    </xf>
    <xf fontId="1" fillId="0" borderId="1" numFmtId="166" xfId="0" applyNumberFormat="1" applyFont="1" applyBorder="1" applyAlignment="1">
      <alignment horizontal="justify" vertical="top" wrapText="1"/>
    </xf>
    <xf fontId="11" fillId="0" borderId="1" numFmtId="0" xfId="0" applyFont="1" applyBorder="1" applyAlignment="1">
      <alignment horizontal="left" vertical="top"/>
    </xf>
  </cellXfs>
  <cellStyles count="10">
    <cellStyle name="Денежный" xfId="1" builtinId="4"/>
    <cellStyle name="Денежный 2" xfId="2"/>
    <cellStyle name="Денежный 3" xfId="3"/>
    <cellStyle name="Обычный" xfId="0" builtinId="0"/>
    <cellStyle name="Обычный 2" xfId="4"/>
    <cellStyle name="Обычный 2 2" xfId="5"/>
    <cellStyle name="Обычный 2 3 2" xfId="6"/>
    <cellStyle name="Процентный" xfId="7" builtinId="5"/>
    <cellStyle name="Процентный 2" xfId="8"/>
    <cellStyle name="Финансовый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normal" zoomScale="90" workbookViewId="0">
      <pane xSplit="2" ySplit="6" topLeftCell="C7" activePane="bottomRight" state="frozen"/>
      <selection activeCell="C12" activeCellId="0" sqref="C12:C13"/>
    </sheetView>
  </sheetViews>
  <sheetFormatPr defaultColWidth="15.25" defaultRowHeight="15"/>
  <cols>
    <col customWidth="1" hidden="1" min="1" max="1" style="2" width="12.50390625"/>
    <col customWidth="1" min="2" max="2" style="3" width="52.00390625"/>
    <col customWidth="1" min="3" max="3" style="4" width="11.875"/>
    <col customWidth="1" min="4" max="4" style="4" width="13.125"/>
    <col customWidth="1" min="5" max="5" style="4" width="12.375"/>
    <col customWidth="1" min="6" max="6" style="4" width="12.25390625"/>
    <col customWidth="1" min="7" max="7" style="4" width="13.00390625"/>
    <col customWidth="1" min="8" max="8" style="4" width="10.125"/>
    <col customWidth="1" min="9" max="9" style="5" width="8.125"/>
    <col customWidth="1" min="10" max="10" style="5" width="10.75390625"/>
    <col customWidth="1" min="11" max="11" style="5" width="8.50390625"/>
    <col min="12" max="16384" style="1" width="15.25"/>
  </cols>
  <sheetData>
    <row r="1" ht="17.25">
      <c r="A1" s="2"/>
      <c r="B1" s="3"/>
      <c r="C1" s="6"/>
      <c r="D1" s="7"/>
      <c r="E1" s="7"/>
      <c r="F1" s="7"/>
      <c r="G1" s="7"/>
      <c r="H1" s="7"/>
      <c r="I1" s="7"/>
      <c r="J1" s="7"/>
      <c r="K1" s="8" t="s">
        <v>0</v>
      </c>
      <c r="L1" s="1"/>
      <c r="M1" s="1"/>
      <c r="N1" s="1"/>
      <c r="O1" s="1"/>
      <c r="P1" s="1"/>
      <c r="Q1" s="1"/>
    </row>
    <row r="2" ht="17.25">
      <c r="A2" s="9"/>
      <c r="B2" s="3"/>
      <c r="C2" s="10"/>
      <c r="D2" s="11"/>
      <c r="E2" s="11"/>
      <c r="F2" s="11"/>
      <c r="G2" s="11"/>
      <c r="H2" s="11"/>
      <c r="I2" s="11"/>
      <c r="J2" s="11"/>
      <c r="K2" s="8" t="s">
        <v>1</v>
      </c>
      <c r="L2" s="1"/>
      <c r="M2" s="1"/>
      <c r="N2" s="1"/>
      <c r="O2" s="1"/>
      <c r="P2" s="1"/>
      <c r="Q2" s="1"/>
    </row>
    <row r="3" ht="17.25">
      <c r="A3" s="9"/>
      <c r="B3" s="3"/>
      <c r="C3" s="10"/>
      <c r="D3" s="11"/>
      <c r="E3" s="11"/>
      <c r="F3" s="11"/>
      <c r="G3" s="11"/>
      <c r="H3" s="11"/>
      <c r="I3" s="11"/>
      <c r="J3" s="11"/>
      <c r="K3" s="8"/>
      <c r="L3" s="1"/>
      <c r="M3" s="1"/>
      <c r="N3" s="1"/>
      <c r="O3" s="1"/>
      <c r="P3" s="1"/>
      <c r="Q3" s="1"/>
    </row>
    <row r="4" ht="19.5">
      <c r="A4" s="2"/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</row>
    <row r="5" s="14" customFormat="1" ht="15">
      <c r="A5" s="15"/>
      <c r="B5" s="16"/>
      <c r="C5" s="17"/>
      <c r="D5" s="18"/>
      <c r="E5" s="18"/>
      <c r="F5" s="18"/>
      <c r="G5" s="18"/>
      <c r="H5" s="18"/>
      <c r="I5" s="18"/>
      <c r="J5" s="18"/>
      <c r="K5" s="19" t="s">
        <v>3</v>
      </c>
      <c r="L5" s="14"/>
      <c r="M5" s="14"/>
      <c r="N5" s="14"/>
      <c r="O5" s="14"/>
      <c r="P5" s="14"/>
      <c r="Q5" s="14"/>
    </row>
    <row r="6" s="20" customFormat="1" ht="90">
      <c r="A6" s="21" t="s">
        <v>4</v>
      </c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4" t="s">
        <v>10</v>
      </c>
      <c r="H6" s="24" t="s">
        <v>11</v>
      </c>
      <c r="I6" s="25" t="s">
        <v>12</v>
      </c>
      <c r="J6" s="25" t="s">
        <v>13</v>
      </c>
      <c r="K6" s="25" t="s">
        <v>14</v>
      </c>
      <c r="L6" s="20"/>
      <c r="M6" s="20"/>
      <c r="N6" s="20"/>
      <c r="O6" s="20"/>
      <c r="P6" s="20"/>
      <c r="Q6" s="20"/>
    </row>
    <row r="7" s="26" customFormat="1" ht="21.75" customHeight="1">
      <c r="A7" s="27"/>
      <c r="B7" s="28" t="s">
        <v>15</v>
      </c>
      <c r="C7" s="29">
        <f>C8+C9+C10+C11+C12+C13+C14+C15+C16+C17+C18</f>
        <v>10188844.299999999</v>
      </c>
      <c r="D7" s="30">
        <f>D8+D9+D10+D11+D12+D13+D14+D15+D16+D17+D18</f>
        <v>28873554.000000004</v>
      </c>
      <c r="E7" s="30">
        <f>E8+E9+E10+E11+E12+E13+E14+E15+E16+E17+E18</f>
        <v>11401823</v>
      </c>
      <c r="F7" s="30">
        <f>F8+F9+F10+F11+F12+F13+F14+F15+F16+F17+F18</f>
        <v>11288866</v>
      </c>
      <c r="G7" s="29">
        <f t="shared" ref="G7:G9" si="0">F7-E7</f>
        <v>-112957</v>
      </c>
      <c r="H7" s="31">
        <f t="shared" ref="H7:H9" si="1">IFERROR(F7/E7,"")</f>
        <v>0.99009307546696701</v>
      </c>
      <c r="I7" s="31">
        <f t="shared" ref="I7:I9" si="2">IFERROR(F7/D7,"")</f>
        <v>0.39097597753293545</v>
      </c>
      <c r="J7" s="29">
        <f t="shared" ref="J7:J9" si="3">F7-C7</f>
        <v>1100021.7000000011</v>
      </c>
      <c r="K7" s="31">
        <f t="shared" ref="K7:K9" si="4">IFERROR(F7/C7,"")</f>
        <v>1.1079633437916017</v>
      </c>
      <c r="L7" s="26"/>
      <c r="M7" s="26"/>
      <c r="N7" s="26"/>
      <c r="O7" s="26"/>
      <c r="P7" s="26"/>
      <c r="Q7" s="26"/>
    </row>
    <row r="8" ht="15">
      <c r="A8" s="32" t="s">
        <v>16</v>
      </c>
      <c r="B8" s="33" t="s">
        <v>17</v>
      </c>
      <c r="C8" s="34">
        <v>7639109.4000000004</v>
      </c>
      <c r="D8" s="35">
        <v>21827600</v>
      </c>
      <c r="E8" s="35">
        <v>8915651.4000000004</v>
      </c>
      <c r="F8" s="35">
        <v>8809444.5</v>
      </c>
      <c r="G8" s="34">
        <f t="shared" si="0"/>
        <v>-106206.90000000037</v>
      </c>
      <c r="H8" s="36">
        <f t="shared" si="1"/>
        <v>0.98808758942728514</v>
      </c>
      <c r="I8" s="36">
        <f t="shared" si="2"/>
        <v>0.40359198904139715</v>
      </c>
      <c r="J8" s="34">
        <f t="shared" si="3"/>
        <v>1170335.0999999996</v>
      </c>
      <c r="K8" s="36">
        <f t="shared" si="4"/>
        <v>1.1532030815005738</v>
      </c>
      <c r="L8" s="1"/>
      <c r="M8" s="1"/>
      <c r="N8" s="1"/>
      <c r="O8" s="1"/>
      <c r="P8" s="1"/>
      <c r="Q8" s="1"/>
    </row>
    <row r="9" ht="30">
      <c r="A9" s="32" t="s">
        <v>18</v>
      </c>
      <c r="B9" s="33" t="s">
        <v>19</v>
      </c>
      <c r="C9" s="34">
        <v>34401.800000000003</v>
      </c>
      <c r="D9" s="35">
        <v>58676</v>
      </c>
      <c r="E9" s="35">
        <v>29086</v>
      </c>
      <c r="F9" s="35">
        <v>30576.299999999999</v>
      </c>
      <c r="G9" s="34">
        <f t="shared" si="0"/>
        <v>1490.2999999999993</v>
      </c>
      <c r="H9" s="36">
        <f t="shared" si="1"/>
        <v>1.0512377088633706</v>
      </c>
      <c r="I9" s="36">
        <f t="shared" si="2"/>
        <v>0.52110402890449248</v>
      </c>
      <c r="J9" s="34">
        <f t="shared" si="3"/>
        <v>-3825.5000000000036</v>
      </c>
      <c r="K9" s="36">
        <f t="shared" si="4"/>
        <v>0.88879942328599071</v>
      </c>
      <c r="L9" s="1"/>
      <c r="M9" s="1"/>
      <c r="N9" s="1"/>
      <c r="O9" s="1"/>
      <c r="P9" s="1"/>
      <c r="Q9" s="1"/>
    </row>
    <row r="10" ht="15">
      <c r="A10" s="32" t="s">
        <v>20</v>
      </c>
      <c r="B10" s="33" t="s">
        <v>21</v>
      </c>
      <c r="C10" s="34">
        <v>8502</v>
      </c>
      <c r="D10" s="35">
        <v>38381</v>
      </c>
      <c r="E10" s="35">
        <v>16600</v>
      </c>
      <c r="F10" s="35">
        <v>19559.599999999999</v>
      </c>
      <c r="G10" s="34">
        <f t="shared" ref="G10:G54" si="5">F10-E10</f>
        <v>2959.5999999999985</v>
      </c>
      <c r="H10" s="36">
        <f t="shared" ref="H10:H54" si="6">IFERROR(F10/E10,"")</f>
        <v>1.1782891566265059</v>
      </c>
      <c r="I10" s="36">
        <f t="shared" ref="I10:I54" si="7">IFERROR(F10/D10,"")</f>
        <v>0.50961673744821656</v>
      </c>
      <c r="J10" s="34">
        <f t="shared" ref="J10:J54" si="8">F10-C10</f>
        <v>11057.599999999999</v>
      </c>
      <c r="K10" s="36">
        <f t="shared" ref="K10:K54" si="9">IFERROR(F10/C10,"")</f>
        <v>2.3005880969183718</v>
      </c>
      <c r="L10" s="1"/>
      <c r="M10" s="1"/>
      <c r="N10" s="1"/>
      <c r="O10" s="1"/>
      <c r="P10" s="1"/>
      <c r="Q10" s="1"/>
    </row>
    <row r="11" ht="30">
      <c r="A11" s="32" t="s">
        <v>22</v>
      </c>
      <c r="B11" s="33" t="s">
        <v>23</v>
      </c>
      <c r="C11" s="34">
        <v>671316.59999999998</v>
      </c>
      <c r="D11" s="35">
        <v>1319195.1000000001</v>
      </c>
      <c r="E11" s="35">
        <v>715200</v>
      </c>
      <c r="F11" s="35">
        <v>692375.09999999998</v>
      </c>
      <c r="G11" s="34">
        <f t="shared" si="5"/>
        <v>-22824.900000000023</v>
      </c>
      <c r="H11" s="36">
        <f t="shared" si="6"/>
        <v>0.96808598993288586</v>
      </c>
      <c r="I11" s="36">
        <f t="shared" si="7"/>
        <v>0.52484662806888827</v>
      </c>
      <c r="J11" s="34">
        <f t="shared" si="8"/>
        <v>21058.5</v>
      </c>
      <c r="K11" s="36">
        <f t="shared" si="9"/>
        <v>1.0313689546780163</v>
      </c>
      <c r="L11" s="1"/>
      <c r="M11" s="1"/>
      <c r="N11" s="1"/>
      <c r="O11" s="1"/>
      <c r="P11" s="1"/>
      <c r="Q11" s="1"/>
    </row>
    <row r="12" ht="30">
      <c r="A12" s="32" t="s">
        <v>24</v>
      </c>
      <c r="B12" s="33" t="s">
        <v>25</v>
      </c>
      <c r="C12" s="34">
        <v>178.30000000000001</v>
      </c>
      <c r="D12" s="35">
        <v>0</v>
      </c>
      <c r="E12" s="35">
        <v>0</v>
      </c>
      <c r="F12" s="35">
        <v>171.30000000000001</v>
      </c>
      <c r="G12" s="34">
        <f t="shared" si="5"/>
        <v>171.30000000000001</v>
      </c>
      <c r="H12" s="36" t="str">
        <f t="shared" si="6"/>
        <v/>
      </c>
      <c r="I12" s="36" t="str">
        <f t="shared" si="7"/>
        <v/>
      </c>
      <c r="J12" s="34">
        <f t="shared" si="8"/>
        <v>-7</v>
      </c>
      <c r="K12" s="36">
        <f t="shared" si="9"/>
        <v>0.96074032529444753</v>
      </c>
      <c r="L12" s="1"/>
      <c r="M12" s="1"/>
      <c r="N12" s="1"/>
      <c r="O12" s="1"/>
      <c r="P12" s="1"/>
      <c r="Q12" s="1"/>
    </row>
    <row r="13" ht="15">
      <c r="A13" s="32" t="s">
        <v>26</v>
      </c>
      <c r="B13" s="33" t="s">
        <v>27</v>
      </c>
      <c r="C13" s="34">
        <v>1102.5</v>
      </c>
      <c r="D13" s="35">
        <v>1515.3</v>
      </c>
      <c r="E13" s="35">
        <v>1053</v>
      </c>
      <c r="F13" s="35">
        <v>313.39999999999998</v>
      </c>
      <c r="G13" s="34">
        <f t="shared" si="5"/>
        <v>-739.60000000000002</v>
      </c>
      <c r="H13" s="36">
        <f t="shared" si="6"/>
        <v>0.29762583095916428</v>
      </c>
      <c r="I13" s="36">
        <f t="shared" si="7"/>
        <v>0.20682373127433509</v>
      </c>
      <c r="J13" s="34">
        <f t="shared" si="8"/>
        <v>-789.10000000000002</v>
      </c>
      <c r="K13" s="36">
        <f t="shared" si="9"/>
        <v>0.28426303854875279</v>
      </c>
      <c r="L13" s="1"/>
      <c r="M13" s="1"/>
      <c r="N13" s="1"/>
      <c r="O13" s="1"/>
      <c r="P13" s="1"/>
      <c r="Q13" s="1"/>
    </row>
    <row r="14" ht="30">
      <c r="A14" s="32" t="s">
        <v>28</v>
      </c>
      <c r="B14" s="33" t="s">
        <v>29</v>
      </c>
      <c r="C14" s="34">
        <v>326113.59999999998</v>
      </c>
      <c r="D14" s="35">
        <v>446509.79999999999</v>
      </c>
      <c r="E14" s="35">
        <v>160215.60000000001</v>
      </c>
      <c r="F14" s="35">
        <v>137311.70000000001</v>
      </c>
      <c r="G14" s="34">
        <f t="shared" si="5"/>
        <v>-22903.899999999994</v>
      </c>
      <c r="H14" s="36">
        <f t="shared" si="6"/>
        <v>0.857043259208217</v>
      </c>
      <c r="I14" s="36">
        <f t="shared" si="7"/>
        <v>0.30752225371089281</v>
      </c>
      <c r="J14" s="34">
        <f t="shared" si="8"/>
        <v>-188801.89999999997</v>
      </c>
      <c r="K14" s="36">
        <f t="shared" si="9"/>
        <v>0.42105481034829589</v>
      </c>
      <c r="L14" s="1"/>
      <c r="M14" s="1"/>
      <c r="N14" s="1"/>
      <c r="O14" s="1"/>
      <c r="P14" s="1"/>
      <c r="Q14" s="1"/>
    </row>
    <row r="15" ht="15">
      <c r="A15" s="32" t="s">
        <v>30</v>
      </c>
      <c r="B15" s="33" t="s">
        <v>31</v>
      </c>
      <c r="C15" s="34">
        <v>77631.5</v>
      </c>
      <c r="D15" s="35">
        <v>1866643.8</v>
      </c>
      <c r="E15" s="35">
        <v>86000</v>
      </c>
      <c r="F15" s="35">
        <v>89547.600000000006</v>
      </c>
      <c r="G15" s="34">
        <f t="shared" si="5"/>
        <v>3547.6000000000058</v>
      </c>
      <c r="H15" s="36">
        <f t="shared" si="6"/>
        <v>1.0412511627906977</v>
      </c>
      <c r="I15" s="36">
        <f t="shared" si="7"/>
        <v>0.047972516234752446</v>
      </c>
      <c r="J15" s="34">
        <f t="shared" si="8"/>
        <v>11916.100000000006</v>
      </c>
      <c r="K15" s="36">
        <f t="shared" si="9"/>
        <v>1.1534956815210322</v>
      </c>
      <c r="L15" s="1"/>
      <c r="M15" s="1"/>
      <c r="N15" s="1"/>
      <c r="O15" s="1"/>
      <c r="P15" s="1"/>
      <c r="Q15" s="1"/>
    </row>
    <row r="16" ht="15">
      <c r="A16" s="32" t="s">
        <v>32</v>
      </c>
      <c r="B16" s="33" t="s">
        <v>33</v>
      </c>
      <c r="C16" s="34">
        <v>1114270</v>
      </c>
      <c r="D16" s="35">
        <v>2628818</v>
      </c>
      <c r="E16" s="35">
        <v>1156500</v>
      </c>
      <c r="F16" s="35">
        <v>1174549.5</v>
      </c>
      <c r="G16" s="34">
        <f t="shared" si="5"/>
        <v>18049.5</v>
      </c>
      <c r="H16" s="36">
        <f t="shared" si="6"/>
        <v>1.0156070038910505</v>
      </c>
      <c r="I16" s="36">
        <f t="shared" si="7"/>
        <v>0.44679757214078725</v>
      </c>
      <c r="J16" s="34">
        <f t="shared" si="8"/>
        <v>60279.5</v>
      </c>
      <c r="K16" s="36">
        <f t="shared" si="9"/>
        <v>1.0540977500964757</v>
      </c>
      <c r="L16" s="1"/>
      <c r="M16" s="1"/>
      <c r="N16" s="1"/>
      <c r="O16" s="1"/>
      <c r="P16" s="1"/>
      <c r="Q16" s="1"/>
    </row>
    <row r="17" ht="15">
      <c r="A17" s="32" t="s">
        <v>34</v>
      </c>
      <c r="B17" s="33" t="s">
        <v>35</v>
      </c>
      <c r="C17" s="34">
        <v>316218.59999999998</v>
      </c>
      <c r="D17" s="35">
        <v>686215</v>
      </c>
      <c r="E17" s="35">
        <v>321517</v>
      </c>
      <c r="F17" s="35">
        <v>335017</v>
      </c>
      <c r="G17" s="34">
        <f t="shared" si="5"/>
        <v>13500</v>
      </c>
      <c r="H17" s="36">
        <f t="shared" si="6"/>
        <v>1.0419884485112763</v>
      </c>
      <c r="I17" s="36">
        <f t="shared" si="7"/>
        <v>0.48820996334967903</v>
      </c>
      <c r="J17" s="34">
        <f t="shared" si="8"/>
        <v>18798.400000000023</v>
      </c>
      <c r="K17" s="36">
        <f t="shared" si="9"/>
        <v>1.0594474834813639</v>
      </c>
      <c r="L17" s="1"/>
      <c r="M17" s="1"/>
      <c r="N17" s="1"/>
      <c r="O17" s="1"/>
      <c r="P17" s="1"/>
      <c r="Q17" s="1"/>
    </row>
    <row r="18" ht="12.75" hidden="1">
      <c r="A18" s="32" t="s">
        <v>36</v>
      </c>
      <c r="B18" s="33" t="s">
        <v>37</v>
      </c>
      <c r="C18" s="34">
        <v>0</v>
      </c>
      <c r="D18" s="35">
        <v>0</v>
      </c>
      <c r="E18" s="35">
        <v>0</v>
      </c>
      <c r="F18" s="35">
        <v>0</v>
      </c>
      <c r="G18" s="34">
        <f t="shared" si="5"/>
        <v>0</v>
      </c>
      <c r="H18" s="36" t="str">
        <f t="shared" si="6"/>
        <v/>
      </c>
      <c r="I18" s="36" t="str">
        <f t="shared" si="7"/>
        <v/>
      </c>
      <c r="J18" s="34">
        <f t="shared" si="8"/>
        <v>0</v>
      </c>
      <c r="K18" s="36" t="str">
        <f t="shared" si="9"/>
        <v/>
      </c>
      <c r="L18" s="1"/>
      <c r="M18" s="1"/>
      <c r="N18" s="1"/>
      <c r="O18" s="1"/>
      <c r="P18" s="1"/>
      <c r="Q18" s="1"/>
    </row>
    <row r="19" s="37" customFormat="1" ht="21.75" customHeight="1">
      <c r="A19" s="38"/>
      <c r="B19" s="28" t="s">
        <v>38</v>
      </c>
      <c r="C19" s="29">
        <f>C20+C21+C22+C23+C24+C25+C26+C27+C28+C29+C30+C31+C32+C33+C34+C35+C36+C37+C38+C39+C40+C41+C42</f>
        <v>3778595.2000000002</v>
      </c>
      <c r="D19" s="29">
        <f>D20+D21+D22+D23+D24+D25+D26+D27+D28+D29+D30+D31+D32+D33+D34+D35+D36+D37+D38+D39+D40+D41+D42</f>
        <v>8186565.9000000004</v>
      </c>
      <c r="E19" s="29">
        <f>E20+E21+E22+E23+E24+E25+E26+E27+E28+E29+E30+E31+E32+E33+E34+E35+E36+E37+E38+E39+E40+E41+E42</f>
        <v>3915277.9999999995</v>
      </c>
      <c r="F19" s="29">
        <f>F20+F21+F22+F23+F24+F25+F26+F27+F28+F29+F30+F31+F32+F33+F34+F35+F36+F37+F38+F39+F40+F41+F42</f>
        <v>4322302.5999999996</v>
      </c>
      <c r="G19" s="29">
        <f t="shared" si="5"/>
        <v>407024.60000000009</v>
      </c>
      <c r="H19" s="31">
        <f t="shared" si="6"/>
        <v>1.103958033120509</v>
      </c>
      <c r="I19" s="31">
        <f t="shared" si="7"/>
        <v>0.52797505728256577</v>
      </c>
      <c r="J19" s="29">
        <f t="shared" si="8"/>
        <v>543707.39999999944</v>
      </c>
      <c r="K19" s="31">
        <f t="shared" si="9"/>
        <v>1.1438914123428727</v>
      </c>
      <c r="L19" s="37"/>
      <c r="M19" s="37"/>
      <c r="N19" s="37"/>
      <c r="O19" s="37"/>
      <c r="P19" s="37"/>
      <c r="Q19" s="37"/>
    </row>
    <row r="20" ht="75">
      <c r="A20" s="32" t="s">
        <v>39</v>
      </c>
      <c r="B20" s="33" t="s">
        <v>40</v>
      </c>
      <c r="C20" s="34">
        <v>0</v>
      </c>
      <c r="D20" s="35">
        <v>66</v>
      </c>
      <c r="E20" s="35">
        <v>0</v>
      </c>
      <c r="F20" s="35">
        <v>24.699999999999999</v>
      </c>
      <c r="G20" s="34">
        <f t="shared" si="5"/>
        <v>24.699999999999999</v>
      </c>
      <c r="H20" s="36" t="str">
        <f t="shared" si="6"/>
        <v/>
      </c>
      <c r="I20" s="36">
        <f t="shared" si="7"/>
        <v>0.37424242424242421</v>
      </c>
      <c r="J20" s="34">
        <f t="shared" si="8"/>
        <v>24.699999999999999</v>
      </c>
      <c r="K20" s="36" t="str">
        <f t="shared" si="9"/>
        <v/>
      </c>
      <c r="L20" s="1"/>
      <c r="M20" s="1"/>
      <c r="N20" s="1"/>
      <c r="O20" s="1"/>
      <c r="P20" s="1"/>
      <c r="Q20" s="1"/>
    </row>
    <row r="21" ht="60">
      <c r="A21" s="32" t="s">
        <v>41</v>
      </c>
      <c r="B21" s="33" t="s">
        <v>42</v>
      </c>
      <c r="C21" s="34">
        <v>249928.79999999999</v>
      </c>
      <c r="D21" s="35">
        <v>413255.29999999999</v>
      </c>
      <c r="E21" s="35">
        <v>221525.10000000001</v>
      </c>
      <c r="F21" s="35">
        <v>268536.20000000001</v>
      </c>
      <c r="G21" s="34">
        <f t="shared" si="5"/>
        <v>47011.100000000006</v>
      </c>
      <c r="H21" s="36">
        <f t="shared" si="6"/>
        <v>1.2122156812027169</v>
      </c>
      <c r="I21" s="36">
        <f t="shared" si="7"/>
        <v>0.64980703211791846</v>
      </c>
      <c r="J21" s="34">
        <f t="shared" si="8"/>
        <v>18607.400000000023</v>
      </c>
      <c r="K21" s="36">
        <f t="shared" si="9"/>
        <v>1.0744508035888622</v>
      </c>
      <c r="L21" s="1"/>
      <c r="M21" s="1"/>
      <c r="N21" s="1"/>
      <c r="O21" s="1"/>
      <c r="P21" s="1"/>
      <c r="Q21" s="1"/>
    </row>
    <row r="22" ht="30">
      <c r="A22" s="32" t="s">
        <v>43</v>
      </c>
      <c r="B22" s="33" t="s">
        <v>44</v>
      </c>
      <c r="C22" s="34">
        <v>45954.099999999999</v>
      </c>
      <c r="D22" s="35">
        <v>144494.89999999999</v>
      </c>
      <c r="E22" s="35">
        <v>41662.400000000001</v>
      </c>
      <c r="F22" s="35">
        <v>55030.099999999999</v>
      </c>
      <c r="G22" s="34">
        <f t="shared" si="5"/>
        <v>13367.699999999997</v>
      </c>
      <c r="H22" s="36">
        <f t="shared" si="6"/>
        <v>1.3208576558239562</v>
      </c>
      <c r="I22" s="36">
        <f t="shared" si="7"/>
        <v>0.38084458344204536</v>
      </c>
      <c r="J22" s="34">
        <f t="shared" si="8"/>
        <v>9076</v>
      </c>
      <c r="K22" s="36">
        <f t="shared" si="9"/>
        <v>1.1975014198950693</v>
      </c>
      <c r="L22" s="1"/>
      <c r="M22" s="1"/>
      <c r="N22" s="1"/>
      <c r="O22" s="1"/>
      <c r="P22" s="1"/>
      <c r="Q22" s="1"/>
    </row>
    <row r="23" ht="15">
      <c r="A23" s="32" t="s">
        <v>45</v>
      </c>
      <c r="B23" s="33" t="s">
        <v>46</v>
      </c>
      <c r="C23" s="34">
        <v>1639.9000000000001</v>
      </c>
      <c r="D23" s="35">
        <v>12556.799999999999</v>
      </c>
      <c r="E23" s="35">
        <v>11922.1</v>
      </c>
      <c r="F23" s="35">
        <v>13347.200000000001</v>
      </c>
      <c r="G23" s="34">
        <f t="shared" si="5"/>
        <v>1425.1000000000004</v>
      </c>
      <c r="H23" s="36">
        <f t="shared" si="6"/>
        <v>1.1195343102305801</v>
      </c>
      <c r="I23" s="36">
        <f t="shared" si="7"/>
        <v>1.0629459734964324</v>
      </c>
      <c r="J23" s="34">
        <f t="shared" si="8"/>
        <v>11707.300000000001</v>
      </c>
      <c r="K23" s="36">
        <f t="shared" si="9"/>
        <v>8.1390328678577966</v>
      </c>
      <c r="L23" s="1"/>
      <c r="M23" s="1"/>
      <c r="N23" s="1"/>
      <c r="O23" s="1"/>
      <c r="P23" s="1"/>
      <c r="Q23" s="1"/>
    </row>
    <row r="24" ht="46.5" customHeight="1">
      <c r="A24" s="32" t="s">
        <v>47</v>
      </c>
      <c r="B24" s="33" t="s">
        <v>48</v>
      </c>
      <c r="C24" s="34">
        <v>40179.099999999999</v>
      </c>
      <c r="D24" s="35">
        <v>85184</v>
      </c>
      <c r="E24" s="35">
        <v>37500</v>
      </c>
      <c r="F24" s="35">
        <v>37804.800000000003</v>
      </c>
      <c r="G24" s="34">
        <f t="shared" si="5"/>
        <v>304.80000000000291</v>
      </c>
      <c r="H24" s="36">
        <f t="shared" si="6"/>
        <v>1.0081280000000001</v>
      </c>
      <c r="I24" s="36">
        <f t="shared" si="7"/>
        <v>0.44380165289256202</v>
      </c>
      <c r="J24" s="34">
        <f t="shared" si="8"/>
        <v>-2374.2999999999956</v>
      </c>
      <c r="K24" s="36">
        <f t="shared" si="9"/>
        <v>0.9409070885111912</v>
      </c>
      <c r="L24" s="1"/>
      <c r="M24" s="1"/>
      <c r="N24" s="1"/>
      <c r="O24" s="1"/>
      <c r="P24" s="1"/>
      <c r="Q24" s="1"/>
    </row>
    <row r="25" ht="75">
      <c r="A25" s="32" t="s">
        <v>49</v>
      </c>
      <c r="B25" s="33" t="s">
        <v>50</v>
      </c>
      <c r="C25" s="34">
        <v>134816.10000000001</v>
      </c>
      <c r="D25" s="35">
        <v>371211</v>
      </c>
      <c r="E25" s="35">
        <v>173211</v>
      </c>
      <c r="F25" s="35">
        <v>185155.29999999999</v>
      </c>
      <c r="G25" s="34">
        <f t="shared" si="5"/>
        <v>11944.299999999988</v>
      </c>
      <c r="H25" s="36">
        <f t="shared" si="6"/>
        <v>1.0689580915761701</v>
      </c>
      <c r="I25" s="36">
        <f t="shared" si="7"/>
        <v>0.4987872126634178</v>
      </c>
      <c r="J25" s="34">
        <f t="shared" si="8"/>
        <v>50339.199999999983</v>
      </c>
      <c r="K25" s="36">
        <f t="shared" si="9"/>
        <v>1.373391605305301</v>
      </c>
      <c r="L25" s="1"/>
      <c r="M25" s="1"/>
      <c r="N25" s="1"/>
      <c r="O25" s="1"/>
      <c r="P25" s="1"/>
      <c r="Q25" s="1"/>
    </row>
    <row r="26" s="39" customFormat="1" ht="51.75" customHeight="1">
      <c r="A26" s="40" t="s">
        <v>51</v>
      </c>
      <c r="B26" s="33" t="s">
        <v>52</v>
      </c>
      <c r="C26" s="34">
        <v>3779.4000000000001</v>
      </c>
      <c r="D26" s="35">
        <v>3261.6999999999998</v>
      </c>
      <c r="E26" s="35">
        <v>2498.5999999999999</v>
      </c>
      <c r="F26" s="35">
        <v>4725.8000000000002</v>
      </c>
      <c r="G26" s="34">
        <f t="shared" si="5"/>
        <v>2227.2000000000003</v>
      </c>
      <c r="H26" s="36">
        <f t="shared" si="6"/>
        <v>1.8913791723365085</v>
      </c>
      <c r="I26" s="36">
        <f t="shared" si="7"/>
        <v>1.448876352822148</v>
      </c>
      <c r="J26" s="34">
        <f t="shared" si="8"/>
        <v>946.40000000000009</v>
      </c>
      <c r="K26" s="36">
        <f t="shared" si="9"/>
        <v>1.2504101180081495</v>
      </c>
      <c r="L26" s="39"/>
      <c r="M26" s="39"/>
      <c r="N26" s="39"/>
      <c r="O26" s="39"/>
      <c r="P26" s="39"/>
      <c r="Q26" s="39"/>
    </row>
    <row r="27" ht="60">
      <c r="A27" s="32" t="s">
        <v>53</v>
      </c>
      <c r="B27" s="33" t="s">
        <v>54</v>
      </c>
      <c r="C27" s="34">
        <v>300.89999999999998</v>
      </c>
      <c r="D27" s="35">
        <v>0</v>
      </c>
      <c r="E27" s="35">
        <v>0</v>
      </c>
      <c r="F27" s="35">
        <v>2176.6999999999998</v>
      </c>
      <c r="G27" s="34">
        <f t="shared" si="5"/>
        <v>2176.6999999999998</v>
      </c>
      <c r="H27" s="36" t="str">
        <f t="shared" si="6"/>
        <v/>
      </c>
      <c r="I27" s="36" t="str">
        <f t="shared" si="7"/>
        <v/>
      </c>
      <c r="J27" s="34">
        <f t="shared" si="8"/>
        <v>1875.7999999999997</v>
      </c>
      <c r="K27" s="36">
        <f t="shared" si="9"/>
        <v>7.2339647723496174</v>
      </c>
      <c r="L27" s="1"/>
      <c r="M27" s="1"/>
      <c r="N27" s="1"/>
      <c r="O27" s="1"/>
      <c r="P27" s="1"/>
      <c r="Q27" s="1"/>
    </row>
    <row r="28" ht="60">
      <c r="A28" s="32" t="s">
        <v>55</v>
      </c>
      <c r="B28" s="33" t="s">
        <v>56</v>
      </c>
      <c r="C28" s="34">
        <v>647</v>
      </c>
      <c r="D28" s="35">
        <v>445</v>
      </c>
      <c r="E28" s="35">
        <v>445</v>
      </c>
      <c r="F28" s="35">
        <v>10906</v>
      </c>
      <c r="G28" s="34">
        <f t="shared" si="5"/>
        <v>10461</v>
      </c>
      <c r="H28" s="36">
        <f t="shared" si="6"/>
        <v>24.507865168539325</v>
      </c>
      <c r="I28" s="36">
        <f t="shared" si="7"/>
        <v>24.507865168539325</v>
      </c>
      <c r="J28" s="34">
        <f t="shared" si="8"/>
        <v>10259</v>
      </c>
      <c r="K28" s="36">
        <f t="shared" si="9"/>
        <v>16.856259659969087</v>
      </c>
      <c r="L28" s="1"/>
      <c r="M28" s="1"/>
      <c r="N28" s="1"/>
      <c r="O28" s="1"/>
      <c r="P28" s="1"/>
      <c r="Q28" s="1"/>
    </row>
    <row r="29" ht="90">
      <c r="A29" s="32" t="s">
        <v>57</v>
      </c>
      <c r="B29" s="33" t="s">
        <v>58</v>
      </c>
      <c r="C29" s="34">
        <v>93535</v>
      </c>
      <c r="D29" s="35">
        <v>213786.60000000001</v>
      </c>
      <c r="E29" s="35">
        <v>95205.5</v>
      </c>
      <c r="F29" s="35">
        <v>110557.3</v>
      </c>
      <c r="G29" s="34">
        <f t="shared" si="5"/>
        <v>15351.800000000003</v>
      </c>
      <c r="H29" s="36">
        <f t="shared" si="6"/>
        <v>1.1612490875001971</v>
      </c>
      <c r="I29" s="36">
        <f t="shared" si="7"/>
        <v>0.51713858586085382</v>
      </c>
      <c r="J29" s="34">
        <f t="shared" si="8"/>
        <v>17022.300000000003</v>
      </c>
      <c r="K29" s="36">
        <f t="shared" si="9"/>
        <v>1.181988560431924</v>
      </c>
      <c r="L29" s="1"/>
      <c r="M29" s="1"/>
      <c r="N29" s="1"/>
      <c r="O29" s="1"/>
      <c r="P29" s="1"/>
      <c r="Q29" s="1"/>
    </row>
    <row r="30" ht="15">
      <c r="A30" s="32" t="s">
        <v>59</v>
      </c>
      <c r="B30" s="33" t="s">
        <v>60</v>
      </c>
      <c r="C30" s="34">
        <v>39335</v>
      </c>
      <c r="D30" s="35">
        <v>3503</v>
      </c>
      <c r="E30" s="35">
        <v>1764.5999999999999</v>
      </c>
      <c r="F30" s="35">
        <v>1744</v>
      </c>
      <c r="G30" s="34">
        <f t="shared" si="5"/>
        <v>-20.599999999999909</v>
      </c>
      <c r="H30" s="36">
        <f t="shared" si="6"/>
        <v>0.9883259662246402</v>
      </c>
      <c r="I30" s="36">
        <f t="shared" si="7"/>
        <v>0.49785897801884099</v>
      </c>
      <c r="J30" s="34">
        <f t="shared" si="8"/>
        <v>-37591</v>
      </c>
      <c r="K30" s="36">
        <f t="shared" si="9"/>
        <v>0.044337104359984746</v>
      </c>
      <c r="L30" s="1"/>
      <c r="M30" s="1"/>
      <c r="N30" s="1"/>
      <c r="O30" s="1"/>
      <c r="P30" s="1"/>
      <c r="Q30" s="1"/>
    </row>
    <row r="31" ht="30">
      <c r="A31" s="32" t="s">
        <v>61</v>
      </c>
      <c r="B31" s="33" t="s">
        <v>62</v>
      </c>
      <c r="C31" s="34">
        <v>2673292.3999999999</v>
      </c>
      <c r="D31" s="35">
        <v>5749563.7000000002</v>
      </c>
      <c r="E31" s="35">
        <v>2778089.6000000001</v>
      </c>
      <c r="F31" s="35">
        <v>2855781.8999999999</v>
      </c>
      <c r="G31" s="34">
        <f t="shared" si="5"/>
        <v>77692.299999999814</v>
      </c>
      <c r="H31" s="36">
        <f t="shared" si="6"/>
        <v>1.0279660886387536</v>
      </c>
      <c r="I31" s="36">
        <f t="shared" si="7"/>
        <v>0.49669541012303242</v>
      </c>
      <c r="J31" s="34">
        <f t="shared" si="8"/>
        <v>182489.5</v>
      </c>
      <c r="K31" s="36">
        <f t="shared" si="9"/>
        <v>1.0682639504754512</v>
      </c>
      <c r="L31" s="1"/>
      <c r="M31" s="1"/>
      <c r="N31" s="1"/>
      <c r="O31" s="1"/>
      <c r="P31" s="1"/>
      <c r="Q31" s="1"/>
    </row>
    <row r="32" ht="30">
      <c r="A32" s="32" t="s">
        <v>63</v>
      </c>
      <c r="B32" s="33" t="s">
        <v>64</v>
      </c>
      <c r="C32" s="34">
        <v>1813.8</v>
      </c>
      <c r="D32" s="35">
        <v>0</v>
      </c>
      <c r="E32" s="35">
        <v>0</v>
      </c>
      <c r="F32" s="35">
        <v>5149</v>
      </c>
      <c r="G32" s="34">
        <f t="shared" si="5"/>
        <v>5149</v>
      </c>
      <c r="H32" s="36" t="str">
        <f t="shared" si="6"/>
        <v/>
      </c>
      <c r="I32" s="36" t="str">
        <f t="shared" si="7"/>
        <v/>
      </c>
      <c r="J32" s="34">
        <f t="shared" si="8"/>
        <v>3335.1999999999998</v>
      </c>
      <c r="K32" s="36">
        <f t="shared" si="9"/>
        <v>2.8387914874848383</v>
      </c>
      <c r="L32" s="1"/>
      <c r="M32" s="1"/>
      <c r="N32" s="1"/>
      <c r="O32" s="1"/>
      <c r="P32" s="1"/>
      <c r="Q32" s="1"/>
    </row>
    <row r="33" ht="75">
      <c r="A33" s="32" t="s">
        <v>65</v>
      </c>
      <c r="B33" s="33" t="s">
        <v>66</v>
      </c>
      <c r="C33" s="34">
        <v>708.10000000000002</v>
      </c>
      <c r="D33" s="35">
        <v>11082.299999999999</v>
      </c>
      <c r="E33" s="35">
        <v>0</v>
      </c>
      <c r="F33" s="35">
        <v>213.40000000000001</v>
      </c>
      <c r="G33" s="34">
        <f t="shared" si="5"/>
        <v>213.40000000000001</v>
      </c>
      <c r="H33" s="36" t="str">
        <f t="shared" si="6"/>
        <v/>
      </c>
      <c r="I33" s="36">
        <f t="shared" si="7"/>
        <v>0.019255930628118714</v>
      </c>
      <c r="J33" s="34">
        <f t="shared" si="8"/>
        <v>-494.70000000000005</v>
      </c>
      <c r="K33" s="36">
        <f t="shared" si="9"/>
        <v>0.30136986301369861</v>
      </c>
      <c r="L33" s="1"/>
      <c r="M33" s="1"/>
      <c r="N33" s="1"/>
      <c r="O33" s="1"/>
      <c r="P33" s="1"/>
      <c r="Q33" s="1"/>
    </row>
    <row r="34" ht="45">
      <c r="A34" s="32" t="s">
        <v>67</v>
      </c>
      <c r="B34" s="33" t="s">
        <v>68</v>
      </c>
      <c r="C34" s="34">
        <v>86029.5</v>
      </c>
      <c r="D34" s="35">
        <v>216854</v>
      </c>
      <c r="E34" s="35">
        <v>92653.800000000003</v>
      </c>
      <c r="F34" s="35">
        <v>137333.79999999999</v>
      </c>
      <c r="G34" s="34">
        <f t="shared" si="5"/>
        <v>44679.999999999985</v>
      </c>
      <c r="H34" s="36">
        <f t="shared" si="6"/>
        <v>1.4822252298340703</v>
      </c>
      <c r="I34" s="36">
        <f t="shared" si="7"/>
        <v>0.63330074612412035</v>
      </c>
      <c r="J34" s="34">
        <f t="shared" si="8"/>
        <v>51304.299999999988</v>
      </c>
      <c r="K34" s="36">
        <f t="shared" si="9"/>
        <v>1.5963570635654047</v>
      </c>
      <c r="L34" s="1"/>
      <c r="M34" s="1"/>
      <c r="N34" s="1"/>
      <c r="O34" s="1"/>
      <c r="P34" s="1"/>
      <c r="Q34" s="1"/>
    </row>
    <row r="35" ht="60">
      <c r="A35" s="32" t="s">
        <v>69</v>
      </c>
      <c r="B35" s="33" t="s">
        <v>70</v>
      </c>
      <c r="C35" s="34">
        <v>12263.5</v>
      </c>
      <c r="D35" s="35">
        <v>30375.900000000001</v>
      </c>
      <c r="E35" s="35">
        <v>30375.900000000001</v>
      </c>
      <c r="F35" s="35">
        <v>30375.900000000001</v>
      </c>
      <c r="G35" s="34">
        <f t="shared" si="5"/>
        <v>0</v>
      </c>
      <c r="H35" s="36">
        <f t="shared" si="6"/>
        <v>1</v>
      </c>
      <c r="I35" s="36">
        <f t="shared" si="7"/>
        <v>1</v>
      </c>
      <c r="J35" s="34">
        <f t="shared" si="8"/>
        <v>18112.400000000001</v>
      </c>
      <c r="K35" s="36">
        <f t="shared" si="9"/>
        <v>2.4769356219676277</v>
      </c>
      <c r="L35" s="1"/>
      <c r="M35" s="1"/>
      <c r="N35" s="1"/>
      <c r="O35" s="1"/>
      <c r="P35" s="1"/>
      <c r="Q35" s="1"/>
    </row>
    <row r="36" ht="90">
      <c r="A36" s="32" t="s">
        <v>71</v>
      </c>
      <c r="B36" s="33" t="s">
        <v>72</v>
      </c>
      <c r="C36" s="34">
        <v>38195.099999999999</v>
      </c>
      <c r="D36" s="35">
        <v>101764.89999999999</v>
      </c>
      <c r="E36" s="35">
        <v>38500</v>
      </c>
      <c r="F36" s="35">
        <v>48509.900000000001</v>
      </c>
      <c r="G36" s="34">
        <f t="shared" si="5"/>
        <v>10009.900000000001</v>
      </c>
      <c r="H36" s="36">
        <f t="shared" si="6"/>
        <v>1.2599974025974026</v>
      </c>
      <c r="I36" s="36">
        <f t="shared" si="7"/>
        <v>0.47668596932734181</v>
      </c>
      <c r="J36" s="34">
        <f t="shared" si="8"/>
        <v>10314.800000000003</v>
      </c>
      <c r="K36" s="36">
        <f t="shared" si="9"/>
        <v>1.270055583045993</v>
      </c>
      <c r="L36" s="1"/>
      <c r="M36" s="1"/>
      <c r="N36" s="1"/>
      <c r="O36" s="1"/>
      <c r="P36" s="1"/>
      <c r="Q36" s="1"/>
    </row>
    <row r="37" ht="60">
      <c r="A37" s="32" t="s">
        <v>73</v>
      </c>
      <c r="B37" s="33" t="s">
        <v>74</v>
      </c>
      <c r="C37" s="34">
        <v>3764.6999999999998</v>
      </c>
      <c r="D37" s="35">
        <v>0</v>
      </c>
      <c r="E37" s="35">
        <v>0</v>
      </c>
      <c r="F37" s="35">
        <v>418.30000000000001</v>
      </c>
      <c r="G37" s="34">
        <f t="shared" si="5"/>
        <v>418.30000000000001</v>
      </c>
      <c r="H37" s="36" t="str">
        <f t="shared" si="6"/>
        <v/>
      </c>
      <c r="I37" s="36" t="str">
        <f t="shared" si="7"/>
        <v/>
      </c>
      <c r="J37" s="34">
        <f t="shared" si="8"/>
        <v>-3346.3999999999996</v>
      </c>
      <c r="K37" s="36">
        <f t="shared" si="9"/>
        <v>0.11111111111111112</v>
      </c>
      <c r="L37" s="1"/>
      <c r="M37" s="1"/>
      <c r="N37" s="1"/>
      <c r="O37" s="1"/>
      <c r="P37" s="1"/>
      <c r="Q37" s="1"/>
    </row>
    <row r="38" ht="45">
      <c r="A38" s="32" t="s">
        <v>75</v>
      </c>
      <c r="B38" s="33" t="s">
        <v>76</v>
      </c>
      <c r="C38" s="34">
        <v>32154.799999999999</v>
      </c>
      <c r="D38" s="35">
        <v>50575.800000000003</v>
      </c>
      <c r="E38" s="35">
        <v>26770.5</v>
      </c>
      <c r="F38" s="35">
        <v>40647.800000000003</v>
      </c>
      <c r="G38" s="34">
        <f t="shared" si="5"/>
        <v>13877.300000000003</v>
      </c>
      <c r="H38" s="36">
        <f t="shared" si="6"/>
        <v>1.5183803066808614</v>
      </c>
      <c r="I38" s="36">
        <f t="shared" si="7"/>
        <v>0.80370058407380607</v>
      </c>
      <c r="J38" s="34">
        <f t="shared" si="8"/>
        <v>8493.0000000000036</v>
      </c>
      <c r="K38" s="36">
        <f t="shared" si="9"/>
        <v>1.2641285282446169</v>
      </c>
      <c r="L38" s="1"/>
      <c r="M38" s="1"/>
      <c r="N38" s="1"/>
      <c r="O38" s="1"/>
      <c r="P38" s="1"/>
      <c r="Q38" s="1"/>
    </row>
    <row r="39" ht="15">
      <c r="A39" s="32" t="s">
        <v>77</v>
      </c>
      <c r="B39" s="33" t="s">
        <v>78</v>
      </c>
      <c r="C39" s="34">
        <v>217372.29999999999</v>
      </c>
      <c r="D39" s="35">
        <v>638980.30000000005</v>
      </c>
      <c r="E39" s="35">
        <v>312753.90000000002</v>
      </c>
      <c r="F39" s="35">
        <v>332468.79999999999</v>
      </c>
      <c r="G39" s="34">
        <f t="shared" si="5"/>
        <v>19714.899999999965</v>
      </c>
      <c r="H39" s="36">
        <f t="shared" si="6"/>
        <v>1.0630364641336205</v>
      </c>
      <c r="I39" s="36">
        <f t="shared" si="7"/>
        <v>0.52031150256118996</v>
      </c>
      <c r="J39" s="34">
        <f t="shared" si="8"/>
        <v>115096.5</v>
      </c>
      <c r="K39" s="36">
        <f t="shared" si="9"/>
        <v>1.5294901880322378</v>
      </c>
      <c r="L39" s="1"/>
      <c r="M39" s="1"/>
      <c r="N39" s="1"/>
      <c r="O39" s="1"/>
      <c r="P39" s="1"/>
      <c r="Q39" s="1"/>
    </row>
    <row r="40" ht="15">
      <c r="A40" s="32" t="s">
        <v>79</v>
      </c>
      <c r="B40" s="33" t="s">
        <v>80</v>
      </c>
      <c r="C40" s="34">
        <v>143.09999999999999</v>
      </c>
      <c r="D40" s="35">
        <v>0</v>
      </c>
      <c r="E40" s="35">
        <v>0</v>
      </c>
      <c r="F40" s="35">
        <v>22.600000000000001</v>
      </c>
      <c r="G40" s="34">
        <f t="shared" si="5"/>
        <v>22.600000000000001</v>
      </c>
      <c r="H40" s="36" t="str">
        <f t="shared" si="6"/>
        <v/>
      </c>
      <c r="I40" s="36" t="str">
        <f t="shared" si="7"/>
        <v/>
      </c>
      <c r="J40" s="34">
        <f t="shared" si="8"/>
        <v>-120.5</v>
      </c>
      <c r="K40" s="36">
        <f t="shared" si="9"/>
        <v>0.15793151642208247</v>
      </c>
      <c r="L40" s="1"/>
      <c r="M40" s="1"/>
      <c r="N40" s="1"/>
      <c r="O40" s="1"/>
      <c r="P40" s="1"/>
      <c r="Q40" s="1"/>
    </row>
    <row r="41" ht="15">
      <c r="A41" s="32" t="s">
        <v>81</v>
      </c>
      <c r="B41" s="33" t="s">
        <v>82</v>
      </c>
      <c r="C41" s="34">
        <v>96890.5</v>
      </c>
      <c r="D41" s="35">
        <v>139604.70000000001</v>
      </c>
      <c r="E41" s="35">
        <v>50400</v>
      </c>
      <c r="F41" s="35">
        <v>178777.20000000001</v>
      </c>
      <c r="G41" s="34">
        <f t="shared" si="5"/>
        <v>128377.20000000001</v>
      </c>
      <c r="H41" s="36">
        <f t="shared" si="6"/>
        <v>3.547166666666667</v>
      </c>
      <c r="I41" s="36">
        <f t="shared" si="7"/>
        <v>1.2805958538645188</v>
      </c>
      <c r="J41" s="34">
        <f t="shared" si="8"/>
        <v>81886.700000000012</v>
      </c>
      <c r="K41" s="36">
        <f t="shared" si="9"/>
        <v>1.8451468410215657</v>
      </c>
      <c r="L41" s="1"/>
      <c r="M41" s="1"/>
      <c r="N41" s="1"/>
      <c r="O41" s="1"/>
      <c r="P41" s="1"/>
      <c r="Q41" s="1"/>
    </row>
    <row r="42" ht="15">
      <c r="A42" s="32" t="s">
        <v>83</v>
      </c>
      <c r="B42" s="33" t="s">
        <v>84</v>
      </c>
      <c r="C42" s="34">
        <v>5852.1000000000004</v>
      </c>
      <c r="D42" s="35">
        <v>0</v>
      </c>
      <c r="E42" s="35">
        <v>0</v>
      </c>
      <c r="F42" s="35">
        <v>2595.9000000000001</v>
      </c>
      <c r="G42" s="34">
        <f t="shared" si="5"/>
        <v>2595.9000000000001</v>
      </c>
      <c r="H42" s="36" t="str">
        <f t="shared" si="6"/>
        <v/>
      </c>
      <c r="I42" s="36" t="str">
        <f t="shared" si="7"/>
        <v/>
      </c>
      <c r="J42" s="34">
        <f t="shared" si="8"/>
        <v>-3256.2000000000003</v>
      </c>
      <c r="K42" s="36">
        <f t="shared" si="9"/>
        <v>0.44358435433434151</v>
      </c>
      <c r="L42" s="1"/>
      <c r="M42" s="1"/>
      <c r="N42" s="1"/>
      <c r="O42" s="1"/>
      <c r="P42" s="1"/>
      <c r="Q42" s="1"/>
    </row>
    <row r="43" s="37" customFormat="1" ht="23.25" customHeight="1">
      <c r="A43" s="41"/>
      <c r="B43" s="42" t="s">
        <v>85</v>
      </c>
      <c r="C43" s="29">
        <f>C7+C19</f>
        <v>13967439.5</v>
      </c>
      <c r="D43" s="30">
        <f>D7+D19</f>
        <v>37060119.900000006</v>
      </c>
      <c r="E43" s="30">
        <f>E7+E19</f>
        <v>15317101</v>
      </c>
      <c r="F43" s="30">
        <f>F7+F19</f>
        <v>15611168.6</v>
      </c>
      <c r="G43" s="29">
        <f t="shared" si="5"/>
        <v>294067.59999999963</v>
      </c>
      <c r="H43" s="31">
        <f t="shared" si="6"/>
        <v>1.0191986460101032</v>
      </c>
      <c r="I43" s="31">
        <f t="shared" si="7"/>
        <v>0.42123902033031463</v>
      </c>
      <c r="J43" s="29">
        <f t="shared" si="8"/>
        <v>1643729.0999999996</v>
      </c>
      <c r="K43" s="31">
        <f t="shared" si="9"/>
        <v>1.1176829224855422</v>
      </c>
      <c r="L43" s="37"/>
      <c r="M43" s="37"/>
      <c r="N43" s="37"/>
      <c r="O43" s="37"/>
      <c r="P43" s="37"/>
      <c r="Q43" s="37"/>
    </row>
    <row r="44" s="43" customFormat="1" ht="23.25" customHeight="1">
      <c r="A44" s="44" t="s">
        <v>86</v>
      </c>
      <c r="B44" s="45" t="s">
        <v>87</v>
      </c>
      <c r="C44" s="29">
        <f>SUM(C45,C46:C53)</f>
        <v>12892131.800000001</v>
      </c>
      <c r="D44" s="30">
        <f>SUM(D45,D46:D53)</f>
        <v>30597411.400000002</v>
      </c>
      <c r="E44" s="30">
        <f>SUM(E45,E46:E53)</f>
        <v>14324223.800000001</v>
      </c>
      <c r="F44" s="30">
        <f>SUM(F45,F46:F53)</f>
        <v>14177709.4</v>
      </c>
      <c r="G44" s="29">
        <f t="shared" si="5"/>
        <v>-146514.40000000037</v>
      </c>
      <c r="H44" s="31">
        <f t="shared" si="6"/>
        <v>0.98977156444595615</v>
      </c>
      <c r="I44" s="31">
        <f t="shared" si="7"/>
        <v>0.4633630346912288</v>
      </c>
      <c r="J44" s="29">
        <f t="shared" si="8"/>
        <v>1285577.5999999996</v>
      </c>
      <c r="K44" s="31">
        <f t="shared" si="9"/>
        <v>1.0997180000905669</v>
      </c>
      <c r="L44" s="43"/>
      <c r="M44" s="43"/>
      <c r="N44" s="43"/>
      <c r="O44" s="43"/>
      <c r="P44" s="43"/>
      <c r="Q44" s="43"/>
    </row>
    <row r="45" ht="30">
      <c r="A45" s="32" t="s">
        <v>88</v>
      </c>
      <c r="B45" s="33" t="s">
        <v>89</v>
      </c>
      <c r="C45" s="34">
        <v>299329.59999999998</v>
      </c>
      <c r="D45" s="35">
        <v>599211.69999999995</v>
      </c>
      <c r="E45" s="35">
        <v>358222.09999999998</v>
      </c>
      <c r="F45" s="35">
        <v>379470.40000000002</v>
      </c>
      <c r="G45" s="34">
        <f t="shared" si="5"/>
        <v>21248.300000000047</v>
      </c>
      <c r="H45" s="36">
        <f t="shared" si="6"/>
        <v>1.0593159941834969</v>
      </c>
      <c r="I45" s="36">
        <f t="shared" si="7"/>
        <v>0.63328269458022945</v>
      </c>
      <c r="J45" s="34">
        <f t="shared" si="8"/>
        <v>80140.800000000047</v>
      </c>
      <c r="K45" s="36">
        <f t="shared" si="9"/>
        <v>1.2677342969088257</v>
      </c>
      <c r="L45" s="1"/>
      <c r="M45" s="1"/>
      <c r="N45" s="1"/>
      <c r="O45" s="1"/>
      <c r="P45" s="1"/>
      <c r="Q45" s="1"/>
    </row>
    <row r="46" ht="30">
      <c r="A46" s="32" t="s">
        <v>90</v>
      </c>
      <c r="B46" s="33" t="s">
        <v>91</v>
      </c>
      <c r="C46" s="34">
        <v>1528685.1000000001</v>
      </c>
      <c r="D46" s="35">
        <v>9188373.9000000004</v>
      </c>
      <c r="E46" s="35">
        <f>1440468.6+670706.7</f>
        <v>2111175.2999999998</v>
      </c>
      <c r="F46" s="35">
        <v>2109513.6000000001</v>
      </c>
      <c r="G46" s="34">
        <f t="shared" si="5"/>
        <v>-1661.6999999997206</v>
      </c>
      <c r="H46" s="36">
        <f t="shared" si="6"/>
        <v>0.99921290287926368</v>
      </c>
      <c r="I46" s="36">
        <f t="shared" si="7"/>
        <v>0.22958508469055661</v>
      </c>
      <c r="J46" s="34">
        <f t="shared" si="8"/>
        <v>580828.5</v>
      </c>
      <c r="K46" s="36">
        <f t="shared" si="9"/>
        <v>1.3799530066722048</v>
      </c>
      <c r="L46" s="1"/>
      <c r="M46" s="1"/>
      <c r="N46" s="1"/>
      <c r="O46" s="1"/>
      <c r="P46" s="1"/>
      <c r="Q46" s="1"/>
    </row>
    <row r="47" ht="30">
      <c r="A47" s="32" t="s">
        <v>92</v>
      </c>
      <c r="B47" s="33" t="s">
        <v>93</v>
      </c>
      <c r="C47" s="34">
        <v>8902507.0999999996</v>
      </c>
      <c r="D47" s="35">
        <v>17821978</v>
      </c>
      <c r="E47" s="35">
        <f>9850724.9+15866.4</f>
        <v>9866591.3000000007</v>
      </c>
      <c r="F47" s="35">
        <v>9866588.0999999996</v>
      </c>
      <c r="G47" s="34">
        <f t="shared" si="5"/>
        <v>-3.2000000011175871</v>
      </c>
      <c r="H47" s="36">
        <f t="shared" si="6"/>
        <v>0.99999967567319814</v>
      </c>
      <c r="I47" s="36">
        <f t="shared" si="7"/>
        <v>0.55361913812260344</v>
      </c>
      <c r="J47" s="34">
        <f t="shared" si="8"/>
        <v>964081</v>
      </c>
      <c r="K47" s="36">
        <f t="shared" si="9"/>
        <v>1.1082932020351886</v>
      </c>
      <c r="L47" s="1"/>
      <c r="M47" s="46"/>
      <c r="N47" s="1"/>
      <c r="O47" s="1"/>
      <c r="P47" s="1"/>
      <c r="Q47" s="1"/>
    </row>
    <row r="48" ht="15">
      <c r="A48" s="32" t="s">
        <v>94</v>
      </c>
      <c r="B48" s="33" t="s">
        <v>95</v>
      </c>
      <c r="C48" s="34">
        <v>2152993.3999999999</v>
      </c>
      <c r="D48" s="35">
        <v>2981815.2000000002</v>
      </c>
      <c r="E48" s="35">
        <f>1837260.7+144941.8</f>
        <v>1982202.5</v>
      </c>
      <c r="F48" s="35">
        <v>1982202.5</v>
      </c>
      <c r="G48" s="34">
        <f t="shared" si="5"/>
        <v>0</v>
      </c>
      <c r="H48" s="36">
        <f t="shared" si="6"/>
        <v>1</v>
      </c>
      <c r="I48" s="36">
        <f t="shared" si="7"/>
        <v>0.66476369830028359</v>
      </c>
      <c r="J48" s="34">
        <f t="shared" si="8"/>
        <v>-170790.89999999991</v>
      </c>
      <c r="K48" s="36">
        <f t="shared" si="9"/>
        <v>0.92067281766864684</v>
      </c>
      <c r="L48" s="1"/>
      <c r="M48" s="1"/>
      <c r="N48" s="1"/>
      <c r="O48" s="1"/>
      <c r="P48" s="1"/>
      <c r="Q48" s="1"/>
    </row>
    <row r="49" ht="30">
      <c r="A49" s="32" t="s">
        <v>96</v>
      </c>
      <c r="B49" s="33" t="s">
        <v>97</v>
      </c>
      <c r="C49" s="34">
        <v>7164.3999999999996</v>
      </c>
      <c r="D49" s="35">
        <v>0</v>
      </c>
      <c r="E49" s="35">
        <v>0</v>
      </c>
      <c r="F49" s="35">
        <v>0</v>
      </c>
      <c r="G49" s="34">
        <f t="shared" si="5"/>
        <v>0</v>
      </c>
      <c r="H49" s="36" t="str">
        <f t="shared" si="6"/>
        <v/>
      </c>
      <c r="I49" s="36" t="str">
        <f t="shared" si="7"/>
        <v/>
      </c>
      <c r="J49" s="34">
        <f t="shared" si="8"/>
        <v>-7164.3999999999996</v>
      </c>
      <c r="K49" s="36">
        <f t="shared" si="9"/>
        <v>0</v>
      </c>
      <c r="L49" s="1"/>
      <c r="M49" s="1"/>
      <c r="N49" s="1"/>
      <c r="O49" s="1"/>
      <c r="P49" s="1"/>
      <c r="Q49" s="1"/>
    </row>
    <row r="50" ht="30">
      <c r="A50" s="32" t="s">
        <v>98</v>
      </c>
      <c r="B50" s="33" t="s">
        <v>99</v>
      </c>
      <c r="C50" s="34">
        <v>44836.300000000003</v>
      </c>
      <c r="D50" s="35">
        <v>0</v>
      </c>
      <c r="E50" s="35">
        <v>0</v>
      </c>
      <c r="F50" s="35">
        <v>155</v>
      </c>
      <c r="G50" s="34">
        <f t="shared" si="5"/>
        <v>155</v>
      </c>
      <c r="H50" s="36" t="str">
        <f t="shared" si="6"/>
        <v/>
      </c>
      <c r="I50" s="36" t="str">
        <f t="shared" si="7"/>
        <v/>
      </c>
      <c r="J50" s="34">
        <f t="shared" si="8"/>
        <v>-44681.300000000003</v>
      </c>
      <c r="K50" s="36">
        <f t="shared" si="9"/>
        <v>0.0034570203161277801</v>
      </c>
      <c r="L50" s="1"/>
      <c r="M50" s="1"/>
      <c r="N50" s="1"/>
      <c r="O50" s="1"/>
      <c r="P50" s="1"/>
      <c r="Q50" s="1"/>
    </row>
    <row r="51" ht="90">
      <c r="A51" s="32" t="s">
        <v>100</v>
      </c>
      <c r="B51" s="47" t="s">
        <v>101</v>
      </c>
      <c r="C51" s="34">
        <v>0</v>
      </c>
      <c r="D51" s="35">
        <v>0</v>
      </c>
      <c r="E51" s="35">
        <v>0</v>
      </c>
      <c r="F51" s="35">
        <v>-232.19999999999999</v>
      </c>
      <c r="G51" s="34">
        <f t="shared" si="5"/>
        <v>-232.19999999999999</v>
      </c>
      <c r="H51" s="36" t="str">
        <f t="shared" si="6"/>
        <v/>
      </c>
      <c r="I51" s="36" t="str">
        <f t="shared" si="7"/>
        <v/>
      </c>
      <c r="J51" s="34">
        <f t="shared" si="8"/>
        <v>-232.19999999999999</v>
      </c>
      <c r="K51" s="36" t="str">
        <f t="shared" si="9"/>
        <v/>
      </c>
      <c r="L51" s="1"/>
      <c r="M51" s="1"/>
      <c r="N51" s="1"/>
      <c r="O51" s="1"/>
      <c r="P51" s="1"/>
      <c r="Q51" s="1"/>
    </row>
    <row r="52" ht="75">
      <c r="A52" s="32" t="s">
        <v>102</v>
      </c>
      <c r="B52" s="33" t="s">
        <v>103</v>
      </c>
      <c r="C52" s="34">
        <v>26552.200000000001</v>
      </c>
      <c r="D52" s="35">
        <v>6032.6000000000004</v>
      </c>
      <c r="E52" s="35">
        <v>6032.6000000000004</v>
      </c>
      <c r="F52" s="35">
        <v>107957.5</v>
      </c>
      <c r="G52" s="34">
        <f t="shared" si="5"/>
        <v>101924.89999999999</v>
      </c>
      <c r="H52" s="36">
        <f t="shared" si="6"/>
        <v>17.89568345323741</v>
      </c>
      <c r="I52" s="36">
        <f t="shared" si="7"/>
        <v>17.89568345323741</v>
      </c>
      <c r="J52" s="34">
        <f t="shared" si="8"/>
        <v>81405.300000000003</v>
      </c>
      <c r="K52" s="36">
        <f t="shared" si="9"/>
        <v>4.0658589495409041</v>
      </c>
      <c r="L52" s="1"/>
      <c r="M52" s="1"/>
      <c r="N52" s="1"/>
      <c r="O52" s="1"/>
      <c r="P52" s="1"/>
      <c r="Q52" s="1"/>
    </row>
    <row r="53" ht="45">
      <c r="A53" s="32" t="s">
        <v>104</v>
      </c>
      <c r="B53" s="33" t="s">
        <v>105</v>
      </c>
      <c r="C53" s="34">
        <v>-69936.300000000003</v>
      </c>
      <c r="D53" s="35">
        <v>0</v>
      </c>
      <c r="E53" s="35">
        <v>0</v>
      </c>
      <c r="F53" s="35">
        <v>-267945.5</v>
      </c>
      <c r="G53" s="34">
        <f t="shared" si="5"/>
        <v>-267945.5</v>
      </c>
      <c r="H53" s="36" t="str">
        <f t="shared" si="6"/>
        <v/>
      </c>
      <c r="I53" s="36" t="str">
        <f t="shared" si="7"/>
        <v/>
      </c>
      <c r="J53" s="34">
        <f t="shared" si="8"/>
        <v>-198009.20000000001</v>
      </c>
      <c r="K53" s="36">
        <f t="shared" si="9"/>
        <v>3.8312793213252632</v>
      </c>
      <c r="L53" s="1"/>
      <c r="M53" s="1"/>
      <c r="N53" s="1"/>
      <c r="O53" s="1"/>
      <c r="P53" s="1"/>
      <c r="Q53" s="1"/>
    </row>
    <row r="54" s="37" customFormat="1" ht="24.75" customHeight="1">
      <c r="A54" s="48"/>
      <c r="B54" s="28" t="s">
        <v>106</v>
      </c>
      <c r="C54" s="29">
        <f>C43+C44</f>
        <v>26859571.300000001</v>
      </c>
      <c r="D54" s="30">
        <f>D43+D44</f>
        <v>67657531.300000012</v>
      </c>
      <c r="E54" s="30">
        <f>E43+E44</f>
        <v>29641324.800000001</v>
      </c>
      <c r="F54" s="30">
        <f>F43+F44</f>
        <v>29788878</v>
      </c>
      <c r="G54" s="29">
        <f t="shared" si="5"/>
        <v>147553.19999999925</v>
      </c>
      <c r="H54" s="31">
        <f t="shared" si="6"/>
        <v>1.0049779556411729</v>
      </c>
      <c r="I54" s="31">
        <f t="shared" si="7"/>
        <v>0.44028916556108505</v>
      </c>
      <c r="J54" s="29">
        <f t="shared" si="8"/>
        <v>2929306.6999999993</v>
      </c>
      <c r="K54" s="31">
        <f t="shared" si="9"/>
        <v>1.1090600690264927</v>
      </c>
      <c r="L54" s="37"/>
      <c r="M54" s="37"/>
      <c r="N54" s="37"/>
      <c r="O54" s="37"/>
      <c r="P54" s="37"/>
      <c r="Q54" s="37"/>
    </row>
    <row r="55" ht="12.75">
      <c r="A55" s="2"/>
      <c r="B55" s="3"/>
      <c r="C55" s="4"/>
      <c r="D55" s="4"/>
      <c r="E55" s="4"/>
      <c r="F55" s="4"/>
      <c r="G55" s="4"/>
      <c r="H55" s="4"/>
      <c r="I55" s="5"/>
      <c r="J55" s="5"/>
      <c r="K55" s="5"/>
      <c r="L55" s="1"/>
      <c r="M55" s="1"/>
      <c r="N55" s="1"/>
      <c r="O55" s="1"/>
      <c r="P55" s="1"/>
      <c r="Q55" s="1"/>
    </row>
    <row r="56" ht="12.75">
      <c r="A56" s="2"/>
      <c r="B56" s="3"/>
      <c r="C56" s="4"/>
      <c r="D56" s="4"/>
      <c r="E56" s="4"/>
      <c r="F56" s="4"/>
      <c r="G56" s="4"/>
      <c r="H56" s="4"/>
      <c r="I56" s="5"/>
      <c r="J56" s="5"/>
      <c r="K56" s="5"/>
      <c r="L56" s="1"/>
      <c r="M56" s="1"/>
      <c r="N56" s="1"/>
      <c r="O56" s="1"/>
      <c r="P56" s="1"/>
      <c r="Q56" s="1"/>
    </row>
    <row r="57" ht="12.75">
      <c r="A57" s="2"/>
      <c r="B57" s="3"/>
      <c r="C57" s="4"/>
      <c r="D57" s="4"/>
      <c r="E57" s="4"/>
      <c r="F57" s="4"/>
      <c r="G57" s="4"/>
      <c r="H57" s="4"/>
      <c r="I57" s="5"/>
      <c r="J57" s="5"/>
      <c r="K57" s="5"/>
      <c r="L57" s="1"/>
      <c r="M57" s="1"/>
      <c r="N57" s="1"/>
      <c r="O57" s="1"/>
      <c r="P57" s="1"/>
      <c r="Q57" s="1"/>
    </row>
    <row r="58" ht="12.75">
      <c r="A58" s="2"/>
      <c r="B58" s="3"/>
      <c r="C58" s="4"/>
      <c r="D58" s="4"/>
      <c r="E58" s="4"/>
      <c r="F58" s="4"/>
      <c r="G58" s="4"/>
      <c r="H58" s="4"/>
      <c r="I58" s="5"/>
      <c r="J58" s="5"/>
      <c r="K58" s="5"/>
      <c r="L58" s="1"/>
      <c r="M58" s="1"/>
      <c r="N58" s="1"/>
      <c r="O58" s="1"/>
      <c r="P58" s="1"/>
      <c r="Q58" s="1"/>
    </row>
    <row r="59" ht="12.75">
      <c r="A59" s="2"/>
      <c r="B59" s="3"/>
      <c r="C59" s="4"/>
      <c r="D59" s="4"/>
      <c r="E59" s="4"/>
      <c r="F59" s="4"/>
      <c r="G59" s="4"/>
      <c r="H59" s="4"/>
      <c r="I59" s="5"/>
      <c r="J59" s="5"/>
      <c r="K59" s="5"/>
      <c r="L59" s="1"/>
      <c r="M59" s="1"/>
      <c r="N59" s="1"/>
      <c r="O59" s="1"/>
      <c r="P59" s="1"/>
      <c r="Q59" s="1"/>
    </row>
    <row r="60" ht="12.75">
      <c r="A60" s="2"/>
      <c r="B60" s="3"/>
      <c r="C60" s="4"/>
      <c r="D60" s="4"/>
      <c r="E60" s="4"/>
      <c r="F60" s="4"/>
      <c r="G60" s="4"/>
      <c r="H60" s="4"/>
      <c r="I60" s="5"/>
      <c r="J60" s="5"/>
      <c r="K60" s="5"/>
      <c r="L60" s="1"/>
      <c r="M60" s="1"/>
      <c r="N60" s="1"/>
      <c r="O60" s="1"/>
      <c r="P60" s="1"/>
      <c r="Q60" s="1"/>
    </row>
    <row r="61" ht="12.75">
      <c r="A61" s="2"/>
      <c r="B61" s="3"/>
      <c r="C61" s="4"/>
      <c r="D61" s="4"/>
      <c r="E61" s="4"/>
      <c r="F61" s="4"/>
      <c r="G61" s="4"/>
      <c r="H61" s="4"/>
      <c r="I61" s="5"/>
      <c r="J61" s="5"/>
      <c r="K61" s="5"/>
      <c r="L61" s="1"/>
      <c r="M61" s="1"/>
      <c r="N61" s="1"/>
      <c r="O61" s="1"/>
      <c r="P61" s="1"/>
      <c r="Q61" s="1"/>
    </row>
    <row r="62" ht="12.75">
      <c r="A62" s="2"/>
      <c r="B62" s="3"/>
      <c r="C62" s="4"/>
      <c r="D62" s="4"/>
      <c r="E62" s="4"/>
      <c r="F62" s="4"/>
      <c r="G62" s="4"/>
      <c r="H62" s="4"/>
      <c r="I62" s="5"/>
      <c r="J62" s="5"/>
      <c r="K62" s="5"/>
      <c r="L62" s="1"/>
      <c r="M62" s="1"/>
      <c r="N62" s="1"/>
      <c r="O62" s="1"/>
      <c r="P62" s="1"/>
      <c r="Q62" s="1"/>
    </row>
    <row r="63" ht="12.75">
      <c r="A63" s="2"/>
      <c r="B63" s="3"/>
      <c r="C63" s="4"/>
      <c r="D63" s="4"/>
      <c r="E63" s="4"/>
      <c r="F63" s="4"/>
      <c r="G63" s="4"/>
      <c r="H63" s="4"/>
      <c r="I63" s="5"/>
      <c r="J63" s="5"/>
      <c r="K63" s="5"/>
      <c r="L63" s="1"/>
      <c r="M63" s="1"/>
      <c r="N63" s="1"/>
      <c r="O63" s="1"/>
      <c r="P63" s="1"/>
      <c r="Q63" s="1"/>
    </row>
    <row r="64" ht="12.75">
      <c r="A64" s="2"/>
      <c r="B64" s="3"/>
      <c r="C64" s="4"/>
      <c r="D64" s="4"/>
      <c r="E64" s="4"/>
      <c r="F64" s="4"/>
      <c r="G64" s="4"/>
      <c r="H64" s="4"/>
      <c r="I64" s="5"/>
      <c r="J64" s="5"/>
      <c r="K64" s="5"/>
      <c r="L64" s="1"/>
      <c r="M64" s="1"/>
      <c r="N64" s="1"/>
      <c r="O64" s="1"/>
      <c r="P64" s="1"/>
      <c r="Q64" s="1"/>
    </row>
    <row r="65" ht="12.75">
      <c r="A65" s="2"/>
      <c r="B65" s="3"/>
      <c r="C65" s="4"/>
      <c r="D65" s="4"/>
      <c r="E65" s="4"/>
      <c r="F65" s="4"/>
      <c r="G65" s="4"/>
      <c r="H65" s="4"/>
      <c r="I65" s="5"/>
      <c r="J65" s="5"/>
      <c r="K65" s="5"/>
      <c r="L65" s="1"/>
      <c r="M65" s="1"/>
      <c r="N65" s="1"/>
      <c r="O65" s="1"/>
      <c r="P65" s="1"/>
      <c r="Q65" s="1"/>
    </row>
    <row r="66" ht="12.75">
      <c r="A66" s="2"/>
      <c r="B66" s="3"/>
      <c r="C66" s="4"/>
      <c r="D66" s="4"/>
      <c r="E66" s="4"/>
      <c r="F66" s="4"/>
      <c r="G66" s="4"/>
      <c r="H66" s="4"/>
      <c r="I66" s="5"/>
      <c r="J66" s="5"/>
      <c r="K66" s="5"/>
      <c r="L66" s="1"/>
      <c r="M66" s="1"/>
      <c r="N66" s="1"/>
      <c r="O66" s="1"/>
      <c r="P66" s="1"/>
      <c r="Q66" s="1"/>
    </row>
    <row r="67" ht="12.75">
      <c r="D67" s="4"/>
      <c r="E67" s="4"/>
      <c r="F67" s="4"/>
      <c r="G67" s="4"/>
      <c r="H67" s="4"/>
      <c r="I67" s="5"/>
      <c r="J67" s="5"/>
      <c r="K67" s="5"/>
      <c r="L67" s="1"/>
      <c r="M67" s="1"/>
    </row>
    <row r="68" ht="12.75">
      <c r="D68" s="4"/>
      <c r="E68" s="4"/>
      <c r="F68" s="4"/>
      <c r="G68" s="4"/>
      <c r="H68" s="4"/>
      <c r="I68" s="5"/>
      <c r="J68" s="5"/>
      <c r="K68" s="5"/>
      <c r="L68" s="1"/>
      <c r="M68" s="1"/>
    </row>
    <row r="69" ht="12.75">
      <c r="D69" s="4"/>
      <c r="E69" s="4"/>
      <c r="F69" s="4"/>
      <c r="G69" s="4"/>
      <c r="H69" s="4"/>
      <c r="I69" s="5"/>
      <c r="J69" s="5"/>
      <c r="K69" s="5"/>
      <c r="L69" s="1"/>
      <c r="M69" s="1"/>
    </row>
    <row r="70" ht="12.75">
      <c r="C70" s="4"/>
      <c r="D70" s="4"/>
      <c r="E70" s="4"/>
      <c r="F70" s="4"/>
      <c r="G70" s="4"/>
      <c r="H70" s="4"/>
      <c r="I70" s="5"/>
      <c r="J70" s="5"/>
      <c r="K70" s="5"/>
      <c r="L70" s="1"/>
      <c r="M70" s="1"/>
    </row>
    <row r="71" ht="12.75">
      <c r="C71" s="4"/>
      <c r="D71" s="4"/>
      <c r="E71" s="4"/>
      <c r="F71" s="4"/>
      <c r="G71" s="4"/>
      <c r="H71" s="4"/>
      <c r="I71" s="5"/>
      <c r="J71" s="5"/>
      <c r="K71" s="5"/>
      <c r="L71" s="1"/>
      <c r="M71" s="1"/>
    </row>
    <row r="72" ht="12.75">
      <c r="D72" s="4"/>
      <c r="F72" s="4"/>
      <c r="G72" s="4"/>
      <c r="H72" s="4"/>
      <c r="I72" s="5"/>
      <c r="J72" s="5"/>
      <c r="K72" s="5"/>
      <c r="L72" s="1"/>
      <c r="M72" s="1"/>
    </row>
    <row r="73" ht="12.75">
      <c r="D73" s="4"/>
      <c r="F73" s="4"/>
      <c r="G73" s="4"/>
      <c r="H73" s="4"/>
      <c r="I73" s="5"/>
      <c r="J73" s="5"/>
      <c r="K73" s="5"/>
      <c r="L73" s="1"/>
      <c r="M73" s="1"/>
    </row>
    <row r="74" ht="12.75">
      <c r="C74" s="4"/>
      <c r="D74" s="4"/>
      <c r="E74" s="4"/>
      <c r="F74" s="4"/>
      <c r="G74" s="4"/>
      <c r="H74" s="4"/>
      <c r="I74" s="5"/>
      <c r="J74" s="5"/>
      <c r="K74" s="5"/>
      <c r="L74" s="1"/>
      <c r="M74" s="1"/>
    </row>
    <row r="75" ht="12.75">
      <c r="C75" s="4"/>
      <c r="D75" s="4"/>
      <c r="E75" s="4"/>
      <c r="F75" s="4"/>
      <c r="G75" s="4"/>
      <c r="H75" s="4"/>
      <c r="I75" s="5"/>
      <c r="J75" s="5"/>
      <c r="K75" s="5"/>
      <c r="L75" s="1"/>
      <c r="M75" s="1"/>
    </row>
    <row r="76" ht="12.75">
      <c r="C76" s="4"/>
      <c r="D76" s="4"/>
      <c r="E76" s="4"/>
      <c r="F76" s="4"/>
      <c r="G76" s="4"/>
      <c r="H76" s="4"/>
      <c r="I76" s="5"/>
      <c r="J76" s="5"/>
      <c r="K76" s="5"/>
      <c r="L76" s="1"/>
      <c r="M76" s="1"/>
    </row>
    <row r="77" ht="12.75">
      <c r="D77" s="4"/>
      <c r="F77" s="4"/>
    </row>
    <row r="78" ht="12.75">
      <c r="C78" s="4"/>
      <c r="D78" s="4"/>
      <c r="E78" s="4"/>
      <c r="F78" s="4"/>
    </row>
    <row r="79" ht="12.75">
      <c r="D79" s="4"/>
      <c r="F79" s="4"/>
    </row>
    <row r="80" ht="12.75">
      <c r="C80" s="4"/>
      <c r="D80" s="4"/>
      <c r="E80" s="4"/>
      <c r="F80" s="4"/>
      <c r="G80" s="4"/>
      <c r="H80" s="4"/>
    </row>
    <row r="81" ht="12.75">
      <c r="D81" s="4"/>
      <c r="F81" s="4"/>
    </row>
    <row r="82" ht="12.75">
      <c r="D82" s="4"/>
      <c r="F82" s="4"/>
    </row>
    <row r="83" ht="12.75">
      <c r="D83" s="4"/>
      <c r="F83" s="4"/>
    </row>
    <row r="84" ht="12.75">
      <c r="D84" s="4"/>
      <c r="F84" s="4"/>
    </row>
    <row r="85" ht="12.75">
      <c r="D85" s="4"/>
      <c r="F85" s="4"/>
    </row>
    <row r="86" ht="12.75">
      <c r="D86" s="4"/>
      <c r="F86" s="4"/>
    </row>
    <row r="87" ht="12.75">
      <c r="D87" s="4"/>
      <c r="F87" s="4"/>
    </row>
    <row r="88" ht="12.75">
      <c r="D88" s="4"/>
      <c r="F88" s="4"/>
    </row>
    <row r="89" ht="12.75">
      <c r="F89" s="4"/>
    </row>
    <row r="90" ht="12.75">
      <c r="F90" s="4"/>
    </row>
  </sheetData>
  <mergeCells count="1">
    <mergeCell ref="B4:K4"/>
  </mergeCells>
  <printOptions headings="0" gridLines="0"/>
  <pageMargins left="0.48818897637795278" right="0.07874015748031496" top="0.43307086614173229" bottom="0.43307086614173229" header="0.27559055118110237" footer="0.15748031496062992"/>
  <pageSetup paperSize="9" scale="85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popova-olva</cp:lastModifiedBy>
  <cp:revision>79</cp:revision>
  <dcterms:modified xsi:type="dcterms:W3CDTF">2026-07-10T04:27:51Z</dcterms:modified>
</cp:coreProperties>
</file>