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01.09.25" sheetId="1" state="visible" r:id="rId1"/>
  </sheets>
  <definedNames>
    <definedName name="_xlnm._FilterDatabase" localSheetId="0" hidden="1">'на 01.09.25'!$A$5:$K$51</definedName>
    <definedName name="Print_Titles" localSheetId="0" hidden="0">'на 01.09.25'!$4:$5</definedName>
    <definedName name="_xlnm.Print_Area" localSheetId="0">'на 01.09.25'!$A$1:$K$51</definedName>
  </definedNames>
  <calcPr/>
</workbook>
</file>

<file path=xl/sharedStrings.xml><?xml version="1.0" encoding="utf-8"?>
<sst xmlns="http://schemas.openxmlformats.org/spreadsheetml/2006/main" count="103" uniqueCount="103">
  <si>
    <t xml:space="preserve">Приложение 1 </t>
  </si>
  <si>
    <t xml:space="preserve">к пояснительной записке</t>
  </si>
  <si>
    <t xml:space="preserve">Оперативный анализ исполнения бюджета города Перми по доходам на 1 сентября 2025 года  </t>
  </si>
  <si>
    <t xml:space="preserve">тыс. руб.</t>
  </si>
  <si>
    <t xml:space="preserve">Код вида доходов</t>
  </si>
  <si>
    <t xml:space="preserve">Наименование вида доходов</t>
  </si>
  <si>
    <t xml:space="preserve">Факт на 01.09.2024г  (в сопост. условиях 2025г)</t>
  </si>
  <si>
    <t xml:space="preserve">Уточненный годовой план 2025 года </t>
  </si>
  <si>
    <t xml:space="preserve">План января-августа 2025 года</t>
  </si>
  <si>
    <t xml:space="preserve">Факт на 01.09.2025г. </t>
  </si>
  <si>
    <t xml:space="preserve">Отклонение факта отч.периода от плана отч.периода 2025 года</t>
  </si>
  <si>
    <t xml:space="preserve">Исполн. плана отч. периода 2025 года</t>
  </si>
  <si>
    <t xml:space="preserve">Исполн. плана 2025 года</t>
  </si>
  <si>
    <t xml:space="preserve">Откл. факта 2025г. от факта 2024г. </t>
  </si>
  <si>
    <t xml:space="preserve">Факт 2025г. к факту 2024г. соп.у.</t>
  </si>
  <si>
    <t xml:space="preserve">НАЛОГОВЫЕ ДОХОДЫ</t>
  </si>
  <si>
    <t xml:space="preserve">1 01 02000 01 0000 110</t>
  </si>
  <si>
    <t xml:space="preserve">Налог на доходы физических лиц</t>
  </si>
  <si>
    <t xml:space="preserve">1 03 02000 01 0000 110</t>
  </si>
  <si>
    <t xml:space="preserve">Акцизы по подакцизным товарам (продукции), производимым на территории Российской Федерации</t>
  </si>
  <si>
    <t xml:space="preserve">1 03 03000 01 0000 110</t>
  </si>
  <si>
    <t xml:space="preserve">Туристический налог</t>
  </si>
  <si>
    <t xml:space="preserve">1 05 01000 00 0000 110</t>
  </si>
  <si>
    <t xml:space="preserve">Налог, взимаемый в связи с применением упрощенной системы налогообложения</t>
  </si>
  <si>
    <t xml:space="preserve">1 05 02000 02 0000 110</t>
  </si>
  <si>
    <t xml:space="preserve">Единый налог на вмененный доход для отдельных видов деятельности</t>
  </si>
  <si>
    <t xml:space="preserve">1 05 03000 01 0000 110</t>
  </si>
  <si>
    <t xml:space="preserve">Единый сельскохозяйственный налог</t>
  </si>
  <si>
    <t xml:space="preserve">1 05 04000 02 0000 110</t>
  </si>
  <si>
    <t xml:space="preserve">Налог, взимаемый в связи с применением патентной системы налогообложения</t>
  </si>
  <si>
    <t xml:space="preserve">1 06 01000 00 0000 110</t>
  </si>
  <si>
    <t xml:space="preserve">Налог на имущество физических лиц</t>
  </si>
  <si>
    <t xml:space="preserve">1 06 06000 00 0000 110</t>
  </si>
  <si>
    <t xml:space="preserve">Земельный налог</t>
  </si>
  <si>
    <t xml:space="preserve">1 08 00000 00 0000 000</t>
  </si>
  <si>
    <t xml:space="preserve">Государственная пошлина </t>
  </si>
  <si>
    <t xml:space="preserve">1 09 00000 00 0000 000</t>
  </si>
  <si>
    <t xml:space="preserve">Задолженность  и перерасчеты по отмененным налогам, сборам и иным обязательным платежам</t>
  </si>
  <si>
    <t xml:space="preserve">НЕНАЛОГОВЫЕ ДОХОДЫ </t>
  </si>
  <si>
    <t xml:space="preserve">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</si>
  <si>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</si>
  <si>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1 11 05012 04 0000 120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</si>
  <si>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  средства от продажи права на заключение договоров аренды указанных земельных участков</t>
  </si>
  <si>
    <t xml:space="preserve">1 11 05024 04 0000 120</t>
  </si>
  <si>
    <t xml:space="preserve">Арендная плата за земельные участки, находящиеся в собственности городских округов </t>
  </si>
  <si>
    <t xml:space="preserve">1 11 05034 04 0000 120</t>
  </si>
  <si>
    <t xml:space="preserve">Доходы от сдачи в аренду объектов нежилого фонда</t>
  </si>
  <si>
    <t xml:space="preserve">1 11 05074 04 0000 120</t>
  </si>
  <si>
    <t xml:space="preserve">Доходы от сдачи в аренду имущества, составляющего казну городских округов (за исключением земельных участков). Платежи (перерасчеты) по данному виду дохода</t>
  </si>
  <si>
    <t xml:space="preserve">1 11 05092 04 0000 120</t>
  </si>
  <si>
    <t xml:space="preserve"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</si>
  <si>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 xml:space="preserve">1 11 05300 00 0000 120</t>
  </si>
  <si>
    <t xml:space="preserve">Плата по соглашениям об установлении сервитута в отношении земельных участков, находящихся в государственной или муниципальной собственности
</t>
  </si>
  <si>
    <t xml:space="preserve">1 11 05400 04 0000 120</t>
  </si>
  <si>
    <t xml:space="preserve"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</si>
  <si>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 xml:space="preserve">1 11 07014 04 0000 120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</si>
  <si>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</si>
  <si>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1 11 09000 00 0000 120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</si>
  <si>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</si>
  <si>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1 12 00000 00 0000 000</t>
  </si>
  <si>
    <t xml:space="preserve">Платежи при пользовании природными ресурсами</t>
  </si>
  <si>
    <t xml:space="preserve">1 13 00000 00 0000 000</t>
  </si>
  <si>
    <t xml:space="preserve">Доходы от оказания платных услуг (работ) и компенсации затрат государства</t>
  </si>
  <si>
    <t xml:space="preserve">1 14 01040 04 0000 410</t>
  </si>
  <si>
    <t xml:space="preserve">Доходы от продажи квартир, находящихся в собственности городских округов</t>
  </si>
  <si>
    <t xml:space="preserve">1 14 02042 04 0000 000</t>
  </si>
  <si>
    <t xml:space="preserve"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</t>
  </si>
  <si>
    <t xml:space="preserve">1 14 06000 04 0000 430</t>
  </si>
  <si>
    <t xml:space="preserve">Доходы от продажи земельных участков, находящихся в государственной и муниципальной собственности</t>
  </si>
  <si>
    <t xml:space="preserve">1 14 06300 04 0000 430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</si>
  <si>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</si>
  <si>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1 14 13040 04 0000 000</t>
  </si>
  <si>
    <t xml:space="preserve"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</si>
  <si>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 xml:space="preserve">1 16 00000 00 0000 000</t>
  </si>
  <si>
    <t xml:space="preserve">Штрафы, санкции, возмещение ущерба</t>
  </si>
  <si>
    <t xml:space="preserve">1 17 01000 00 0000 180</t>
  </si>
  <si>
    <t xml:space="preserve">Невыясненные поступления</t>
  </si>
  <si>
    <t xml:space="preserve">1 17 05000 00 0000 180</t>
  </si>
  <si>
    <t xml:space="preserve">Прочие неналоговые доходы</t>
  </si>
  <si>
    <t xml:space="preserve">1 17 15000 00 0000 150</t>
  </si>
  <si>
    <t xml:space="preserve">Инициативные платежи</t>
  </si>
  <si>
    <t xml:space="preserve">ИТОГО НАЛОГОВЫХ И НЕНАЛОГОВЫХ ДОХОДОВ </t>
  </si>
  <si>
    <t xml:space="preserve">2 00 00000 00 0000 000</t>
  </si>
  <si>
    <t xml:space="preserve">БЕЗВОЗМЕЗДНЫЕ ПОСТУПЛЕНИЯ</t>
  </si>
  <si>
    <t xml:space="preserve">2 02 10000 00 0000 150</t>
  </si>
  <si>
    <t xml:space="preserve">Дотации бюджетам бюджетной системы Российской Федерации</t>
  </si>
  <si>
    <t xml:space="preserve">2 02 20000 00 0000 150</t>
  </si>
  <si>
    <t xml:space="preserve">Субсидии бюджетам бюджетной системы Российской Федерации (межбюджетные субсидии)</t>
  </si>
  <si>
    <t xml:space="preserve">2 02 30000 00 0000 150</t>
  </si>
  <si>
    <t xml:space="preserve">Субвенции бюджетам бюджетной системы Российской Федерации</t>
  </si>
  <si>
    <t xml:space="preserve">2 02 40000 00 0000 150</t>
  </si>
  <si>
    <t xml:space="preserve">Иные межбюджетные трансферты</t>
  </si>
  <si>
    <t xml:space="preserve">2 03 00000 00 0000 000</t>
  </si>
  <si>
    <t xml:space="preserve">Безвозмездные поступления от государственных (муниципальных) организаций</t>
  </si>
  <si>
    <t xml:space="preserve">2 07 00000 00 0000 150</t>
  </si>
  <si>
    <t xml:space="preserve">Прочие безвозмездные поступления в бюджеты городских округов</t>
  </si>
  <si>
    <t xml:space="preserve">2 08 04000 04 0000 150</t>
  </si>
  <si>
    <t xml:space="preserve"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</si>
  <si>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2 18 00000 00 0000 000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</si>
  <si>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</si>
  <si>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2 19 00000 00 0000 000</t>
  </si>
  <si>
    <t xml:space="preserve">Возврат остатков субсидий, субвенций и иных межбюджетных трансфертов, имеющих целевое назначение, прошлых лет</t>
  </si>
  <si>
    <t xml:space="preserve">ВСЕГО ДОХОДОВ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</si>
</sst>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0" formatCode="_-* #\ ##0.00&quot;р.&quot;_-;\-* #\ ##0.00&quot;р.&quot;_-;_-* \-??&quot;р.&quot;_-;_-@_-"/>
    <numFmt numFmtId="161" formatCode="_-* #,##0.00&quot;р.&quot;_-;\-* #,##0.00&quot;р.&quot;_-;_-* \-??&quot;р.&quot;_-;_-@_-"/>
    <numFmt numFmtId="162" formatCode="_-* #,##0.00\ &quot;₽&quot;_-;\-* #,##0.00\ &quot;₽&quot;_-;_-* &quot;-&quot;??\ &quot;₽&quot;_-;_-@_-"/>
    <numFmt numFmtId="163" formatCode="_-* #,##0.00\ _₽_-;\-* #,##0.00\ _₽_-;_-* &quot;-&quot;??\ _₽_-;_-@_-"/>
    <numFmt numFmtId="164" formatCode="#,##0.0"/>
    <numFmt numFmtId="165" formatCode="#\ ##0"/>
    <numFmt numFmtId="166" formatCode="#\ ##0.0"/>
    <numFmt numFmtId="167" formatCode="0.0%"/>
  </numFmts>
  <fonts count="13">
    <font>
      <sz val="12.000000"/>
      <color theme="1"/>
      <name val="Times New Roman"/>
    </font>
    <font>
      <sz val="12.000000"/>
      <name val="Times New Roman"/>
    </font>
    <font>
      <sz val="11.000000"/>
      <color theme="1"/>
      <name val="Calibri"/>
      <scheme val="minor"/>
    </font>
    <font>
      <sz val="10.000000"/>
      <name val="Arial"/>
    </font>
    <font>
      <sz val="8.000000"/>
      <name val="Times New Roman"/>
    </font>
    <font>
      <sz val="14.000000"/>
      <name val="Times New Roman"/>
    </font>
    <font>
      <b/>
      <sz val="16.000000"/>
      <name val="Times New Roman"/>
    </font>
    <font>
      <i/>
      <sz val="14.000000"/>
      <name val="Times New Roman"/>
    </font>
    <font>
      <i/>
      <sz val="14.000000"/>
      <color indexed="2"/>
      <name val="Times New Roman"/>
    </font>
    <font>
      <b/>
      <sz val="12.000000"/>
      <name val="Times New Roman"/>
    </font>
    <font>
      <b/>
      <i/>
      <sz val="12.000000"/>
      <name val="Times New Roman"/>
    </font>
    <font>
      <i/>
      <sz val="12.000000"/>
      <name val="Times New Roman"/>
    </font>
    <font>
      <b/>
      <sz val="12.5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0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1" fillId="0" borderId="0" numFmtId="161" applyNumberFormat="1" applyFont="1" applyFill="1" applyBorder="0" applyProtection="0"/>
    <xf fontId="2" fillId="0" borderId="0" numFmtId="162" applyNumberFormat="1" applyFont="0" applyFill="0" applyBorder="0" applyProtection="0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9" applyNumberFormat="1" applyFont="0" applyFill="0" applyBorder="0" applyProtection="0"/>
    <xf fontId="2" fillId="0" borderId="0" numFmtId="9" applyNumberFormat="1" applyFont="0" applyFill="0" applyBorder="0" applyProtection="0"/>
    <xf fontId="2" fillId="0" borderId="0" numFmtId="163" applyNumberFormat="1" applyFont="0" applyFill="0" applyBorder="0" applyProtection="0"/>
  </cellStyleXfs>
  <cellXfs count="51">
    <xf fontId="0" fillId="0" borderId="0" numFmtId="0" xfId="0"/>
    <xf fontId="1" fillId="0" borderId="0" numFmtId="0" xfId="0" applyFont="1" applyAlignment="1">
      <alignment vertical="center"/>
    </xf>
    <xf fontId="4" fillId="0" borderId="0" numFmtId="49" xfId="0" applyNumberFormat="1" applyFont="1" applyAlignment="1">
      <alignment horizontal="left" vertical="center"/>
    </xf>
    <xf fontId="1" fillId="0" borderId="0" numFmtId="0" xfId="0" applyFont="1" applyAlignment="1">
      <alignment vertical="top" wrapText="1"/>
    </xf>
    <xf fontId="1" fillId="0" borderId="0" numFmtId="164" xfId="0" applyNumberFormat="1" applyFont="1" applyAlignment="1">
      <alignment vertical="center" wrapText="1"/>
    </xf>
    <xf fontId="1" fillId="0" borderId="0" numFmtId="165" xfId="0" applyNumberFormat="1" applyFont="1" applyAlignment="1">
      <alignment vertical="center"/>
    </xf>
    <xf fontId="1" fillId="0" borderId="0" numFmtId="0" xfId="0" applyFont="1" applyAlignment="1">
      <alignment vertical="center" wrapText="1"/>
    </xf>
    <xf fontId="5" fillId="0" borderId="0" numFmtId="0" xfId="0" applyFont="1" applyAlignment="1">
      <alignment vertical="center" wrapText="1"/>
    </xf>
    <xf fontId="1" fillId="0" borderId="0" numFmtId="0" xfId="0" applyFont="1" applyAlignment="1">
      <alignment horizontal="right" vertical="center"/>
    </xf>
    <xf fontId="4" fillId="0" borderId="0" numFmtId="0" xfId="0" applyFont="1" applyAlignment="1">
      <alignment horizontal="left" vertical="center"/>
    </xf>
    <xf fontId="1" fillId="0" borderId="0" numFmtId="0" xfId="0" applyFont="1" applyAlignment="1">
      <alignment horizontal="right" vertical="center" wrapText="1"/>
    </xf>
    <xf fontId="5" fillId="0" borderId="0" numFmtId="0" xfId="0" applyFont="1" applyAlignment="1">
      <alignment horizontal="right" vertical="center" wrapText="1"/>
    </xf>
    <xf fontId="6" fillId="0" borderId="0" numFmtId="166" xfId="0" applyNumberFormat="1" applyFont="1" applyAlignment="1">
      <alignment horizontal="center" vertical="center"/>
    </xf>
    <xf fontId="5" fillId="0" borderId="0" numFmtId="0" xfId="0" applyFont="1" applyAlignment="1">
      <alignment vertical="center"/>
    </xf>
    <xf fontId="7" fillId="0" borderId="0" numFmtId="166" xfId="0" applyNumberFormat="1" applyFont="1" applyAlignment="1">
      <alignment horizontal="left" vertical="center"/>
    </xf>
    <xf fontId="7" fillId="0" borderId="0" numFmtId="166" xfId="0" applyNumberFormat="1" applyFont="1" applyAlignment="1">
      <alignment vertical="top" wrapText="1"/>
    </xf>
    <xf fontId="8" fillId="0" borderId="0" numFmtId="4" xfId="0" applyNumberFormat="1" applyFont="1" applyAlignment="1">
      <alignment horizontal="center" vertical="center" wrapText="1"/>
    </xf>
    <xf fontId="7" fillId="0" borderId="0" numFmtId="164" xfId="0" applyNumberFormat="1" applyFont="1" applyAlignment="1">
      <alignment horizontal="center" vertical="center" wrapText="1"/>
    </xf>
    <xf fontId="1" fillId="0" borderId="0" numFmtId="165" xfId="0" applyNumberFormat="1" applyFont="1" applyAlignment="1">
      <alignment horizontal="right" vertical="center"/>
    </xf>
    <xf fontId="9" fillId="0" borderId="0" numFmtId="0" xfId="0" applyFont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9" fillId="0" borderId="1" numFmtId="164" xfId="1" applyNumberFormat="1" applyFont="1" applyBorder="1" applyAlignment="1" applyProtection="1">
      <alignment horizontal="center" vertical="center" wrapText="1"/>
    </xf>
    <xf fontId="9" fillId="0" borderId="1" numFmtId="164" xfId="1" applyNumberFormat="1" applyFont="1" applyBorder="1" applyAlignment="1">
      <alignment horizontal="center" vertical="center" wrapText="1"/>
    </xf>
    <xf fontId="9" fillId="0" borderId="1" numFmtId="3" xfId="0" applyNumberFormat="1" applyFont="1" applyBorder="1" applyAlignment="1">
      <alignment horizontal="center" vertical="center" wrapText="1"/>
    </xf>
    <xf fontId="9" fillId="0" borderId="1" numFmtId="165" xfId="0" applyNumberFormat="1" applyFont="1" applyBorder="1" applyAlignment="1">
      <alignment horizontal="center" vertical="center" wrapText="1"/>
    </xf>
    <xf fontId="9" fillId="0" borderId="0" numFmtId="0" xfId="0" applyFont="1" applyAlignment="1">
      <alignment vertical="center"/>
    </xf>
    <xf fontId="10" fillId="0" borderId="1" numFmtId="166" xfId="0" applyNumberFormat="1" applyFont="1" applyBorder="1" applyAlignment="1">
      <alignment horizontal="left" vertical="center"/>
    </xf>
    <xf fontId="9" fillId="0" borderId="1" numFmtId="166" xfId="0" applyNumberFormat="1" applyFont="1" applyBorder="1" applyAlignment="1">
      <alignment vertical="center" wrapText="1"/>
    </xf>
    <xf fontId="9" fillId="0" borderId="1" numFmtId="164" xfId="1" applyNumberFormat="1" applyFont="1" applyBorder="1" applyAlignment="1" applyProtection="1">
      <alignment horizontal="right" vertical="center" wrapText="1"/>
    </xf>
    <xf fontId="9" fillId="0" borderId="1" numFmtId="164" xfId="1" applyNumberFormat="1" applyFont="1" applyBorder="1" applyAlignment="1">
      <alignment horizontal="right" vertical="center" wrapText="1"/>
    </xf>
    <xf fontId="9" fillId="0" borderId="1" numFmtId="167" xfId="7" applyNumberFormat="1" applyFont="1" applyBorder="1" applyAlignment="1" applyProtection="1">
      <alignment horizontal="right" vertical="center" wrapText="1"/>
    </xf>
    <xf fontId="1" fillId="0" borderId="1" numFmtId="166" xfId="0" applyNumberFormat="1" applyFont="1" applyBorder="1" applyAlignment="1">
      <alignment horizontal="left" vertical="center"/>
    </xf>
    <xf fontId="1" fillId="0" borderId="1" numFmtId="166" xfId="0" applyNumberFormat="1" applyFont="1" applyBorder="1" applyAlignment="1">
      <alignment vertical="center" wrapText="1"/>
    </xf>
    <xf fontId="1" fillId="0" borderId="1" numFmtId="164" xfId="1" applyNumberFormat="1" applyFont="1" applyBorder="1" applyAlignment="1" applyProtection="1">
      <alignment horizontal="right" vertical="center" wrapText="1"/>
    </xf>
    <xf fontId="1" fillId="0" borderId="1" numFmtId="164" xfId="1" applyNumberFormat="1" applyFont="1" applyBorder="1" applyAlignment="1">
      <alignment horizontal="right" vertical="center" wrapText="1"/>
    </xf>
    <xf fontId="1" fillId="0" borderId="1" numFmtId="167" xfId="7" applyNumberFormat="1" applyFont="1" applyBorder="1" applyAlignment="1" applyProtection="1">
      <alignment horizontal="right" vertical="center" wrapText="1"/>
    </xf>
    <xf fontId="11" fillId="0" borderId="0" numFmtId="0" xfId="0" applyFont="1" applyAlignment="1">
      <alignment vertical="center"/>
    </xf>
    <xf fontId="1" fillId="0" borderId="1" numFmtId="166" xfId="0" applyNumberFormat="1" applyFont="1" applyBorder="1" applyAlignment="1">
      <alignment vertical="top" wrapText="1"/>
    </xf>
    <xf fontId="1" fillId="2" borderId="1" numFmtId="164" xfId="1" applyNumberFormat="1" applyFont="1" applyFill="1" applyBorder="1" applyAlignment="1">
      <alignment horizontal="right" vertical="center" wrapText="1"/>
    </xf>
    <xf fontId="9" fillId="0" borderId="1" numFmtId="166" xfId="0" applyNumberFormat="1" applyFont="1" applyBorder="1" applyAlignment="1">
      <alignment horizontal="left" vertical="center"/>
    </xf>
    <xf fontId="9" fillId="0" borderId="1" numFmtId="166" xfId="0" applyNumberFormat="1" applyFont="1" applyBorder="1" applyAlignment="1">
      <alignment horizontal="left" vertical="center" wrapText="1"/>
    </xf>
    <xf fontId="9" fillId="0" borderId="0" numFmtId="0" xfId="0" applyFont="1" applyAlignment="1">
      <alignment horizontal="right" vertical="center"/>
    </xf>
    <xf fontId="9" fillId="0" borderId="1" numFmtId="166" xfId="0" applyNumberFormat="1" applyFont="1" applyBorder="1" applyAlignment="1">
      <alignment horizontal="right" vertical="center"/>
    </xf>
    <xf fontId="0" fillId="0" borderId="1" numFmtId="166" xfId="0" applyNumberFormat="1" applyBorder="1" applyAlignment="1">
      <alignment horizontal="justify" vertical="center" wrapText="1"/>
    </xf>
    <xf fontId="12" fillId="0" borderId="0" numFmtId="0" xfId="0" applyFont="1"/>
    <xf fontId="12" fillId="0" borderId="1" numFmtId="0" xfId="0" applyFont="1" applyBorder="1" applyAlignment="1">
      <alignment horizontal="left"/>
    </xf>
    <xf fontId="12" fillId="0" borderId="1" numFmtId="166" xfId="0" applyNumberFormat="1" applyFont="1" applyBorder="1" applyAlignment="1">
      <alignment wrapText="1"/>
    </xf>
    <xf fontId="12" fillId="0" borderId="1" numFmtId="164" xfId="1" applyNumberFormat="1" applyFont="1" applyBorder="1" applyAlignment="1" applyProtection="1">
      <alignment horizontal="right" wrapText="1"/>
    </xf>
    <xf fontId="12" fillId="0" borderId="1" numFmtId="164" xfId="1" applyNumberFormat="1" applyFont="1" applyBorder="1" applyAlignment="1">
      <alignment horizontal="right" wrapText="1"/>
    </xf>
    <xf fontId="12" fillId="0" borderId="1" numFmtId="167" xfId="7" applyNumberFormat="1" applyFont="1" applyBorder="1" applyAlignment="1" applyProtection="1">
      <alignment horizontal="right" wrapText="1"/>
    </xf>
    <xf fontId="1" fillId="0" borderId="0" numFmtId="49" xfId="0" applyNumberFormat="1" applyFont="1" applyAlignment="1">
      <alignment horizontal="left" vertical="center"/>
    </xf>
  </cellXfs>
  <cellStyles count="10">
    <cellStyle name="Денежный" xfId="1" builtinId="4"/>
    <cellStyle name="Денежный 2" xfId="2"/>
    <cellStyle name="Денежный 3" xfId="3"/>
    <cellStyle name="Обычный" xfId="0" builtinId="0"/>
    <cellStyle name="Обычный 2" xfId="4"/>
    <cellStyle name="Обычный 2 2" xfId="5"/>
    <cellStyle name="Обычный 2 3 2" xfId="6"/>
    <cellStyle name="Процентный" xfId="7" builtinId="5"/>
    <cellStyle name="Процентный 2" xfId="8"/>
    <cellStyle name="Финансовый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" zoomScale="90" workbookViewId="0">
      <pane ySplit="5" topLeftCell="A6" activePane="bottomLeft" state="frozen"/>
      <selection activeCell="C12" activeCellId="0" sqref="C12:C13"/>
    </sheetView>
  </sheetViews>
  <sheetFormatPr defaultColWidth="15.25" defaultRowHeight="15" customHeight="1"/>
  <cols>
    <col customWidth="1" hidden="1" min="1" max="1" style="2" width="23.25"/>
    <col customWidth="1" min="2" max="2" style="3" width="50.125"/>
    <col customWidth="1" min="3" max="3" style="4" width="12.50390625"/>
    <col customWidth="1" min="4" max="4" style="4" width="13.125"/>
    <col customWidth="1" min="5" max="6" style="4" width="12.50390625"/>
    <col customWidth="1" min="7" max="7" style="4" width="12.625"/>
    <col customWidth="1" min="8" max="8" style="4" width="9.375"/>
    <col customWidth="1" min="9" max="9" style="5" width="9.25390625"/>
    <col customWidth="1" min="10" max="10" style="5" width="12.125"/>
    <col customWidth="1" min="11" max="11" style="5" width="9.75"/>
    <col min="12" max="16384" style="1" width="15.25"/>
  </cols>
  <sheetData>
    <row r="1" ht="15" customHeight="1">
      <c r="C1" s="6"/>
      <c r="D1" s="7"/>
      <c r="E1" s="7"/>
      <c r="F1" s="7"/>
      <c r="G1" s="7"/>
      <c r="H1" s="7"/>
      <c r="I1" s="7"/>
      <c r="J1" s="7"/>
      <c r="K1" s="8" t="s">
        <v>0</v>
      </c>
    </row>
    <row r="2" ht="15" customHeight="1">
      <c r="A2" s="9"/>
      <c r="C2" s="10"/>
      <c r="D2" s="11"/>
      <c r="E2" s="11"/>
      <c r="F2" s="11"/>
      <c r="G2" s="11"/>
      <c r="H2" s="11"/>
      <c r="I2" s="11"/>
      <c r="J2" s="11"/>
      <c r="K2" s="8" t="s">
        <v>1</v>
      </c>
    </row>
    <row r="3" ht="21.75" customHeight="1">
      <c r="A3" s="2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</row>
    <row r="4" s="13" customFormat="1" ht="15" customHeight="1">
      <c r="A4" s="14"/>
      <c r="B4" s="15"/>
      <c r="C4" s="16"/>
      <c r="D4" s="17"/>
      <c r="E4" s="17"/>
      <c r="F4" s="17"/>
      <c r="G4" s="17"/>
      <c r="H4" s="17"/>
      <c r="I4" s="17"/>
      <c r="J4" s="17"/>
      <c r="K4" s="18" t="s">
        <v>3</v>
      </c>
    </row>
    <row r="5" s="19" customFormat="1" ht="97.5" customHeight="1">
      <c r="A5" s="20" t="s">
        <v>4</v>
      </c>
      <c r="B5" s="20" t="s">
        <v>5</v>
      </c>
      <c r="C5" s="21" t="s">
        <v>6</v>
      </c>
      <c r="D5" s="22" t="s">
        <v>7</v>
      </c>
      <c r="E5" s="22" t="s">
        <v>8</v>
      </c>
      <c r="F5" s="22" t="s">
        <v>9</v>
      </c>
      <c r="G5" s="23" t="s">
        <v>10</v>
      </c>
      <c r="H5" s="23" t="s">
        <v>11</v>
      </c>
      <c r="I5" s="24" t="s">
        <v>12</v>
      </c>
      <c r="J5" s="24" t="s">
        <v>13</v>
      </c>
      <c r="K5" s="24" t="s">
        <v>14</v>
      </c>
    </row>
    <row r="6" s="25" customFormat="1" ht="20.25" customHeight="1">
      <c r="A6" s="26"/>
      <c r="B6" s="27" t="s">
        <v>15</v>
      </c>
      <c r="C6" s="28">
        <f>C7+C8+C9+C10+C11+C12+C13+C14+C15+C16+C17</f>
        <v>13447832.707462689</v>
      </c>
      <c r="D6" s="29">
        <f>D7+D8+D9+D10+D11+D12+D13+D14+D15+D16+D17</f>
        <v>28065221.000000004</v>
      </c>
      <c r="E6" s="29">
        <f>E7+E8+E9+E10+E11+E12+E13+E14+E15+E16+E17</f>
        <v>15994645.800000001</v>
      </c>
      <c r="F6" s="29">
        <f>F7+F8+F9+F10+F11+F12+F13+F14+F15+F16+F17</f>
        <v>15387705.6</v>
      </c>
      <c r="G6" s="28">
        <f t="shared" ref="G6:G51" si="0">F6-E6</f>
        <v>-606940.20000000112</v>
      </c>
      <c r="H6" s="30">
        <f t="shared" ref="H6:H51" si="1">IFERROR(F6/E6,"")</f>
        <v>0.96205353919122105</v>
      </c>
      <c r="I6" s="30">
        <f t="shared" ref="I6:I51" si="2">IFERROR(F6/D6,"")</f>
        <v>0.54828378511610498</v>
      </c>
      <c r="J6" s="28">
        <f t="shared" ref="J6:J51" si="3">F6-C6</f>
        <v>1939872.8925373107</v>
      </c>
      <c r="K6" s="30">
        <f t="shared" ref="K6:K51" si="4">IFERROR(F6/C6,"")</f>
        <v>1.1442517121335696</v>
      </c>
    </row>
    <row r="7" ht="19.5" customHeight="1">
      <c r="A7" s="31" t="s">
        <v>16</v>
      </c>
      <c r="B7" s="32" t="s">
        <v>17</v>
      </c>
      <c r="C7" s="33">
        <f>11715589.3/33.5*30</f>
        <v>10491572.507462688</v>
      </c>
      <c r="D7" s="34">
        <v>21478832.199999999</v>
      </c>
      <c r="E7" s="34">
        <v>12538528.4</v>
      </c>
      <c r="F7" s="34">
        <v>11571985.9</v>
      </c>
      <c r="G7" s="33">
        <f t="shared" si="0"/>
        <v>-966542.5</v>
      </c>
      <c r="H7" s="35">
        <f t="shared" si="1"/>
        <v>0.92291419940477226</v>
      </c>
      <c r="I7" s="35">
        <f t="shared" si="2"/>
        <v>0.53876234016111924</v>
      </c>
      <c r="J7" s="33">
        <f t="shared" si="3"/>
        <v>1080413.3925373126</v>
      </c>
      <c r="K7" s="35">
        <f t="shared" si="4"/>
        <v>1.1029791665423663</v>
      </c>
    </row>
    <row r="8" ht="33" customHeight="1">
      <c r="A8" s="31" t="s">
        <v>18</v>
      </c>
      <c r="B8" s="32" t="s">
        <v>19</v>
      </c>
      <c r="C8" s="33">
        <v>54461.599999999999</v>
      </c>
      <c r="D8" s="34">
        <v>82008.100000000006</v>
      </c>
      <c r="E8" s="34">
        <v>54163.5</v>
      </c>
      <c r="F8" s="34">
        <v>55697.699999999997</v>
      </c>
      <c r="G8" s="33">
        <f t="shared" si="0"/>
        <v>1534.1999999999971</v>
      </c>
      <c r="H8" s="35">
        <f t="shared" si="1"/>
        <v>1.0283253482511285</v>
      </c>
      <c r="I8" s="35">
        <f t="shared" si="2"/>
        <v>0.67917315484689922</v>
      </c>
      <c r="J8" s="33">
        <f t="shared" si="3"/>
        <v>1236.0999999999985</v>
      </c>
      <c r="K8" s="35">
        <f t="shared" si="4"/>
        <v>1.0226967257664115</v>
      </c>
    </row>
    <row r="9" ht="19.5" customHeight="1">
      <c r="A9" s="31" t="s">
        <v>20</v>
      </c>
      <c r="B9" s="32" t="s">
        <v>21</v>
      </c>
      <c r="C9" s="33">
        <v>0</v>
      </c>
      <c r="D9" s="34">
        <v>52994.300000000003</v>
      </c>
      <c r="E9" s="34">
        <v>32497.099999999999</v>
      </c>
      <c r="F9" s="34">
        <v>18860.799999999999</v>
      </c>
      <c r="G9" s="33">
        <f t="shared" si="0"/>
        <v>-13636.299999999999</v>
      </c>
      <c r="H9" s="35">
        <f t="shared" si="1"/>
        <v>0.58038409581162631</v>
      </c>
      <c r="I9" s="35">
        <f t="shared" si="2"/>
        <v>0.35590242724217508</v>
      </c>
      <c r="J9" s="33">
        <f t="shared" si="3"/>
        <v>18860.799999999999</v>
      </c>
      <c r="K9" s="35" t="str">
        <f t="shared" si="4"/>
        <v/>
      </c>
    </row>
    <row r="10" ht="33.75" customHeight="1">
      <c r="A10" s="31" t="s">
        <v>22</v>
      </c>
      <c r="B10" s="32" t="s">
        <v>23</v>
      </c>
      <c r="C10" s="33">
        <v>867153.59999999998</v>
      </c>
      <c r="D10" s="34">
        <v>1259409.1000000001</v>
      </c>
      <c r="E10" s="34">
        <v>935989</v>
      </c>
      <c r="F10" s="34">
        <v>930488.30000000005</v>
      </c>
      <c r="G10" s="33">
        <f t="shared" si="0"/>
        <v>-5500.6999999999534</v>
      </c>
      <c r="H10" s="35">
        <f t="shared" si="1"/>
        <v>0.99412311469472403</v>
      </c>
      <c r="I10" s="35">
        <f t="shared" si="2"/>
        <v>0.73882926524828185</v>
      </c>
      <c r="J10" s="33">
        <f t="shared" si="3"/>
        <v>63334.70000000007</v>
      </c>
      <c r="K10" s="35">
        <f t="shared" si="4"/>
        <v>1.0730374641816629</v>
      </c>
    </row>
    <row r="11" ht="33" customHeight="1">
      <c r="A11" s="31" t="s">
        <v>24</v>
      </c>
      <c r="B11" s="32" t="s">
        <v>25</v>
      </c>
      <c r="C11" s="33">
        <v>635</v>
      </c>
      <c r="D11" s="34">
        <v>0</v>
      </c>
      <c r="E11" s="34">
        <v>0</v>
      </c>
      <c r="F11" s="34">
        <v>252.19999999999999</v>
      </c>
      <c r="G11" s="33">
        <f t="shared" si="0"/>
        <v>252.19999999999999</v>
      </c>
      <c r="H11" s="35" t="str">
        <f t="shared" si="1"/>
        <v/>
      </c>
      <c r="I11" s="35" t="str">
        <f t="shared" si="2"/>
        <v/>
      </c>
      <c r="J11" s="33">
        <f t="shared" si="3"/>
        <v>-382.80000000000001</v>
      </c>
      <c r="K11" s="35">
        <f t="shared" si="4"/>
        <v>0.39716535433070865</v>
      </c>
    </row>
    <row r="12" ht="18.75" customHeight="1">
      <c r="A12" s="31" t="s">
        <v>26</v>
      </c>
      <c r="B12" s="32" t="s">
        <v>27</v>
      </c>
      <c r="C12" s="33">
        <v>1361.4000000000001</v>
      </c>
      <c r="D12" s="34">
        <v>1208.9000000000001</v>
      </c>
      <c r="E12" s="34">
        <v>1202.9000000000001</v>
      </c>
      <c r="F12" s="34">
        <v>1197</v>
      </c>
      <c r="G12" s="33">
        <f t="shared" si="0"/>
        <v>-5.9000000000000909</v>
      </c>
      <c r="H12" s="35">
        <f t="shared" si="1"/>
        <v>0.99509518663230523</v>
      </c>
      <c r="I12" s="35">
        <f t="shared" si="2"/>
        <v>0.99015634047481171</v>
      </c>
      <c r="J12" s="33">
        <f t="shared" si="3"/>
        <v>-164.40000000000009</v>
      </c>
      <c r="K12" s="35">
        <f t="shared" si="4"/>
        <v>0.87924195680916695</v>
      </c>
    </row>
    <row r="13" ht="33.75" customHeight="1">
      <c r="A13" s="31" t="s">
        <v>28</v>
      </c>
      <c r="B13" s="32" t="s">
        <v>29</v>
      </c>
      <c r="C13" s="33">
        <v>312576.29999999999</v>
      </c>
      <c r="D13" s="34">
        <v>615839.40000000002</v>
      </c>
      <c r="E13" s="34">
        <v>330592.29999999999</v>
      </c>
      <c r="F13" s="34">
        <v>338594.5</v>
      </c>
      <c r="G13" s="33">
        <f t="shared" si="0"/>
        <v>8002.2000000000116</v>
      </c>
      <c r="H13" s="35">
        <f t="shared" si="1"/>
        <v>1.0242056454430428</v>
      </c>
      <c r="I13" s="35">
        <f t="shared" si="2"/>
        <v>0.54980973935737143</v>
      </c>
      <c r="J13" s="33">
        <f t="shared" si="3"/>
        <v>26018.200000000012</v>
      </c>
      <c r="K13" s="35">
        <f t="shared" si="4"/>
        <v>1.0832379166302757</v>
      </c>
    </row>
    <row r="14" ht="19.5" customHeight="1">
      <c r="A14" s="31" t="s">
        <v>30</v>
      </c>
      <c r="B14" s="32" t="s">
        <v>31</v>
      </c>
      <c r="C14" s="33">
        <v>60186.300000000003</v>
      </c>
      <c r="D14" s="34">
        <v>1486170.1000000001</v>
      </c>
      <c r="E14" s="34">
        <v>75900</v>
      </c>
      <c r="F14" s="34">
        <v>271463.20000000001</v>
      </c>
      <c r="G14" s="33">
        <f t="shared" si="0"/>
        <v>195563.20000000001</v>
      </c>
      <c r="H14" s="35">
        <f t="shared" si="1"/>
        <v>3.5765902503293807</v>
      </c>
      <c r="I14" s="35">
        <f t="shared" si="2"/>
        <v>0.1826595757780351</v>
      </c>
      <c r="J14" s="33">
        <f t="shared" si="3"/>
        <v>211276.90000000002</v>
      </c>
      <c r="K14" s="35">
        <f t="shared" si="4"/>
        <v>4.5103819307716204</v>
      </c>
    </row>
    <row r="15" ht="19.5" customHeight="1">
      <c r="A15" s="31" t="s">
        <v>32</v>
      </c>
      <c r="B15" s="32" t="s">
        <v>33</v>
      </c>
      <c r="C15" s="33">
        <v>1493318.5</v>
      </c>
      <c r="D15" s="34">
        <v>2439929.7999999998</v>
      </c>
      <c r="E15" s="34">
        <v>1600886</v>
      </c>
      <c r="F15" s="34">
        <v>1768789.8999999999</v>
      </c>
      <c r="G15" s="33">
        <f t="shared" si="0"/>
        <v>167903.89999999991</v>
      </c>
      <c r="H15" s="35">
        <f t="shared" si="1"/>
        <v>1.1048818591704843</v>
      </c>
      <c r="I15" s="35">
        <f t="shared" si="2"/>
        <v>0.72493475017191067</v>
      </c>
      <c r="J15" s="33">
        <f t="shared" si="3"/>
        <v>275471.39999999991</v>
      </c>
      <c r="K15" s="35">
        <f t="shared" si="4"/>
        <v>1.1844692876971656</v>
      </c>
    </row>
    <row r="16" ht="19.5" customHeight="1">
      <c r="A16" s="31" t="s">
        <v>34</v>
      </c>
      <c r="B16" s="32" t="s">
        <v>35</v>
      </c>
      <c r="C16" s="33">
        <v>166567.5</v>
      </c>
      <c r="D16" s="34">
        <v>648829.09999999998</v>
      </c>
      <c r="E16" s="34">
        <v>424886.59999999998</v>
      </c>
      <c r="F16" s="34">
        <v>430376.09999999998</v>
      </c>
      <c r="G16" s="33">
        <f t="shared" si="0"/>
        <v>5489.5</v>
      </c>
      <c r="H16" s="35">
        <f t="shared" si="1"/>
        <v>1.0129199179263362</v>
      </c>
      <c r="I16" s="35">
        <f t="shared" si="2"/>
        <v>0.66331195687739652</v>
      </c>
      <c r="J16" s="33">
        <f t="shared" si="3"/>
        <v>263808.59999999998</v>
      </c>
      <c r="K16" s="35">
        <f t="shared" si="4"/>
        <v>2.5837939574046556</v>
      </c>
    </row>
    <row r="17" ht="33" customHeight="1">
      <c r="A17" s="31" t="s">
        <v>36</v>
      </c>
      <c r="B17" s="32" t="s">
        <v>37</v>
      </c>
      <c r="C17" s="33">
        <v>0</v>
      </c>
      <c r="D17" s="34">
        <v>0</v>
      </c>
      <c r="E17" s="34">
        <v>0</v>
      </c>
      <c r="F17" s="34">
        <v>0</v>
      </c>
      <c r="G17" s="33">
        <f t="shared" si="0"/>
        <v>0</v>
      </c>
      <c r="H17" s="35" t="str">
        <f t="shared" si="1"/>
        <v/>
      </c>
      <c r="I17" s="35" t="str">
        <f t="shared" si="2"/>
        <v/>
      </c>
      <c r="J17" s="33">
        <f t="shared" si="3"/>
        <v>0</v>
      </c>
      <c r="K17" s="35" t="str">
        <f t="shared" si="4"/>
        <v/>
      </c>
    </row>
    <row r="18" s="25" customFormat="1" ht="20.25" customHeight="1">
      <c r="A18" s="26"/>
      <c r="B18" s="27" t="s">
        <v>38</v>
      </c>
      <c r="C18" s="28">
        <f>C19+C20+C21+C22+C23+C24+C25+C26+C27+C28+C29+C30+C31+C32+C33+C34+C35+C36+C37+C38+C39</f>
        <v>5211102.8999999994</v>
      </c>
      <c r="D18" s="29">
        <f>D19+D20+D21+D22+D23+D24+D25+D26+D27+D28+D29+D30+D31+D32+D33+D34+D35+D36+D37+D38+D39</f>
        <v>7828489</v>
      </c>
      <c r="E18" s="29">
        <f>E19+E20+E21+E22+E23+E24+E25+E26+E27+E28+E29+E30+E31+E32+E33+E34+E35+E36+E37+E38+E39</f>
        <v>4925973.4699999997</v>
      </c>
      <c r="F18" s="29">
        <f>F19+F20+F21+F22+F23+F24+F25+F26+F27+F28+F29+F30+F31+F32+F33+F34+F35+F36+F37+F38+F39</f>
        <v>4990500.2999999989</v>
      </c>
      <c r="G18" s="28">
        <f t="shared" si="0"/>
        <v>64526.829999999143</v>
      </c>
      <c r="H18" s="30">
        <f t="shared" si="1"/>
        <v>1.0130993052222019</v>
      </c>
      <c r="I18" s="30">
        <f t="shared" si="2"/>
        <v>0.6374793782044017</v>
      </c>
      <c r="J18" s="28">
        <f t="shared" si="3"/>
        <v>-220602.60000000056</v>
      </c>
      <c r="K18" s="30">
        <f t="shared" si="4"/>
        <v>0.95766681176071178</v>
      </c>
    </row>
    <row r="19" ht="90">
      <c r="A19" s="31" t="s">
        <v>39</v>
      </c>
      <c r="B19" s="32" t="s">
        <v>40</v>
      </c>
      <c r="C19" s="33">
        <v>7403.8000000000002</v>
      </c>
      <c r="D19" s="34">
        <v>7680</v>
      </c>
      <c r="E19" s="34">
        <v>7680</v>
      </c>
      <c r="F19" s="34">
        <v>0</v>
      </c>
      <c r="G19" s="33">
        <f t="shared" si="0"/>
        <v>-7680</v>
      </c>
      <c r="H19" s="35">
        <f t="shared" si="1"/>
        <v>0</v>
      </c>
      <c r="I19" s="35">
        <f t="shared" si="2"/>
        <v>0</v>
      </c>
      <c r="J19" s="33">
        <f t="shared" si="3"/>
        <v>-7403.8000000000002</v>
      </c>
      <c r="K19" s="35">
        <f t="shared" si="4"/>
        <v>0</v>
      </c>
    </row>
    <row r="20" ht="75">
      <c r="A20" s="31" t="s">
        <v>41</v>
      </c>
      <c r="B20" s="32" t="s">
        <v>42</v>
      </c>
      <c r="C20" s="33">
        <v>215115.70000000001</v>
      </c>
      <c r="D20" s="34">
        <v>393350.29999999999</v>
      </c>
      <c r="E20" s="34">
        <v>250692</v>
      </c>
      <c r="F20" s="34">
        <v>308891.79999999999</v>
      </c>
      <c r="G20" s="33">
        <f t="shared" si="0"/>
        <v>58199.799999999988</v>
      </c>
      <c r="H20" s="35">
        <f t="shared" si="1"/>
        <v>1.2321565905573373</v>
      </c>
      <c r="I20" s="35">
        <f t="shared" si="2"/>
        <v>0.78528426189073708</v>
      </c>
      <c r="J20" s="33">
        <f t="shared" si="3"/>
        <v>93776.099999999977</v>
      </c>
      <c r="K20" s="35">
        <f t="shared" si="4"/>
        <v>1.4359333140258939</v>
      </c>
    </row>
    <row r="21" ht="33" customHeight="1">
      <c r="A21" s="31" t="s">
        <v>43</v>
      </c>
      <c r="B21" s="32" t="s">
        <v>44</v>
      </c>
      <c r="C21" s="33">
        <v>433936.90000000002</v>
      </c>
      <c r="D21" s="34">
        <v>169383.10000000001</v>
      </c>
      <c r="E21" s="34">
        <v>67664.699999999997</v>
      </c>
      <c r="F21" s="34">
        <v>49695.5</v>
      </c>
      <c r="G21" s="33">
        <f t="shared" si="0"/>
        <v>-17969.199999999997</v>
      </c>
      <c r="H21" s="35">
        <f t="shared" si="1"/>
        <v>0.7344376018810399</v>
      </c>
      <c r="I21" s="35">
        <f t="shared" si="2"/>
        <v>0.29339113524312638</v>
      </c>
      <c r="J21" s="33">
        <f t="shared" si="3"/>
        <v>-384241.40000000002</v>
      </c>
      <c r="K21" s="35">
        <f t="shared" si="4"/>
        <v>0.11452241097726421</v>
      </c>
    </row>
    <row r="22" ht="19.5" customHeight="1">
      <c r="A22" s="31" t="s">
        <v>45</v>
      </c>
      <c r="B22" s="32" t="s">
        <v>46</v>
      </c>
      <c r="C22" s="33">
        <v>245.69999999999999</v>
      </c>
      <c r="D22" s="34">
        <v>30.699999999999999</v>
      </c>
      <c r="E22" s="34">
        <v>30.699999999999999</v>
      </c>
      <c r="F22" s="34">
        <v>5051.5</v>
      </c>
      <c r="G22" s="33">
        <f t="shared" si="0"/>
        <v>5020.8000000000002</v>
      </c>
      <c r="H22" s="35">
        <f t="shared" si="1"/>
        <v>164.54397394136808</v>
      </c>
      <c r="I22" s="35">
        <f t="shared" si="2"/>
        <v>164.54397394136808</v>
      </c>
      <c r="J22" s="33">
        <f t="shared" si="3"/>
        <v>4805.8000000000002</v>
      </c>
      <c r="K22" s="35">
        <f t="shared" si="4"/>
        <v>20.559625559625559</v>
      </c>
    </row>
    <row r="23" ht="60">
      <c r="A23" s="31" t="s">
        <v>47</v>
      </c>
      <c r="B23" s="32" t="s">
        <v>48</v>
      </c>
      <c r="C23" s="33">
        <v>53645.199999999997</v>
      </c>
      <c r="D23" s="34">
        <v>80987</v>
      </c>
      <c r="E23" s="34">
        <v>53100</v>
      </c>
      <c r="F23" s="34">
        <v>53898</v>
      </c>
      <c r="G23" s="33">
        <f t="shared" si="0"/>
        <v>798</v>
      </c>
      <c r="H23" s="35">
        <f t="shared" si="1"/>
        <v>1.0150282485875706</v>
      </c>
      <c r="I23" s="35">
        <f t="shared" si="2"/>
        <v>0.66551421833133717</v>
      </c>
      <c r="J23" s="33">
        <f t="shared" si="3"/>
        <v>252.80000000000291</v>
      </c>
      <c r="K23" s="35">
        <f t="shared" si="4"/>
        <v>1.0047124439838047</v>
      </c>
    </row>
    <row r="24" ht="77.25" customHeight="1">
      <c r="A24" s="31" t="s">
        <v>49</v>
      </c>
      <c r="B24" s="32" t="s">
        <v>50</v>
      </c>
      <c r="C24" s="33">
        <v>150744.60000000001</v>
      </c>
      <c r="D24" s="34">
        <v>261278.39999999999</v>
      </c>
      <c r="E24" s="34">
        <v>169376</v>
      </c>
      <c r="F24" s="34">
        <v>188099.70000000001</v>
      </c>
      <c r="G24" s="33">
        <f t="shared" si="0"/>
        <v>18723.700000000012</v>
      </c>
      <c r="H24" s="35">
        <f t="shared" si="1"/>
        <v>1.1105451775930475</v>
      </c>
      <c r="I24" s="35">
        <f t="shared" si="2"/>
        <v>0.71992059045064583</v>
      </c>
      <c r="J24" s="33">
        <f t="shared" si="3"/>
        <v>37355.100000000006</v>
      </c>
      <c r="K24" s="35">
        <f t="shared" si="4"/>
        <v>1.2478039014332851</v>
      </c>
    </row>
    <row r="25" s="36" customFormat="1" ht="51.75" customHeight="1">
      <c r="A25" s="31" t="s">
        <v>51</v>
      </c>
      <c r="B25" s="37" t="s">
        <v>52</v>
      </c>
      <c r="C25" s="33">
        <v>3829.8000000000002</v>
      </c>
      <c r="D25" s="34">
        <v>3462.3000000000002</v>
      </c>
      <c r="E25" s="34">
        <v>873</v>
      </c>
      <c r="F25" s="34">
        <v>4175.5</v>
      </c>
      <c r="G25" s="33">
        <f t="shared" si="0"/>
        <v>3302.5</v>
      </c>
      <c r="H25" s="35">
        <f t="shared" si="1"/>
        <v>4.7829324169530354</v>
      </c>
      <c r="I25" s="35">
        <f t="shared" si="2"/>
        <v>1.2059902377032607</v>
      </c>
      <c r="J25" s="33">
        <f t="shared" si="3"/>
        <v>345.69999999999982</v>
      </c>
      <c r="K25" s="35">
        <f t="shared" si="4"/>
        <v>1.0902658102250771</v>
      </c>
    </row>
    <row r="26" ht="77.25" customHeight="1">
      <c r="A26" s="31" t="s">
        <v>53</v>
      </c>
      <c r="B26" s="32" t="s">
        <v>54</v>
      </c>
      <c r="C26" s="33">
        <v>172.59999999999999</v>
      </c>
      <c r="D26" s="34">
        <v>0</v>
      </c>
      <c r="E26" s="34">
        <v>0</v>
      </c>
      <c r="F26" s="34">
        <v>528.29999999999995</v>
      </c>
      <c r="G26" s="33">
        <f t="shared" si="0"/>
        <v>528.29999999999995</v>
      </c>
      <c r="H26" s="35" t="str">
        <f>IFERROR(F26/E26,"")</f>
        <v/>
      </c>
      <c r="I26" s="35" t="str">
        <f>IFERROR(F26/D26,"")</f>
        <v/>
      </c>
      <c r="J26" s="33">
        <f t="shared" si="3"/>
        <v>355.69999999999993</v>
      </c>
      <c r="K26" s="35">
        <f t="shared" si="4"/>
        <v>3.060834298957126</v>
      </c>
    </row>
    <row r="27" ht="61.5" customHeight="1">
      <c r="A27" s="31" t="s">
        <v>55</v>
      </c>
      <c r="B27" s="32" t="s">
        <v>56</v>
      </c>
      <c r="C27" s="33">
        <v>4426.5</v>
      </c>
      <c r="D27" s="34">
        <v>3886.5999999999999</v>
      </c>
      <c r="E27" s="34">
        <v>3886.5999999999999</v>
      </c>
      <c r="F27" s="34">
        <v>647</v>
      </c>
      <c r="G27" s="33">
        <f t="shared" si="0"/>
        <v>-3239.5999999999999</v>
      </c>
      <c r="H27" s="35">
        <f t="shared" si="1"/>
        <v>0.16646940770853702</v>
      </c>
      <c r="I27" s="35">
        <f t="shared" si="2"/>
        <v>0.16646940770853702</v>
      </c>
      <c r="J27" s="33">
        <f t="shared" si="3"/>
        <v>-3779.5</v>
      </c>
      <c r="K27" s="35">
        <f t="shared" si="4"/>
        <v>0.14616514175985543</v>
      </c>
    </row>
    <row r="28" ht="92.25" customHeight="1">
      <c r="A28" s="31" t="s">
        <v>57</v>
      </c>
      <c r="B28" s="32" t="s">
        <v>58</v>
      </c>
      <c r="C28" s="33">
        <v>138769.20000000001</v>
      </c>
      <c r="D28" s="34">
        <v>185836.20000000001</v>
      </c>
      <c r="E28" s="34">
        <v>117045.5</v>
      </c>
      <c r="F28" s="38">
        <v>126324.2</v>
      </c>
      <c r="G28" s="33">
        <f t="shared" si="0"/>
        <v>9278.6999999999971</v>
      </c>
      <c r="H28" s="35">
        <f t="shared" si="1"/>
        <v>1.0792742993109516</v>
      </c>
      <c r="I28" s="35">
        <f t="shared" si="2"/>
        <v>0.67976099382144051</v>
      </c>
      <c r="J28" s="33">
        <f t="shared" si="3"/>
        <v>-12445.000000000015</v>
      </c>
      <c r="K28" s="35">
        <f t="shared" si="4"/>
        <v>0.91031871625692151</v>
      </c>
    </row>
    <row r="29" ht="19.5" customHeight="1">
      <c r="A29" s="31" t="s">
        <v>59</v>
      </c>
      <c r="B29" s="32" t="s">
        <v>60</v>
      </c>
      <c r="C29" s="33">
        <v>21853</v>
      </c>
      <c r="D29" s="34">
        <v>51086</v>
      </c>
      <c r="E29" s="34">
        <v>39597.199999999997</v>
      </c>
      <c r="F29" s="34">
        <v>49504.599999999999</v>
      </c>
      <c r="G29" s="33">
        <f t="shared" si="0"/>
        <v>9907.4000000000015</v>
      </c>
      <c r="H29" s="35">
        <f t="shared" si="1"/>
        <v>1.2502045599183782</v>
      </c>
      <c r="I29" s="35">
        <f t="shared" si="2"/>
        <v>0.96904435657518695</v>
      </c>
      <c r="J29" s="33">
        <f t="shared" si="3"/>
        <v>27651.599999999999</v>
      </c>
      <c r="K29" s="35">
        <f t="shared" si="4"/>
        <v>2.2653457191232325</v>
      </c>
    </row>
    <row r="30" ht="33.75" customHeight="1">
      <c r="A30" s="31" t="s">
        <v>61</v>
      </c>
      <c r="B30" s="32" t="s">
        <v>62</v>
      </c>
      <c r="C30" s="33">
        <v>3334365.7999999998</v>
      </c>
      <c r="D30" s="34">
        <v>5651966.4000000004</v>
      </c>
      <c r="E30" s="34">
        <v>3625864.1000000001</v>
      </c>
      <c r="F30" s="34">
        <v>3488958.1000000001</v>
      </c>
      <c r="G30" s="33">
        <f t="shared" si="0"/>
        <v>-136906</v>
      </c>
      <c r="H30" s="35">
        <f t="shared" si="1"/>
        <v>0.9622418280927848</v>
      </c>
      <c r="I30" s="35">
        <f t="shared" si="2"/>
        <v>0.61729986575999463</v>
      </c>
      <c r="J30" s="33">
        <f t="shared" si="3"/>
        <v>154592.30000000028</v>
      </c>
      <c r="K30" s="35">
        <f t="shared" si="4"/>
        <v>1.0463633294223449</v>
      </c>
    </row>
    <row r="31" ht="33.75" customHeight="1">
      <c r="A31" s="31" t="s">
        <v>63</v>
      </c>
      <c r="B31" s="32" t="s">
        <v>64</v>
      </c>
      <c r="C31" s="33">
        <v>6179.6000000000004</v>
      </c>
      <c r="D31" s="34">
        <v>0</v>
      </c>
      <c r="E31" s="34">
        <v>0</v>
      </c>
      <c r="F31" s="34">
        <v>2923.3000000000002</v>
      </c>
      <c r="G31" s="33">
        <f t="shared" si="0"/>
        <v>2923.3000000000002</v>
      </c>
      <c r="H31" s="35" t="str">
        <f t="shared" si="1"/>
        <v/>
      </c>
      <c r="I31" s="35" t="str">
        <f t="shared" si="2"/>
        <v/>
      </c>
      <c r="J31" s="33">
        <f t="shared" si="3"/>
        <v>-3256.3000000000002</v>
      </c>
      <c r="K31" s="35">
        <f t="shared" si="4"/>
        <v>0.4730565085118778</v>
      </c>
    </row>
    <row r="32" ht="77.25" customHeight="1">
      <c r="A32" s="31" t="s">
        <v>65</v>
      </c>
      <c r="B32" s="32" t="s">
        <v>66</v>
      </c>
      <c r="C32" s="33">
        <v>735.70000000000005</v>
      </c>
      <c r="D32" s="34">
        <v>13867.5</v>
      </c>
      <c r="E32" s="34">
        <v>0</v>
      </c>
      <c r="F32" s="34">
        <v>886.29999999999995</v>
      </c>
      <c r="G32" s="33">
        <f t="shared" si="0"/>
        <v>886.29999999999995</v>
      </c>
      <c r="H32" s="35" t="str">
        <f t="shared" si="1"/>
        <v/>
      </c>
      <c r="I32" s="35">
        <f t="shared" si="2"/>
        <v>0.063912024517757349</v>
      </c>
      <c r="J32" s="33">
        <f t="shared" si="3"/>
        <v>150.59999999999991</v>
      </c>
      <c r="K32" s="35">
        <f t="shared" si="4"/>
        <v>1.2047030039418241</v>
      </c>
    </row>
    <row r="33" ht="33.75" customHeight="1">
      <c r="A33" s="31" t="s">
        <v>67</v>
      </c>
      <c r="B33" s="32" t="s">
        <v>68</v>
      </c>
      <c r="C33" s="33">
        <v>163441.79999999999</v>
      </c>
      <c r="D33" s="34">
        <v>202788.70000000001</v>
      </c>
      <c r="E33" s="34">
        <v>126130</v>
      </c>
      <c r="F33" s="34">
        <v>106921.3</v>
      </c>
      <c r="G33" s="33">
        <f t="shared" si="0"/>
        <v>-19208.699999999997</v>
      </c>
      <c r="H33" s="35">
        <f t="shared" si="1"/>
        <v>0.84770712756679623</v>
      </c>
      <c r="I33" s="35">
        <f t="shared" si="2"/>
        <v>0.52725472375926274</v>
      </c>
      <c r="J33" s="33">
        <f t="shared" si="3"/>
        <v>-56520.499999999985</v>
      </c>
      <c r="K33" s="35">
        <f t="shared" si="4"/>
        <v>0.65418577132655176</v>
      </c>
    </row>
    <row r="34" ht="78.75" customHeight="1">
      <c r="A34" s="31" t="s">
        <v>69</v>
      </c>
      <c r="B34" s="32" t="s">
        <v>70</v>
      </c>
      <c r="C34" s="33">
        <v>92908.5</v>
      </c>
      <c r="D34" s="34">
        <v>96901.899999999994</v>
      </c>
      <c r="E34" s="34">
        <v>55200</v>
      </c>
      <c r="F34" s="34">
        <v>58932.900000000001</v>
      </c>
      <c r="G34" s="33">
        <f t="shared" si="0"/>
        <v>3732.9000000000015</v>
      </c>
      <c r="H34" s="35">
        <f t="shared" si="1"/>
        <v>1.067625</v>
      </c>
      <c r="I34" s="35">
        <f t="shared" si="2"/>
        <v>0.6081707376222758</v>
      </c>
      <c r="J34" s="33">
        <f t="shared" si="3"/>
        <v>-33975.599999999999</v>
      </c>
      <c r="K34" s="35">
        <f t="shared" si="4"/>
        <v>0.63431117712588192</v>
      </c>
    </row>
    <row r="35" ht="47.25" customHeight="1">
      <c r="A35" s="31" t="s">
        <v>71</v>
      </c>
      <c r="B35" s="32" t="s">
        <v>72</v>
      </c>
      <c r="C35" s="33">
        <v>294151.5</v>
      </c>
      <c r="D35" s="34">
        <v>84753.800000000003</v>
      </c>
      <c r="E35" s="34">
        <v>56661.199999999997</v>
      </c>
      <c r="F35" s="34">
        <v>82202.800000000003</v>
      </c>
      <c r="G35" s="33">
        <f t="shared" si="0"/>
        <v>25541.600000000006</v>
      </c>
      <c r="H35" s="35">
        <f t="shared" si="1"/>
        <v>1.4507776044277214</v>
      </c>
      <c r="I35" s="35">
        <f t="shared" si="2"/>
        <v>0.96990105458398324</v>
      </c>
      <c r="J35" s="33">
        <f t="shared" si="3"/>
        <v>-211948.70000000001</v>
      </c>
      <c r="K35" s="35">
        <f t="shared" si="4"/>
        <v>0.27945735445850184</v>
      </c>
    </row>
    <row r="36" ht="19.5" customHeight="1">
      <c r="A36" s="31" t="s">
        <v>73</v>
      </c>
      <c r="B36" s="32" t="s">
        <v>74</v>
      </c>
      <c r="C36" s="33">
        <v>199739.20000000001</v>
      </c>
      <c r="D36" s="34">
        <v>466614.5</v>
      </c>
      <c r="E36" s="34">
        <v>256057.5</v>
      </c>
      <c r="F36" s="34">
        <v>299434.09999999998</v>
      </c>
      <c r="G36" s="33">
        <f t="shared" si="0"/>
        <v>43376.599999999977</v>
      </c>
      <c r="H36" s="35">
        <f t="shared" si="1"/>
        <v>1.1694017945188091</v>
      </c>
      <c r="I36" s="35">
        <f t="shared" si="2"/>
        <v>0.64171623470766548</v>
      </c>
      <c r="J36" s="33">
        <f t="shared" si="3"/>
        <v>99694.899999999965</v>
      </c>
      <c r="K36" s="35">
        <f t="shared" si="4"/>
        <v>1.499125359468747</v>
      </c>
    </row>
    <row r="37" ht="19.5" customHeight="1">
      <c r="A37" s="31" t="s">
        <v>75</v>
      </c>
      <c r="B37" s="32" t="s">
        <v>76</v>
      </c>
      <c r="C37" s="33">
        <v>-241.09999999999999</v>
      </c>
      <c r="D37" s="34">
        <v>0</v>
      </c>
      <c r="E37" s="34">
        <v>0</v>
      </c>
      <c r="F37" s="34">
        <v>402.10000000000002</v>
      </c>
      <c r="G37" s="33">
        <f t="shared" si="0"/>
        <v>402.10000000000002</v>
      </c>
      <c r="H37" s="35" t="str">
        <f t="shared" si="1"/>
        <v/>
      </c>
      <c r="I37" s="35" t="str">
        <f t="shared" si="2"/>
        <v/>
      </c>
      <c r="J37" s="33">
        <f t="shared" si="3"/>
        <v>643.20000000000005</v>
      </c>
      <c r="K37" s="35">
        <f t="shared" si="4"/>
        <v>-1.6677727084197429</v>
      </c>
    </row>
    <row r="38" ht="19.5" customHeight="1">
      <c r="A38" s="31" t="s">
        <v>77</v>
      </c>
      <c r="B38" s="32" t="s">
        <v>78</v>
      </c>
      <c r="C38" s="33">
        <v>89082.300000000003</v>
      </c>
      <c r="D38" s="34">
        <v>154615.60000000001</v>
      </c>
      <c r="E38" s="34">
        <v>96114.970000000001</v>
      </c>
      <c r="F38" s="34">
        <v>157171.20000000001</v>
      </c>
      <c r="G38" s="33">
        <f t="shared" si="0"/>
        <v>61056.23000000001</v>
      </c>
      <c r="H38" s="35">
        <f t="shared" si="1"/>
        <v>1.6352416278130244</v>
      </c>
      <c r="I38" s="35">
        <f t="shared" si="2"/>
        <v>1.0165287331938044</v>
      </c>
      <c r="J38" s="33">
        <f t="shared" si="3"/>
        <v>68088.900000000009</v>
      </c>
      <c r="K38" s="35">
        <f t="shared" si="4"/>
        <v>1.7643370231796889</v>
      </c>
    </row>
    <row r="39" ht="19.5" customHeight="1">
      <c r="A39" s="31" t="s">
        <v>79</v>
      </c>
      <c r="B39" s="32" t="s">
        <v>80</v>
      </c>
      <c r="C39" s="33">
        <v>596.60000000000002</v>
      </c>
      <c r="D39" s="34">
        <v>0</v>
      </c>
      <c r="E39" s="34">
        <v>0</v>
      </c>
      <c r="F39" s="34">
        <v>5852.1000000000004</v>
      </c>
      <c r="G39" s="33">
        <f t="shared" si="0"/>
        <v>5852.1000000000004</v>
      </c>
      <c r="H39" s="35" t="str">
        <f t="shared" si="1"/>
        <v/>
      </c>
      <c r="I39" s="35" t="str">
        <f t="shared" si="2"/>
        <v/>
      </c>
      <c r="J39" s="33">
        <f t="shared" si="3"/>
        <v>5255.5</v>
      </c>
      <c r="K39" s="35">
        <f t="shared" si="4"/>
        <v>9.8090848139456916</v>
      </c>
    </row>
    <row r="40" s="25" customFormat="1" ht="34.5" customHeight="1">
      <c r="A40" s="39"/>
      <c r="B40" s="40" t="s">
        <v>81</v>
      </c>
      <c r="C40" s="28">
        <f>C6+C18</f>
        <v>18658935.607462689</v>
      </c>
      <c r="D40" s="29">
        <f>D6+D18</f>
        <v>35893710</v>
      </c>
      <c r="E40" s="29">
        <f>E6+E18</f>
        <v>20920619.27</v>
      </c>
      <c r="F40" s="29">
        <f>F6+F18</f>
        <v>20378205.899999999</v>
      </c>
      <c r="G40" s="28">
        <f t="shared" si="0"/>
        <v>-542413.37000000104</v>
      </c>
      <c r="H40" s="30">
        <f t="shared" si="1"/>
        <v>0.97407278613507309</v>
      </c>
      <c r="I40" s="30">
        <f t="shared" si="2"/>
        <v>0.56773752002788225</v>
      </c>
      <c r="J40" s="28">
        <f t="shared" si="3"/>
        <v>1719270.2925373092</v>
      </c>
      <c r="K40" s="30">
        <f t="shared" si="4"/>
        <v>1.0921419275304043</v>
      </c>
    </row>
    <row r="41" s="41" customFormat="1" ht="21" customHeight="1">
      <c r="A41" s="42" t="s">
        <v>82</v>
      </c>
      <c r="B41" s="40" t="s">
        <v>83</v>
      </c>
      <c r="C41" s="28">
        <f>SUM(C42,C43:C50)</f>
        <v>16796887.299999997</v>
      </c>
      <c r="D41" s="29">
        <f>SUM(D42,D43:D50)</f>
        <v>27579375.699999999</v>
      </c>
      <c r="E41" s="29">
        <f>SUM(E42,E43:E50)</f>
        <v>16091106.000000002</v>
      </c>
      <c r="F41" s="29">
        <f>SUM(F42,F43:F50)</f>
        <v>15996199.4</v>
      </c>
      <c r="G41" s="28">
        <f t="shared" si="0"/>
        <v>-94906.60000000149</v>
      </c>
      <c r="H41" s="30">
        <f t="shared" si="1"/>
        <v>0.99410192189399527</v>
      </c>
      <c r="I41" s="30">
        <f t="shared" si="2"/>
        <v>0.58000585560752926</v>
      </c>
      <c r="J41" s="28">
        <f t="shared" si="3"/>
        <v>-800687.89999999665</v>
      </c>
      <c r="K41" s="30">
        <f t="shared" si="4"/>
        <v>0.95233117388362798</v>
      </c>
    </row>
    <row r="42" ht="33.75" customHeight="1">
      <c r="A42" s="31" t="s">
        <v>84</v>
      </c>
      <c r="B42" s="32" t="s">
        <v>85</v>
      </c>
      <c r="C42" s="33">
        <v>289250.79999999999</v>
      </c>
      <c r="D42" s="34">
        <v>449533.20000000001</v>
      </c>
      <c r="E42" s="34">
        <v>374431.40000000002</v>
      </c>
      <c r="F42" s="34">
        <v>418867.5</v>
      </c>
      <c r="G42" s="33">
        <f t="shared" si="0"/>
        <v>44436.099999999977</v>
      </c>
      <c r="H42" s="35">
        <f t="shared" si="1"/>
        <v>1.1186762114502149</v>
      </c>
      <c r="I42" s="35">
        <f t="shared" si="2"/>
        <v>0.93178323647730577</v>
      </c>
      <c r="J42" s="33">
        <f t="shared" si="3"/>
        <v>129616.70000000001</v>
      </c>
      <c r="K42" s="35">
        <f t="shared" si="4"/>
        <v>1.4481118116181528</v>
      </c>
    </row>
    <row r="43" ht="33.75" customHeight="1">
      <c r="A43" s="31" t="s">
        <v>86</v>
      </c>
      <c r="B43" s="32" t="s">
        <v>87</v>
      </c>
      <c r="C43" s="33">
        <v>3718203.8999999999</v>
      </c>
      <c r="D43" s="34">
        <v>7394093.0999999996</v>
      </c>
      <c r="E43" s="34">
        <v>2591646</v>
      </c>
      <c r="F43" s="34">
        <v>2499030.7000000002</v>
      </c>
      <c r="G43" s="33">
        <f t="shared" si="0"/>
        <v>-92615.299999999814</v>
      </c>
      <c r="H43" s="35">
        <f t="shared" si="1"/>
        <v>0.96426390795656514</v>
      </c>
      <c r="I43" s="35">
        <f t="shared" si="2"/>
        <v>0.33797663434884262</v>
      </c>
      <c r="J43" s="33">
        <f t="shared" si="3"/>
        <v>-1219173.1999999997</v>
      </c>
      <c r="K43" s="35">
        <f t="shared" si="4"/>
        <v>0.67210695465087333</v>
      </c>
    </row>
    <row r="44" ht="33.75" customHeight="1">
      <c r="A44" s="31" t="s">
        <v>88</v>
      </c>
      <c r="B44" s="32" t="s">
        <v>89</v>
      </c>
      <c r="C44" s="33">
        <v>9304472.5</v>
      </c>
      <c r="D44" s="34">
        <v>16467904.300000001</v>
      </c>
      <c r="E44" s="34">
        <v>10741705</v>
      </c>
      <c r="F44" s="34">
        <v>10741695.6</v>
      </c>
      <c r="G44" s="33">
        <f t="shared" si="0"/>
        <v>-9.400000000372529</v>
      </c>
      <c r="H44" s="35">
        <f t="shared" si="1"/>
        <v>0.99999912490614851</v>
      </c>
      <c r="I44" s="35">
        <f t="shared" si="2"/>
        <v>0.65228066694558084</v>
      </c>
      <c r="J44" s="33">
        <f t="shared" si="3"/>
        <v>1437223.0999999996</v>
      </c>
      <c r="K44" s="35">
        <f t="shared" si="4"/>
        <v>1.1544658335010394</v>
      </c>
    </row>
    <row r="45" ht="19.5" customHeight="1">
      <c r="A45" s="31" t="s">
        <v>90</v>
      </c>
      <c r="B45" s="32" t="s">
        <v>91</v>
      </c>
      <c r="C45" s="33">
        <v>2600491.7000000002</v>
      </c>
      <c r="D45" s="34">
        <v>3216364.2000000002</v>
      </c>
      <c r="E45" s="34">
        <v>2331842.7000000002</v>
      </c>
      <c r="F45" s="34">
        <v>2329176</v>
      </c>
      <c r="G45" s="33">
        <f t="shared" si="0"/>
        <v>-2666.7000000001863</v>
      </c>
      <c r="H45" s="35">
        <f t="shared" si="1"/>
        <v>0.99885639798945269</v>
      </c>
      <c r="I45" s="35">
        <f t="shared" si="2"/>
        <v>0.72416425975640442</v>
      </c>
      <c r="J45" s="33">
        <f t="shared" si="3"/>
        <v>-271315.70000000019</v>
      </c>
      <c r="K45" s="35">
        <f t="shared" si="4"/>
        <v>0.89566753856587966</v>
      </c>
    </row>
    <row r="46" ht="33.75" customHeight="1">
      <c r="A46" s="31" t="s">
        <v>92</v>
      </c>
      <c r="B46" s="32" t="s">
        <v>93</v>
      </c>
      <c r="C46" s="33">
        <v>0</v>
      </c>
      <c r="D46" s="34">
        <v>0</v>
      </c>
      <c r="E46" s="34">
        <v>0</v>
      </c>
      <c r="F46" s="34">
        <v>7534.3999999999996</v>
      </c>
      <c r="G46" s="33">
        <f t="shared" si="0"/>
        <v>7534.3999999999996</v>
      </c>
      <c r="H46" s="35" t="str">
        <f t="shared" si="1"/>
        <v/>
      </c>
      <c r="I46" s="35" t="str">
        <f t="shared" si="2"/>
        <v/>
      </c>
      <c r="J46" s="33">
        <f t="shared" si="3"/>
        <v>7534.3999999999996</v>
      </c>
      <c r="K46" s="35" t="str">
        <f t="shared" si="4"/>
        <v/>
      </c>
    </row>
    <row r="47" ht="33.75" customHeight="1">
      <c r="A47" s="31" t="s">
        <v>94</v>
      </c>
      <c r="B47" s="32" t="s">
        <v>95</v>
      </c>
      <c r="C47" s="33">
        <v>446.19999999999999</v>
      </c>
      <c r="D47" s="34">
        <v>44836.290000000001</v>
      </c>
      <c r="E47" s="34">
        <v>44836.300000000003</v>
      </c>
      <c r="F47" s="34">
        <v>44836.300000000003</v>
      </c>
      <c r="G47" s="33">
        <f t="shared" si="0"/>
        <v>0</v>
      </c>
      <c r="H47" s="35">
        <f t="shared" si="1"/>
        <v>1</v>
      </c>
      <c r="I47" s="35">
        <f t="shared" si="2"/>
        <v>1.0000002230336185</v>
      </c>
      <c r="J47" s="33">
        <f t="shared" si="3"/>
        <v>44390.100000000006</v>
      </c>
      <c r="K47" s="35">
        <f t="shared" si="4"/>
        <v>100.48476019722099</v>
      </c>
    </row>
    <row r="48" ht="110.25" customHeight="1">
      <c r="A48" s="31" t="s">
        <v>96</v>
      </c>
      <c r="B48" s="43" t="s">
        <v>97</v>
      </c>
      <c r="C48" s="33">
        <v>931777.59999999998</v>
      </c>
      <c r="D48" s="34">
        <v>0</v>
      </c>
      <c r="E48" s="34">
        <v>0</v>
      </c>
      <c r="F48" s="34">
        <v>0</v>
      </c>
      <c r="G48" s="33">
        <f t="shared" si="0"/>
        <v>0</v>
      </c>
      <c r="H48" s="35" t="str">
        <f t="shared" si="1"/>
        <v/>
      </c>
      <c r="I48" s="35" t="str">
        <f t="shared" si="2"/>
        <v/>
      </c>
      <c r="J48" s="33">
        <f t="shared" si="3"/>
        <v>-931777.59999999998</v>
      </c>
      <c r="K48" s="35">
        <f t="shared" si="4"/>
        <v>0</v>
      </c>
    </row>
    <row r="49" ht="90">
      <c r="A49" s="31" t="s">
        <v>98</v>
      </c>
      <c r="B49" s="32" t="s">
        <v>99</v>
      </c>
      <c r="C49" s="33">
        <v>83501.699999999997</v>
      </c>
      <c r="D49" s="34">
        <v>6644.6099999999997</v>
      </c>
      <c r="E49" s="34">
        <v>6644.6000000000004</v>
      </c>
      <c r="F49" s="34">
        <v>27648.700000000001</v>
      </c>
      <c r="G49" s="33">
        <f t="shared" si="0"/>
        <v>21004.099999999999</v>
      </c>
      <c r="H49" s="35">
        <f t="shared" si="1"/>
        <v>4.1610781687385243</v>
      </c>
      <c r="I49" s="35">
        <f t="shared" si="2"/>
        <v>4.1610719064023325</v>
      </c>
      <c r="J49" s="33">
        <f t="shared" si="3"/>
        <v>-55853</v>
      </c>
      <c r="K49" s="35">
        <f t="shared" si="4"/>
        <v>0.33111541441671249</v>
      </c>
    </row>
    <row r="50" ht="49.5" customHeight="1">
      <c r="A50" s="31" t="s">
        <v>100</v>
      </c>
      <c r="B50" s="32" t="s">
        <v>101</v>
      </c>
      <c r="C50" s="33">
        <v>-131257.10000000001</v>
      </c>
      <c r="D50" s="34">
        <v>0</v>
      </c>
      <c r="E50" s="34">
        <v>0</v>
      </c>
      <c r="F50" s="34">
        <v>-72589.800000000003</v>
      </c>
      <c r="G50" s="33">
        <f t="shared" si="0"/>
        <v>-72589.800000000003</v>
      </c>
      <c r="H50" s="35" t="str">
        <f t="shared" si="1"/>
        <v/>
      </c>
      <c r="I50" s="35" t="str">
        <f t="shared" si="2"/>
        <v/>
      </c>
      <c r="J50" s="33">
        <f t="shared" si="3"/>
        <v>58667.300000000003</v>
      </c>
      <c r="K50" s="35">
        <f t="shared" si="4"/>
        <v>0.55303522628490187</v>
      </c>
    </row>
    <row r="51" s="44" customFormat="1" ht="22.5" customHeight="1">
      <c r="A51" s="45"/>
      <c r="B51" s="46" t="s">
        <v>102</v>
      </c>
      <c r="C51" s="47">
        <f>C40+C41</f>
        <v>35455822.907462686</v>
      </c>
      <c r="D51" s="48">
        <f>D40+D41</f>
        <v>63473085.700000003</v>
      </c>
      <c r="E51" s="48">
        <f>E40+E41</f>
        <v>37011725.270000003</v>
      </c>
      <c r="F51" s="48">
        <f>F40+F41</f>
        <v>36374405.299999997</v>
      </c>
      <c r="G51" s="47">
        <f t="shared" si="0"/>
        <v>-637319.97000000626</v>
      </c>
      <c r="H51" s="49">
        <f t="shared" si="1"/>
        <v>0.98278059276213781</v>
      </c>
      <c r="I51" s="49">
        <f t="shared" si="2"/>
        <v>0.57306817368105356</v>
      </c>
      <c r="J51" s="47">
        <f t="shared" si="3"/>
        <v>918582.39253731072</v>
      </c>
      <c r="K51" s="49">
        <f t="shared" si="4"/>
        <v>1.0259078006716909</v>
      </c>
    </row>
    <row r="52" ht="15" customHeight="1">
      <c r="A52" s="50"/>
      <c r="C52" s="4"/>
      <c r="D52" s="4"/>
      <c r="E52" s="4"/>
      <c r="F52" s="4"/>
    </row>
    <row r="53" ht="15" customHeight="1">
      <c r="A53" s="50"/>
    </row>
    <row r="54" ht="15" customHeight="1">
      <c r="A54" s="50"/>
    </row>
    <row r="55" ht="15" customHeight="1">
      <c r="A55" s="50"/>
    </row>
    <row r="56" ht="15" customHeight="1">
      <c r="A56" s="50"/>
    </row>
    <row r="57" ht="15" customHeight="1">
      <c r="A57" s="50"/>
    </row>
    <row r="58" ht="15" customHeight="1">
      <c r="A58" s="50"/>
    </row>
    <row r="59" ht="15" customHeight="1">
      <c r="A59" s="50"/>
    </row>
    <row r="60" ht="15" customHeight="1">
      <c r="A60" s="50"/>
    </row>
  </sheetData>
  <mergeCells count="1">
    <mergeCell ref="B3:K3"/>
  </mergeCells>
  <printOptions headings="0" gridLines="0"/>
  <pageMargins left="0.39370078740157477" right="0.19685039370078738" top="0.31496062992125984" bottom="0.31496062992125984" header="0.27559055118110237" footer="0.15748031496062992"/>
  <pageSetup paperSize="9" scale="57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legotkina-nyu</cp:lastModifiedBy>
  <cp:revision>36</cp:revision>
  <dcterms:modified xsi:type="dcterms:W3CDTF">2025-09-09T11:53:55Z</dcterms:modified>
</cp:coreProperties>
</file>