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11.25" sheetId="1" state="visible" r:id="rId1"/>
  </sheets>
  <definedNames>
    <definedName name="_xlnm._FilterDatabase" localSheetId="0" hidden="1">'на 01.11.25'!$A$7:$K$53</definedName>
    <definedName name="Print_Titles" localSheetId="0" hidden="0">'на 01.11.25'!$6:$7</definedName>
    <definedName name="_xlnm.Print_Area" localSheetId="0" hidden="0">'на 01.11.25'!$B$1:$K$53</definedName>
  </definedNames>
  <calcPr/>
</workbook>
</file>

<file path=xl/sharedStrings.xml><?xml version="1.0" encoding="utf-8"?>
<sst xmlns="http://schemas.openxmlformats.org/spreadsheetml/2006/main" count="103" uniqueCount="103">
  <si>
    <t xml:space="preserve">Приложение 1 </t>
  </si>
  <si>
    <t xml:space="preserve">к пояснительной записке</t>
  </si>
  <si>
    <t xml:space="preserve">Оперативный анализ исполнения бюджета города Перми по доходам на 1 ноября 2025 года  </t>
  </si>
  <si>
    <t xml:space="preserve">тыс. руб.</t>
  </si>
  <si>
    <t xml:space="preserve">Код вида доходов</t>
  </si>
  <si>
    <t xml:space="preserve">Наименование вида доходов</t>
  </si>
  <si>
    <t xml:space="preserve">Факт на 01.11.2024г  (в сопост. условиях 2025г)</t>
  </si>
  <si>
    <t xml:space="preserve">Уточненный годовой план 2025 года </t>
  </si>
  <si>
    <t xml:space="preserve">План января-октября 2025 года</t>
  </si>
  <si>
    <t xml:space="preserve">Факт на 01.11.2025г. </t>
  </si>
  <si>
    <t xml:space="preserve">Отклонение факта отч.периода от плана отч.периода 2025 года</t>
  </si>
  <si>
    <t xml:space="preserve">Исполн. плана отч. периода 2025 года</t>
  </si>
  <si>
    <t xml:space="preserve">Исполн. плана 2025 года</t>
  </si>
  <si>
    <t xml:space="preserve">Откл. факта 2025г. от факта 2024г. </t>
  </si>
  <si>
    <t xml:space="preserve">Факт 2025г. к факту 2024г. соп.у.</t>
  </si>
  <si>
    <t xml:space="preserve">НАЛОГОВЫЕ ДОХОДЫ</t>
  </si>
  <si>
    <t xml:space="preserve">1 01 02000 01 0000 110</t>
  </si>
  <si>
    <t xml:space="preserve">Налог на доходы физических лиц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</si>
  <si>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</si>
  <si>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</si>
  <si>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1 03 03000 01 0000 110</t>
  </si>
  <si>
    <t xml:space="preserve">Туристический налог</t>
  </si>
  <si>
    <t xml:space="preserve">1 05 01000 00 0000 110</t>
  </si>
  <si>
    <t xml:space="preserve">Налог, взимаемый в связи с применением упрощенной системы налогообложения</t>
  </si>
  <si>
    <t xml:space="preserve">1 05 02000 02 0000 110</t>
  </si>
  <si>
    <t xml:space="preserve">Единый налог на вмененный доход для отдельных видов деятельности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</si>
  <si>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</si>
  <si>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</si>
  <si>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</si>
  <si>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</si>
  <si>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1 06 01000 00 0000 110</t>
  </si>
  <si>
    <t xml:space="preserve">Налог на имущество физических лиц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</si>
  <si>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</si>
  <si>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</si>
  <si>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</si>
  <si>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 </t>
  </si>
  <si>
    <t xml:space="preserve">1 09 00000 00 0000 000</t>
  </si>
  <si>
    <t xml:space="preserve">Задолженность  и перерасчеты по отмененным налогам, сборам и иным обязательным платежам</t>
  </si>
  <si>
    <t xml:space="preserve">НЕНАЛОГОВЫЕ ДОХОДЫ </t>
  </si>
  <si>
    <t xml:space="preserve">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</si>
  <si>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</si>
  <si>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</si>
  <si>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  средства от продажи права на заключение договоров аренды указанных земельных участков</t>
  </si>
  <si>
    <t xml:space="preserve">1 11 05024 04 0000 120</t>
  </si>
  <si>
    <t xml:space="preserve">Арендная плата за земельные участки, находящиеся в собственности городских округов </t>
  </si>
  <si>
    <t xml:space="preserve">1 11 05034 04 0000 120</t>
  </si>
  <si>
    <t xml:space="preserve">Доходы от сдачи в аренду объектов нежилого фонда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</si>
  <si>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</si>
  <si>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участков). Платежи (перерасчеты) по данному виду дохода</t>
  </si>
  <si>
    <t xml:space="preserve">1 11 05092 04 0000 120</t>
  </si>
  <si>
    <t xml:space="preserve"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</si>
  <si>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 xml:space="preserve"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</si>
  <si>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
</t>
  </si>
  <si>
    <t xml:space="preserve">1 11 05400 04 0000 120</t>
  </si>
  <si>
    <t xml:space="preserve"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</si>
  <si>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1 11 07014 04 0000 120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</si>
  <si>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</si>
  <si>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</si>
  <si>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</si>
  <si>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1 12 00000 00 0000 000</t>
  </si>
  <si>
    <t xml:space="preserve">Платежи при пользовании природными ресурсами</t>
  </si>
  <si>
    <t xml:space="preserve">1 13 00000 00 0000 000</t>
  </si>
  <si>
    <t xml:space="preserve">Доходы от оказания платных услуг (работ) и компенсации затрат государства</t>
  </si>
  <si>
    <t xml:space="preserve">1 14 01040 04 0000 410</t>
  </si>
  <si>
    <t xml:space="preserve">Доходы от продажи квартир, находящихся в собственности городских округов</t>
  </si>
  <si>
    <t xml:space="preserve">1 14 02042 04 0000 000</t>
  </si>
  <si>
    <t xml:space="preserve"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</t>
  </si>
  <si>
    <t xml:space="preserve">1 14 06000 04 0000 430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</si>
  <si>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</si>
  <si>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1 14 06300 04 0000 430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</si>
  <si>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</si>
  <si>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1 14 13040 04 0000 000</t>
  </si>
  <si>
    <t xml:space="preserve"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</si>
  <si>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 xml:space="preserve">1 16 00000 00 0000 000</t>
  </si>
  <si>
    <t xml:space="preserve">Штрафы, санкции, возмещение ущерба</t>
  </si>
  <si>
    <t xml:space="preserve">1 17 01000 00 0000 180</t>
  </si>
  <si>
    <t xml:space="preserve">Невыясненные поступления</t>
  </si>
  <si>
    <t xml:space="preserve">1 17 05000 00 0000 180</t>
  </si>
  <si>
    <t xml:space="preserve">Прочие неналоговые доходы</t>
  </si>
  <si>
    <t xml:space="preserve">1 17 15000 00 0000 150</t>
  </si>
  <si>
    <t xml:space="preserve">Инициативные платежи</t>
  </si>
  <si>
    <t xml:space="preserve">ИТОГО НАЛОГОВЫХ И НЕНАЛОГОВЫХ ДОХОДОВ </t>
  </si>
  <si>
    <t xml:space="preserve">2 00 00000 00 0000 000</t>
  </si>
  <si>
    <t xml:space="preserve">БЕЗВОЗМЕЗДНЫЕ ПОСТУПЛЕНИЯ</t>
  </si>
  <si>
    <t xml:space="preserve">2 02 10000 00 0000 150</t>
  </si>
  <si>
    <t xml:space="preserve">Дотации бюджетам бюджетной системы Российской Федерации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</si>
  <si>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</si>
  <si>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</si>
  <si>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2 02 30000 00 0000 150</t>
  </si>
  <si>
    <t xml:space="preserve">Субвенции бюджетам бюджетной системы Российской Федерации</t>
  </si>
  <si>
    <t xml:space="preserve">2 02 40000 00 0000 150</t>
  </si>
  <si>
    <t xml:space="preserve">Иные межбюджетные трансферты</t>
  </si>
  <si>
    <t xml:space="preserve">2 03 00000 00 0000 000</t>
  </si>
  <si>
    <t xml:space="preserve">Безвозмездные поступления от государственных (муниципальных) организаций</t>
  </si>
  <si>
    <t xml:space="preserve">2 07 00000 00 0000 150</t>
  </si>
  <si>
    <t xml:space="preserve">Прочие безвозмездные поступления в бюджеты городских округов</t>
  </si>
  <si>
    <t xml:space="preserve">2 08 04000 04 0000 150</t>
  </si>
  <si>
    <t xml:space="preserve"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</si>
  <si>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2 18 00000 00 0000 000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</si>
  <si>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</si>
  <si>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2 19 00000 00 0000 000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</si>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</sst>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\ ##0.00&quot;р.&quot;_-;\-* #\ ##0.00&quot;р.&quot;_-;_-* \-??&quot;р.&quot;_-;_-@_-"/>
    <numFmt numFmtId="161" formatCode="_-* #,##0.00&quot;р.&quot;_-;\-* #,##0.00&quot;р.&quot;_-;_-* \-??&quot;р.&quot;_-;_-@_-"/>
    <numFmt numFmtId="162" formatCode="_-* #,##0.00\ &quot;₽&quot;_-;\-* #,##0.00\ &quot;₽&quot;_-;_-* &quot;-&quot;??\ &quot;₽&quot;_-;_-@_-"/>
    <numFmt numFmtId="163" formatCode="_-* #,##0.00\ _₽_-;\-* #,##0.00\ _₽_-;_-* &quot;-&quot;??\ _₽_-;_-@_-"/>
    <numFmt numFmtId="164" formatCode="#,##0.0"/>
    <numFmt numFmtId="165" formatCode="#\ ##0"/>
    <numFmt numFmtId="166" formatCode="#\ ##0.0"/>
    <numFmt numFmtId="167" formatCode="0.0%"/>
  </numFmts>
  <fonts count="13">
    <font>
      <sz val="12.000000"/>
      <color theme="1"/>
      <name val="Times New Roman"/>
    </font>
    <font>
      <sz val="12.000000"/>
      <name val="Times New Roman"/>
    </font>
    <font>
      <sz val="11.000000"/>
      <color theme="1"/>
      <name val="Calibri"/>
      <scheme val="minor"/>
    </font>
    <font>
      <sz val="10.000000"/>
      <name val="Arial"/>
    </font>
    <font>
      <sz val="8.000000"/>
      <name val="Times New Roman"/>
    </font>
    <font>
      <sz val="14.000000"/>
      <name val="Times New Roman"/>
    </font>
    <font>
      <b/>
      <sz val="16.000000"/>
      <name val="Times New Roman"/>
    </font>
    <font>
      <i/>
      <sz val="14.000000"/>
      <name val="Times New Roman"/>
    </font>
    <font>
      <b/>
      <sz val="12.000000"/>
      <name val="Times New Roman"/>
    </font>
    <font>
      <b/>
      <i/>
      <sz val="12.000000"/>
      <name val="Times New Roman"/>
    </font>
    <font>
      <i/>
      <sz val="12.000000"/>
      <name val="Times New Roman"/>
    </font>
    <font>
      <b/>
      <sz val="12.500000"/>
      <name val="Times New Roman"/>
    </font>
    <font>
      <sz val="10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0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1" fillId="0" borderId="0" numFmtId="161" applyNumberFormat="1" applyFont="1" applyFill="1" applyBorder="0" applyProtection="0"/>
    <xf fontId="2" fillId="0" borderId="0" numFmtId="162" applyNumberFormat="1" applyFont="0" applyFill="0" applyBorder="0" applyProtection="0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2" fillId="0" borderId="0" numFmtId="163" applyNumberFormat="1" applyFont="0" applyFill="0" applyBorder="0" applyProtection="0"/>
  </cellStyleXfs>
  <cellXfs count="55">
    <xf fontId="0" fillId="0" borderId="0" numFmtId="0" xfId="0"/>
    <xf fontId="1" fillId="0" borderId="0" numFmtId="0" xfId="0" applyFont="1" applyAlignment="1">
      <alignment vertical="top"/>
    </xf>
    <xf fontId="4" fillId="0" borderId="0" numFmtId="49" xfId="0" applyNumberFormat="1" applyFont="1" applyAlignment="1">
      <alignment horizontal="left" vertical="top"/>
    </xf>
    <xf fontId="1" fillId="0" borderId="0" numFmtId="0" xfId="0" applyFont="1" applyAlignment="1">
      <alignment wrapText="1"/>
    </xf>
    <xf fontId="1" fillId="0" borderId="0" numFmtId="164" xfId="0" applyNumberFormat="1" applyFont="1" applyAlignment="1">
      <alignment vertical="center" wrapText="1"/>
    </xf>
    <xf fontId="1" fillId="0" borderId="0" numFmtId="165" xfId="0" applyNumberFormat="1" applyFont="1" applyAlignment="1">
      <alignment vertical="center"/>
    </xf>
    <xf fontId="1" fillId="0" borderId="0" numFmtId="0" xfId="0" applyFont="1" applyAlignment="1">
      <alignment vertical="center" wrapText="1"/>
    </xf>
    <xf fontId="5" fillId="0" borderId="0" numFmtId="0" xfId="0" applyFont="1" applyAlignment="1">
      <alignment vertical="center" wrapText="1"/>
    </xf>
    <xf fontId="1" fillId="0" borderId="0" numFmtId="0" xfId="0" applyFont="1" applyAlignment="1">
      <alignment horizontal="right" vertical="center"/>
    </xf>
    <xf fontId="4" fillId="0" borderId="0" numFmtId="0" xfId="0" applyFont="1" applyAlignment="1">
      <alignment horizontal="left" vertical="top"/>
    </xf>
    <xf fontId="1" fillId="0" borderId="0" numFmtId="0" xfId="0" applyFont="1" applyAlignment="1">
      <alignment horizontal="right" vertical="center" wrapText="1"/>
    </xf>
    <xf fontId="5" fillId="0" borderId="0" numFmtId="0" xfId="0" applyFont="1" applyAlignment="1">
      <alignment horizontal="right" vertical="center" wrapText="1"/>
    </xf>
    <xf fontId="6" fillId="0" borderId="0" numFmtId="166" xfId="0" applyNumberFormat="1" applyFont="1" applyAlignment="1">
      <alignment horizontal="center"/>
    </xf>
    <xf fontId="6" fillId="0" borderId="0" numFmtId="166" xfId="0" applyNumberFormat="1" applyFont="1" applyAlignment="1">
      <alignment horizontal="center" vertical="center"/>
    </xf>
    <xf fontId="5" fillId="0" borderId="0" numFmtId="0" xfId="0" applyFont="1" applyAlignment="1">
      <alignment vertical="top"/>
    </xf>
    <xf fontId="7" fillId="0" borderId="0" numFmtId="166" xfId="0" applyNumberFormat="1" applyFont="1" applyAlignment="1">
      <alignment horizontal="left" vertical="top"/>
    </xf>
    <xf fontId="7" fillId="0" borderId="0" numFmtId="166" xfId="0" applyNumberFormat="1" applyFont="1" applyAlignment="1">
      <alignment wrapText="1"/>
    </xf>
    <xf fontId="7" fillId="0" borderId="0" numFmtId="4" xfId="0" applyNumberFormat="1" applyFont="1" applyAlignment="1">
      <alignment horizontal="center" vertical="center" wrapText="1"/>
    </xf>
    <xf fontId="7" fillId="0" borderId="0" numFmtId="164" xfId="0" applyNumberFormat="1" applyFont="1" applyAlignment="1">
      <alignment horizontal="center" vertical="center" wrapText="1"/>
    </xf>
    <xf fontId="1" fillId="0" borderId="0" numFmtId="165" xfId="0" applyNumberFormat="1" applyFont="1" applyAlignment="1">
      <alignment horizontal="right" vertical="center"/>
    </xf>
    <xf fontId="8" fillId="0" borderId="0" numFmtId="0" xfId="0" applyFont="1" applyAlignment="1">
      <alignment horizontal="center" vertical="top" wrapText="1"/>
    </xf>
    <xf fontId="8" fillId="0" borderId="1" numFmtId="0" xfId="0" applyFont="1" applyBorder="1" applyAlignment="1">
      <alignment horizontal="center" vertical="top" wrapText="1"/>
    </xf>
    <xf fontId="8" fillId="0" borderId="1" numFmtId="0" xfId="0" applyFont="1" applyBorder="1" applyAlignment="1">
      <alignment horizontal="center" vertical="center" wrapText="1"/>
    </xf>
    <xf fontId="8" fillId="0" borderId="1" numFmtId="164" xfId="1" applyNumberFormat="1" applyFont="1" applyBorder="1" applyAlignment="1" applyProtection="1">
      <alignment horizontal="center" vertical="center" wrapText="1"/>
    </xf>
    <xf fontId="8" fillId="0" borderId="1" numFmtId="164" xfId="1" applyNumberFormat="1" applyFont="1" applyBorder="1" applyAlignment="1">
      <alignment horizontal="center" vertical="center" wrapText="1"/>
    </xf>
    <xf fontId="8" fillId="0" borderId="1" numFmtId="3" xfId="0" applyNumberFormat="1" applyFont="1" applyBorder="1" applyAlignment="1">
      <alignment horizontal="center" vertical="center" wrapText="1"/>
    </xf>
    <xf fontId="8" fillId="0" borderId="1" numFmtId="165" xfId="0" applyNumberFormat="1" applyFont="1" applyBorder="1" applyAlignment="1">
      <alignment horizontal="center" vertical="center" wrapText="1"/>
    </xf>
    <xf fontId="8" fillId="0" borderId="0" numFmtId="0" xfId="0" applyFont="1" applyAlignment="1">
      <alignment vertical="center"/>
    </xf>
    <xf fontId="9" fillId="0" borderId="1" numFmtId="166" xfId="0" applyNumberFormat="1" applyFont="1" applyBorder="1" applyAlignment="1">
      <alignment horizontal="left" vertical="center"/>
    </xf>
    <xf fontId="8" fillId="0" borderId="1" numFmtId="166" xfId="0" applyNumberFormat="1" applyFont="1" applyBorder="1" applyAlignment="1">
      <alignment vertical="center" wrapText="1"/>
    </xf>
    <xf fontId="8" fillId="0" borderId="1" numFmtId="164" xfId="1" applyNumberFormat="1" applyFont="1" applyBorder="1" applyAlignment="1" applyProtection="1">
      <alignment horizontal="right" vertical="center" wrapText="1"/>
    </xf>
    <xf fontId="8" fillId="0" borderId="1" numFmtId="164" xfId="1" applyNumberFormat="1" applyFont="1" applyBorder="1" applyAlignment="1">
      <alignment horizontal="right" vertical="center" wrapText="1"/>
    </xf>
    <xf fontId="8" fillId="0" borderId="1" numFmtId="167" xfId="7" applyNumberFormat="1" applyFont="1" applyBorder="1" applyAlignment="1" applyProtection="1">
      <alignment horizontal="right" vertical="center" wrapText="1"/>
    </xf>
    <xf fontId="1" fillId="0" borderId="1" numFmtId="166" xfId="0" applyNumberFormat="1" applyFont="1" applyBorder="1" applyAlignment="1">
      <alignment horizontal="left" vertical="top"/>
    </xf>
    <xf fontId="1" fillId="0" borderId="1" numFmtId="166" xfId="0" applyNumberFormat="1" applyFont="1" applyBorder="1" applyAlignment="1">
      <alignment vertical="center" wrapText="1"/>
    </xf>
    <xf fontId="1" fillId="0" borderId="1" numFmtId="164" xfId="1" applyNumberFormat="1" applyFont="1" applyBorder="1" applyAlignment="1" applyProtection="1">
      <alignment horizontal="right" vertical="center" wrapText="1"/>
    </xf>
    <xf fontId="1" fillId="0" borderId="1" numFmtId="164" xfId="1" applyNumberFormat="1" applyFont="1" applyBorder="1" applyAlignment="1">
      <alignment horizontal="right" vertical="center" wrapText="1"/>
    </xf>
    <xf fontId="1" fillId="0" borderId="1" numFmtId="167" xfId="7" applyNumberFormat="1" applyFont="1" applyBorder="1" applyAlignment="1" applyProtection="1">
      <alignment horizontal="right" vertical="center" wrapText="1"/>
    </xf>
    <xf fontId="1" fillId="0" borderId="0" numFmtId="0" xfId="0" applyFont="1" applyAlignment="1">
      <alignment vertical="center"/>
    </xf>
    <xf fontId="1" fillId="0" borderId="1" numFmtId="166" xfId="0" applyNumberFormat="1" applyFont="1" applyBorder="1" applyAlignment="1">
      <alignment horizontal="left" vertical="center"/>
    </xf>
    <xf fontId="10" fillId="0" borderId="0" numFmtId="0" xfId="0" applyFont="1" applyAlignment="1">
      <alignment vertical="top"/>
    </xf>
    <xf fontId="1" fillId="0" borderId="1" numFmtId="166" xfId="0" applyNumberFormat="1" applyFont="1" applyBorder="1" applyAlignment="1">
      <alignment vertical="top" wrapText="1"/>
    </xf>
    <xf fontId="8" fillId="0" borderId="1" numFmtId="166" xfId="0" applyNumberFormat="1" applyFont="1" applyBorder="1" applyAlignment="1">
      <alignment horizontal="left" vertical="center"/>
    </xf>
    <xf fontId="8" fillId="0" borderId="1" numFmtId="166" xfId="0" applyNumberFormat="1" applyFont="1" applyBorder="1" applyAlignment="1">
      <alignment horizontal="left" vertical="center" wrapText="1"/>
    </xf>
    <xf fontId="8" fillId="0" borderId="0" numFmtId="0" xfId="0" applyFont="1" applyAlignment="1">
      <alignment horizontal="right" vertical="center"/>
    </xf>
    <xf fontId="8" fillId="0" borderId="1" numFmtId="166" xfId="0" applyNumberFormat="1" applyFont="1" applyBorder="1" applyAlignment="1">
      <alignment horizontal="right" vertical="center"/>
    </xf>
    <xf fontId="1" fillId="0" borderId="1" numFmtId="166" xfId="0" applyNumberFormat="1" applyFont="1" applyBorder="1" applyAlignment="1">
      <alignment horizontal="justify" vertical="center" wrapText="1"/>
    </xf>
    <xf fontId="11" fillId="0" borderId="0" numFmtId="0" xfId="0" applyFont="1"/>
    <xf fontId="11" fillId="0" borderId="1" numFmtId="0" xfId="0" applyFont="1" applyBorder="1" applyAlignment="1">
      <alignment horizontal="left"/>
    </xf>
    <xf fontId="11" fillId="0" borderId="1" numFmtId="166" xfId="0" applyNumberFormat="1" applyFont="1" applyBorder="1" applyAlignment="1">
      <alignment wrapText="1"/>
    </xf>
    <xf fontId="11" fillId="0" borderId="1" numFmtId="164" xfId="1" applyNumberFormat="1" applyFont="1" applyBorder="1" applyAlignment="1" applyProtection="1">
      <alignment horizontal="right" wrapText="1"/>
    </xf>
    <xf fontId="11" fillId="0" borderId="1" numFmtId="164" xfId="1" applyNumberFormat="1" applyFont="1" applyBorder="1" applyAlignment="1">
      <alignment horizontal="right" wrapText="1"/>
    </xf>
    <xf fontId="11" fillId="0" borderId="1" numFmtId="167" xfId="7" applyNumberFormat="1" applyFont="1" applyBorder="1" applyAlignment="1" applyProtection="1">
      <alignment horizontal="right" wrapText="1"/>
    </xf>
    <xf fontId="1" fillId="0" borderId="0" numFmtId="49" xfId="0" applyNumberFormat="1" applyFont="1" applyAlignment="1">
      <alignment horizontal="left" vertical="top"/>
    </xf>
    <xf fontId="12" fillId="0" borderId="0" numFmtId="164" xfId="0" applyNumberFormat="1" applyFont="1" applyAlignment="1">
      <alignment vertical="center" wrapText="1"/>
    </xf>
  </cellXfs>
  <cellStyles count="10">
    <cellStyle name="Денежный" xfId="1" builtinId="4"/>
    <cellStyle name="Денежный 2" xfId="2"/>
    <cellStyle name="Денежный 3" xfId="3"/>
    <cellStyle name="Обычный" xfId="0" builtinId="0"/>
    <cellStyle name="Обычный 2" xfId="4"/>
    <cellStyle name="Обычный 2 2" xfId="5"/>
    <cellStyle name="Обычный 2 3 2" xfId="6"/>
    <cellStyle name="Процентный" xfId="7" builtinId="5"/>
    <cellStyle name="Процентный 2" xfId="8"/>
    <cellStyle name="Финансовый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A1" zoomScale="90" workbookViewId="0">
      <pane ySplit="7" topLeftCell="A8" activePane="bottomLeft" state="frozen"/>
      <selection activeCell="C12" activeCellId="0" sqref="C12:C13"/>
    </sheetView>
  </sheetViews>
  <sheetFormatPr defaultColWidth="15.25" defaultRowHeight="15"/>
  <cols>
    <col customWidth="1" hidden="1" min="1" max="1" style="2" width="21.00390625"/>
    <col customWidth="1" min="2" max="2" style="3" width="60.875"/>
    <col customWidth="1" min="3" max="3" style="4" width="12.25390625"/>
    <col customWidth="1" min="4" max="4" style="4" width="13.125"/>
    <col customWidth="1" min="5" max="5" style="4" width="12.50390625"/>
    <col customWidth="1" min="6" max="6" style="4" width="12.75390625"/>
    <col customWidth="1" min="7" max="7" style="4" width="13.625"/>
    <col customWidth="1" min="8" max="8" style="4" width="9.375"/>
    <col customWidth="1" min="9" max="9" style="5" width="10.125"/>
    <col customWidth="1" min="10" max="10" style="5" width="12.625"/>
    <col customWidth="1" min="11" max="11" style="5" width="9.75"/>
    <col min="12" max="16384" style="1" width="15.25"/>
  </cols>
  <sheetData>
    <row r="1" ht="17.25">
      <c r="C1" s="6"/>
      <c r="D1" s="7"/>
      <c r="E1" s="7"/>
      <c r="F1" s="7"/>
      <c r="G1" s="7"/>
      <c r="H1" s="7"/>
      <c r="I1" s="7"/>
      <c r="J1" s="7"/>
      <c r="K1" s="8" t="s">
        <v>0</v>
      </c>
    </row>
    <row r="2" ht="17.25">
      <c r="A2" s="9"/>
      <c r="C2" s="10"/>
      <c r="D2" s="11"/>
      <c r="E2" s="11"/>
      <c r="F2" s="11"/>
      <c r="G2" s="11"/>
      <c r="H2" s="11"/>
      <c r="I2" s="11"/>
      <c r="J2" s="11"/>
      <c r="K2" s="8" t="s">
        <v>1</v>
      </c>
    </row>
    <row r="3" ht="17.25" hidden="1">
      <c r="A3" s="9"/>
      <c r="C3" s="10"/>
      <c r="D3" s="11"/>
      <c r="E3" s="11"/>
      <c r="F3" s="11"/>
      <c r="G3" s="11"/>
      <c r="H3" s="11"/>
      <c r="I3" s="11"/>
      <c r="J3" s="11"/>
      <c r="K3" s="8"/>
    </row>
    <row r="4" ht="19.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/>
    </row>
    <row r="5" ht="15.75" customHeight="1">
      <c r="B5" s="12"/>
      <c r="C5" s="13"/>
      <c r="D5" s="13"/>
      <c r="E5" s="13"/>
      <c r="F5" s="13"/>
      <c r="G5" s="13"/>
      <c r="H5" s="13"/>
      <c r="I5" s="13"/>
      <c r="J5" s="13"/>
      <c r="K5" s="13"/>
    </row>
    <row r="6" s="14" customFormat="1" ht="15.75" customHeight="1">
      <c r="A6" s="15"/>
      <c r="B6" s="16"/>
      <c r="C6" s="17"/>
      <c r="D6" s="18"/>
      <c r="E6" s="18"/>
      <c r="F6" s="18"/>
      <c r="G6" s="18"/>
      <c r="H6" s="18"/>
      <c r="I6" s="18"/>
      <c r="J6" s="18"/>
      <c r="K6" s="19" t="s">
        <v>3</v>
      </c>
    </row>
    <row r="7" s="20" customFormat="1" ht="97.5" customHeight="1">
      <c r="A7" s="21" t="s">
        <v>4</v>
      </c>
      <c r="B7" s="22" t="s">
        <v>5</v>
      </c>
      <c r="C7" s="23" t="s">
        <v>6</v>
      </c>
      <c r="D7" s="24" t="s">
        <v>7</v>
      </c>
      <c r="E7" s="24" t="s">
        <v>8</v>
      </c>
      <c r="F7" s="24" t="s">
        <v>9</v>
      </c>
      <c r="G7" s="25" t="s">
        <v>10</v>
      </c>
      <c r="H7" s="25" t="s">
        <v>11</v>
      </c>
      <c r="I7" s="26" t="s">
        <v>12</v>
      </c>
      <c r="J7" s="26" t="s">
        <v>13</v>
      </c>
      <c r="K7" s="26" t="s">
        <v>14</v>
      </c>
      <c r="L7" s="20"/>
      <c r="M7" s="20"/>
    </row>
    <row r="8" s="27" customFormat="1" ht="20.25" customHeight="1">
      <c r="A8" s="28"/>
      <c r="B8" s="29" t="s">
        <v>15</v>
      </c>
      <c r="C8" s="30">
        <f>C9+C10+C11+C12+C13+C14+C15+C16+C17+C18+C19</f>
        <v>17818782.000000004</v>
      </c>
      <c r="D8" s="31">
        <f>D9+D10+D11+D12+D13+D14+D15+D16+D17+D18+D19</f>
        <v>28065221.000000004</v>
      </c>
      <c r="E8" s="31">
        <f>E9+E10+E11+E12+E13+E14+E15+E16+E17+E18+E19</f>
        <v>21201251.099999998</v>
      </c>
      <c r="F8" s="31">
        <f>F9+F10+F11+F12+F13+F14+F15+F16+F17+F18+F19</f>
        <v>20096436.100000001</v>
      </c>
      <c r="G8" s="30">
        <f t="shared" ref="G8:G10" si="0">F8-E8</f>
        <v>-1104814.9999999963</v>
      </c>
      <c r="H8" s="32">
        <f t="shared" ref="H8:H10" si="1">IFERROR(F8/E8,"")</f>
        <v>0.94788916018262737</v>
      </c>
      <c r="I8" s="32">
        <f t="shared" ref="I8:I10" si="2">IFERROR(F8/D8,"")</f>
        <v>0.71606192233440813</v>
      </c>
      <c r="J8" s="30">
        <f t="shared" ref="J8:J10" si="3">F8-C8</f>
        <v>2277654.0999999978</v>
      </c>
      <c r="K8" s="32">
        <f t="shared" ref="K8:K10" si="4">IFERROR(F8/C8,"")</f>
        <v>1.127823220464788</v>
      </c>
      <c r="L8" s="27"/>
      <c r="M8" s="27"/>
      <c r="N8" s="27"/>
    </row>
    <row r="9" ht="18.75" customHeight="1">
      <c r="A9" s="33" t="s">
        <v>16</v>
      </c>
      <c r="B9" s="34" t="s">
        <v>17</v>
      </c>
      <c r="C9" s="35">
        <v>13408058.300000001</v>
      </c>
      <c r="D9" s="36">
        <v>21478832.199999999</v>
      </c>
      <c r="E9" s="36">
        <v>16173543.5</v>
      </c>
      <c r="F9" s="36">
        <v>14900955.800000001</v>
      </c>
      <c r="G9" s="35">
        <f t="shared" si="0"/>
        <v>-1272587.6999999993</v>
      </c>
      <c r="H9" s="37">
        <f t="shared" si="1"/>
        <v>0.92131670465411619</v>
      </c>
      <c r="I9" s="37">
        <f t="shared" si="2"/>
        <v>0.69375074311535434</v>
      </c>
      <c r="J9" s="35">
        <f t="shared" si="3"/>
        <v>1492897.5</v>
      </c>
      <c r="K9" s="37">
        <f t="shared" si="4"/>
        <v>1.1113433031537461</v>
      </c>
      <c r="L9" s="1"/>
      <c r="M9" s="1"/>
      <c r="N9" s="1"/>
      <c r="O9" s="1"/>
      <c r="P9" s="1"/>
      <c r="Q9" s="1"/>
    </row>
    <row r="10" ht="33.75" customHeight="1">
      <c r="A10" s="33" t="s">
        <v>18</v>
      </c>
      <c r="B10" s="34" t="s">
        <v>19</v>
      </c>
      <c r="C10" s="35">
        <v>69019.699999999997</v>
      </c>
      <c r="D10" s="36">
        <v>82008.100000000006</v>
      </c>
      <c r="E10" s="36">
        <v>68605.5</v>
      </c>
      <c r="F10" s="36">
        <v>69582</v>
      </c>
      <c r="G10" s="35">
        <f t="shared" si="0"/>
        <v>976.5</v>
      </c>
      <c r="H10" s="37">
        <f t="shared" si="1"/>
        <v>1.0142335527035005</v>
      </c>
      <c r="I10" s="37">
        <f t="shared" si="2"/>
        <v>0.848477162621741</v>
      </c>
      <c r="J10" s="35">
        <f t="shared" si="3"/>
        <v>562.30000000000291</v>
      </c>
      <c r="K10" s="37">
        <f t="shared" si="4"/>
        <v>1.0081469493492439</v>
      </c>
      <c r="L10" s="1"/>
      <c r="M10" s="1"/>
      <c r="N10" s="1"/>
      <c r="O10" s="1"/>
      <c r="P10" s="1"/>
      <c r="Q10" s="1"/>
    </row>
    <row r="11" ht="18.75" customHeight="1">
      <c r="A11" s="33" t="s">
        <v>20</v>
      </c>
      <c r="B11" s="34" t="s">
        <v>21</v>
      </c>
      <c r="C11" s="35">
        <v>0</v>
      </c>
      <c r="D11" s="36">
        <v>52994.300000000003</v>
      </c>
      <c r="E11" s="36">
        <v>52994.300000000003</v>
      </c>
      <c r="F11" s="36">
        <v>29572.099999999999</v>
      </c>
      <c r="G11" s="35">
        <f t="shared" ref="G11:G53" si="5">F11-E11</f>
        <v>-23422.200000000004</v>
      </c>
      <c r="H11" s="37">
        <f t="shared" ref="H11:H53" si="6">IFERROR(F11/E11,"")</f>
        <v>0.55802416486301354</v>
      </c>
      <c r="I11" s="37">
        <f t="shared" ref="I11:I53" si="7">IFERROR(F11/D11,"")</f>
        <v>0.55802416486301354</v>
      </c>
      <c r="J11" s="35">
        <f t="shared" ref="J11:J53" si="8">F11-C11</f>
        <v>29572.099999999999</v>
      </c>
      <c r="K11" s="37" t="str">
        <f>IFERROR(F11/C11,"")</f>
        <v/>
      </c>
      <c r="L11" s="1"/>
      <c r="M11" s="1"/>
      <c r="N11" s="1"/>
      <c r="O11" s="1"/>
      <c r="P11" s="1"/>
      <c r="Q11" s="1"/>
    </row>
    <row r="12" ht="33.75" customHeight="1">
      <c r="A12" s="33" t="s">
        <v>22</v>
      </c>
      <c r="B12" s="34" t="s">
        <v>23</v>
      </c>
      <c r="C12" s="35">
        <v>1107948.8</v>
      </c>
      <c r="D12" s="36">
        <v>1259409.1000000001</v>
      </c>
      <c r="E12" s="36">
        <v>1197647.2</v>
      </c>
      <c r="F12" s="36">
        <v>1176850.8999999999</v>
      </c>
      <c r="G12" s="35">
        <f t="shared" si="5"/>
        <v>-20796.300000000047</v>
      </c>
      <c r="H12" s="37">
        <f t="shared" si="6"/>
        <v>0.98263570440443559</v>
      </c>
      <c r="I12" s="37">
        <f t="shared" si="7"/>
        <v>0.93444687671384918</v>
      </c>
      <c r="J12" s="35">
        <f t="shared" si="8"/>
        <v>68902.09999999986</v>
      </c>
      <c r="K12" s="37">
        <f t="shared" ref="K12:K53" si="9">IFERROR(F12/C12,"")</f>
        <v>1.062188884540513</v>
      </c>
      <c r="L12" s="1"/>
      <c r="M12" s="1"/>
      <c r="N12" s="1"/>
      <c r="O12" s="1"/>
      <c r="P12" s="1"/>
      <c r="Q12" s="1"/>
    </row>
    <row r="13" ht="30">
      <c r="A13" s="33" t="s">
        <v>24</v>
      </c>
      <c r="B13" s="34" t="s">
        <v>25</v>
      </c>
      <c r="C13" s="35">
        <v>789</v>
      </c>
      <c r="D13" s="36">
        <v>0</v>
      </c>
      <c r="E13" s="36">
        <v>0</v>
      </c>
      <c r="F13" s="36">
        <v>263.69999999999999</v>
      </c>
      <c r="G13" s="35">
        <f t="shared" si="5"/>
        <v>263.69999999999999</v>
      </c>
      <c r="H13" s="37" t="str">
        <f t="shared" si="6"/>
        <v/>
      </c>
      <c r="I13" s="37" t="str">
        <f t="shared" si="7"/>
        <v/>
      </c>
      <c r="J13" s="35">
        <f t="shared" si="8"/>
        <v>-525.29999999999995</v>
      </c>
      <c r="K13" s="37">
        <f t="shared" si="9"/>
        <v>0.33422053231939164</v>
      </c>
      <c r="L13" s="1"/>
      <c r="M13" s="1"/>
      <c r="N13" s="1"/>
      <c r="O13" s="1"/>
      <c r="P13" s="1"/>
      <c r="Q13" s="1"/>
    </row>
    <row r="14" ht="18.75" customHeight="1">
      <c r="A14" s="33" t="s">
        <v>26</v>
      </c>
      <c r="B14" s="34" t="s">
        <v>27</v>
      </c>
      <c r="C14" s="35">
        <v>1367</v>
      </c>
      <c r="D14" s="36">
        <v>1208.9000000000001</v>
      </c>
      <c r="E14" s="36">
        <v>1208.9000000000001</v>
      </c>
      <c r="F14" s="36">
        <v>1197</v>
      </c>
      <c r="G14" s="35">
        <f t="shared" si="5"/>
        <v>-11.900000000000091</v>
      </c>
      <c r="H14" s="37">
        <f t="shared" si="6"/>
        <v>0.99015634047481171</v>
      </c>
      <c r="I14" s="37">
        <f t="shared" si="7"/>
        <v>0.99015634047481171</v>
      </c>
      <c r="J14" s="35">
        <f t="shared" si="8"/>
        <v>-170</v>
      </c>
      <c r="K14" s="37">
        <f t="shared" si="9"/>
        <v>0.87564008778346747</v>
      </c>
      <c r="L14" s="1"/>
      <c r="M14" s="1"/>
      <c r="N14" s="1"/>
      <c r="O14" s="1"/>
      <c r="P14" s="1"/>
      <c r="Q14" s="1"/>
    </row>
    <row r="15" ht="33" customHeight="1">
      <c r="A15" s="33" t="s">
        <v>28</v>
      </c>
      <c r="B15" s="34" t="s">
        <v>29</v>
      </c>
      <c r="C15" s="35">
        <v>333489.90000000002</v>
      </c>
      <c r="D15" s="36">
        <v>615839.40000000002</v>
      </c>
      <c r="E15" s="36">
        <v>341592.29999999999</v>
      </c>
      <c r="F15" s="36">
        <v>360624.59999999998</v>
      </c>
      <c r="G15" s="35">
        <f t="shared" si="5"/>
        <v>19032.299999999988</v>
      </c>
      <c r="H15" s="37">
        <f t="shared" si="6"/>
        <v>1.0557164198373323</v>
      </c>
      <c r="I15" s="37">
        <f t="shared" si="7"/>
        <v>0.58558221510348307</v>
      </c>
      <c r="J15" s="35">
        <f t="shared" si="8"/>
        <v>27134.699999999953</v>
      </c>
      <c r="K15" s="37">
        <f t="shared" si="9"/>
        <v>1.0813658824450154</v>
      </c>
      <c r="L15" s="1"/>
      <c r="M15" s="1"/>
      <c r="N15" s="1"/>
      <c r="O15" s="1"/>
      <c r="P15" s="1"/>
      <c r="Q15" s="1"/>
    </row>
    <row r="16" ht="19.5" customHeight="1">
      <c r="A16" s="33" t="s">
        <v>30</v>
      </c>
      <c r="B16" s="34" t="s">
        <v>31</v>
      </c>
      <c r="C16" s="35">
        <v>509419.70000000001</v>
      </c>
      <c r="D16" s="36">
        <v>1486170.1000000001</v>
      </c>
      <c r="E16" s="36">
        <v>608900</v>
      </c>
      <c r="F16" s="36">
        <v>631050.59999999998</v>
      </c>
      <c r="G16" s="35">
        <f t="shared" si="5"/>
        <v>22150.599999999977</v>
      </c>
      <c r="H16" s="37">
        <f t="shared" si="6"/>
        <v>1.0363780587945475</v>
      </c>
      <c r="I16" s="37">
        <f t="shared" si="7"/>
        <v>0.42461532498870752</v>
      </c>
      <c r="J16" s="35">
        <f t="shared" si="8"/>
        <v>121630.89999999997</v>
      </c>
      <c r="K16" s="37">
        <f t="shared" si="9"/>
        <v>1.2387636363493597</v>
      </c>
      <c r="L16" s="1"/>
      <c r="M16" s="1"/>
      <c r="N16" s="1"/>
      <c r="O16" s="1"/>
      <c r="P16" s="1"/>
      <c r="Q16" s="1"/>
    </row>
    <row r="17" ht="19.5" customHeight="1">
      <c r="A17" s="33" t="s">
        <v>32</v>
      </c>
      <c r="B17" s="34" t="s">
        <v>33</v>
      </c>
      <c r="C17" s="35">
        <v>2129664.2000000002</v>
      </c>
      <c r="D17" s="36">
        <v>2439929.7999999998</v>
      </c>
      <c r="E17" s="36">
        <v>2220248.7000000002</v>
      </c>
      <c r="F17" s="36">
        <v>2374664.7999999998</v>
      </c>
      <c r="G17" s="35">
        <f t="shared" si="5"/>
        <v>154416.09999999963</v>
      </c>
      <c r="H17" s="37">
        <f t="shared" si="6"/>
        <v>1.0695490104329302</v>
      </c>
      <c r="I17" s="37">
        <f t="shared" si="7"/>
        <v>0.97325127960648705</v>
      </c>
      <c r="J17" s="35">
        <f t="shared" si="8"/>
        <v>245000.59999999963</v>
      </c>
      <c r="K17" s="37">
        <f t="shared" si="9"/>
        <v>1.1150418925199568</v>
      </c>
      <c r="L17" s="1"/>
      <c r="M17" s="1"/>
      <c r="N17" s="1"/>
      <c r="O17" s="1"/>
      <c r="P17" s="1"/>
      <c r="Q17" s="1"/>
    </row>
    <row r="18" ht="19.5" customHeight="1">
      <c r="A18" s="33" t="s">
        <v>34</v>
      </c>
      <c r="B18" s="34" t="s">
        <v>35</v>
      </c>
      <c r="C18" s="35">
        <v>259295.79999999999</v>
      </c>
      <c r="D18" s="36">
        <v>648829.09999999998</v>
      </c>
      <c r="E18" s="36">
        <v>536510.69999999995</v>
      </c>
      <c r="F18" s="36">
        <v>551674.59999999998</v>
      </c>
      <c r="G18" s="35">
        <f t="shared" si="5"/>
        <v>15163.900000000023</v>
      </c>
      <c r="H18" s="37">
        <f t="shared" si="6"/>
        <v>1.0282639283801795</v>
      </c>
      <c r="I18" s="37">
        <f t="shared" si="7"/>
        <v>0.85026180237600313</v>
      </c>
      <c r="J18" s="35">
        <f t="shared" si="8"/>
        <v>292378.79999999999</v>
      </c>
      <c r="K18" s="37">
        <f t="shared" si="9"/>
        <v>2.1275878745432824</v>
      </c>
      <c r="L18" s="1"/>
      <c r="M18" s="1"/>
      <c r="N18" s="1"/>
      <c r="O18" s="1"/>
      <c r="P18" s="1"/>
      <c r="Q18" s="1"/>
    </row>
    <row r="19" ht="33" customHeight="1">
      <c r="A19" s="33" t="s">
        <v>36</v>
      </c>
      <c r="B19" s="34" t="s">
        <v>37</v>
      </c>
      <c r="C19" s="35">
        <v>-270.39999999999998</v>
      </c>
      <c r="D19" s="36">
        <v>0</v>
      </c>
      <c r="E19" s="36">
        <v>0</v>
      </c>
      <c r="F19" s="36">
        <v>0</v>
      </c>
      <c r="G19" s="35">
        <f t="shared" si="5"/>
        <v>0</v>
      </c>
      <c r="H19" s="37" t="str">
        <f t="shared" si="6"/>
        <v/>
      </c>
      <c r="I19" s="37" t="str">
        <f t="shared" si="7"/>
        <v/>
      </c>
      <c r="J19" s="35">
        <f t="shared" si="8"/>
        <v>270.39999999999998</v>
      </c>
      <c r="K19" s="37">
        <f t="shared" si="9"/>
        <v>0</v>
      </c>
      <c r="L19" s="1"/>
      <c r="M19" s="1"/>
      <c r="O19" s="1"/>
      <c r="P19" s="1"/>
      <c r="Q19" s="1"/>
    </row>
    <row r="20" s="27" customFormat="1" ht="20.25" customHeight="1">
      <c r="A20" s="28"/>
      <c r="B20" s="29" t="s">
        <v>38</v>
      </c>
      <c r="C20" s="30">
        <f>C21+C22+C23+C24+C25+C26+C27+C28+C29+C30+C31+C32+C33+C34+C35+C36+C37+C38+C39+C40+C41</f>
        <v>6618448.7999999998</v>
      </c>
      <c r="D20" s="31">
        <f>D21+D22+D23+D24+D25+D26+D27+D28+D29+D30+D31+D32+D33+D34+D35+D36+D37+D38+D39+D40+D41</f>
        <v>7828489</v>
      </c>
      <c r="E20" s="31">
        <f>E21+E22+E23+E24+E25+E26+E27+E28+E29+E30+E31+E32+E33+E34+E35+E36+E37+E38+E39+E40+E41</f>
        <v>6481507.7999999998</v>
      </c>
      <c r="F20" s="31">
        <f>F21+F22+F23+F24+F25+F26+F27+F28+F29+F30+F31+F32+F33+F34+F35+F36+F37+F38+F39+F40+F41</f>
        <v>6471057.3000000007</v>
      </c>
      <c r="G20" s="30">
        <f t="shared" si="5"/>
        <v>-10450.499999999069</v>
      </c>
      <c r="H20" s="32">
        <f t="shared" si="6"/>
        <v>0.99838764368994526</v>
      </c>
      <c r="I20" s="32">
        <f t="shared" si="7"/>
        <v>0.82660361405630134</v>
      </c>
      <c r="J20" s="30">
        <f t="shared" si="8"/>
        <v>-147391.49999999907</v>
      </c>
      <c r="K20" s="32">
        <f t="shared" si="9"/>
        <v>0.97773020469690741</v>
      </c>
      <c r="L20" s="27"/>
      <c r="M20" s="27"/>
      <c r="N20" s="27"/>
    </row>
    <row r="21" ht="72.75" customHeight="1">
      <c r="A21" s="33" t="s">
        <v>39</v>
      </c>
      <c r="B21" s="34" t="s">
        <v>40</v>
      </c>
      <c r="C21" s="35">
        <v>7403.8000000000002</v>
      </c>
      <c r="D21" s="36">
        <v>7680</v>
      </c>
      <c r="E21" s="36">
        <v>7680</v>
      </c>
      <c r="F21" s="36">
        <v>0</v>
      </c>
      <c r="G21" s="35">
        <f t="shared" si="5"/>
        <v>-7680</v>
      </c>
      <c r="H21" s="37">
        <f t="shared" si="6"/>
        <v>0</v>
      </c>
      <c r="I21" s="37">
        <f t="shared" si="7"/>
        <v>0</v>
      </c>
      <c r="J21" s="35">
        <f t="shared" si="8"/>
        <v>-7403.8000000000002</v>
      </c>
      <c r="K21" s="37">
        <f t="shared" si="9"/>
        <v>0</v>
      </c>
      <c r="L21" s="1"/>
      <c r="M21" s="1"/>
      <c r="N21" s="1"/>
      <c r="O21" s="1"/>
      <c r="P21" s="1"/>
      <c r="Q21" s="1"/>
    </row>
    <row r="22" ht="63" customHeight="1">
      <c r="A22" s="33" t="s">
        <v>41</v>
      </c>
      <c r="B22" s="34" t="s">
        <v>42</v>
      </c>
      <c r="C22" s="35">
        <v>326806.70000000001</v>
      </c>
      <c r="D22" s="36">
        <v>393350.29999999999</v>
      </c>
      <c r="E22" s="36">
        <v>367142</v>
      </c>
      <c r="F22" s="36">
        <v>453535.59999999998</v>
      </c>
      <c r="G22" s="35">
        <f t="shared" si="5"/>
        <v>86393.599999999977</v>
      </c>
      <c r="H22" s="37">
        <f t="shared" si="6"/>
        <v>1.235313856763868</v>
      </c>
      <c r="I22" s="37">
        <f t="shared" si="7"/>
        <v>1.1530068745339714</v>
      </c>
      <c r="J22" s="35">
        <f t="shared" si="8"/>
        <v>126728.89999999997</v>
      </c>
      <c r="K22" s="37">
        <f t="shared" si="9"/>
        <v>1.387779381512068</v>
      </c>
      <c r="L22" s="1"/>
      <c r="M22" s="1"/>
      <c r="N22" s="1"/>
      <c r="O22" s="1"/>
      <c r="P22" s="1"/>
      <c r="Q22" s="1"/>
    </row>
    <row r="23" ht="33" customHeight="1">
      <c r="A23" s="33" t="s">
        <v>43</v>
      </c>
      <c r="B23" s="34" t="s">
        <v>44</v>
      </c>
      <c r="C23" s="35">
        <v>451286.59999999998</v>
      </c>
      <c r="D23" s="36">
        <v>169383.10000000001</v>
      </c>
      <c r="E23" s="36">
        <v>163805.20000000001</v>
      </c>
      <c r="F23" s="36">
        <v>89445.300000000003</v>
      </c>
      <c r="G23" s="35">
        <f t="shared" si="5"/>
        <v>-74359.900000000009</v>
      </c>
      <c r="H23" s="37">
        <f t="shared" si="6"/>
        <v>0.54604676774607885</v>
      </c>
      <c r="I23" s="37">
        <f t="shared" si="7"/>
        <v>0.52806507851137452</v>
      </c>
      <c r="J23" s="35">
        <f t="shared" si="8"/>
        <v>-361841.29999999999</v>
      </c>
      <c r="K23" s="37">
        <f t="shared" si="9"/>
        <v>0.19820065563657333</v>
      </c>
      <c r="L23" s="1"/>
      <c r="M23" s="1"/>
      <c r="N23" s="1"/>
      <c r="O23" s="1"/>
      <c r="P23" s="1"/>
      <c r="Q23" s="1"/>
    </row>
    <row r="24" s="38" customFormat="1" ht="19.5" customHeight="1">
      <c r="A24" s="39" t="s">
        <v>45</v>
      </c>
      <c r="B24" s="34" t="s">
        <v>46</v>
      </c>
      <c r="C24" s="35">
        <v>366.60000000000002</v>
      </c>
      <c r="D24" s="36">
        <v>30.699999999999999</v>
      </c>
      <c r="E24" s="36">
        <v>30.699999999999999</v>
      </c>
      <c r="F24" s="36">
        <v>7540.1999999999998</v>
      </c>
      <c r="G24" s="35">
        <f t="shared" si="5"/>
        <v>7509.5</v>
      </c>
      <c r="H24" s="37">
        <f t="shared" si="6"/>
        <v>245.60912052117263</v>
      </c>
      <c r="I24" s="37">
        <f t="shared" si="7"/>
        <v>245.60912052117263</v>
      </c>
      <c r="J24" s="35">
        <f t="shared" si="8"/>
        <v>7173.5999999999995</v>
      </c>
      <c r="K24" s="37">
        <f t="shared" si="9"/>
        <v>20.567921440261863</v>
      </c>
      <c r="L24" s="38"/>
      <c r="M24" s="38"/>
      <c r="N24" s="38"/>
      <c r="O24" s="38"/>
      <c r="P24" s="38"/>
      <c r="Q24" s="38"/>
    </row>
    <row r="25" ht="48" customHeight="1">
      <c r="A25" s="33" t="s">
        <v>47</v>
      </c>
      <c r="B25" s="34" t="s">
        <v>48</v>
      </c>
      <c r="C25" s="35">
        <v>66966.899999999994</v>
      </c>
      <c r="D25" s="36">
        <v>80987</v>
      </c>
      <c r="E25" s="36">
        <v>66600</v>
      </c>
      <c r="F25" s="36">
        <v>66345</v>
      </c>
      <c r="G25" s="35">
        <f t="shared" si="5"/>
        <v>-255</v>
      </c>
      <c r="H25" s="37">
        <f t="shared" si="6"/>
        <v>0.99617117117117115</v>
      </c>
      <c r="I25" s="37">
        <f t="shared" si="7"/>
        <v>0.81920555150826679</v>
      </c>
      <c r="J25" s="35">
        <f t="shared" si="8"/>
        <v>-621.89999999999418</v>
      </c>
      <c r="K25" s="37">
        <f t="shared" si="9"/>
        <v>0.99071332255188771</v>
      </c>
      <c r="L25" s="1"/>
      <c r="M25" s="1"/>
      <c r="N25" s="1"/>
      <c r="O25" s="1"/>
      <c r="P25" s="1"/>
      <c r="Q25" s="1"/>
    </row>
    <row r="26" ht="63" customHeight="1">
      <c r="A26" s="33" t="s">
        <v>49</v>
      </c>
      <c r="B26" s="34" t="s">
        <v>50</v>
      </c>
      <c r="C26" s="35">
        <v>195905.70000000001</v>
      </c>
      <c r="D26" s="36">
        <v>261278.39999999999</v>
      </c>
      <c r="E26" s="36">
        <v>215055.60000000001</v>
      </c>
      <c r="F26" s="36">
        <v>245613.5</v>
      </c>
      <c r="G26" s="35">
        <f t="shared" si="5"/>
        <v>30557.899999999994</v>
      </c>
      <c r="H26" s="37">
        <f t="shared" si="6"/>
        <v>1.1420930215255962</v>
      </c>
      <c r="I26" s="37">
        <f t="shared" si="7"/>
        <v>0.94004517786391839</v>
      </c>
      <c r="J26" s="35">
        <f t="shared" si="8"/>
        <v>49707.799999999988</v>
      </c>
      <c r="K26" s="37">
        <f t="shared" si="9"/>
        <v>1.2537333012770939</v>
      </c>
      <c r="L26" s="1"/>
      <c r="M26" s="1"/>
      <c r="N26" s="1"/>
      <c r="O26" s="1"/>
      <c r="P26" s="1"/>
      <c r="Q26" s="1"/>
    </row>
    <row r="27" s="40" customFormat="1" ht="46.5" customHeight="1">
      <c r="A27" s="33" t="s">
        <v>51</v>
      </c>
      <c r="B27" s="41" t="s">
        <v>52</v>
      </c>
      <c r="C27" s="35">
        <v>4603.5</v>
      </c>
      <c r="D27" s="36">
        <v>3462.3000000000002</v>
      </c>
      <c r="E27" s="36">
        <v>2499</v>
      </c>
      <c r="F27" s="36">
        <v>4753.6999999999998</v>
      </c>
      <c r="G27" s="35">
        <f t="shared" si="5"/>
        <v>2254.6999999999998</v>
      </c>
      <c r="H27" s="37">
        <f t="shared" si="6"/>
        <v>1.9022408963585433</v>
      </c>
      <c r="I27" s="37">
        <f t="shared" si="7"/>
        <v>1.3729890535193368</v>
      </c>
      <c r="J27" s="35">
        <f t="shared" si="8"/>
        <v>150.19999999999982</v>
      </c>
      <c r="K27" s="37">
        <f t="shared" si="9"/>
        <v>1.0326273487563811</v>
      </c>
      <c r="L27" s="40"/>
      <c r="M27" s="40"/>
      <c r="N27" s="40"/>
      <c r="O27" s="40"/>
      <c r="P27" s="40"/>
      <c r="Q27" s="40"/>
    </row>
    <row r="28" ht="63" customHeight="1">
      <c r="A28" s="33" t="s">
        <v>53</v>
      </c>
      <c r="B28" s="34" t="s">
        <v>54</v>
      </c>
      <c r="C28" s="35">
        <v>1372.2</v>
      </c>
      <c r="D28" s="36">
        <v>0</v>
      </c>
      <c r="E28" s="36">
        <v>0</v>
      </c>
      <c r="F28" s="36">
        <v>859.79999999999995</v>
      </c>
      <c r="G28" s="35">
        <f t="shared" si="5"/>
        <v>859.79999999999995</v>
      </c>
      <c r="H28" s="37" t="str">
        <f t="shared" si="6"/>
        <v/>
      </c>
      <c r="I28" s="37" t="str">
        <f t="shared" si="7"/>
        <v/>
      </c>
      <c r="J28" s="35">
        <f t="shared" si="8"/>
        <v>-512.40000000000009</v>
      </c>
      <c r="K28" s="37">
        <f t="shared" si="9"/>
        <v>0.62658504591167463</v>
      </c>
      <c r="L28" s="1"/>
      <c r="M28" s="1"/>
      <c r="N28" s="1"/>
      <c r="O28" s="1"/>
      <c r="P28" s="1"/>
      <c r="Q28" s="1"/>
    </row>
    <row r="29" ht="48" customHeight="1">
      <c r="A29" s="33" t="s">
        <v>55</v>
      </c>
      <c r="B29" s="34" t="s">
        <v>56</v>
      </c>
      <c r="C29" s="35">
        <v>4426.5</v>
      </c>
      <c r="D29" s="36">
        <v>3886.5999999999999</v>
      </c>
      <c r="E29" s="36">
        <v>3886.5999999999999</v>
      </c>
      <c r="F29" s="36">
        <v>647</v>
      </c>
      <c r="G29" s="35">
        <f t="shared" si="5"/>
        <v>-3239.5999999999999</v>
      </c>
      <c r="H29" s="37">
        <f t="shared" si="6"/>
        <v>0.16646940770853702</v>
      </c>
      <c r="I29" s="37">
        <f t="shared" si="7"/>
        <v>0.16646940770853702</v>
      </c>
      <c r="J29" s="35">
        <f t="shared" si="8"/>
        <v>-3779.5</v>
      </c>
      <c r="K29" s="37">
        <f t="shared" si="9"/>
        <v>0.14616514175985543</v>
      </c>
      <c r="L29" s="1"/>
      <c r="M29" s="1"/>
      <c r="N29" s="1"/>
      <c r="O29" s="1"/>
      <c r="P29" s="1"/>
      <c r="Q29" s="1"/>
    </row>
    <row r="30" ht="76.5" customHeight="1">
      <c r="A30" s="33" t="s">
        <v>57</v>
      </c>
      <c r="B30" s="34" t="s">
        <v>58</v>
      </c>
      <c r="C30" s="35">
        <v>167499.20000000001</v>
      </c>
      <c r="D30" s="36">
        <v>185836.20000000001</v>
      </c>
      <c r="E30" s="36">
        <v>150160</v>
      </c>
      <c r="F30" s="36">
        <v>176247.79999999999</v>
      </c>
      <c r="G30" s="35">
        <f t="shared" si="5"/>
        <v>26087.799999999988</v>
      </c>
      <c r="H30" s="37">
        <f t="shared" si="6"/>
        <v>1.1737333510921684</v>
      </c>
      <c r="I30" s="37">
        <f t="shared" si="7"/>
        <v>0.94840402461953044</v>
      </c>
      <c r="J30" s="35">
        <f t="shared" si="8"/>
        <v>8748.5999999999767</v>
      </c>
      <c r="K30" s="37">
        <f t="shared" si="9"/>
        <v>1.0522306972212403</v>
      </c>
      <c r="L30" s="1"/>
      <c r="M30" s="1"/>
      <c r="N30" s="1"/>
      <c r="O30" s="1"/>
      <c r="P30" s="1"/>
      <c r="Q30" s="1"/>
    </row>
    <row r="31" s="38" customFormat="1" ht="19.5" customHeight="1">
      <c r="A31" s="39" t="s">
        <v>59</v>
      </c>
      <c r="B31" s="34" t="s">
        <v>60</v>
      </c>
      <c r="C31" s="35">
        <v>26510.400000000001</v>
      </c>
      <c r="D31" s="36">
        <v>51086</v>
      </c>
      <c r="E31" s="36">
        <v>50575.5</v>
      </c>
      <c r="F31" s="36">
        <v>58632.099999999999</v>
      </c>
      <c r="G31" s="35">
        <f t="shared" si="5"/>
        <v>8056.5999999999985</v>
      </c>
      <c r="H31" s="37">
        <f t="shared" si="6"/>
        <v>1.1592984745578392</v>
      </c>
      <c r="I31" s="37">
        <f t="shared" si="7"/>
        <v>1.1477136593195787</v>
      </c>
      <c r="J31" s="35">
        <f t="shared" si="8"/>
        <v>32121.699999999997</v>
      </c>
      <c r="K31" s="37">
        <f t="shared" si="9"/>
        <v>2.2116641016355842</v>
      </c>
      <c r="L31" s="38"/>
      <c r="M31" s="38"/>
      <c r="N31" s="38"/>
      <c r="O31" s="38"/>
      <c r="P31" s="38"/>
      <c r="Q31" s="38"/>
    </row>
    <row r="32" ht="33.75" customHeight="1">
      <c r="A32" s="33" t="s">
        <v>61</v>
      </c>
      <c r="B32" s="34" t="s">
        <v>62</v>
      </c>
      <c r="C32" s="35">
        <v>4285188.7000000002</v>
      </c>
      <c r="D32" s="36">
        <v>5651966.4000000004</v>
      </c>
      <c r="E32" s="36">
        <v>4654906.7000000002</v>
      </c>
      <c r="F32" s="36">
        <v>4425096.2999999998</v>
      </c>
      <c r="G32" s="35">
        <f t="shared" si="5"/>
        <v>-229810.40000000037</v>
      </c>
      <c r="H32" s="37">
        <f t="shared" si="6"/>
        <v>0.95063050350719158</v>
      </c>
      <c r="I32" s="37">
        <f t="shared" si="7"/>
        <v>0.78293039746308457</v>
      </c>
      <c r="J32" s="35">
        <f t="shared" si="8"/>
        <v>139907.59999999963</v>
      </c>
      <c r="K32" s="37">
        <f t="shared" si="9"/>
        <v>1.0326491106447657</v>
      </c>
      <c r="L32" s="1"/>
      <c r="M32" s="1"/>
      <c r="N32" s="1"/>
      <c r="O32" s="1"/>
      <c r="P32" s="1"/>
      <c r="Q32" s="1"/>
    </row>
    <row r="33" ht="33.75" customHeight="1">
      <c r="A33" s="33" t="s">
        <v>63</v>
      </c>
      <c r="B33" s="34" t="s">
        <v>64</v>
      </c>
      <c r="C33" s="35">
        <v>7908.3000000000002</v>
      </c>
      <c r="D33" s="36">
        <v>0</v>
      </c>
      <c r="E33" s="36">
        <v>0</v>
      </c>
      <c r="F33" s="36">
        <v>3888.4000000000001</v>
      </c>
      <c r="G33" s="35">
        <f t="shared" si="5"/>
        <v>3888.4000000000001</v>
      </c>
      <c r="H33" s="37" t="str">
        <f t="shared" si="6"/>
        <v/>
      </c>
      <c r="I33" s="37" t="str">
        <f t="shared" si="7"/>
        <v/>
      </c>
      <c r="J33" s="35">
        <f t="shared" si="8"/>
        <v>-4019.9000000000001</v>
      </c>
      <c r="K33" s="37">
        <f t="shared" si="9"/>
        <v>0.49168595020421585</v>
      </c>
      <c r="L33" s="1"/>
      <c r="M33" s="1"/>
      <c r="N33" s="1"/>
      <c r="O33" s="1"/>
      <c r="P33" s="1"/>
      <c r="Q33" s="1"/>
    </row>
    <row r="34" ht="63.75" customHeight="1">
      <c r="A34" s="33" t="s">
        <v>65</v>
      </c>
      <c r="B34" s="34" t="s">
        <v>66</v>
      </c>
      <c r="C34" s="35">
        <v>739.79999999999995</v>
      </c>
      <c r="D34" s="36">
        <v>13867.5</v>
      </c>
      <c r="E34" s="36">
        <v>3000</v>
      </c>
      <c r="F34" s="36">
        <v>17484.400000000001</v>
      </c>
      <c r="G34" s="35">
        <f t="shared" si="5"/>
        <v>14484.400000000001</v>
      </c>
      <c r="H34" s="37">
        <f t="shared" si="6"/>
        <v>5.8281333333333336</v>
      </c>
      <c r="I34" s="37">
        <f t="shared" si="7"/>
        <v>1.2608184604290609</v>
      </c>
      <c r="J34" s="35">
        <f t="shared" si="8"/>
        <v>16744.600000000002</v>
      </c>
      <c r="K34" s="37">
        <f t="shared" si="9"/>
        <v>23.633955123006221</v>
      </c>
      <c r="L34" s="1"/>
      <c r="M34" s="1"/>
      <c r="N34" s="1"/>
      <c r="O34" s="1"/>
      <c r="P34" s="1"/>
      <c r="Q34" s="1"/>
    </row>
    <row r="35" ht="33.75" customHeight="1">
      <c r="A35" s="33" t="s">
        <v>67</v>
      </c>
      <c r="B35" s="34" t="s">
        <v>68</v>
      </c>
      <c r="C35" s="35">
        <v>194053.89999999999</v>
      </c>
      <c r="D35" s="36">
        <v>202788.70000000001</v>
      </c>
      <c r="E35" s="36">
        <v>164230</v>
      </c>
      <c r="F35" s="36">
        <v>168905.89999999999</v>
      </c>
      <c r="G35" s="35">
        <f t="shared" si="5"/>
        <v>4675.8999999999942</v>
      </c>
      <c r="H35" s="37">
        <f t="shared" si="6"/>
        <v>1.0284716556049442</v>
      </c>
      <c r="I35" s="37">
        <f t="shared" si="7"/>
        <v>0.83291573938784547</v>
      </c>
      <c r="J35" s="35">
        <f t="shared" si="8"/>
        <v>-25148</v>
      </c>
      <c r="K35" s="37">
        <f t="shared" si="9"/>
        <v>0.87040713945970682</v>
      </c>
      <c r="L35" s="1"/>
      <c r="M35" s="1"/>
      <c r="N35" s="1"/>
      <c r="O35" s="1"/>
      <c r="P35" s="1"/>
      <c r="Q35" s="1"/>
    </row>
    <row r="36" ht="63" customHeight="1">
      <c r="A36" s="33" t="s">
        <v>69</v>
      </c>
      <c r="B36" s="34" t="s">
        <v>70</v>
      </c>
      <c r="C36" s="35">
        <v>130060.60000000001</v>
      </c>
      <c r="D36" s="36">
        <v>96901.899999999994</v>
      </c>
      <c r="E36" s="36">
        <v>75550</v>
      </c>
      <c r="F36" s="36">
        <v>76033.199999999997</v>
      </c>
      <c r="G36" s="35">
        <f t="shared" si="5"/>
        <v>483.19999999999709</v>
      </c>
      <c r="H36" s="37">
        <f t="shared" si="6"/>
        <v>1.0063957643944408</v>
      </c>
      <c r="I36" s="37">
        <f t="shared" si="7"/>
        <v>0.78464096163233132</v>
      </c>
      <c r="J36" s="35">
        <f t="shared" si="8"/>
        <v>-54027.400000000009</v>
      </c>
      <c r="K36" s="37">
        <f t="shared" si="9"/>
        <v>0.58459825650504449</v>
      </c>
      <c r="L36" s="1"/>
      <c r="M36" s="1"/>
      <c r="N36" s="1"/>
      <c r="O36" s="1"/>
      <c r="P36" s="1"/>
      <c r="Q36" s="1"/>
    </row>
    <row r="37" ht="46.5" customHeight="1">
      <c r="A37" s="33" t="s">
        <v>71</v>
      </c>
      <c r="B37" s="34" t="s">
        <v>72</v>
      </c>
      <c r="C37" s="35">
        <v>313910.90000000002</v>
      </c>
      <c r="D37" s="36">
        <v>84753.800000000003</v>
      </c>
      <c r="E37" s="36">
        <v>70173.899999999994</v>
      </c>
      <c r="F37" s="36">
        <v>88498</v>
      </c>
      <c r="G37" s="35">
        <f t="shared" si="5"/>
        <v>18324.100000000006</v>
      </c>
      <c r="H37" s="37">
        <f t="shared" si="6"/>
        <v>1.2611241501469921</v>
      </c>
      <c r="I37" s="37">
        <f t="shared" si="7"/>
        <v>1.0441773702182084</v>
      </c>
      <c r="J37" s="35">
        <f t="shared" si="8"/>
        <v>-225412.90000000002</v>
      </c>
      <c r="K37" s="37">
        <f t="shared" si="9"/>
        <v>0.28192076159190393</v>
      </c>
      <c r="L37" s="1"/>
      <c r="M37" s="1"/>
      <c r="N37" s="1"/>
      <c r="O37" s="1"/>
      <c r="P37" s="1"/>
      <c r="Q37" s="1"/>
    </row>
    <row r="38" ht="18" customHeight="1">
      <c r="A38" s="33" t="s">
        <v>73</v>
      </c>
      <c r="B38" s="34" t="s">
        <v>74</v>
      </c>
      <c r="C38" s="35">
        <v>262758.79999999999</v>
      </c>
      <c r="D38" s="36">
        <v>466614.5</v>
      </c>
      <c r="E38" s="36">
        <v>363397.59999999998</v>
      </c>
      <c r="F38" s="36">
        <v>391450.90000000002</v>
      </c>
      <c r="G38" s="35">
        <f t="shared" si="5"/>
        <v>28053.300000000047</v>
      </c>
      <c r="H38" s="37">
        <f t="shared" si="6"/>
        <v>1.0771972627227038</v>
      </c>
      <c r="I38" s="37">
        <f t="shared" si="7"/>
        <v>0.83891713609414198</v>
      </c>
      <c r="J38" s="35">
        <f t="shared" si="8"/>
        <v>128692.10000000003</v>
      </c>
      <c r="K38" s="37">
        <f t="shared" si="9"/>
        <v>1.4897727497613782</v>
      </c>
      <c r="L38" s="1"/>
      <c r="M38" s="1"/>
      <c r="N38" s="1"/>
      <c r="O38" s="1"/>
      <c r="P38" s="1"/>
      <c r="Q38" s="1"/>
    </row>
    <row r="39" ht="18" customHeight="1">
      <c r="A39" s="33" t="s">
        <v>75</v>
      </c>
      <c r="B39" s="34" t="s">
        <v>76</v>
      </c>
      <c r="C39" s="35">
        <v>-134.19999999999999</v>
      </c>
      <c r="D39" s="36">
        <v>0</v>
      </c>
      <c r="E39" s="36">
        <v>0</v>
      </c>
      <c r="F39" s="36">
        <v>1046</v>
      </c>
      <c r="G39" s="35">
        <f t="shared" si="5"/>
        <v>1046</v>
      </c>
      <c r="H39" s="37" t="str">
        <f t="shared" si="6"/>
        <v/>
      </c>
      <c r="I39" s="37" t="str">
        <f t="shared" si="7"/>
        <v/>
      </c>
      <c r="J39" s="35">
        <f t="shared" si="8"/>
        <v>1180.2</v>
      </c>
      <c r="K39" s="37">
        <f t="shared" si="9"/>
        <v>-7.794336810730254</v>
      </c>
      <c r="L39" s="1"/>
      <c r="M39" s="1"/>
      <c r="N39" s="1"/>
      <c r="O39" s="1"/>
      <c r="P39" s="1"/>
      <c r="Q39" s="1"/>
    </row>
    <row r="40" ht="18" customHeight="1">
      <c r="A40" s="33" t="s">
        <v>77</v>
      </c>
      <c r="B40" s="34" t="s">
        <v>78</v>
      </c>
      <c r="C40" s="35">
        <v>170240.5</v>
      </c>
      <c r="D40" s="36">
        <v>154615.60000000001</v>
      </c>
      <c r="E40" s="36">
        <v>122815</v>
      </c>
      <c r="F40" s="36">
        <v>189182.10000000001</v>
      </c>
      <c r="G40" s="35">
        <f t="shared" si="5"/>
        <v>66367.100000000006</v>
      </c>
      <c r="H40" s="37">
        <f t="shared" si="6"/>
        <v>1.5403826894109027</v>
      </c>
      <c r="I40" s="37">
        <f t="shared" si="7"/>
        <v>1.2235641164280966</v>
      </c>
      <c r="J40" s="35">
        <f t="shared" si="8"/>
        <v>18941.600000000006</v>
      </c>
      <c r="K40" s="37">
        <f t="shared" si="9"/>
        <v>1.1112637709593194</v>
      </c>
      <c r="L40" s="1"/>
      <c r="M40" s="1"/>
      <c r="N40" s="1"/>
      <c r="O40" s="1"/>
      <c r="P40" s="1"/>
      <c r="Q40" s="1"/>
    </row>
    <row r="41" ht="18" customHeight="1">
      <c r="A41" s="33" t="s">
        <v>79</v>
      </c>
      <c r="B41" s="34" t="s">
        <v>80</v>
      </c>
      <c r="C41" s="35">
        <v>573.39999999999998</v>
      </c>
      <c r="D41" s="36">
        <v>0</v>
      </c>
      <c r="E41" s="36">
        <v>0</v>
      </c>
      <c r="F41" s="36">
        <v>5852.1000000000004</v>
      </c>
      <c r="G41" s="35">
        <f t="shared" si="5"/>
        <v>5852.1000000000004</v>
      </c>
      <c r="H41" s="37" t="str">
        <f t="shared" si="6"/>
        <v/>
      </c>
      <c r="I41" s="37" t="str">
        <f t="shared" si="7"/>
        <v/>
      </c>
      <c r="J41" s="35">
        <f t="shared" si="8"/>
        <v>5278.7000000000007</v>
      </c>
      <c r="K41" s="37">
        <f t="shared" si="9"/>
        <v>10.205964422741543</v>
      </c>
      <c r="L41" s="1"/>
      <c r="M41" s="1"/>
      <c r="N41" s="1"/>
      <c r="O41" s="1"/>
      <c r="P41" s="1"/>
      <c r="Q41" s="1"/>
    </row>
    <row r="42" s="27" customFormat="1" ht="20.25" customHeight="1">
      <c r="A42" s="42"/>
      <c r="B42" s="43" t="s">
        <v>81</v>
      </c>
      <c r="C42" s="30">
        <f>C8+C20</f>
        <v>24437230.800000004</v>
      </c>
      <c r="D42" s="31">
        <f>D8+D20</f>
        <v>35893710</v>
      </c>
      <c r="E42" s="31">
        <f>E8+E20</f>
        <v>27682758.899999999</v>
      </c>
      <c r="F42" s="31">
        <f>F8+F20</f>
        <v>26567493.400000002</v>
      </c>
      <c r="G42" s="30">
        <f t="shared" si="5"/>
        <v>-1115265.4999999963</v>
      </c>
      <c r="H42" s="32">
        <f t="shared" si="6"/>
        <v>0.95971263182153432</v>
      </c>
      <c r="I42" s="32">
        <f t="shared" si="7"/>
        <v>0.74017128349228878</v>
      </c>
      <c r="J42" s="30">
        <f t="shared" si="8"/>
        <v>2130262.5999999978</v>
      </c>
      <c r="K42" s="32">
        <f t="shared" si="9"/>
        <v>1.0871728313831694</v>
      </c>
      <c r="L42" s="27"/>
      <c r="M42" s="27"/>
      <c r="N42" s="27"/>
      <c r="O42" s="27"/>
      <c r="P42" s="27"/>
      <c r="Q42" s="27"/>
    </row>
    <row r="43" s="44" customFormat="1" ht="20.25" customHeight="1">
      <c r="A43" s="45" t="s">
        <v>82</v>
      </c>
      <c r="B43" s="43" t="s">
        <v>83</v>
      </c>
      <c r="C43" s="30">
        <f>SUM(C44,C45:C52)</f>
        <v>21502195.000000004</v>
      </c>
      <c r="D43" s="31">
        <f>SUM(D44,D45:D52)</f>
        <v>28013369.800000001</v>
      </c>
      <c r="E43" s="31">
        <f>SUM(E44,E45:E52)</f>
        <v>21245135.400000002</v>
      </c>
      <c r="F43" s="31">
        <f>SUM(F44,F45:F52)</f>
        <v>21012821.100000001</v>
      </c>
      <c r="G43" s="30">
        <f t="shared" si="5"/>
        <v>-232314.30000000075</v>
      </c>
      <c r="H43" s="32">
        <f t="shared" si="6"/>
        <v>0.98906505910054121</v>
      </c>
      <c r="I43" s="32">
        <f t="shared" si="7"/>
        <v>0.75009972916575007</v>
      </c>
      <c r="J43" s="30">
        <f t="shared" si="8"/>
        <v>-489373.90000000224</v>
      </c>
      <c r="K43" s="32">
        <f t="shared" si="9"/>
        <v>0.97724074681677842</v>
      </c>
      <c r="L43" s="44"/>
      <c r="M43" s="44"/>
      <c r="N43" s="44"/>
      <c r="O43" s="44"/>
      <c r="P43" s="44"/>
      <c r="Q43" s="44"/>
    </row>
    <row r="44" s="38" customFormat="1" ht="19.5" customHeight="1">
      <c r="A44" s="39" t="s">
        <v>84</v>
      </c>
      <c r="B44" s="34" t="s">
        <v>85</v>
      </c>
      <c r="C44" s="35">
        <v>290984</v>
      </c>
      <c r="D44" s="36">
        <v>449533.20000000001</v>
      </c>
      <c r="E44" s="36">
        <v>374431.40000000002</v>
      </c>
      <c r="F44" s="36">
        <v>418867.5</v>
      </c>
      <c r="G44" s="35">
        <f t="shared" si="5"/>
        <v>44436.099999999977</v>
      </c>
      <c r="H44" s="37">
        <f t="shared" si="6"/>
        <v>1.1186762114502149</v>
      </c>
      <c r="I44" s="37">
        <f t="shared" si="7"/>
        <v>0.93178323647730577</v>
      </c>
      <c r="J44" s="35">
        <f t="shared" si="8"/>
        <v>127883.5</v>
      </c>
      <c r="K44" s="37">
        <f t="shared" si="9"/>
        <v>1.4394863635113959</v>
      </c>
      <c r="L44" s="38"/>
      <c r="M44" s="38"/>
      <c r="N44" s="38"/>
      <c r="O44" s="38"/>
      <c r="P44" s="38"/>
      <c r="Q44" s="38"/>
    </row>
    <row r="45" s="38" customFormat="1" ht="33" customHeight="1">
      <c r="A45" s="39" t="s">
        <v>86</v>
      </c>
      <c r="B45" s="34" t="s">
        <v>87</v>
      </c>
      <c r="C45" s="35">
        <v>5480900.4000000004</v>
      </c>
      <c r="D45" s="36">
        <v>7454891.7999999998</v>
      </c>
      <c r="E45" s="36">
        <v>4382788.9000000004</v>
      </c>
      <c r="F45" s="36">
        <v>4197304.2000000002</v>
      </c>
      <c r="G45" s="35">
        <f t="shared" si="5"/>
        <v>-185484.70000000019</v>
      </c>
      <c r="H45" s="37">
        <f t="shared" si="6"/>
        <v>0.95767884234625122</v>
      </c>
      <c r="I45" s="37">
        <f t="shared" si="7"/>
        <v>0.56302684366257338</v>
      </c>
      <c r="J45" s="35">
        <f t="shared" si="8"/>
        <v>-1283596.2000000002</v>
      </c>
      <c r="K45" s="37">
        <f t="shared" si="9"/>
        <v>0.76580559646732493</v>
      </c>
      <c r="L45" s="38"/>
      <c r="M45" s="38"/>
      <c r="N45" s="38"/>
      <c r="O45" s="38"/>
      <c r="P45" s="38"/>
      <c r="Q45" s="38"/>
    </row>
    <row r="46" s="38" customFormat="1" ht="19.5" customHeight="1">
      <c r="A46" s="39" t="s">
        <v>88</v>
      </c>
      <c r="B46" s="34" t="s">
        <v>89</v>
      </c>
      <c r="C46" s="35">
        <v>11762813.6</v>
      </c>
      <c r="D46" s="36">
        <v>16860705.699999999</v>
      </c>
      <c r="E46" s="36">
        <v>13694008.300000001</v>
      </c>
      <c r="F46" s="36">
        <v>13694008.300000001</v>
      </c>
      <c r="G46" s="35">
        <f t="shared" si="5"/>
        <v>0</v>
      </c>
      <c r="H46" s="37">
        <f t="shared" si="6"/>
        <v>1</v>
      </c>
      <c r="I46" s="37">
        <f t="shared" si="7"/>
        <v>0.81218476519639393</v>
      </c>
      <c r="J46" s="35">
        <f t="shared" si="8"/>
        <v>1931194.7000000011</v>
      </c>
      <c r="K46" s="37">
        <f t="shared" si="9"/>
        <v>1.1641779565392416</v>
      </c>
      <c r="L46" s="38"/>
      <c r="M46" s="38"/>
      <c r="N46" s="38"/>
      <c r="O46" s="38"/>
      <c r="P46" s="38"/>
      <c r="Q46" s="38"/>
    </row>
    <row r="47" s="38" customFormat="1" ht="19.5" customHeight="1">
      <c r="A47" s="39" t="s">
        <v>90</v>
      </c>
      <c r="B47" s="34" t="s">
        <v>91</v>
      </c>
      <c r="C47" s="35">
        <v>2976725.6000000001</v>
      </c>
      <c r="D47" s="36">
        <v>3196758.2000000002</v>
      </c>
      <c r="E47" s="36">
        <v>2742425.8999999999</v>
      </c>
      <c r="F47" s="36">
        <v>2698879.7000000002</v>
      </c>
      <c r="G47" s="35">
        <f t="shared" si="5"/>
        <v>-43546.199999999721</v>
      </c>
      <c r="H47" s="37">
        <f t="shared" si="6"/>
        <v>0.98412128473553295</v>
      </c>
      <c r="I47" s="37">
        <f t="shared" si="7"/>
        <v>0.8442551895229361</v>
      </c>
      <c r="J47" s="35">
        <f t="shared" si="8"/>
        <v>-277845.89999999991</v>
      </c>
      <c r="K47" s="37">
        <f t="shared" si="9"/>
        <v>0.90666056018062269</v>
      </c>
      <c r="L47" s="38"/>
      <c r="M47" s="38"/>
      <c r="N47" s="38"/>
      <c r="O47" s="38"/>
      <c r="P47" s="38"/>
      <c r="Q47" s="38"/>
    </row>
    <row r="48" s="38" customFormat="1" ht="33.75" customHeight="1">
      <c r="A48" s="39" t="s">
        <v>92</v>
      </c>
      <c r="B48" s="34" t="s">
        <v>93</v>
      </c>
      <c r="C48" s="35">
        <v>450.30000000000001</v>
      </c>
      <c r="D48" s="36">
        <v>0</v>
      </c>
      <c r="E48" s="36">
        <v>0</v>
      </c>
      <c r="F48" s="36">
        <v>7710.8000000000002</v>
      </c>
      <c r="G48" s="35">
        <f t="shared" si="5"/>
        <v>7710.8000000000002</v>
      </c>
      <c r="H48" s="37" t="str">
        <f t="shared" si="6"/>
        <v/>
      </c>
      <c r="I48" s="37" t="str">
        <f t="shared" si="7"/>
        <v/>
      </c>
      <c r="J48" s="35">
        <f t="shared" si="8"/>
        <v>7260.5</v>
      </c>
      <c r="K48" s="37">
        <f t="shared" si="9"/>
        <v>17.123695314234954</v>
      </c>
      <c r="L48" s="38"/>
      <c r="M48" s="38"/>
      <c r="N48" s="38"/>
      <c r="O48" s="38"/>
      <c r="P48" s="38"/>
      <c r="Q48" s="38"/>
    </row>
    <row r="49" s="38" customFormat="1" ht="19.5" customHeight="1">
      <c r="A49" s="39" t="s">
        <v>94</v>
      </c>
      <c r="B49" s="34" t="s">
        <v>95</v>
      </c>
      <c r="C49" s="35">
        <v>1035220.7</v>
      </c>
      <c r="D49" s="36">
        <v>44836.300000000003</v>
      </c>
      <c r="E49" s="36">
        <v>44836.300000000003</v>
      </c>
      <c r="F49" s="36">
        <v>44836.300000000003</v>
      </c>
      <c r="G49" s="35">
        <f t="shared" si="5"/>
        <v>0</v>
      </c>
      <c r="H49" s="37">
        <f t="shared" si="6"/>
        <v>1</v>
      </c>
      <c r="I49" s="37">
        <f t="shared" si="7"/>
        <v>1</v>
      </c>
      <c r="J49" s="35">
        <f t="shared" si="8"/>
        <v>-990384.39999999991</v>
      </c>
      <c r="K49" s="37">
        <f t="shared" si="9"/>
        <v>0.043310861152602534</v>
      </c>
      <c r="L49" s="38"/>
      <c r="M49" s="38"/>
      <c r="N49" s="38"/>
      <c r="O49" s="38"/>
      <c r="P49" s="38"/>
      <c r="Q49" s="38"/>
    </row>
    <row r="50" s="38" customFormat="1" ht="93.75" customHeight="1">
      <c r="A50" s="39" t="s">
        <v>96</v>
      </c>
      <c r="B50" s="46" t="s">
        <v>97</v>
      </c>
      <c r="C50" s="35">
        <v>-50.5</v>
      </c>
      <c r="D50" s="36">
        <v>0</v>
      </c>
      <c r="E50" s="36">
        <v>0</v>
      </c>
      <c r="F50" s="36">
        <v>-335.69999999999999</v>
      </c>
      <c r="G50" s="35">
        <f t="shared" si="5"/>
        <v>-335.69999999999999</v>
      </c>
      <c r="H50" s="37" t="str">
        <f t="shared" si="6"/>
        <v/>
      </c>
      <c r="I50" s="37" t="str">
        <f t="shared" si="7"/>
        <v/>
      </c>
      <c r="J50" s="35">
        <f t="shared" si="8"/>
        <v>-285.19999999999999</v>
      </c>
      <c r="K50" s="37">
        <f t="shared" si="9"/>
        <v>6.6475247524752472</v>
      </c>
      <c r="L50" s="38"/>
      <c r="M50" s="38"/>
      <c r="N50" s="38"/>
      <c r="O50" s="38"/>
      <c r="P50" s="38"/>
      <c r="Q50" s="38"/>
    </row>
    <row r="51" s="38" customFormat="1" ht="78" customHeight="1">
      <c r="A51" s="39" t="s">
        <v>98</v>
      </c>
      <c r="B51" s="34" t="s">
        <v>99</v>
      </c>
      <c r="C51" s="35">
        <v>92466.300000000003</v>
      </c>
      <c r="D51" s="36">
        <v>6644.6000000000004</v>
      </c>
      <c r="E51" s="36">
        <v>6644.6000000000004</v>
      </c>
      <c r="F51" s="36">
        <v>27693.299999999999</v>
      </c>
      <c r="G51" s="35">
        <f t="shared" si="5"/>
        <v>21048.699999999997</v>
      </c>
      <c r="H51" s="37">
        <f t="shared" si="6"/>
        <v>4.1677903861782495</v>
      </c>
      <c r="I51" s="37">
        <f t="shared" si="7"/>
        <v>4.1677903861782495</v>
      </c>
      <c r="J51" s="35">
        <f t="shared" si="8"/>
        <v>-64773</v>
      </c>
      <c r="K51" s="37">
        <f t="shared" si="9"/>
        <v>0.29949614075614572</v>
      </c>
      <c r="L51" s="38"/>
      <c r="M51" s="38"/>
      <c r="N51" s="38"/>
      <c r="O51" s="38"/>
      <c r="P51" s="38"/>
      <c r="Q51" s="38"/>
    </row>
    <row r="52" s="38" customFormat="1" ht="34.5" customHeight="1">
      <c r="A52" s="39" t="s">
        <v>100</v>
      </c>
      <c r="B52" s="34" t="s">
        <v>101</v>
      </c>
      <c r="C52" s="35">
        <v>-137315.39999999999</v>
      </c>
      <c r="D52" s="36">
        <v>0</v>
      </c>
      <c r="E52" s="36">
        <v>0</v>
      </c>
      <c r="F52" s="36">
        <v>-76143.300000000003</v>
      </c>
      <c r="G52" s="35">
        <f t="shared" si="5"/>
        <v>-76143.300000000003</v>
      </c>
      <c r="H52" s="37" t="str">
        <f t="shared" si="6"/>
        <v/>
      </c>
      <c r="I52" s="37" t="str">
        <f t="shared" si="7"/>
        <v/>
      </c>
      <c r="J52" s="35">
        <f t="shared" si="8"/>
        <v>61172.099999999991</v>
      </c>
      <c r="K52" s="37">
        <f t="shared" si="9"/>
        <v>0.5545139146810919</v>
      </c>
      <c r="L52" s="38"/>
      <c r="M52" s="38"/>
      <c r="N52" s="38"/>
      <c r="O52" s="38"/>
      <c r="P52" s="38"/>
      <c r="Q52" s="38"/>
    </row>
    <row r="53" s="47" customFormat="1" ht="22.5" customHeight="1">
      <c r="A53" s="48"/>
      <c r="B53" s="49" t="s">
        <v>102</v>
      </c>
      <c r="C53" s="50">
        <f>C42+C43</f>
        <v>45939425.800000012</v>
      </c>
      <c r="D53" s="51">
        <f>D42+D43</f>
        <v>63907079.799999997</v>
      </c>
      <c r="E53" s="51">
        <f>E42+E43</f>
        <v>48927894.299999997</v>
      </c>
      <c r="F53" s="51">
        <f>F42+F43</f>
        <v>47580314.5</v>
      </c>
      <c r="G53" s="50">
        <f t="shared" si="5"/>
        <v>-1347579.799999997</v>
      </c>
      <c r="H53" s="52">
        <f t="shared" si="6"/>
        <v>0.97245784190634998</v>
      </c>
      <c r="I53" s="52">
        <f t="shared" si="7"/>
        <v>0.74452337125878187</v>
      </c>
      <c r="J53" s="50">
        <f t="shared" si="8"/>
        <v>1640888.6999999881</v>
      </c>
      <c r="K53" s="52">
        <f t="shared" si="9"/>
        <v>1.0357185287239701</v>
      </c>
      <c r="L53" s="47"/>
      <c r="M53" s="47"/>
      <c r="N53" s="47"/>
      <c r="O53" s="47"/>
      <c r="P53" s="47"/>
      <c r="Q53" s="47"/>
    </row>
    <row r="54" ht="12.75">
      <c r="A54" s="53"/>
      <c r="C54" s="4"/>
      <c r="D54" s="4"/>
      <c r="E54" s="4"/>
      <c r="F54" s="4"/>
      <c r="G54" s="4"/>
      <c r="H54" s="4"/>
      <c r="I54" s="5"/>
      <c r="J54" s="5"/>
      <c r="K54" s="5"/>
      <c r="M54" s="1"/>
      <c r="O54" s="1"/>
      <c r="P54" s="1"/>
      <c r="Q54" s="1"/>
    </row>
    <row r="55" ht="12.75">
      <c r="A55" s="53"/>
      <c r="C55" s="4"/>
      <c r="D55" s="54"/>
      <c r="E55" s="54"/>
      <c r="F55" s="54"/>
      <c r="G55" s="4"/>
      <c r="H55" s="4"/>
      <c r="I55" s="5"/>
      <c r="J55" s="5"/>
      <c r="K55" s="5"/>
      <c r="L55" s="1"/>
      <c r="M55" s="1"/>
      <c r="N55" s="1"/>
    </row>
    <row r="56" ht="12.75">
      <c r="A56" s="53"/>
      <c r="C56" s="4"/>
      <c r="D56" s="4"/>
      <c r="E56" s="4"/>
      <c r="F56" s="4"/>
      <c r="G56" s="4"/>
      <c r="H56" s="4"/>
      <c r="I56" s="5"/>
      <c r="J56" s="5"/>
      <c r="K56" s="5"/>
      <c r="M56" s="1"/>
      <c r="O56" s="1"/>
      <c r="P56" s="1"/>
      <c r="Q56" s="1"/>
    </row>
    <row r="57" ht="12.75">
      <c r="A57" s="53"/>
      <c r="C57" s="4"/>
      <c r="D57" s="4"/>
      <c r="E57" s="4"/>
      <c r="F57" s="4"/>
      <c r="G57" s="4"/>
      <c r="H57" s="4"/>
      <c r="I57" s="5"/>
      <c r="J57" s="5"/>
      <c r="K57" s="5"/>
    </row>
    <row r="58" ht="12.75">
      <c r="A58" s="53"/>
      <c r="C58" s="4"/>
      <c r="D58" s="4"/>
      <c r="E58" s="4"/>
      <c r="F58" s="4"/>
      <c r="G58" s="4"/>
      <c r="H58" s="4"/>
      <c r="I58" s="5"/>
      <c r="J58" s="5"/>
      <c r="K58" s="5"/>
    </row>
    <row r="59" ht="12.75">
      <c r="A59" s="53"/>
      <c r="J59" s="5"/>
    </row>
    <row r="60" ht="12.75">
      <c r="A60" s="53"/>
    </row>
    <row r="61" ht="12.75">
      <c r="A61" s="53"/>
    </row>
    <row r="62" ht="12.75">
      <c r="A62" s="53"/>
    </row>
  </sheetData>
  <mergeCells count="1">
    <mergeCell ref="B4:K4"/>
  </mergeCells>
  <printOptions headings="0" gridLines="0"/>
  <pageMargins left="0.39370078740157477" right="0.19685039370078738" top="0.31496062992125984" bottom="0.31496062992125984" header="0.27559055118110237" footer="0.15748031496062992"/>
  <pageSetup paperSize="9" scale="53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legotkina-nyu</cp:lastModifiedBy>
  <cp:revision>52</cp:revision>
  <dcterms:modified xsi:type="dcterms:W3CDTF">2025-11-11T05:46:04Z</dcterms:modified>
</cp:coreProperties>
</file>