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12.24" sheetId="1" state="visible" r:id="rId1"/>
  </sheets>
  <definedNames>
    <definedName name="_xlnm._FilterDatabase" localSheetId="0" hidden="1">'на 01.12.24'!$A$5:$K$49</definedName>
    <definedName name="Print_Titles" localSheetId="0" hidden="0">'на 01.12.24'!$5:$5</definedName>
    <definedName name="_xlnm.Print_Area" localSheetId="0" hidden="0">'на 01.12.24'!$A$1:$K$49</definedName>
  </definedNames>
  <calcPr/>
</workbook>
</file>

<file path=xl/sharedStrings.xml><?xml version="1.0" encoding="utf-8"?>
<sst xmlns="http://schemas.openxmlformats.org/spreadsheetml/2006/main" count="99" uniqueCount="99">
  <si>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</si>
  <si>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</si>
  <si>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декабря 2024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</si>
  <si>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</si>
  <si>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</si>
  <si>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</si>
  <si>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01.12.2023г. (в сопоставимых условиях с 2024г.)</t>
  </si>
  <si>
    <t xml:space="preserve">Уточненный годовой план 2024 года </t>
  </si>
  <si>
    <t xml:space="preserve">План января - ноября 2024г.</t>
  </si>
  <si>
    <t xml:space="preserve">Факт на 01.12.2024г. </t>
  </si>
  <si>
    <t xml:space="preserve">Откл. факта отч.периода от плана января-ноября 2024г.</t>
  </si>
  <si>
    <t xml:space="preserve">Исполн. плана января - ноября 2024г.</t>
  </si>
  <si>
    <t xml:space="preserve">Исполн. уточ. плана 2024г.</t>
  </si>
  <si>
    <t xml:space="preserve">Откл. факта 2024г. от факта 2023г.</t>
  </si>
  <si>
    <t xml:space="preserve">Факт 2024г. к факту 2023г.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</si>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</sst>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4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7.000000"/>
      <name val="Times New Roman"/>
    </font>
    <font>
      <sz val="14.000000"/>
      <name val="Times New Roman"/>
    </font>
    <font>
      <b/>
      <sz val="14.000000"/>
      <name val="Times New Roman"/>
    </font>
    <font>
      <b/>
      <i/>
      <sz val="7.000000"/>
      <name val="Times New Roman"/>
    </font>
    <font>
      <b/>
      <i/>
      <sz val="12.000000"/>
      <name val="Times New Roman"/>
    </font>
    <font>
      <b/>
      <sz val="7.000000"/>
      <name val="Times New Roman"/>
    </font>
    <font>
      <b/>
      <sz val="11.000000"/>
      <name val="Times New Roman"/>
    </font>
    <font>
      <b/>
      <sz val="12.000000"/>
      <name val="Times New Roman"/>
    </font>
    <font>
      <sz val="10.000000"/>
      <name val="Times New Roman"/>
    </font>
    <font>
      <i/>
      <sz val="12.000000"/>
      <name val="Times New Roman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9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1" fillId="0" borderId="0" numFmtId="0" xfId="0" applyFont="1" applyAlignment="1">
      <alignment horizontal="left"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5" fillId="0" borderId="0" numFmtId="0" xfId="0" applyFont="1" applyAlignment="1">
      <alignment vertical="top" wrapText="1"/>
    </xf>
    <xf fontId="1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4" fillId="0" borderId="0" numFmtId="0" xfId="0" applyFont="1" applyAlignment="1">
      <alignment horizontal="right" wrapText="1"/>
    </xf>
    <xf fontId="5" fillId="0" borderId="0" numFmtId="0" xfId="0" applyFont="1" applyAlignment="1">
      <alignment horizontal="right" vertical="top" wrapText="1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6" fillId="0" borderId="0" numFmtId="166" xfId="0" applyNumberFormat="1" applyFont="1" applyAlignment="1">
      <alignment horizontal="center"/>
    </xf>
    <xf fontId="6" fillId="0" borderId="0" numFmtId="166" xfId="0" applyNumberFormat="1" applyFont="1" applyAlignment="1">
      <alignment horizontal="center" vertical="top"/>
    </xf>
    <xf fontId="7" fillId="0" borderId="0" numFmtId="166" xfId="0" applyNumberFormat="1" applyFont="1" applyAlignment="1">
      <alignment horizontal="center" vertical="center" wrapText="1"/>
    </xf>
    <xf fontId="8" fillId="0" borderId="0" numFmtId="166" xfId="0" applyNumberFormat="1" applyFont="1" applyAlignment="1">
      <alignment horizontal="left" vertical="top" wrapText="1"/>
    </xf>
    <xf fontId="8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9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top" wrapText="1"/>
    </xf>
    <xf fontId="10" fillId="0" borderId="2" numFmtId="164" xfId="1" applyNumberFormat="1" applyFont="1" applyBorder="1" applyAlignment="1" applyProtection="1">
      <alignment horizontal="center" vertical="top" wrapText="1"/>
    </xf>
    <xf fontId="10" fillId="0" borderId="2" numFmtId="164" xfId="0" applyNumberFormat="1" applyFont="1" applyBorder="1" applyAlignment="1">
      <alignment horizontal="center" vertical="top" wrapText="1"/>
    </xf>
    <xf fontId="10" fillId="0" borderId="2" numFmtId="3" xfId="0" applyNumberFormat="1" applyFont="1" applyBorder="1" applyAlignment="1">
      <alignment horizontal="center" vertical="top" wrapText="1"/>
    </xf>
    <xf fontId="10" fillId="0" borderId="2" numFmtId="165" xfId="0" applyNumberFormat="1" applyFont="1" applyBorder="1" applyAlignment="1">
      <alignment horizontal="center" vertical="top" wrapText="1"/>
    </xf>
    <xf fontId="11" fillId="0" borderId="0" numFmtId="0" xfId="0" applyFont="1" applyAlignment="1">
      <alignment vertical="center"/>
    </xf>
    <xf fontId="7" fillId="0" borderId="2" numFmtId="166" xfId="0" applyNumberFormat="1" applyFont="1" applyBorder="1" applyAlignment="1">
      <alignment horizontal="center" vertical="center" wrapText="1"/>
    </xf>
    <xf fontId="11" fillId="0" borderId="2" numFmtId="166" xfId="0" applyNumberFormat="1" applyFont="1" applyBorder="1" applyAlignment="1">
      <alignment horizontal="center" vertical="center" wrapText="1"/>
    </xf>
    <xf fontId="11" fillId="0" borderId="2" numFmtId="164" xfId="1" applyNumberFormat="1" applyFont="1" applyBorder="1" applyAlignment="1" applyProtection="1">
      <alignment horizontal="right" vertical="center" wrapText="1"/>
    </xf>
    <xf fontId="11" fillId="0" borderId="2" numFmtId="167" xfId="7" applyNumberFormat="1" applyFont="1" applyBorder="1" applyAlignment="1" applyProtection="1">
      <alignment horizontal="right" vertical="center" wrapText="1"/>
    </xf>
    <xf fontId="4" fillId="0" borderId="2" numFmtId="166" xfId="0" applyNumberFormat="1" applyFont="1" applyBorder="1" applyAlignment="1">
      <alignment horizontal="center" vertical="center" wrapText="1"/>
    </xf>
    <xf fontId="1" fillId="0" borderId="2" numFmtId="166" xfId="0" applyNumberFormat="1" applyFont="1" applyBorder="1" applyAlignment="1">
      <alignment horizontal="justify" vertical="top" wrapText="1"/>
    </xf>
    <xf fontId="1" fillId="0" borderId="2" numFmtId="164" xfId="1" applyNumberFormat="1" applyFont="1" applyBorder="1" applyAlignment="1" applyProtection="1">
      <alignment horizontal="right" vertical="center" wrapText="1"/>
    </xf>
    <xf fontId="1" fillId="0" borderId="2" numFmtId="167" xfId="7" applyNumberFormat="1" applyFont="1" applyBorder="1" applyAlignment="1" applyProtection="1">
      <alignment horizontal="right" vertical="center" wrapText="1"/>
    </xf>
    <xf fontId="4" fillId="0" borderId="3" numFmtId="166" xfId="0" applyNumberFormat="1" applyFont="1" applyBorder="1" applyAlignment="1">
      <alignment horizontal="center" vertical="center" wrapText="1"/>
    </xf>
    <xf fontId="4" fillId="0" borderId="4" numFmtId="166" xfId="0" applyNumberFormat="1" applyFont="1" applyBorder="1" applyAlignment="1">
      <alignment horizontal="center" vertical="center" wrapText="1"/>
    </xf>
    <xf fontId="12" fillId="0" borderId="2" numFmtId="167" xfId="7" applyNumberFormat="1" applyFont="1" applyBorder="1" applyAlignment="1" applyProtection="1">
      <alignment horizontal="right" vertical="center" wrapText="1"/>
    </xf>
    <xf fontId="1" fillId="0" borderId="2" numFmtId="166" xfId="0" applyNumberFormat="1" applyFont="1" applyBorder="1" applyAlignment="1">
      <alignment horizontal="left" vertical="top" wrapText="1"/>
    </xf>
    <xf fontId="13" fillId="0" borderId="0" numFmtId="0" xfId="0" applyFont="1"/>
    <xf fontId="8" fillId="0" borderId="2" numFmtId="164" xfId="1" applyNumberFormat="1" applyFont="1" applyBorder="1" applyAlignment="1" applyProtection="1">
      <alignment horizontal="right" vertical="center" wrapText="1"/>
    </xf>
    <xf fontId="8" fillId="0" borderId="2" numFmtId="167" xfId="7" applyNumberFormat="1" applyFont="1" applyBorder="1" applyAlignment="1" applyProtection="1">
      <alignment horizontal="right" vertical="center" wrapText="1"/>
    </xf>
    <xf fontId="4" fillId="0" borderId="2" numFmtId="166" xfId="0" applyNumberFormat="1" applyFont="1" applyBorder="1" applyAlignment="1">
      <alignment horizontal="center" wrapText="1"/>
    </xf>
    <xf fontId="1" fillId="0" borderId="2" numFmtId="166" xfId="0" applyNumberFormat="1" applyFont="1" applyBorder="1" applyAlignment="1">
      <alignment horizontal="left" vertical="center" wrapText="1"/>
    </xf>
    <xf fontId="9" fillId="0" borderId="2" numFmtId="166" xfId="0" applyNumberFormat="1" applyFont="1" applyBorder="1" applyAlignment="1">
      <alignment horizontal="center" vertical="center" wrapText="1"/>
    </xf>
    <xf fontId="11" fillId="0" borderId="2" numFmtId="166" xfId="0" applyNumberFormat="1" applyFont="1" applyBorder="1" applyAlignment="1">
      <alignment horizontal="left" vertical="center" wrapText="1"/>
    </xf>
    <xf fontId="9" fillId="0" borderId="5" numFmtId="0" xfId="0" applyFont="1" applyBorder="1" applyAlignment="1">
      <alignment horizontal="center" vertical="center"/>
    </xf>
    <xf fontId="1" fillId="0" borderId="0" numFmtId="0" xfId="0" applyFont="1" applyAlignment="1">
      <alignment horizontal="right" vertical="top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topLeftCell="A1" zoomScale="90" workbookViewId="0">
      <pane ySplit="5" topLeftCell="A6" activePane="bottomLeft" state="frozen"/>
      <selection activeCell="D34" activeCellId="0" sqref="D34"/>
    </sheetView>
  </sheetViews>
  <sheetFormatPr defaultColWidth="15.19921875" defaultRowHeight="15"/>
  <cols>
    <col customWidth="1" hidden="1" min="1" max="1" style="2" width="14.19921875"/>
    <col customWidth="1" min="2" max="2" style="3" width="39.00390625"/>
    <col customWidth="1" min="3" max="3" style="4" width="12.5"/>
    <col customWidth="1" min="4" max="4" style="4" width="14.375"/>
    <col customWidth="1" min="5" max="5" style="4" width="14.125"/>
    <col customWidth="1" min="6" max="6" style="4" width="13.140599999999999"/>
    <col customWidth="1" min="7" max="7" style="4" width="12.25390625"/>
    <col customWidth="1" min="8" max="8" style="4" width="10"/>
    <col customWidth="1" min="9" max="9" style="5" width="9.125"/>
    <col customWidth="1" min="10" max="10" style="5" width="12.00390625"/>
    <col customWidth="1" min="11" max="11" style="5" width="9.25390625"/>
    <col min="12" max="16384" style="1" width="15.19921875"/>
  </cols>
  <sheetData>
    <row r="1" ht="17.25">
      <c r="B1" s="6"/>
      <c r="C1" s="7"/>
      <c r="D1" s="8"/>
      <c r="E1" s="8"/>
      <c r="F1" s="8"/>
      <c r="G1" s="8"/>
      <c r="H1" s="8"/>
      <c r="I1" s="8"/>
      <c r="J1" s="8"/>
      <c r="K1" s="9" t="s">
        <v>0</v>
      </c>
    </row>
    <row r="2" ht="17.25">
      <c r="A2" s="10"/>
      <c r="B2" s="11"/>
      <c r="C2" s="12"/>
      <c r="D2" s="13"/>
      <c r="E2" s="13"/>
      <c r="F2" s="13"/>
      <c r="G2" s="13"/>
      <c r="H2" s="13"/>
      <c r="I2" s="13"/>
      <c r="J2" s="13"/>
      <c r="K2" s="14" t="s">
        <v>1</v>
      </c>
    </row>
    <row r="3" ht="20.25" customHeight="1">
      <c r="A3" s="15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</row>
    <row r="4" ht="15">
      <c r="A4" s="17"/>
      <c r="B4" s="18"/>
      <c r="C4" s="19"/>
      <c r="D4" s="19"/>
      <c r="E4" s="19"/>
      <c r="F4" s="19"/>
      <c r="G4" s="19"/>
      <c r="H4" s="19"/>
      <c r="I4" s="5"/>
      <c r="K4" s="20" t="s">
        <v>3</v>
      </c>
    </row>
    <row r="5" ht="74.25" customHeight="1">
      <c r="A5" s="21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4" t="s">
        <v>9</v>
      </c>
      <c r="G5" s="25" t="s">
        <v>10</v>
      </c>
      <c r="H5" s="26" t="s">
        <v>11</v>
      </c>
      <c r="I5" s="26" t="s">
        <v>12</v>
      </c>
      <c r="J5" s="26" t="s">
        <v>13</v>
      </c>
      <c r="K5" s="26" t="s">
        <v>14</v>
      </c>
    </row>
    <row r="6" s="27" customFormat="1" ht="21" customHeight="1">
      <c r="A6" s="28"/>
      <c r="B6" s="29" t="s">
        <v>15</v>
      </c>
      <c r="C6" s="30">
        <f>C7+C8+C9+C10+C11+C12+C13+C14+C15+C16</f>
        <v>16708670.800000003</v>
      </c>
      <c r="D6" s="30">
        <f>D7+D8+D9+D10+D11+D12+D13+D14+D15+D16</f>
        <v>24659439.199999996</v>
      </c>
      <c r="E6" s="30">
        <f>E7+E8+E9+E10+E11+E12+E13+E14+E15+E16</f>
        <v>21236380.599999998</v>
      </c>
      <c r="F6" s="30">
        <f>F7+F8+F9+F10+F11+F12+F13+F14+F15+F16</f>
        <v>21923259.400000002</v>
      </c>
      <c r="G6" s="30">
        <f>SUM(G7:G16)</f>
        <v>686878.80000000203</v>
      </c>
      <c r="H6" s="31">
        <f t="shared" ref="H6:H9" si="0">IFERROR(F6/E6,"")</f>
        <v>1.0323444382043145</v>
      </c>
      <c r="I6" s="31">
        <f t="shared" ref="I6:I9" si="1">IFERROR(F6/D6,"")</f>
        <v>0.88904128038726871</v>
      </c>
      <c r="J6" s="30">
        <f t="shared" ref="J6:J9" si="2">F6-C6</f>
        <v>5214588.5999999996</v>
      </c>
      <c r="K6" s="31">
        <f t="shared" ref="K6:K9" si="3">IFERROR(F6/C6,"")</f>
        <v>1.3120887748892629</v>
      </c>
      <c r="L6" s="27"/>
      <c r="M6" s="27"/>
      <c r="N6" s="27"/>
      <c r="O6" s="27"/>
      <c r="P6" s="27"/>
      <c r="Q6" s="27"/>
      <c r="R6" s="27"/>
      <c r="S6" s="27"/>
      <c r="T6" s="27"/>
    </row>
    <row r="7" ht="18.75" customHeight="1">
      <c r="A7" s="32" t="s">
        <v>16</v>
      </c>
      <c r="B7" s="33" t="s">
        <v>17</v>
      </c>
      <c r="C7" s="34">
        <v>12498591.6</v>
      </c>
      <c r="D7" s="34">
        <v>19291111.399999999</v>
      </c>
      <c r="E7" s="34">
        <v>16257884.199999999</v>
      </c>
      <c r="F7" s="34">
        <v>16831725.600000001</v>
      </c>
      <c r="G7" s="34">
        <f t="shared" ref="G7:G9" si="4">F7-E7</f>
        <v>573841.40000000224</v>
      </c>
      <c r="H7" s="35">
        <f t="shared" si="0"/>
        <v>1.0352961918624075</v>
      </c>
      <c r="I7" s="35">
        <f t="shared" si="1"/>
        <v>0.87251196942442633</v>
      </c>
      <c r="J7" s="34">
        <f t="shared" si="2"/>
        <v>4333134.0000000019</v>
      </c>
      <c r="K7" s="35">
        <f t="shared" si="3"/>
        <v>1.3466897822311437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45">
      <c r="A8" s="32" t="s">
        <v>18</v>
      </c>
      <c r="B8" s="33" t="s">
        <v>19</v>
      </c>
      <c r="C8" s="34">
        <v>72058.800000000003</v>
      </c>
      <c r="D8" s="34">
        <v>79229.199999999997</v>
      </c>
      <c r="E8" s="34">
        <v>73340.300000000003</v>
      </c>
      <c r="F8" s="34">
        <v>75722.300000000003</v>
      </c>
      <c r="G8" s="34">
        <f t="shared" si="4"/>
        <v>2382</v>
      </c>
      <c r="H8" s="35">
        <f t="shared" si="0"/>
        <v>1.0324787327022116</v>
      </c>
      <c r="I8" s="35">
        <f t="shared" si="1"/>
        <v>0.95573727868008262</v>
      </c>
      <c r="J8" s="34">
        <f t="shared" si="2"/>
        <v>3663.5</v>
      </c>
      <c r="K8" s="35">
        <f t="shared" si="3"/>
        <v>1.0508404247642202</v>
      </c>
      <c r="L8" s="1"/>
      <c r="M8" s="1"/>
      <c r="N8" s="1"/>
      <c r="O8" s="1"/>
      <c r="P8" s="1"/>
      <c r="Q8" s="1"/>
    </row>
    <row r="9" ht="30">
      <c r="A9" s="32" t="s">
        <v>20</v>
      </c>
      <c r="B9" s="33" t="s">
        <v>21</v>
      </c>
      <c r="C9" s="34">
        <v>858471.59999999998</v>
      </c>
      <c r="D9" s="34">
        <v>1075733.5</v>
      </c>
      <c r="E9" s="34">
        <v>1048640.8</v>
      </c>
      <c r="F9" s="34">
        <v>1133990.8999999999</v>
      </c>
      <c r="G9" s="34">
        <f t="shared" si="4"/>
        <v>85350.09999999986</v>
      </c>
      <c r="H9" s="35">
        <f t="shared" si="0"/>
        <v>1.0813911684534874</v>
      </c>
      <c r="I9" s="35">
        <f t="shared" si="1"/>
        <v>1.0541559782232308</v>
      </c>
      <c r="J9" s="34">
        <f t="shared" si="2"/>
        <v>275519.29999999993</v>
      </c>
      <c r="K9" s="35">
        <f t="shared" si="3"/>
        <v>1.3209416595726637</v>
      </c>
      <c r="L9" s="1"/>
      <c r="M9" s="1"/>
      <c r="N9" s="1"/>
      <c r="O9" s="1"/>
      <c r="P9" s="1"/>
      <c r="Q9" s="1"/>
    </row>
    <row r="10" ht="30">
      <c r="A10" s="32" t="s">
        <v>22</v>
      </c>
      <c r="B10" s="33" t="s">
        <v>23</v>
      </c>
      <c r="C10" s="34">
        <v>-1470.2</v>
      </c>
      <c r="D10" s="34">
        <v>0</v>
      </c>
      <c r="E10" s="34">
        <v>0</v>
      </c>
      <c r="F10" s="34">
        <v>968.79999999999995</v>
      </c>
      <c r="G10" s="34">
        <f t="shared" ref="G10:G49" si="5">F10-E10</f>
        <v>968.79999999999995</v>
      </c>
      <c r="H10" s="35" t="str">
        <f t="shared" ref="H10:H49" si="6">IFERROR(F10/E10,"")</f>
        <v/>
      </c>
      <c r="I10" s="35" t="str">
        <f t="shared" ref="I10:I49" si="7">IFERROR(F10/D10,"")</f>
        <v/>
      </c>
      <c r="J10" s="34">
        <f t="shared" ref="J10:J49" si="8">F10-C10</f>
        <v>2439</v>
      </c>
      <c r="K10" s="35">
        <f t="shared" ref="K10:K49" si="9">IFERROR(F10/C10,"")</f>
        <v>-0.65895796490273428</v>
      </c>
      <c r="L10" s="1"/>
      <c r="M10" s="1"/>
      <c r="N10" s="1"/>
      <c r="O10" s="1"/>
      <c r="P10" s="1"/>
      <c r="Q10" s="1"/>
      <c r="R10" s="1"/>
      <c r="S10" s="1"/>
      <c r="T10" s="1"/>
    </row>
    <row r="11" ht="18.75" customHeight="1">
      <c r="A11" s="32" t="s">
        <v>24</v>
      </c>
      <c r="B11" s="33" t="s">
        <v>25</v>
      </c>
      <c r="C11" s="34">
        <v>-1484</v>
      </c>
      <c r="D11" s="34">
        <v>792.29999999999995</v>
      </c>
      <c r="E11" s="34">
        <v>755</v>
      </c>
      <c r="F11" s="34">
        <v>1219.3</v>
      </c>
      <c r="G11" s="34">
        <f t="shared" si="5"/>
        <v>464.29999999999995</v>
      </c>
      <c r="H11" s="35">
        <f t="shared" si="6"/>
        <v>1.6149668874172185</v>
      </c>
      <c r="I11" s="35">
        <f t="shared" si="7"/>
        <v>1.5389372712356431</v>
      </c>
      <c r="J11" s="34">
        <f t="shared" si="8"/>
        <v>2703.3000000000002</v>
      </c>
      <c r="K11" s="35">
        <f t="shared" si="9"/>
        <v>-0.82163072776280321</v>
      </c>
      <c r="L11" s="1"/>
      <c r="M11" s="1"/>
      <c r="N11" s="1"/>
      <c r="O11" s="1"/>
      <c r="P11" s="1"/>
      <c r="Q11" s="1"/>
      <c r="R11" s="1"/>
    </row>
    <row r="12" ht="30">
      <c r="A12" s="32" t="s">
        <v>26</v>
      </c>
      <c r="B12" s="33" t="s">
        <v>27</v>
      </c>
      <c r="C12" s="34">
        <v>131915.79999999999</v>
      </c>
      <c r="D12" s="34">
        <v>354934.40000000002</v>
      </c>
      <c r="E12" s="34">
        <v>353434.40000000002</v>
      </c>
      <c r="F12" s="34">
        <v>332985</v>
      </c>
      <c r="G12" s="34">
        <f t="shared" si="5"/>
        <v>-20449.400000000023</v>
      </c>
      <c r="H12" s="35">
        <f t="shared" si="6"/>
        <v>0.9421408895116038</v>
      </c>
      <c r="I12" s="35">
        <f t="shared" si="7"/>
        <v>0.93815927675649358</v>
      </c>
      <c r="J12" s="34">
        <f t="shared" si="8"/>
        <v>201069.20000000001</v>
      </c>
      <c r="K12" s="35">
        <f t="shared" si="9"/>
        <v>2.5242237851720568</v>
      </c>
      <c r="L12" s="1"/>
      <c r="M12" s="1"/>
      <c r="N12" s="1"/>
      <c r="O12" s="1"/>
      <c r="P12" s="1"/>
      <c r="Q12" s="1"/>
      <c r="R12" s="1"/>
    </row>
    <row r="13" ht="18.75" customHeight="1">
      <c r="A13" s="32" t="s">
        <v>28</v>
      </c>
      <c r="B13" s="33" t="s">
        <v>29</v>
      </c>
      <c r="C13" s="34">
        <v>931191.59999999998</v>
      </c>
      <c r="D13" s="34">
        <v>1250550.2</v>
      </c>
      <c r="E13" s="34">
        <v>979000</v>
      </c>
      <c r="F13" s="34">
        <v>983341.5</v>
      </c>
      <c r="G13" s="34">
        <f t="shared" si="5"/>
        <v>4341.5</v>
      </c>
      <c r="H13" s="35">
        <f t="shared" si="6"/>
        <v>1.0044346271705822</v>
      </c>
      <c r="I13" s="35">
        <f t="shared" si="7"/>
        <v>0.78632709026794767</v>
      </c>
      <c r="J13" s="34">
        <f t="shared" si="8"/>
        <v>52149.900000000023</v>
      </c>
      <c r="K13" s="35">
        <f t="shared" si="9"/>
        <v>1.0560034046698874</v>
      </c>
      <c r="L13" s="1"/>
      <c r="M13" s="1"/>
      <c r="N13" s="1"/>
      <c r="O13" s="1"/>
      <c r="P13" s="1"/>
      <c r="Q13" s="1"/>
    </row>
    <row r="14" ht="18.75" customHeight="1">
      <c r="A14" s="36" t="s">
        <v>30</v>
      </c>
      <c r="B14" s="33" t="s">
        <v>31</v>
      </c>
      <c r="C14" s="34">
        <v>2032191.8</v>
      </c>
      <c r="D14" s="34">
        <v>2382735.2999999998</v>
      </c>
      <c r="E14" s="34">
        <v>2321206</v>
      </c>
      <c r="F14" s="34">
        <v>2254230.3999999999</v>
      </c>
      <c r="G14" s="34">
        <f t="shared" si="5"/>
        <v>-66975.600000000093</v>
      </c>
      <c r="H14" s="35">
        <f t="shared" si="6"/>
        <v>0.97114620589469436</v>
      </c>
      <c r="I14" s="35">
        <f t="shared" si="7"/>
        <v>0.94606832743863745</v>
      </c>
      <c r="J14" s="34">
        <f t="shared" si="8"/>
        <v>222038.59999999986</v>
      </c>
      <c r="K14" s="35">
        <f t="shared" si="9"/>
        <v>1.1092606514798455</v>
      </c>
      <c r="L14" s="1"/>
      <c r="M14" s="1"/>
      <c r="N14" s="1"/>
      <c r="O14" s="1"/>
      <c r="P14" s="1"/>
      <c r="Q14" s="1"/>
    </row>
    <row r="15" ht="18.75" customHeight="1">
      <c r="A15" s="37" t="s">
        <v>32</v>
      </c>
      <c r="B15" s="33" t="s">
        <v>33</v>
      </c>
      <c r="C15" s="34">
        <v>186933.5</v>
      </c>
      <c r="D15" s="34">
        <v>224352.89999999999</v>
      </c>
      <c r="E15" s="34">
        <v>202119.89999999999</v>
      </c>
      <c r="F15" s="34">
        <v>309346</v>
      </c>
      <c r="G15" s="34">
        <f t="shared" si="5"/>
        <v>107226.10000000001</v>
      </c>
      <c r="H15" s="35">
        <f t="shared" si="6"/>
        <v>1.5305073869520023</v>
      </c>
      <c r="I15" s="35">
        <f t="shared" si="7"/>
        <v>1.3788366453030025</v>
      </c>
      <c r="J15" s="34">
        <f t="shared" si="8"/>
        <v>122412.5</v>
      </c>
      <c r="K15" s="35">
        <f t="shared" si="9"/>
        <v>1.6548451722136481</v>
      </c>
      <c r="L15" s="1"/>
      <c r="M15" s="1"/>
      <c r="N15" s="1"/>
      <c r="O15" s="1"/>
      <c r="P15" s="1"/>
      <c r="Q15" s="1"/>
      <c r="R15" s="1"/>
      <c r="S15" s="1"/>
      <c r="T15" s="1"/>
    </row>
    <row r="16" ht="45">
      <c r="A16" s="32" t="s">
        <v>34</v>
      </c>
      <c r="B16" s="33" t="s">
        <v>35</v>
      </c>
      <c r="C16" s="34">
        <v>270.30000000000001</v>
      </c>
      <c r="D16" s="34">
        <v>0</v>
      </c>
      <c r="E16" s="34">
        <v>0</v>
      </c>
      <c r="F16" s="34">
        <v>-270.39999999999998</v>
      </c>
      <c r="G16" s="34">
        <f t="shared" si="5"/>
        <v>-270.39999999999998</v>
      </c>
      <c r="H16" s="35" t="str">
        <f t="shared" si="6"/>
        <v/>
      </c>
      <c r="I16" s="35" t="str">
        <f t="shared" si="7"/>
        <v/>
      </c>
      <c r="J16" s="34">
        <f t="shared" si="8"/>
        <v>-540.70000000000005</v>
      </c>
      <c r="K16" s="38">
        <f t="shared" si="9"/>
        <v>-1.0003699593044764</v>
      </c>
      <c r="L16" s="1"/>
      <c r="M16" s="1"/>
      <c r="N16" s="1"/>
      <c r="O16" s="1"/>
      <c r="P16" s="1"/>
      <c r="Q16" s="1"/>
    </row>
    <row r="17" s="27" customFormat="1" ht="21" customHeight="1">
      <c r="A17" s="28"/>
      <c r="B17" s="29" t="s">
        <v>36</v>
      </c>
      <c r="C17" s="30">
        <f>C18+C19+C20+C21+C22+C23+C24+C25+C26+C27+C28+C29+C30+C31+C32+C33+C34+C35+C36+C37+C38</f>
        <v>6404338.3000000007</v>
      </c>
      <c r="D17" s="30">
        <f>D18+D19+D20+D21+D22+D23+D24+D25+D26+D27+D28+D29+D30+D31+D32+D33+D34+D35+D36+D37+D38</f>
        <v>7640235.7999999998</v>
      </c>
      <c r="E17" s="30">
        <f>E18+E19+E20+E21+E22+E23+E24+E25+E26+E27+E28+E29+E30+E31+E32+E33+E34+E35+E36+E37+E38</f>
        <v>6996257.2000000002</v>
      </c>
      <c r="F17" s="30">
        <f>F18+F19+F20+F21+F22+F23+F24+F25+F26+F27+F28+F29+F30+F31+F32+F33+F34+F35+F36+F37+F38</f>
        <v>7205547.6000000015</v>
      </c>
      <c r="G17" s="30">
        <f t="shared" si="5"/>
        <v>209290.4000000013</v>
      </c>
      <c r="H17" s="31">
        <f t="shared" si="6"/>
        <v>1.0299146234932588</v>
      </c>
      <c r="I17" s="31">
        <f t="shared" si="7"/>
        <v>0.94310539473140365</v>
      </c>
      <c r="J17" s="30">
        <f t="shared" si="8"/>
        <v>801209.30000000075</v>
      </c>
      <c r="K17" s="31">
        <f t="shared" si="9"/>
        <v>1.1251041501040007</v>
      </c>
      <c r="L17" s="27"/>
      <c r="M17" s="27"/>
      <c r="N17" s="27"/>
      <c r="O17" s="27"/>
      <c r="P17" s="27"/>
      <c r="Q17" s="27"/>
      <c r="R17" s="27"/>
      <c r="S17" s="27"/>
      <c r="T17" s="27"/>
    </row>
    <row r="18" ht="105">
      <c r="A18" s="32" t="s">
        <v>37</v>
      </c>
      <c r="B18" s="39" t="s">
        <v>38</v>
      </c>
      <c r="C18" s="34">
        <v>3566.5</v>
      </c>
      <c r="D18" s="34">
        <v>2640</v>
      </c>
      <c r="E18" s="34">
        <v>2640</v>
      </c>
      <c r="F18" s="34">
        <v>7403.8000000000002</v>
      </c>
      <c r="G18" s="34">
        <f t="shared" si="5"/>
        <v>4763.8000000000002</v>
      </c>
      <c r="H18" s="35">
        <f t="shared" si="6"/>
        <v>2.8044696969696972</v>
      </c>
      <c r="I18" s="35">
        <f t="shared" si="7"/>
        <v>2.8044696969696972</v>
      </c>
      <c r="J18" s="34">
        <f t="shared" si="8"/>
        <v>3837.3000000000002</v>
      </c>
      <c r="K18" s="35">
        <f t="shared" si="9"/>
        <v>2.0759287817187722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90">
      <c r="A19" s="32" t="s">
        <v>39</v>
      </c>
      <c r="B19" s="39" t="s">
        <v>40</v>
      </c>
      <c r="C19" s="34">
        <v>408940.40000000002</v>
      </c>
      <c r="D19" s="34">
        <v>307680.20000000001</v>
      </c>
      <c r="E19" s="34">
        <v>295154.29999999999</v>
      </c>
      <c r="F19" s="34">
        <v>343618</v>
      </c>
      <c r="G19" s="34">
        <f t="shared" si="5"/>
        <v>48463.700000000012</v>
      </c>
      <c r="H19" s="35">
        <f t="shared" si="6"/>
        <v>1.1641978449915857</v>
      </c>
      <c r="I19" s="35">
        <f t="shared" si="7"/>
        <v>1.1168024461762569</v>
      </c>
      <c r="J19" s="34">
        <f t="shared" si="8"/>
        <v>-65322.400000000023</v>
      </c>
      <c r="K19" s="35">
        <f t="shared" si="9"/>
        <v>0.84026425366630442</v>
      </c>
      <c r="L19" s="1"/>
      <c r="M19" s="1"/>
      <c r="N19" s="1"/>
      <c r="O19" s="1"/>
      <c r="P19" s="1"/>
      <c r="Q19" s="1"/>
      <c r="R19" s="1"/>
      <c r="S19" s="1"/>
      <c r="T19" s="1"/>
    </row>
    <row r="20" ht="45">
      <c r="A20" s="32" t="s">
        <v>41</v>
      </c>
      <c r="B20" s="39" t="s">
        <v>42</v>
      </c>
      <c r="C20" s="34">
        <v>131793</v>
      </c>
      <c r="D20" s="34">
        <v>455651.29999999999</v>
      </c>
      <c r="E20" s="34">
        <v>453483.40000000002</v>
      </c>
      <c r="F20" s="34">
        <v>456034.59999999998</v>
      </c>
      <c r="G20" s="34">
        <f t="shared" si="5"/>
        <v>2551.1999999999534</v>
      </c>
      <c r="H20" s="35">
        <f t="shared" si="6"/>
        <v>1.0056257847586041</v>
      </c>
      <c r="I20" s="35">
        <f t="shared" si="7"/>
        <v>1.000841213445457</v>
      </c>
      <c r="J20" s="34">
        <f t="shared" si="8"/>
        <v>324241.59999999998</v>
      </c>
      <c r="K20" s="35">
        <f t="shared" si="9"/>
        <v>3.4602338515702655</v>
      </c>
      <c r="L20" s="1"/>
      <c r="M20" s="1"/>
      <c r="N20" s="1"/>
      <c r="O20" s="1"/>
      <c r="P20" s="1"/>
      <c r="Q20" s="1"/>
      <c r="R20" s="1"/>
      <c r="S20" s="1"/>
      <c r="T20" s="1"/>
    </row>
    <row r="21" ht="30">
      <c r="A21" s="32" t="s">
        <v>43</v>
      </c>
      <c r="B21" s="39" t="s">
        <v>44</v>
      </c>
      <c r="C21" s="34">
        <v>267.80000000000001</v>
      </c>
      <c r="D21" s="34">
        <v>254.5</v>
      </c>
      <c r="E21" s="34">
        <v>233.19999999999999</v>
      </c>
      <c r="F21" s="34">
        <v>407</v>
      </c>
      <c r="G21" s="34">
        <f t="shared" si="5"/>
        <v>173.80000000000001</v>
      </c>
      <c r="H21" s="35">
        <f t="shared" si="6"/>
        <v>1.7452830188679247</v>
      </c>
      <c r="I21" s="35">
        <f t="shared" si="7"/>
        <v>1.5992141453831041</v>
      </c>
      <c r="J21" s="34">
        <f t="shared" si="8"/>
        <v>139.19999999999999</v>
      </c>
      <c r="K21" s="35">
        <f t="shared" si="9"/>
        <v>1.5197908887229274</v>
      </c>
      <c r="L21" s="1"/>
      <c r="M21" s="1"/>
      <c r="N21" s="1"/>
      <c r="O21" s="1"/>
      <c r="P21" s="1"/>
      <c r="Q21" s="1"/>
    </row>
    <row r="22" ht="75">
      <c r="A22" s="32" t="s">
        <v>45</v>
      </c>
      <c r="B22" s="39" t="s">
        <v>46</v>
      </c>
      <c r="C22" s="34">
        <v>74799.399999999994</v>
      </c>
      <c r="D22" s="34">
        <v>95135.199999999997</v>
      </c>
      <c r="E22" s="34">
        <v>85500</v>
      </c>
      <c r="F22" s="34">
        <v>73118</v>
      </c>
      <c r="G22" s="34">
        <f t="shared" si="5"/>
        <v>-12382</v>
      </c>
      <c r="H22" s="35">
        <f t="shared" si="6"/>
        <v>0.8551812865497076</v>
      </c>
      <c r="I22" s="35">
        <f t="shared" si="7"/>
        <v>0.76856936233907114</v>
      </c>
      <c r="J22" s="34">
        <f t="shared" si="8"/>
        <v>-1681.3999999999942</v>
      </c>
      <c r="K22" s="35">
        <f t="shared" si="9"/>
        <v>0.97752121006318238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05">
      <c r="A23" s="32" t="s">
        <v>47</v>
      </c>
      <c r="B23" s="39" t="s">
        <v>48</v>
      </c>
      <c r="C23" s="34">
        <v>154688</v>
      </c>
      <c r="D23" s="34">
        <v>230652.39999999999</v>
      </c>
      <c r="E23" s="34">
        <v>210757.60000000001</v>
      </c>
      <c r="F23" s="34">
        <v>218012.29999999999</v>
      </c>
      <c r="G23" s="34">
        <f t="shared" si="5"/>
        <v>7254.6999999999825</v>
      </c>
      <c r="H23" s="35">
        <f t="shared" si="6"/>
        <v>1.0344220089809335</v>
      </c>
      <c r="I23" s="35">
        <f t="shared" si="7"/>
        <v>0.94519848915510951</v>
      </c>
      <c r="J23" s="34">
        <f t="shared" si="8"/>
        <v>63324.299999999988</v>
      </c>
      <c r="K23" s="35">
        <f t="shared" si="9"/>
        <v>1.4093678889118741</v>
      </c>
      <c r="L23" s="1"/>
      <c r="M23" s="1"/>
      <c r="N23" s="1"/>
      <c r="O23" s="1"/>
      <c r="P23" s="1"/>
      <c r="Q23" s="1"/>
    </row>
    <row r="24" s="40" customFormat="1" ht="64.5" customHeight="1">
      <c r="A24" s="32" t="s">
        <v>49</v>
      </c>
      <c r="B24" s="39" t="s">
        <v>50</v>
      </c>
      <c r="C24" s="34">
        <v>3645.5999999999999</v>
      </c>
      <c r="D24" s="34">
        <v>3072.1999999999998</v>
      </c>
      <c r="E24" s="34">
        <v>2211.6999999999998</v>
      </c>
      <c r="F24" s="34">
        <v>4876.8999999999996</v>
      </c>
      <c r="G24" s="41">
        <f t="shared" si="5"/>
        <v>2665.1999999999998</v>
      </c>
      <c r="H24" s="42">
        <f t="shared" si="6"/>
        <v>2.2050458923000407</v>
      </c>
      <c r="I24" s="42">
        <f t="shared" si="7"/>
        <v>1.5874292038278757</v>
      </c>
      <c r="J24" s="41">
        <f t="shared" si="8"/>
        <v>1231.2999999999997</v>
      </c>
      <c r="K24" s="42">
        <f t="shared" si="9"/>
        <v>1.3377496159754223</v>
      </c>
      <c r="L24" s="40"/>
      <c r="M24" s="40"/>
      <c r="N24" s="40"/>
      <c r="O24" s="40"/>
      <c r="P24" s="40"/>
      <c r="Q24" s="40"/>
    </row>
    <row r="25" ht="105">
      <c r="A25" s="32" t="s">
        <v>51</v>
      </c>
      <c r="B25" s="39" t="s">
        <v>52</v>
      </c>
      <c r="C25" s="34">
        <v>281.60000000000002</v>
      </c>
      <c r="D25" s="34">
        <v>0</v>
      </c>
      <c r="E25" s="34">
        <v>0</v>
      </c>
      <c r="F25" s="34">
        <v>1416.0999999999999</v>
      </c>
      <c r="G25" s="34">
        <f t="shared" si="5"/>
        <v>1416.0999999999999</v>
      </c>
      <c r="H25" s="35" t="str">
        <f t="shared" si="6"/>
        <v/>
      </c>
      <c r="I25" s="35" t="str">
        <f t="shared" si="7"/>
        <v/>
      </c>
      <c r="J25" s="34">
        <f t="shared" si="8"/>
        <v>1134.5</v>
      </c>
      <c r="K25" s="35">
        <f t="shared" si="9"/>
        <v>5.0287642045454541</v>
      </c>
      <c r="L25" s="1"/>
      <c r="M25" s="1"/>
      <c r="N25" s="1"/>
      <c r="O25" s="1"/>
      <c r="P25" s="1"/>
      <c r="Q25" s="1"/>
    </row>
    <row r="26" ht="75">
      <c r="A26" s="32" t="s">
        <v>53</v>
      </c>
      <c r="B26" s="39" t="s">
        <v>54</v>
      </c>
      <c r="C26" s="34">
        <v>60374</v>
      </c>
      <c r="D26" s="34">
        <v>4624.5</v>
      </c>
      <c r="E26" s="34">
        <v>4624.5</v>
      </c>
      <c r="F26" s="34">
        <v>4426.5</v>
      </c>
      <c r="G26" s="34">
        <f t="shared" si="5"/>
        <v>-198</v>
      </c>
      <c r="H26" s="35">
        <f t="shared" si="6"/>
        <v>0.95718456049302625</v>
      </c>
      <c r="I26" s="35">
        <f t="shared" si="7"/>
        <v>0.95718456049302625</v>
      </c>
      <c r="J26" s="34">
        <f t="shared" si="8"/>
        <v>-55947.5</v>
      </c>
      <c r="K26" s="35">
        <f t="shared" si="9"/>
        <v>0.073317984562891306</v>
      </c>
      <c r="L26" s="1"/>
      <c r="M26" s="1"/>
      <c r="N26" s="1"/>
      <c r="O26" s="1"/>
      <c r="P26" s="1"/>
      <c r="Q26" s="1"/>
    </row>
    <row r="27" ht="120">
      <c r="A27" s="32" t="s">
        <v>55</v>
      </c>
      <c r="B27" s="39" t="s">
        <v>56</v>
      </c>
      <c r="C27" s="34">
        <v>166106.5</v>
      </c>
      <c r="D27" s="34">
        <v>184622</v>
      </c>
      <c r="E27" s="34">
        <v>166692.79999999999</v>
      </c>
      <c r="F27" s="34">
        <v>181195.39999999999</v>
      </c>
      <c r="G27" s="34">
        <f t="shared" si="5"/>
        <v>14502.600000000006</v>
      </c>
      <c r="H27" s="35">
        <f t="shared" si="6"/>
        <v>1.0870019580929711</v>
      </c>
      <c r="I27" s="35">
        <f t="shared" si="7"/>
        <v>0.98143991506970996</v>
      </c>
      <c r="J27" s="34">
        <f t="shared" si="8"/>
        <v>15088.899999999994</v>
      </c>
      <c r="K27" s="35">
        <f t="shared" si="9"/>
        <v>1.0908387089006149</v>
      </c>
      <c r="L27" s="1"/>
      <c r="M27" s="1"/>
      <c r="N27" s="1"/>
      <c r="O27" s="1"/>
      <c r="P27" s="1"/>
      <c r="Q27" s="1"/>
    </row>
    <row r="28" s="1" customFormat="1" ht="30">
      <c r="A28" s="32" t="s">
        <v>57</v>
      </c>
      <c r="B28" s="39" t="s">
        <v>58</v>
      </c>
      <c r="C28" s="34">
        <v>10718.200000000001</v>
      </c>
      <c r="D28" s="34">
        <v>27254.299999999999</v>
      </c>
      <c r="E28" s="34">
        <v>27018.200000000001</v>
      </c>
      <c r="F28" s="34">
        <v>26648.799999999999</v>
      </c>
      <c r="G28" s="34">
        <f t="shared" si="5"/>
        <v>-369.40000000000146</v>
      </c>
      <c r="H28" s="35">
        <f t="shared" si="6"/>
        <v>0.98632773463813272</v>
      </c>
      <c r="I28" s="35">
        <f t="shared" si="7"/>
        <v>0.97778332226474352</v>
      </c>
      <c r="J28" s="34">
        <f t="shared" si="8"/>
        <v>15930.599999999999</v>
      </c>
      <c r="K28" s="35">
        <f t="shared" si="9"/>
        <v>2.4863130003172174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="1" customFormat="1" ht="30">
      <c r="A29" s="32" t="s">
        <v>59</v>
      </c>
      <c r="B29" s="39" t="s">
        <v>60</v>
      </c>
      <c r="C29" s="34">
        <v>4417110.7000000002</v>
      </c>
      <c r="D29" s="34">
        <v>5333070</v>
      </c>
      <c r="E29" s="34">
        <v>4831782.2999999998</v>
      </c>
      <c r="F29" s="34">
        <v>4731644.8000000007</v>
      </c>
      <c r="G29" s="34">
        <f t="shared" si="5"/>
        <v>-100137.49999999907</v>
      </c>
      <c r="H29" s="35">
        <f t="shared" si="6"/>
        <v>0.97927524590667114</v>
      </c>
      <c r="I29" s="35">
        <f t="shared" si="7"/>
        <v>0.887227206843338</v>
      </c>
      <c r="J29" s="34">
        <f t="shared" si="8"/>
        <v>314534.10000000056</v>
      </c>
      <c r="K29" s="35">
        <f t="shared" si="9"/>
        <v>1.0712081089568348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">
      <c r="A30" s="32" t="s">
        <v>61</v>
      </c>
      <c r="B30" s="39" t="s">
        <v>62</v>
      </c>
      <c r="C30" s="34">
        <v>8905.7000000000007</v>
      </c>
      <c r="D30" s="34">
        <v>0</v>
      </c>
      <c r="E30" s="34">
        <v>0</v>
      </c>
      <c r="F30" s="34">
        <v>7908.3000000000002</v>
      </c>
      <c r="G30" s="34">
        <f t="shared" si="5"/>
        <v>7908.3000000000002</v>
      </c>
      <c r="H30" s="35" t="str">
        <f t="shared" si="6"/>
        <v/>
      </c>
      <c r="I30" s="35" t="str">
        <f t="shared" si="7"/>
        <v/>
      </c>
      <c r="J30" s="34">
        <f t="shared" si="8"/>
        <v>-997.40000000000055</v>
      </c>
      <c r="K30" s="35">
        <f t="shared" si="9"/>
        <v>0.88800431184522266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90">
      <c r="A31" s="32" t="s">
        <v>63</v>
      </c>
      <c r="B31" s="39" t="s">
        <v>64</v>
      </c>
      <c r="C31" s="34">
        <v>1078.8</v>
      </c>
      <c r="D31" s="34">
        <v>0</v>
      </c>
      <c r="E31" s="34">
        <v>0</v>
      </c>
      <c r="F31" s="34">
        <v>950.70000000000005</v>
      </c>
      <c r="G31" s="34">
        <f t="shared" si="5"/>
        <v>950.70000000000005</v>
      </c>
      <c r="H31" s="35" t="str">
        <f t="shared" si="6"/>
        <v/>
      </c>
      <c r="I31" s="35" t="str">
        <f t="shared" si="7"/>
        <v/>
      </c>
      <c r="J31" s="34">
        <f t="shared" si="8"/>
        <v>-128.09999999999991</v>
      </c>
      <c r="K31" s="35">
        <f t="shared" si="9"/>
        <v>0.88125695216907685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45">
      <c r="A32" s="32" t="s">
        <v>65</v>
      </c>
      <c r="B32" s="39" t="s">
        <v>66</v>
      </c>
      <c r="C32" s="34">
        <v>201675.5</v>
      </c>
      <c r="D32" s="34">
        <v>189360.79999999999</v>
      </c>
      <c r="E32" s="34">
        <v>166380</v>
      </c>
      <c r="F32" s="34">
        <v>215115.10000000001</v>
      </c>
      <c r="G32" s="34">
        <f t="shared" si="5"/>
        <v>48735.100000000006</v>
      </c>
      <c r="H32" s="35">
        <f t="shared" si="6"/>
        <v>1.2929144127899987</v>
      </c>
      <c r="I32" s="35">
        <f t="shared" si="7"/>
        <v>1.136006501873672</v>
      </c>
      <c r="J32" s="34">
        <f t="shared" si="8"/>
        <v>13439.600000000006</v>
      </c>
      <c r="K32" s="35">
        <f t="shared" si="9"/>
        <v>1.0666397256979654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05">
      <c r="A33" s="32" t="s">
        <v>67</v>
      </c>
      <c r="B33" s="39" t="s">
        <v>68</v>
      </c>
      <c r="C33" s="34">
        <v>91157.600000000006</v>
      </c>
      <c r="D33" s="34">
        <v>82177</v>
      </c>
      <c r="E33" s="34">
        <v>72877</v>
      </c>
      <c r="F33" s="34">
        <v>138417.10000000001</v>
      </c>
      <c r="G33" s="34">
        <f t="shared" si="5"/>
        <v>65540.100000000006</v>
      </c>
      <c r="H33" s="35">
        <f t="shared" si="6"/>
        <v>1.8993248898829536</v>
      </c>
      <c r="I33" s="35">
        <f t="shared" si="7"/>
        <v>1.6843776239093664</v>
      </c>
      <c r="J33" s="34">
        <f t="shared" si="8"/>
        <v>47259.5</v>
      </c>
      <c r="K33" s="35">
        <f t="shared" si="9"/>
        <v>1.5184372997972742</v>
      </c>
      <c r="L33" s="1"/>
      <c r="M33" s="1"/>
      <c r="N33" s="1"/>
      <c r="O33" s="1"/>
      <c r="P33" s="1"/>
      <c r="Q33" s="1"/>
    </row>
    <row r="34" ht="60">
      <c r="A34" s="32" t="s">
        <v>69</v>
      </c>
      <c r="B34" s="39" t="s">
        <v>70</v>
      </c>
      <c r="C34" s="34">
        <v>222042.20000000001</v>
      </c>
      <c r="D34" s="34">
        <v>314008</v>
      </c>
      <c r="E34" s="34">
        <v>303519.59999999998</v>
      </c>
      <c r="F34" s="34">
        <v>316013.90000000002</v>
      </c>
      <c r="G34" s="34">
        <f t="shared" si="5"/>
        <v>12494.300000000047</v>
      </c>
      <c r="H34" s="35">
        <f t="shared" si="6"/>
        <v>1.0411647221464448</v>
      </c>
      <c r="I34" s="35">
        <f t="shared" si="7"/>
        <v>1.0063880538075465</v>
      </c>
      <c r="J34" s="34">
        <f t="shared" si="8"/>
        <v>93971.700000000012</v>
      </c>
      <c r="K34" s="35">
        <f t="shared" si="9"/>
        <v>1.4232154968740176</v>
      </c>
      <c r="L34" s="1"/>
      <c r="M34" s="1"/>
      <c r="N34" s="1"/>
      <c r="O34" s="1"/>
      <c r="P34" s="1"/>
      <c r="Q34" s="1"/>
    </row>
    <row r="35" s="1" customFormat="1" ht="19.5" customHeight="1">
      <c r="A35" s="43" t="s">
        <v>71</v>
      </c>
      <c r="B35" s="39" t="s">
        <v>72</v>
      </c>
      <c r="C35" s="34">
        <v>213877.10000000001</v>
      </c>
      <c r="D35" s="34">
        <v>263656.40000000002</v>
      </c>
      <c r="E35" s="34">
        <v>238640.39999999999</v>
      </c>
      <c r="F35" s="34">
        <v>300654.90000000002</v>
      </c>
      <c r="G35" s="34">
        <f t="shared" si="5"/>
        <v>62014.500000000029</v>
      </c>
      <c r="H35" s="35">
        <f t="shared" si="6"/>
        <v>1.2598658902683704</v>
      </c>
      <c r="I35" s="35">
        <f t="shared" si="7"/>
        <v>1.1403284729670891</v>
      </c>
      <c r="J35" s="34">
        <f t="shared" si="8"/>
        <v>86777.800000000017</v>
      </c>
      <c r="K35" s="35">
        <f t="shared" si="9"/>
        <v>1.4057367525555564</v>
      </c>
      <c r="L35" s="1"/>
      <c r="M35" s="1"/>
      <c r="N35" s="1"/>
      <c r="O35" s="1"/>
      <c r="P35" s="1"/>
      <c r="Q35" s="1"/>
      <c r="R35" s="1"/>
      <c r="S35" s="1"/>
      <c r="T35" s="1"/>
    </row>
    <row r="36" s="1" customFormat="1" ht="19.5" customHeight="1">
      <c r="A36" s="43" t="s">
        <v>73</v>
      </c>
      <c r="B36" s="39" t="s">
        <v>74</v>
      </c>
      <c r="C36" s="34">
        <v>-6204.1000000000004</v>
      </c>
      <c r="D36" s="34">
        <v>0</v>
      </c>
      <c r="E36" s="34">
        <v>0</v>
      </c>
      <c r="F36" s="34">
        <v>-63.799999999999997</v>
      </c>
      <c r="G36" s="34">
        <f t="shared" si="5"/>
        <v>-63.799999999999997</v>
      </c>
      <c r="H36" s="35" t="str">
        <f t="shared" si="6"/>
        <v/>
      </c>
      <c r="I36" s="35" t="str">
        <f t="shared" si="7"/>
        <v/>
      </c>
      <c r="J36" s="34">
        <f t="shared" si="8"/>
        <v>6140.3000000000002</v>
      </c>
      <c r="K36" s="35">
        <f t="shared" si="9"/>
        <v>0.010283522186940893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="1" customFormat="1" ht="19.5" customHeight="1">
      <c r="A37" s="43" t="s">
        <v>75</v>
      </c>
      <c r="B37" s="39" t="s">
        <v>76</v>
      </c>
      <c r="C37" s="34">
        <v>238741.90000000002</v>
      </c>
      <c r="D37" s="34">
        <v>146377</v>
      </c>
      <c r="E37" s="34">
        <v>134742.20000000001</v>
      </c>
      <c r="F37" s="34">
        <v>177175.79999999999</v>
      </c>
      <c r="G37" s="34">
        <f t="shared" si="5"/>
        <v>42433.599999999977</v>
      </c>
      <c r="H37" s="35">
        <f t="shared" si="6"/>
        <v>1.3149243518363214</v>
      </c>
      <c r="I37" s="35">
        <f t="shared" si="7"/>
        <v>1.2104073727429856</v>
      </c>
      <c r="J37" s="34">
        <f t="shared" si="8"/>
        <v>-61566.100000000035</v>
      </c>
      <c r="K37" s="35">
        <f t="shared" si="9"/>
        <v>0.74212276940076283</v>
      </c>
      <c r="L37" s="1"/>
      <c r="M37" s="1"/>
      <c r="N37" s="1"/>
      <c r="O37" s="1"/>
      <c r="P37" s="1"/>
      <c r="Q37" s="1"/>
    </row>
    <row r="38" s="1" customFormat="1" ht="19.5" customHeight="1">
      <c r="A38" s="43" t="s">
        <v>77</v>
      </c>
      <c r="B38" s="44" t="s">
        <v>78</v>
      </c>
      <c r="C38" s="34">
        <v>771.89999999999998</v>
      </c>
      <c r="D38" s="34">
        <v>0</v>
      </c>
      <c r="E38" s="34">
        <v>0</v>
      </c>
      <c r="F38" s="34">
        <v>573.39999999999998</v>
      </c>
      <c r="G38" s="34">
        <f t="shared" si="5"/>
        <v>573.39999999999998</v>
      </c>
      <c r="H38" s="35" t="str">
        <f t="shared" si="6"/>
        <v/>
      </c>
      <c r="I38" s="35" t="str">
        <f t="shared" si="7"/>
        <v/>
      </c>
      <c r="J38" s="34">
        <f t="shared" si="8"/>
        <v>-198.5</v>
      </c>
      <c r="K38" s="35">
        <f t="shared" si="9"/>
        <v>0.74284233709029668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="27" customFormat="1" ht="33.75" customHeight="1">
      <c r="A39" s="45"/>
      <c r="B39" s="46" t="s">
        <v>79</v>
      </c>
      <c r="C39" s="30">
        <f>C6+C17</f>
        <v>23113009.100000001</v>
      </c>
      <c r="D39" s="30">
        <f>D6+D17</f>
        <v>32299674.999999996</v>
      </c>
      <c r="E39" s="30">
        <f>E6+E17</f>
        <v>28232637.799999997</v>
      </c>
      <c r="F39" s="30">
        <f>F6+F17</f>
        <v>29128807.000000004</v>
      </c>
      <c r="G39" s="30">
        <f t="shared" si="5"/>
        <v>896169.20000000671</v>
      </c>
      <c r="H39" s="31">
        <f t="shared" si="6"/>
        <v>1.0317423120839246</v>
      </c>
      <c r="I39" s="31">
        <f t="shared" si="7"/>
        <v>0.90182972429289177</v>
      </c>
      <c r="J39" s="30">
        <f t="shared" si="8"/>
        <v>6015797.9000000022</v>
      </c>
      <c r="K39" s="31">
        <f t="shared" si="9"/>
        <v>1.2602775724256519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="27" customFormat="1" ht="21" customHeight="1">
      <c r="A40" s="45" t="s">
        <v>80</v>
      </c>
      <c r="B40" s="46" t="s">
        <v>81</v>
      </c>
      <c r="C40" s="30">
        <f>SUM(C41,C42:C48)</f>
        <v>25778127.400000006</v>
      </c>
      <c r="D40" s="30">
        <f>SUM(D41,D42:D48)</f>
        <v>26619840.800000001</v>
      </c>
      <c r="E40" s="30">
        <f>SUM(E41,E42:E48)</f>
        <v>23215123.399999999</v>
      </c>
      <c r="F40" s="30">
        <f>SUM(F41,F42:F48)</f>
        <v>23188470.299999997</v>
      </c>
      <c r="G40" s="30">
        <f t="shared" si="5"/>
        <v>-26653.10000000149</v>
      </c>
      <c r="H40" s="31">
        <f t="shared" si="6"/>
        <v>0.99885190789035383</v>
      </c>
      <c r="I40" s="31">
        <f t="shared" si="7"/>
        <v>0.8710972569001989</v>
      </c>
      <c r="J40" s="30">
        <f t="shared" si="8"/>
        <v>-2589657.1000000089</v>
      </c>
      <c r="K40" s="31">
        <f t="shared" si="9"/>
        <v>0.89954052674904506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="1" customFormat="1" ht="30">
      <c r="A41" s="32" t="s">
        <v>82</v>
      </c>
      <c r="B41" s="33" t="s">
        <v>83</v>
      </c>
      <c r="C41" s="34">
        <v>427749.90000000002</v>
      </c>
      <c r="D41" s="34">
        <v>395636.70000000001</v>
      </c>
      <c r="E41" s="34">
        <v>346468.79999999999</v>
      </c>
      <c r="F41" s="34">
        <v>396670.5</v>
      </c>
      <c r="G41" s="34">
        <f t="shared" si="5"/>
        <v>50201.700000000012</v>
      </c>
      <c r="H41" s="35">
        <f t="shared" si="6"/>
        <v>1.1448952979315887</v>
      </c>
      <c r="I41" s="35">
        <f t="shared" si="7"/>
        <v>1.0026130032931728</v>
      </c>
      <c r="J41" s="34">
        <f t="shared" si="8"/>
        <v>-31079.400000000023</v>
      </c>
      <c r="K41" s="35">
        <f t="shared" si="9"/>
        <v>0.92734212211388001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45">
      <c r="A42" s="32" t="s">
        <v>84</v>
      </c>
      <c r="B42" s="33" t="s">
        <v>85</v>
      </c>
      <c r="C42" s="34">
        <v>8983148.4000000041</v>
      </c>
      <c r="D42" s="34">
        <v>6894917.2999999998</v>
      </c>
      <c r="E42" s="34">
        <v>5801839.2000000002</v>
      </c>
      <c r="F42" s="34">
        <v>5785471.2999999998</v>
      </c>
      <c r="G42" s="34">
        <f t="shared" si="5"/>
        <v>-16367.900000000373</v>
      </c>
      <c r="H42" s="35">
        <f t="shared" si="6"/>
        <v>0.99717884287451464</v>
      </c>
      <c r="I42" s="35">
        <f t="shared" si="7"/>
        <v>0.83909219621822007</v>
      </c>
      <c r="J42" s="34">
        <f t="shared" si="8"/>
        <v>-3197677.1000000043</v>
      </c>
      <c r="K42" s="35">
        <f t="shared" si="9"/>
        <v>0.64403603752109861</v>
      </c>
      <c r="L42" s="1"/>
      <c r="M42" s="1"/>
      <c r="N42" s="1"/>
      <c r="O42" s="1"/>
      <c r="P42" s="1"/>
      <c r="Q42" s="1"/>
      <c r="R42" s="1"/>
      <c r="S42" s="1"/>
      <c r="T42" s="1"/>
    </row>
    <row r="43" ht="30">
      <c r="A43" s="32" t="s">
        <v>86</v>
      </c>
      <c r="B43" s="33" t="s">
        <v>87</v>
      </c>
      <c r="C43" s="34">
        <v>11219572.6</v>
      </c>
      <c r="D43" s="34">
        <v>14766533.699999999</v>
      </c>
      <c r="E43" s="34">
        <v>12712552.9</v>
      </c>
      <c r="F43" s="34">
        <v>12712552.699999999</v>
      </c>
      <c r="G43" s="34">
        <f t="shared" si="5"/>
        <v>-0.20000000111758709</v>
      </c>
      <c r="H43" s="35">
        <f t="shared" si="6"/>
        <v>0.99999998426751868</v>
      </c>
      <c r="I43" s="35">
        <f t="shared" si="7"/>
        <v>0.86090296871770255</v>
      </c>
      <c r="J43" s="34">
        <f t="shared" si="8"/>
        <v>1492980.0999999996</v>
      </c>
      <c r="K43" s="35">
        <f t="shared" si="9"/>
        <v>1.1330692490015173</v>
      </c>
      <c r="L43" s="1"/>
      <c r="M43" s="1"/>
      <c r="N43" s="1"/>
      <c r="O43" s="1"/>
      <c r="P43" s="1"/>
      <c r="Q43" s="1"/>
    </row>
    <row r="44" ht="18.75" customHeight="1">
      <c r="A44" s="32" t="s">
        <v>88</v>
      </c>
      <c r="B44" s="33" t="s">
        <v>89</v>
      </c>
      <c r="C44" s="34">
        <v>4659679.7999999998</v>
      </c>
      <c r="D44" s="34">
        <v>3400472.7999999998</v>
      </c>
      <c r="E44" s="34">
        <v>3191982.2000000002</v>
      </c>
      <c r="F44" s="34">
        <v>3192653</v>
      </c>
      <c r="G44" s="34">
        <f t="shared" si="5"/>
        <v>670.79999999981374</v>
      </c>
      <c r="H44" s="35">
        <f t="shared" si="6"/>
        <v>1.0002101515478374</v>
      </c>
      <c r="I44" s="35">
        <f t="shared" si="7"/>
        <v>0.93888502798787277</v>
      </c>
      <c r="J44" s="34">
        <f t="shared" si="8"/>
        <v>-1467026.7999999998</v>
      </c>
      <c r="K44" s="35">
        <f t="shared" si="9"/>
        <v>0.68516574894266347</v>
      </c>
      <c r="L44" s="1"/>
      <c r="M44" s="1"/>
      <c r="N44" s="1"/>
      <c r="O44" s="1"/>
      <c r="P44" s="1"/>
      <c r="Q44" s="1"/>
    </row>
    <row r="45" ht="45">
      <c r="A45" s="32" t="s">
        <v>90</v>
      </c>
      <c r="B45" s="33" t="s">
        <v>91</v>
      </c>
      <c r="C45" s="34">
        <v>1249.9000000000001</v>
      </c>
      <c r="D45" s="34">
        <v>0</v>
      </c>
      <c r="E45" s="34">
        <v>0</v>
      </c>
      <c r="F45" s="34">
        <v>896.39999999999998</v>
      </c>
      <c r="G45" s="34">
        <f t="shared" si="5"/>
        <v>896.39999999999998</v>
      </c>
      <c r="H45" s="35" t="str">
        <f t="shared" si="6"/>
        <v/>
      </c>
      <c r="I45" s="35" t="str">
        <f t="shared" si="7"/>
        <v/>
      </c>
      <c r="J45" s="34">
        <f t="shared" si="8"/>
        <v>-353.50000000000011</v>
      </c>
      <c r="K45" s="35">
        <f t="shared" si="9"/>
        <v>0.7171773741899351</v>
      </c>
      <c r="L45" s="1"/>
      <c r="M45" s="1"/>
      <c r="N45" s="1"/>
      <c r="O45" s="1"/>
      <c r="P45" s="1"/>
      <c r="Q45" s="1"/>
    </row>
    <row r="46" ht="30">
      <c r="A46" s="32" t="s">
        <v>92</v>
      </c>
      <c r="B46" s="33" t="s">
        <v>93</v>
      </c>
      <c r="C46" s="34">
        <v>617655.80000000005</v>
      </c>
      <c r="D46" s="34">
        <v>1150220</v>
      </c>
      <c r="E46" s="34">
        <v>1150220</v>
      </c>
      <c r="F46" s="34">
        <v>1150220</v>
      </c>
      <c r="G46" s="34">
        <f t="shared" si="5"/>
        <v>0</v>
      </c>
      <c r="H46" s="35">
        <f t="shared" si="6"/>
        <v>1</v>
      </c>
      <c r="I46" s="35">
        <f t="shared" si="7"/>
        <v>1</v>
      </c>
      <c r="J46" s="34">
        <f t="shared" si="8"/>
        <v>532564.19999999995</v>
      </c>
      <c r="K46" s="35">
        <f t="shared" si="9"/>
        <v>1.8622345973275081</v>
      </c>
      <c r="L46" s="1"/>
      <c r="M46" s="1"/>
      <c r="N46" s="1"/>
      <c r="O46" s="1"/>
      <c r="P46" s="1"/>
      <c r="Q46" s="1"/>
    </row>
    <row r="47" ht="107.25" customHeight="1">
      <c r="A47" s="32" t="s">
        <v>94</v>
      </c>
      <c r="B47" s="33" t="s">
        <v>95</v>
      </c>
      <c r="C47" s="34">
        <v>194537.30000000002</v>
      </c>
      <c r="D47" s="34">
        <v>12060.299999999999</v>
      </c>
      <c r="E47" s="34">
        <v>12060.299999999999</v>
      </c>
      <c r="F47" s="34">
        <v>92570.699999999997</v>
      </c>
      <c r="G47" s="34">
        <f t="shared" si="5"/>
        <v>80510.399999999994</v>
      </c>
      <c r="H47" s="35">
        <f t="shared" si="6"/>
        <v>7.6756548344568545</v>
      </c>
      <c r="I47" s="35">
        <f t="shared" si="7"/>
        <v>7.6756548344568545</v>
      </c>
      <c r="J47" s="34">
        <f t="shared" si="8"/>
        <v>-101966.60000000002</v>
      </c>
      <c r="K47" s="35">
        <f t="shared" si="9"/>
        <v>0.4758506466369174</v>
      </c>
      <c r="L47" s="1"/>
      <c r="M47" s="1"/>
      <c r="N47" s="1"/>
      <c r="O47" s="1"/>
      <c r="P47" s="1"/>
      <c r="Q47" s="1"/>
    </row>
    <row r="48" ht="45">
      <c r="A48" s="32" t="s">
        <v>96</v>
      </c>
      <c r="B48" s="33" t="s">
        <v>97</v>
      </c>
      <c r="C48" s="34">
        <v>-325466.29999999999</v>
      </c>
      <c r="D48" s="34">
        <v>0</v>
      </c>
      <c r="E48" s="34">
        <v>0</v>
      </c>
      <c r="F48" s="34">
        <v>-142564.29999999999</v>
      </c>
      <c r="G48" s="34">
        <f t="shared" si="5"/>
        <v>-142564.29999999999</v>
      </c>
      <c r="H48" s="35" t="str">
        <f t="shared" si="6"/>
        <v/>
      </c>
      <c r="I48" s="35" t="str">
        <f t="shared" si="7"/>
        <v/>
      </c>
      <c r="J48" s="34">
        <f t="shared" si="8"/>
        <v>182902</v>
      </c>
      <c r="K48" s="35">
        <f t="shared" si="9"/>
        <v>0.43803091134166577</v>
      </c>
      <c r="L48" s="1"/>
      <c r="M48" s="1"/>
      <c r="N48" s="1"/>
      <c r="O48" s="1"/>
      <c r="P48" s="1"/>
      <c r="Q48" s="1"/>
    </row>
    <row r="49" s="27" customFormat="1" ht="21" customHeight="1">
      <c r="A49" s="47"/>
      <c r="B49" s="29" t="s">
        <v>98</v>
      </c>
      <c r="C49" s="30">
        <f>C39+C40</f>
        <v>48891136.500000007</v>
      </c>
      <c r="D49" s="30">
        <f>D39+D40</f>
        <v>58919515.799999997</v>
      </c>
      <c r="E49" s="30">
        <f>E39+E40</f>
        <v>51447761.199999996</v>
      </c>
      <c r="F49" s="30">
        <f>F39+F40</f>
        <v>52317277.299999997</v>
      </c>
      <c r="G49" s="30">
        <f t="shared" si="5"/>
        <v>869516.10000000149</v>
      </c>
      <c r="H49" s="31">
        <f t="shared" si="6"/>
        <v>1.0169009511729734</v>
      </c>
      <c r="I49" s="31">
        <f t="shared" si="7"/>
        <v>0.88794479366716039</v>
      </c>
      <c r="J49" s="30">
        <f t="shared" si="8"/>
        <v>3426140.7999999896</v>
      </c>
      <c r="K49" s="31">
        <f t="shared" si="9"/>
        <v>1.0700769310200018</v>
      </c>
      <c r="L49" s="27"/>
      <c r="M49" s="27"/>
      <c r="N49" s="27"/>
      <c r="O49" s="27"/>
      <c r="P49" s="27"/>
      <c r="Q49" s="27"/>
    </row>
    <row r="50" ht="15">
      <c r="A50" s="2"/>
      <c r="B50" s="3"/>
      <c r="C50" s="4"/>
      <c r="D50" s="4"/>
      <c r="E50" s="4"/>
      <c r="F50" s="4"/>
      <c r="G50" s="4"/>
      <c r="H50" s="4"/>
      <c r="I50" s="5"/>
      <c r="J50" s="5"/>
      <c r="K50" s="5"/>
      <c r="L50" s="1"/>
      <c r="M50" s="1"/>
      <c r="N50" s="1"/>
      <c r="O50" s="1"/>
      <c r="P50" s="1"/>
      <c r="Q50" s="1"/>
    </row>
    <row r="51" ht="15">
      <c r="A51" s="2"/>
      <c r="B51" s="3"/>
      <c r="C51" s="4"/>
      <c r="D51" s="4"/>
      <c r="E51" s="4"/>
      <c r="F51" s="4"/>
      <c r="G51" s="4"/>
      <c r="H51" s="4"/>
      <c r="I51" s="5"/>
      <c r="J51" s="5"/>
      <c r="K51" s="5"/>
      <c r="L51" s="1"/>
      <c r="M51" s="1"/>
      <c r="N51" s="1"/>
      <c r="O51" s="1"/>
      <c r="P51" s="1"/>
      <c r="Q51" s="1"/>
    </row>
    <row r="52" ht="15">
      <c r="A52" s="2"/>
      <c r="B52" s="48"/>
      <c r="C52" s="4"/>
      <c r="D52" s="4"/>
      <c r="E52" s="4"/>
      <c r="F52" s="4"/>
      <c r="G52" s="4"/>
      <c r="H52" s="4"/>
      <c r="I52" s="5"/>
      <c r="J52" s="5"/>
      <c r="K52" s="5"/>
      <c r="L52" s="1"/>
      <c r="M52" s="1"/>
      <c r="N52" s="1"/>
      <c r="O52" s="1"/>
      <c r="P52" s="1"/>
      <c r="Q52" s="1"/>
    </row>
    <row r="53" ht="15">
      <c r="A53" s="2"/>
      <c r="B53" s="48"/>
      <c r="C53" s="4"/>
      <c r="D53" s="4"/>
      <c r="E53" s="4"/>
      <c r="F53" s="4"/>
      <c r="G53" s="4"/>
      <c r="H53" s="4"/>
      <c r="I53" s="5"/>
      <c r="J53" s="5"/>
      <c r="K53" s="5"/>
      <c r="L53" s="1"/>
      <c r="M53" s="1"/>
      <c r="N53" s="1"/>
      <c r="O53" s="1"/>
      <c r="P53" s="1"/>
      <c r="Q53" s="1"/>
    </row>
    <row r="54" ht="15">
      <c r="A54" s="2"/>
      <c r="B54" s="48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  <c r="O54" s="1"/>
      <c r="P54" s="1"/>
      <c r="Q54" s="1"/>
    </row>
    <row r="55" ht="15">
      <c r="A55" s="2"/>
      <c r="B55" s="48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  <c r="O55" s="1"/>
      <c r="P55" s="1"/>
      <c r="Q55" s="1"/>
    </row>
    <row r="56" ht="15">
      <c r="A56" s="2"/>
      <c r="B56" s="48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  <c r="O56" s="1"/>
      <c r="P56" s="1"/>
      <c r="Q56" s="1"/>
    </row>
    <row r="57" ht="15">
      <c r="A57" s="2"/>
      <c r="B57" s="48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  <c r="O57" s="1"/>
      <c r="P57" s="1"/>
      <c r="Q57" s="1"/>
    </row>
    <row r="58" ht="1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  <c r="O58" s="1"/>
      <c r="P58" s="1"/>
      <c r="Q58" s="1"/>
    </row>
    <row r="59" ht="1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  <c r="O59" s="1"/>
      <c r="P59" s="1"/>
      <c r="Q59" s="1"/>
    </row>
    <row r="60" ht="1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  <c r="O60" s="1"/>
      <c r="P60" s="1"/>
      <c r="Q60" s="1"/>
    </row>
    <row r="61" ht="1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  <c r="O61" s="1"/>
      <c r="P61" s="1"/>
      <c r="Q61" s="1"/>
    </row>
    <row r="62" ht="1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  <c r="O62" s="1"/>
      <c r="P62" s="1"/>
      <c r="Q62" s="1"/>
    </row>
    <row r="63" ht="1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  <c r="O63" s="1"/>
      <c r="P63" s="1"/>
      <c r="Q63" s="1"/>
    </row>
    <row r="64" ht="1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  <c r="O64" s="1"/>
      <c r="P64" s="1"/>
      <c r="Q64" s="1"/>
    </row>
    <row r="65" ht="1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  <c r="O65" s="1"/>
      <c r="P65" s="1"/>
      <c r="Q65" s="1"/>
    </row>
    <row r="66" ht="1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  <c r="O66" s="1"/>
      <c r="P66" s="1"/>
      <c r="Q66" s="1"/>
    </row>
    <row r="67" ht="1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  <c r="O67" s="1"/>
      <c r="P67" s="1"/>
      <c r="Q67" s="1"/>
    </row>
    <row r="68" ht="1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  <c r="Q68" s="1"/>
    </row>
    <row r="69" ht="1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</row>
    <row r="70" ht="1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  <c r="T70" s="1"/>
    </row>
    <row r="71" ht="15">
      <c r="A71" s="2"/>
      <c r="B71" s="3"/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  <c r="Q71" s="1"/>
      <c r="R71" s="1"/>
      <c r="S71" s="1"/>
      <c r="T71" s="1"/>
    </row>
    <row r="72" ht="15">
      <c r="A72" s="2"/>
      <c r="B72" s="3"/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  <c r="T72" s="1"/>
    </row>
    <row r="73" ht="15">
      <c r="A73" s="2"/>
      <c r="B73" s="3"/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  <c r="T73" s="1"/>
    </row>
    <row r="74" ht="15">
      <c r="A74" s="2"/>
      <c r="B74" s="3"/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5"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5"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  <c r="Q76" s="1"/>
    </row>
    <row r="77" ht="15"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  <c r="O77" s="1"/>
      <c r="P77" s="1"/>
      <c r="Q77" s="1"/>
    </row>
    <row r="78" ht="1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</row>
    <row r="79" ht="15">
      <c r="A79" s="2"/>
      <c r="B79" s="3"/>
      <c r="C79" s="4"/>
      <c r="D79" s="4"/>
      <c r="E79" s="4"/>
      <c r="F79" s="4"/>
      <c r="G79" s="4"/>
      <c r="H79" s="4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</row>
    <row r="80" ht="1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  <c r="T80" s="1"/>
    </row>
    <row r="81" ht="15">
      <c r="A81" s="2"/>
      <c r="B81" s="3"/>
      <c r="C81" s="4"/>
      <c r="D81" s="4"/>
      <c r="G81" s="4"/>
      <c r="H81" s="4"/>
      <c r="I81" s="5"/>
      <c r="J81" s="5"/>
      <c r="K81" s="5"/>
      <c r="L81" s="1"/>
      <c r="M81" s="1"/>
      <c r="N81" s="1"/>
      <c r="O81" s="1"/>
    </row>
    <row r="82" ht="1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  <c r="O83" s="1"/>
      <c r="P83" s="1"/>
      <c r="Q83" s="1"/>
    </row>
    <row r="84" ht="1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  <c r="O84" s="1"/>
      <c r="P84" s="1"/>
      <c r="Q84" s="1"/>
    </row>
    <row r="85" ht="1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  <c r="O85" s="1"/>
      <c r="P85" s="1"/>
      <c r="Q85" s="1"/>
    </row>
    <row r="86" ht="1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  <c r="O86" s="1"/>
      <c r="P86" s="1"/>
      <c r="Q86" s="1"/>
    </row>
    <row r="87" ht="1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  <c r="O87" s="1"/>
      <c r="P87" s="1"/>
      <c r="Q87" s="1"/>
    </row>
    <row r="88" ht="1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  <c r="O88" s="1"/>
      <c r="P88" s="1"/>
      <c r="Q88" s="1"/>
    </row>
    <row r="89" ht="1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  <c r="O89" s="1"/>
      <c r="P89" s="1"/>
      <c r="Q89" s="1"/>
    </row>
    <row r="90" ht="15">
      <c r="A90" s="2"/>
      <c r="B90" s="3"/>
      <c r="C90" s="4"/>
      <c r="D90" s="4"/>
      <c r="E90" s="4"/>
      <c r="F90" s="4"/>
      <c r="G90" s="4"/>
      <c r="H90" s="4"/>
      <c r="I90" s="5"/>
      <c r="J90" s="5"/>
      <c r="K90" s="5"/>
      <c r="L90" s="1"/>
      <c r="M90" s="1"/>
      <c r="N90" s="1"/>
      <c r="O90" s="1"/>
      <c r="P90" s="1"/>
      <c r="Q90" s="1"/>
    </row>
    <row r="91" ht="15">
      <c r="A91" s="2"/>
      <c r="B91" s="3"/>
      <c r="C91" s="4"/>
      <c r="D91" s="4"/>
      <c r="E91" s="4"/>
      <c r="F91" s="4"/>
      <c r="G91" s="4"/>
      <c r="H91" s="4"/>
      <c r="I91" s="5"/>
      <c r="J91" s="5"/>
      <c r="K91" s="5"/>
      <c r="L91" s="1"/>
      <c r="M91" s="1"/>
      <c r="N91" s="1"/>
      <c r="O91" s="1"/>
      <c r="P91" s="1"/>
      <c r="Q91" s="1"/>
    </row>
    <row r="92" ht="15">
      <c r="A92" s="2"/>
      <c r="B92" s="3"/>
      <c r="C92" s="4"/>
      <c r="D92" s="4"/>
      <c r="E92" s="4"/>
      <c r="F92" s="4"/>
      <c r="G92" s="4"/>
      <c r="H92" s="4"/>
      <c r="I92" s="5"/>
    </row>
    <row r="93" ht="15">
      <c r="A93" s="2"/>
      <c r="B93" s="3"/>
      <c r="C93" s="4"/>
      <c r="D93" s="4"/>
      <c r="F93" s="4"/>
      <c r="G93" s="4"/>
      <c r="H93" s="4"/>
      <c r="I93" s="5"/>
      <c r="K93" s="5"/>
    </row>
    <row r="94" ht="15">
      <c r="A94" s="2"/>
      <c r="B94" s="3"/>
      <c r="C94" s="4"/>
      <c r="D94" s="4"/>
      <c r="E94" s="4"/>
      <c r="F94" s="4"/>
      <c r="G94" s="4"/>
      <c r="H94" s="4"/>
      <c r="I94" s="5"/>
      <c r="J94" s="5"/>
    </row>
    <row r="96" ht="15">
      <c r="C96" s="4"/>
      <c r="E96" s="4"/>
      <c r="F96" s="4"/>
      <c r="G96" s="4"/>
      <c r="H96" s="4"/>
      <c r="I96" s="5"/>
      <c r="J96" s="5"/>
    </row>
    <row r="97" ht="15">
      <c r="A97" s="2"/>
      <c r="B97" s="3"/>
      <c r="C97" s="4"/>
    </row>
    <row r="98" ht="15">
      <c r="C98" s="4"/>
    </row>
    <row r="99" ht="15">
      <c r="C99" s="4"/>
    </row>
    <row r="100" ht="15">
      <c r="C100" s="4"/>
    </row>
    <row r="101" ht="15">
      <c r="C101" s="4"/>
    </row>
    <row r="102" ht="15">
      <c r="C102" s="4"/>
    </row>
  </sheetData>
  <mergeCells count="1">
    <mergeCell ref="A3:K3"/>
  </mergeCells>
  <printOptions headings="0" gridLines="0"/>
  <pageMargins left="0.40944881889763785" right="0.19685039370078738" top="0.31496062992125984" bottom="0.31496062992125984" header="0.27559055118110237" footer="0.15748031496062992"/>
  <pageSetup paperSize="9" scale="61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2024-12-11T13:32:40Z</dcterms:modified>
</cp:coreProperties>
</file>