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ГРБС и источникам" sheetId="1" state="visible" r:id="rId1"/>
  </sheets>
  <definedNames>
    <definedName name="_xlnm._FilterDatabase" localSheetId="0" hidden="1">'По ГРБС и источникам'!$A$5:$G$5</definedName>
    <definedName name="Print_Titles" localSheetId="0" hidden="0">'По ГРБС и источникам'!$5:$5</definedName>
    <definedName name="_xlnm.Print_Area" localSheetId="0">'По ГРБС и источникам'!$A$1:$G$159</definedName>
    <definedName name="_xlnm._FilterDatabase" localSheetId="0" hidden="1">'По ГРБС и источникам'!$A$5:$G$5</definedName>
  </definedNames>
  <calcPr/>
</workbook>
</file>

<file path=xl/sharedStrings.xml><?xml version="1.0" encoding="utf-8"?>
<sst xmlns="http://schemas.openxmlformats.org/spreadsheetml/2006/main" count="128" uniqueCount="128">
  <si>
    <t xml:space="preserve">Приложение 2</t>
  </si>
  <si>
    <t xml:space="preserve">к пояснительной записке</t>
  </si>
  <si>
    <t xml:space="preserve">Оперативный анализ исполнения бюджета города Перми по расходам на 1 января 2025 года</t>
  </si>
  <si>
    <t>тыс.руб.</t>
  </si>
  <si>
    <t>КВСР</t>
  </si>
  <si>
    <t xml:space="preserve">Наименование ГРБС</t>
  </si>
  <si>
    <t xml:space="preserve">Источники финансирования</t>
  </si>
  <si>
    <t xml:space="preserve">Ассигнования 2024 года</t>
  </si>
  <si>
    <t xml:space="preserve">Кассовый расход на 01.01.2025</t>
  </si>
  <si>
    <t xml:space="preserve">% выпол-нения годовых  ассигно-ваний</t>
  </si>
  <si>
    <t xml:space="preserve">Отклонение от установ-ленного уровня выполнения плана (95%)*</t>
  </si>
  <si>
    <t>163</t>
  </si>
  <si>
    <t xml:space="preserve">Департамент имущественных отношений администрации г.Перми</t>
  </si>
  <si>
    <t xml:space="preserve">Итого по КВСР 163 в т.ч.:</t>
  </si>
  <si>
    <t xml:space="preserve">расходы местного бюджета</t>
  </si>
  <si>
    <t xml:space="preserve">расходы, переданные из краевого бюджета на выполнение полномочий городского округа</t>
  </si>
  <si>
    <t xml:space="preserve">справочно: бюджетные инвестиции</t>
  </si>
  <si>
    <t>902</t>
  </si>
  <si>
    <t xml:space="preserve">Департамент финансов администрации г. Перми</t>
  </si>
  <si>
    <t xml:space="preserve">Итого по КВСР 902 в т.ч.:</t>
  </si>
  <si>
    <t xml:space="preserve">расходы местного бюджета без учета зарезервированных средств</t>
  </si>
  <si>
    <t xml:space="preserve">Функциональные органы администрации города Перми</t>
  </si>
  <si>
    <t xml:space="preserve">Обеспечение деятельности (оказание услуг, выполнение работ) муницип.учреждений (организаций)- МКУ ЦБ</t>
  </si>
  <si>
    <t xml:space="preserve">Мероприятия, связанные с профилактикой распространения коронавирусной инфекции</t>
  </si>
  <si>
    <t xml:space="preserve">Мероприятия в сфере применения информационных технологий</t>
  </si>
  <si>
    <t xml:space="preserve">Исполнение обязательств по обслуживанию муниципального долга</t>
  </si>
  <si>
    <t xml:space="preserve">Средства на исполнение судебных актов, вступивших в законную силу</t>
  </si>
  <si>
    <t xml:space="preserve">расходы местного бюджета по зарезервированным средствам</t>
  </si>
  <si>
    <t xml:space="preserve">Резервный фонд администрации города Перми</t>
  </si>
  <si>
    <t>903</t>
  </si>
  <si>
    <t xml:space="preserve">Департамент градостроительства и архитектуры администрации города Перми</t>
  </si>
  <si>
    <t xml:space="preserve">Итого по КВСР 903 в т.ч.:</t>
  </si>
  <si>
    <t xml:space="preserve">расходы по выполнению госполномочий</t>
  </si>
  <si>
    <t xml:space="preserve">Управление записи актов гражданского состояния администрации города Перми</t>
  </si>
  <si>
    <t xml:space="preserve">Итого по КВСР 910 в т.ч.:</t>
  </si>
  <si>
    <t>915</t>
  </si>
  <si>
    <t xml:space="preserve">Управление по экологии и природопользованию администрации г. Перми</t>
  </si>
  <si>
    <t xml:space="preserve">Итого по КВСР 915 в т.ч.:</t>
  </si>
  <si>
    <t xml:space="preserve">Департамент культуры и молодежной политики администрации города Перми</t>
  </si>
  <si>
    <t xml:space="preserve">Итого по КВСР 924 в т.ч.:</t>
  </si>
  <si>
    <t>930</t>
  </si>
  <si>
    <t xml:space="preserve">Департамент образования администрации г.Перми</t>
  </si>
  <si>
    <t xml:space="preserve">Итого по КВСР 930 в т.ч.:</t>
  </si>
  <si>
    <t>931</t>
  </si>
  <si>
    <t xml:space="preserve">Администрация Ленинского района</t>
  </si>
  <si>
    <t xml:space="preserve">Итого по КВСР 931 в т.ч.:</t>
  </si>
  <si>
    <t>932</t>
  </si>
  <si>
    <t xml:space="preserve">Администрация Свердловского района</t>
  </si>
  <si>
    <t xml:space="preserve">Итого по КВСР 932 в т.ч.:</t>
  </si>
  <si>
    <t>933</t>
  </si>
  <si>
    <t xml:space="preserve">Администрация Мотовилихинского района</t>
  </si>
  <si>
    <t xml:space="preserve">Итого по КВСР 933 в т.ч.:</t>
  </si>
  <si>
    <t>934</t>
  </si>
  <si>
    <t xml:space="preserve">Администрация Дзержинского района</t>
  </si>
  <si>
    <t xml:space="preserve">Итого по КВСР 934 в т.ч.:</t>
  </si>
  <si>
    <t>935</t>
  </si>
  <si>
    <t xml:space="preserve">Администрация Индустриального района</t>
  </si>
  <si>
    <t xml:space="preserve">Итого по КВСР 935 в т.ч.:</t>
  </si>
  <si>
    <t>936</t>
  </si>
  <si>
    <t xml:space="preserve">Администрация Кировского района</t>
  </si>
  <si>
    <t xml:space="preserve">Итого по КВСР 936 в т.ч.:</t>
  </si>
  <si>
    <t>937</t>
  </si>
  <si>
    <t xml:space="preserve">Администрация Орджоникидзевского района</t>
  </si>
  <si>
    <t xml:space="preserve">Итого по КВСР 937 в т.ч.:</t>
  </si>
  <si>
    <t>938</t>
  </si>
  <si>
    <t xml:space="preserve">Администрация поселка Новые Ляды</t>
  </si>
  <si>
    <t xml:space="preserve">Итого по КВСР 938 в т.ч.:</t>
  </si>
  <si>
    <t>940</t>
  </si>
  <si>
    <t xml:space="preserve">Департамент жилищно-коммунального хозяйства администрации города Перми</t>
  </si>
  <si>
    <t xml:space="preserve">Итого по КВСР 940 в т.ч.:</t>
  </si>
  <si>
    <t>942</t>
  </si>
  <si>
    <t xml:space="preserve">Управление капитального строительства администрации г.Перми</t>
  </si>
  <si>
    <t xml:space="preserve">Итого по КВСР 942 в т.ч.:</t>
  </si>
  <si>
    <t>944</t>
  </si>
  <si>
    <t xml:space="preserve">Департамент дорог                        и благоустройства администрации г.Перми</t>
  </si>
  <si>
    <t xml:space="preserve">Итого по КВСР 944 в т.ч.:</t>
  </si>
  <si>
    <t xml:space="preserve">Итого по КВСР 944 (без учета средств на строительство трамвайных путей между станциями Пермь II и Пермь I) в т.ч.: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</si>
  <si>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трамв.путей между станц.ПермьII и ПермьI) </t>
  </si>
  <si>
    <t xml:space="preserve">справочно: бюджетные инвестиции (без учета средств на строительство трамвайных путей между станциями Пермь II и Пермь I) </t>
  </si>
  <si>
    <t>945</t>
  </si>
  <si>
    <t xml:space="preserve">Департамент транспорта администрации г.Перми</t>
  </si>
  <si>
    <t xml:space="preserve">Итого по КВСР 945 в т.ч.:</t>
  </si>
  <si>
    <t>950</t>
  </si>
  <si>
    <t xml:space="preserve">Контрольный департамент администрации г.Перми</t>
  </si>
  <si>
    <t xml:space="preserve">Итого по КВСР 950 в т.ч.:</t>
  </si>
  <si>
    <t>951</t>
  </si>
  <si>
    <t xml:space="preserve">Департамент экономики и промышленной политики администрации г.Перми</t>
  </si>
  <si>
    <t xml:space="preserve">Итого по КВСР 951 в т.ч.:</t>
  </si>
  <si>
    <t>955</t>
  </si>
  <si>
    <t xml:space="preserve">Департамент социальной политики администрации г.Перми</t>
  </si>
  <si>
    <t xml:space="preserve">Итого по КВСР 955 в т.ч.:</t>
  </si>
  <si>
    <t>964</t>
  </si>
  <si>
    <t xml:space="preserve">Департамент общественной безопасности администрации г.Перми</t>
  </si>
  <si>
    <t xml:space="preserve">Итого по КВСР 964 в т.ч.:</t>
  </si>
  <si>
    <t>975</t>
  </si>
  <si>
    <t xml:space="preserve">Администрация города Перми</t>
  </si>
  <si>
    <t xml:space="preserve">Итого по КВСР 975 в т.ч.:</t>
  </si>
  <si>
    <t>976</t>
  </si>
  <si>
    <t xml:space="preserve">Комитет по физической культуре и спорту администрации г. Перми</t>
  </si>
  <si>
    <t xml:space="preserve">Итого по КВСР 976 в т.ч.:</t>
  </si>
  <si>
    <t>977</t>
  </si>
  <si>
    <t xml:space="preserve">Контрольно-счетная палата города Перми</t>
  </si>
  <si>
    <t xml:space="preserve">Итого по КВСР 977 в т.ч.:</t>
  </si>
  <si>
    <t>978</t>
  </si>
  <si>
    <t xml:space="preserve">Городская избирательная комиссия города Перми</t>
  </si>
  <si>
    <t xml:space="preserve">Итого по КВСР 978 в т.ч.:</t>
  </si>
  <si>
    <t>985</t>
  </si>
  <si>
    <t xml:space="preserve">Пермская городская Дума</t>
  </si>
  <si>
    <t xml:space="preserve">Итого по КВСР 985 в т.ч.:</t>
  </si>
  <si>
    <t>991</t>
  </si>
  <si>
    <t xml:space="preserve">Управление жилищных отношений администрации г.Перми</t>
  </si>
  <si>
    <t xml:space="preserve">Итого по КВСР 991 в т.ч.:</t>
  </si>
  <si>
    <t>992</t>
  </si>
  <si>
    <t xml:space="preserve">Департамент земельных отношений администрации г. Перми</t>
  </si>
  <si>
    <t xml:space="preserve">Итого по КВСР 992 в т.ч.:</t>
  </si>
  <si>
    <t xml:space="preserve">Нераспределенные МБТ </t>
  </si>
  <si>
    <t>х</t>
  </si>
  <si>
    <t xml:space="preserve">Cофинансирование проекта инициативного бюджетирования                                                                                                                         (расходы за счет безвозмездных поступлений от физических лиц)</t>
  </si>
  <si>
    <t xml:space="preserve">Всего расходов без учета зарезервированных средств</t>
  </si>
  <si>
    <t xml:space="preserve">Всего расходов без учета зарезервированных средств (без учета средств на строительство трамвайных путей между станциями Пермь II и Пермь I) </t>
  </si>
  <si>
    <t xml:space="preserve">в том числе: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</si>
  <si>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трамвайных путей между станциями Пермь II и Пермь I) </t>
  </si>
  <si>
    <t xml:space="preserve">ВСЕГО РАСХОДОВ</t>
  </si>
  <si>
    <t xml:space="preserve">ВСЕГО РАСХОДОВ (без учета средств на строительство трамвайных путей между станциями Пермь II и Пермь I) </t>
  </si>
  <si>
    <t xml:space="preserve">расходы  местного бюджета с учетом зарезервированных средств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</si>
  <si>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</si>
  <si>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 -  годовые ассигнования и кассовый план ГРБС в части расходов за счет средств краевого бюджета, передаваемых на выполнение гос.полномочий и полномочий городского округа, будут уточняться. </t>
  </si>
  <si>
    <t xml:space="preserve"> *   расчётный уровень установлен исходя из 95,0 % исполнения кассового плана по расходам за 2024 год.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</si>
</sst>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#,##0.0"/>
    <numFmt numFmtId="161" formatCode="0.0"/>
    <numFmt numFmtId="162" formatCode="#,##0.000"/>
  </numFmts>
  <fonts count="25">
    <font>
      <sz val="10.000000"/>
      <color theme="1"/>
      <name val="Arial"/>
    </font>
    <font>
      <sz val="10.000000"/>
      <name val="Times New Roman"/>
    </font>
    <font>
      <sz val="10.000000"/>
      <name val="Arial"/>
    </font>
    <font>
      <sz val="11.000000"/>
      <name val="Times New Roman"/>
    </font>
    <font>
      <b/>
      <sz val="12.000000"/>
      <name val="Times New Roman"/>
    </font>
    <font>
      <b/>
      <sz val="10.000000"/>
      <name val="Times New Roman"/>
    </font>
    <font>
      <b/>
      <sz val="9.000000"/>
      <name val="Times New Roman"/>
    </font>
    <font>
      <b/>
      <sz val="11.000000"/>
      <name val="Times New Roman"/>
    </font>
    <font>
      <sz val="11.000000"/>
      <name val="Arial"/>
    </font>
    <font>
      <b/>
      <sz val="10.000000"/>
      <name val="Arial"/>
    </font>
    <font>
      <sz val="10.000000"/>
      <color indexed="2"/>
      <name val="Arial"/>
    </font>
    <font>
      <i/>
      <sz val="10.000000"/>
      <name val="Times New Roman"/>
    </font>
    <font>
      <i/>
      <sz val="10.000000"/>
      <name val="Arial"/>
    </font>
    <font>
      <b/>
      <sz val="10.000000"/>
      <color indexed="2"/>
      <name val="Arial"/>
    </font>
    <font>
      <i/>
      <sz val="10.000000"/>
      <color indexed="2"/>
      <name val="Arial"/>
    </font>
    <font>
      <sz val="10.000000"/>
      <color rgb="FF7030A0"/>
      <name val="Times New Roman"/>
    </font>
    <font>
      <sz val="10.000000"/>
      <color indexed="30"/>
      <name val="Arial"/>
    </font>
    <font>
      <sz val="10.000000"/>
      <color indexed="60"/>
      <name val="Arial"/>
    </font>
    <font>
      <b/>
      <sz val="8.000000"/>
      <name val="Times New Roman"/>
    </font>
    <font>
      <sz val="10.000000"/>
      <color rgb="FF7030A0"/>
      <name val="Arial"/>
    </font>
    <font>
      <b/>
      <sz val="10.000000"/>
      <color rgb="FF7030A0"/>
      <name val="Times New Roman"/>
    </font>
    <font>
      <b/>
      <i/>
      <sz val="12.000000"/>
      <name val="Times New Roman"/>
    </font>
    <font>
      <b/>
      <i/>
      <sz val="11.000000"/>
      <name val="Times New Roman"/>
    </font>
    <font>
      <b/>
      <i/>
      <sz val="10.000000"/>
      <name val="Times New Roman"/>
    </font>
    <font>
      <sz val="10.000000"/>
      <color indexed="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theme="0" tint="-0.049958800012207406"/>
        <bgColor theme="0" tint="-0.049958800012207406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indexed="42"/>
        <bgColor indexed="42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none"/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30">
    <xf fontId="0" fillId="0" borderId="0" numFmtId="0" xfId="0"/>
    <xf fontId="1" fillId="2" borderId="0" numFmtId="49" xfId="0" applyNumberFormat="1" applyFont="1" applyFill="1"/>
    <xf fontId="2" fillId="2" borderId="0" numFmtId="0" xfId="0" applyFont="1" applyFill="1"/>
    <xf fontId="2" fillId="0" borderId="0" numFmtId="160" xfId="0" applyNumberFormat="1" applyFont="1"/>
    <xf fontId="2" fillId="0" borderId="0" numFmtId="0" xfId="0" applyFont="1"/>
    <xf fontId="2" fillId="2" borderId="0" numFmtId="4" xfId="0" applyNumberFormat="1" applyFont="1" applyFill="1"/>
    <xf fontId="3" fillId="2" borderId="0" numFmtId="0" xfId="0" applyFont="1" applyFill="1" applyAlignment="1">
      <alignment horizontal="right"/>
    </xf>
    <xf fontId="0" fillId="0" borderId="0" numFmtId="0" xfId="0"/>
    <xf fontId="4" fillId="0" borderId="0" numFmtId="0" xfId="0" applyFont="1" applyAlignment="1">
      <alignment horizontal="center"/>
    </xf>
    <xf fontId="4" fillId="0" borderId="0" numFmtId="160" xfId="0" applyNumberFormat="1" applyFont="1" applyAlignment="1">
      <alignment horizontal="center"/>
    </xf>
    <xf fontId="5" fillId="2" borderId="0" numFmtId="0" xfId="0" applyFont="1" applyFill="1"/>
    <xf fontId="1" fillId="0" borderId="0" numFmtId="160" xfId="0" applyNumberFormat="1" applyFont="1" applyAlignment="1">
      <alignment horizontal="right"/>
    </xf>
    <xf fontId="1" fillId="0" borderId="0" numFmtId="160" xfId="0" applyNumberFormat="1" applyFont="1"/>
    <xf fontId="1" fillId="2" borderId="0" numFmtId="0" xfId="0" applyFont="1" applyFill="1" applyAlignment="1">
      <alignment horizontal="center" vertical="center"/>
    </xf>
    <xf fontId="6" fillId="2" borderId="1" numFmtId="49" xfId="0" applyNumberFormat="1" applyFont="1" applyFill="1" applyBorder="1" applyAlignment="1">
      <alignment horizontal="center" vertical="center" wrapText="1"/>
    </xf>
    <xf fontId="6" fillId="0" borderId="2" numFmtId="160" xfId="0" applyNumberFormat="1" applyFont="1" applyBorder="1" applyAlignment="1">
      <alignment horizontal="center" vertical="center" wrapText="1"/>
    </xf>
    <xf fontId="6" fillId="2" borderId="2" numFmtId="161" xfId="0" applyNumberFormat="1" applyFont="1" applyFill="1" applyBorder="1" applyAlignment="1">
      <alignment horizontal="center" vertical="center" wrapText="1"/>
    </xf>
    <xf fontId="6" fillId="2" borderId="2" numFmtId="0" xfId="0" applyFont="1" applyFill="1" applyBorder="1" applyAlignment="1">
      <alignment horizontal="center" vertical="center" wrapText="1"/>
    </xf>
    <xf fontId="5" fillId="0" borderId="2" numFmtId="49" xfId="0" applyNumberFormat="1" applyFont="1" applyBorder="1" applyAlignment="1">
      <alignment horizontal="center" vertical="center" wrapText="1"/>
    </xf>
    <xf fontId="5" fillId="0" borderId="2" numFmtId="49" xfId="0" applyNumberFormat="1" applyFont="1" applyBorder="1" applyAlignment="1">
      <alignment horizontal="left" vertical="center" wrapText="1"/>
    </xf>
    <xf fontId="5" fillId="0" borderId="3" numFmtId="49" xfId="0" applyNumberFormat="1" applyFont="1" applyBorder="1" applyAlignment="1">
      <alignment horizontal="left" vertical="center" wrapText="1"/>
    </xf>
    <xf fontId="7" fillId="0" borderId="4" numFmtId="160" xfId="0" applyNumberFormat="1" applyFont="1" applyBorder="1" applyAlignment="1" applyProtection="1">
      <alignment horizontal="center" vertical="center" wrapText="1"/>
    </xf>
    <xf fontId="7" fillId="0" borderId="5" numFmtId="160" xfId="0" applyNumberFormat="1" applyFont="1" applyBorder="1" applyAlignment="1" applyProtection="1">
      <alignment horizontal="center" vertical="center" wrapText="1"/>
    </xf>
    <xf fontId="7" fillId="2" borderId="4" numFmtId="160" xfId="0" applyNumberFormat="1" applyFont="1" applyFill="1" applyBorder="1" applyAlignment="1">
      <alignment horizontal="center" vertical="center"/>
    </xf>
    <xf fontId="8" fillId="0" borderId="0" numFmtId="0" xfId="0" applyFont="1"/>
    <xf fontId="9" fillId="0" borderId="0" numFmtId="0" xfId="0" applyFont="1"/>
    <xf fontId="5" fillId="0" borderId="6" numFmtId="49" xfId="0" applyNumberFormat="1" applyFont="1" applyBorder="1" applyAlignment="1">
      <alignment horizontal="center" vertical="center" wrapText="1"/>
    </xf>
    <xf fontId="5" fillId="0" borderId="7" numFmtId="49" xfId="0" applyNumberFormat="1" applyFont="1" applyBorder="1" applyAlignment="1">
      <alignment horizontal="center" vertical="center" wrapText="1"/>
    </xf>
    <xf fontId="1" fillId="0" borderId="8" numFmtId="49" xfId="0" applyNumberFormat="1" applyFont="1" applyBorder="1" applyAlignment="1">
      <alignment horizontal="left" vertical="center" wrapText="1"/>
    </xf>
    <xf fontId="1" fillId="0" borderId="9" numFmtId="160" xfId="0" applyNumberFormat="1" applyFont="1" applyBorder="1" applyAlignment="1" applyProtection="1">
      <alignment horizontal="center" vertical="center" wrapText="1"/>
    </xf>
    <xf fontId="1" fillId="0" borderId="4" numFmtId="160" xfId="0" applyNumberFormat="1" applyFont="1" applyBorder="1" applyAlignment="1" applyProtection="1">
      <alignment horizontal="center" vertical="center" wrapText="1"/>
    </xf>
    <xf fontId="1" fillId="2" borderId="4" numFmtId="160" xfId="0" applyNumberFormat="1" applyFont="1" applyFill="1" applyBorder="1" applyAlignment="1">
      <alignment vertical="center"/>
    </xf>
    <xf fontId="10" fillId="0" borderId="0" numFmtId="0" xfId="0" applyFont="1"/>
    <xf fontId="5" fillId="0" borderId="10" numFmtId="49" xfId="0" applyNumberFormat="1" applyFont="1" applyBorder="1" applyAlignment="1">
      <alignment horizontal="center" vertical="center" wrapText="1"/>
    </xf>
    <xf fontId="5" fillId="0" borderId="11" numFmtId="49" xfId="0" applyNumberFormat="1" applyFont="1" applyBorder="1" applyAlignment="1">
      <alignment horizontal="center" vertical="center" wrapText="1"/>
    </xf>
    <xf fontId="1" fillId="0" borderId="12" numFmtId="160" xfId="0" applyNumberFormat="1" applyFont="1" applyBorder="1" applyAlignment="1" applyProtection="1">
      <alignment horizontal="center" vertical="center" wrapText="1"/>
    </xf>
    <xf fontId="5" fillId="0" borderId="13" numFmtId="49" xfId="0" applyNumberFormat="1" applyFont="1" applyBorder="1" applyAlignment="1">
      <alignment horizontal="center" vertical="center" wrapText="1"/>
    </xf>
    <xf fontId="5" fillId="0" borderId="14" numFmtId="49" xfId="0" applyNumberFormat="1" applyFont="1" applyBorder="1" applyAlignment="1">
      <alignment horizontal="center" vertical="center" wrapText="1"/>
    </xf>
    <xf fontId="11" fillId="3" borderId="8" numFmtId="49" xfId="0" applyNumberFormat="1" applyFont="1" applyFill="1" applyBorder="1" applyAlignment="1">
      <alignment horizontal="left" vertical="center" wrapText="1"/>
    </xf>
    <xf fontId="11" fillId="0" borderId="4" numFmtId="160" xfId="0" applyNumberFormat="1" applyFont="1" applyBorder="1" applyAlignment="1" applyProtection="1">
      <alignment horizontal="center" vertical="center" wrapText="1"/>
    </xf>
    <xf fontId="11" fillId="3" borderId="4" numFmtId="160" xfId="0" applyNumberFormat="1" applyFont="1" applyFill="1" applyBorder="1" applyAlignment="1" applyProtection="1">
      <alignment horizontal="center" vertical="center" wrapText="1"/>
    </xf>
    <xf fontId="11" fillId="3" borderId="4" numFmtId="160" xfId="0" applyNumberFormat="1" applyFont="1" applyFill="1" applyBorder="1" applyAlignment="1">
      <alignment vertical="center"/>
    </xf>
    <xf fontId="5" fillId="0" borderId="4" numFmtId="49" xfId="0" applyNumberFormat="1" applyFont="1" applyBorder="1" applyAlignment="1">
      <alignment horizontal="center" vertical="center" wrapText="1"/>
    </xf>
    <xf fontId="5" fillId="0" borderId="4" numFmtId="49" xfId="0" applyNumberFormat="1" applyFont="1" applyBorder="1" applyAlignment="1">
      <alignment horizontal="left" vertical="center" wrapText="1"/>
    </xf>
    <xf fontId="5" fillId="0" borderId="8" numFmtId="49" xfId="0" applyNumberFormat="1" applyFont="1" applyBorder="1" applyAlignment="1">
      <alignment horizontal="left" vertical="center" wrapText="1"/>
    </xf>
    <xf fontId="1" fillId="0" borderId="15" numFmtId="49" xfId="0" applyNumberFormat="1" applyFont="1" applyBorder="1" applyAlignment="1">
      <alignment horizontal="center" vertical="center" wrapText="1"/>
    </xf>
    <xf fontId="1" fillId="0" borderId="16" numFmtId="49" xfId="0" applyNumberFormat="1" applyFont="1" applyBorder="1" applyAlignment="1">
      <alignment horizontal="center" vertical="center" wrapText="1"/>
    </xf>
    <xf fontId="11" fillId="4" borderId="17" numFmtId="49" xfId="0" applyNumberFormat="1" applyFont="1" applyFill="1" applyBorder="1" applyAlignment="1">
      <alignment horizontal="left" vertical="center" wrapText="1"/>
    </xf>
    <xf fontId="11" fillId="0" borderId="18" numFmtId="160" xfId="0" applyNumberFormat="1" applyFont="1" applyBorder="1" applyAlignment="1" applyProtection="1">
      <alignment horizontal="center" vertical="center" wrapText="1"/>
    </xf>
    <xf fontId="11" fillId="2" borderId="4" numFmtId="160" xfId="0" applyNumberFormat="1" applyFont="1" applyFill="1" applyBorder="1" applyAlignment="1">
      <alignment vertical="center"/>
    </xf>
    <xf fontId="12" fillId="0" borderId="0" numFmtId="0" xfId="0" applyFont="1"/>
    <xf fontId="1" fillId="4" borderId="17" numFmtId="49" xfId="0" applyNumberFormat="1" applyFont="1" applyFill="1" applyBorder="1" applyAlignment="1">
      <alignment horizontal="left" vertical="center" wrapText="1"/>
    </xf>
    <xf fontId="1" fillId="0" borderId="1" numFmtId="160" xfId="0" applyNumberFormat="1" applyFont="1" applyBorder="1" applyAlignment="1" applyProtection="1">
      <alignment horizontal="center" vertical="center" wrapText="1"/>
    </xf>
    <xf fontId="1" fillId="0" borderId="2" numFmtId="160" xfId="0" applyNumberFormat="1" applyFont="1" applyBorder="1" applyAlignment="1" applyProtection="1">
      <alignment horizontal="center" vertical="center" wrapText="1"/>
    </xf>
    <xf fontId="11" fillId="0" borderId="3" numFmtId="160" xfId="0" applyNumberFormat="1" applyFont="1" applyBorder="1" applyAlignment="1" applyProtection="1">
      <alignment horizontal="center" vertical="center" wrapText="1"/>
    </xf>
    <xf fontId="1" fillId="0" borderId="17" numFmtId="49" xfId="0" applyNumberFormat="1" applyFont="1" applyBorder="1" applyAlignment="1">
      <alignment horizontal="left" vertical="center" wrapText="1"/>
    </xf>
    <xf fontId="1" fillId="0" borderId="18" numFmtId="160" xfId="0" applyNumberFormat="1" applyFont="1" applyBorder="1" applyAlignment="1" applyProtection="1">
      <alignment horizontal="center" vertical="center" wrapText="1"/>
    </xf>
    <xf fontId="5" fillId="0" borderId="17" numFmtId="49" xfId="0" applyNumberFormat="1" applyFont="1" applyBorder="1" applyAlignment="1">
      <alignment horizontal="left" vertical="center" wrapText="1"/>
    </xf>
    <xf fontId="7" fillId="0" borderId="1" numFmtId="160" xfId="0" applyNumberFormat="1" applyFont="1" applyBorder="1" applyAlignment="1" applyProtection="1">
      <alignment horizontal="center" vertical="center" wrapText="1"/>
    </xf>
    <xf fontId="7" fillId="5" borderId="4" numFmtId="160" xfId="0" applyNumberFormat="1" applyFont="1" applyFill="1" applyBorder="1" applyAlignment="1" applyProtection="1">
      <alignment horizontal="center" vertical="center" wrapText="1"/>
    </xf>
    <xf fontId="1" fillId="0" borderId="1" numFmtId="49" xfId="0" applyNumberFormat="1" applyFont="1" applyBorder="1" applyAlignment="1">
      <alignment horizontal="left" vertical="center" wrapText="1"/>
    </xf>
    <xf fontId="1" fillId="0" borderId="3" numFmtId="160" xfId="0" applyNumberFormat="1" applyFont="1" applyBorder="1" applyAlignment="1" applyProtection="1">
      <alignment horizontal="center" vertical="center" wrapText="1"/>
    </xf>
    <xf fontId="1" fillId="5" borderId="4" numFmtId="160" xfId="0" applyNumberFormat="1" applyFont="1" applyFill="1" applyBorder="1" applyAlignment="1" applyProtection="1">
      <alignment horizontal="center" vertical="center" wrapText="1"/>
    </xf>
    <xf fontId="10" fillId="2" borderId="0" numFmtId="0" xfId="0" applyFont="1" applyFill="1"/>
    <xf fontId="1" fillId="2" borderId="19" numFmtId="160" xfId="0" applyNumberFormat="1" applyFont="1" applyFill="1" applyBorder="1" applyAlignment="1">
      <alignment vertical="center"/>
    </xf>
    <xf fontId="1" fillId="0" borderId="20" numFmtId="49" xfId="0" applyNumberFormat="1" applyFont="1" applyBorder="1" applyAlignment="1">
      <alignment horizontal="center" vertical="center" wrapText="1"/>
    </xf>
    <xf fontId="1" fillId="0" borderId="19" numFmtId="49" xfId="0" applyNumberFormat="1" applyFont="1" applyBorder="1" applyAlignment="1">
      <alignment horizontal="center" vertical="center" wrapText="1"/>
    </xf>
    <xf fontId="1" fillId="2" borderId="21" numFmtId="160" xfId="0" applyNumberFormat="1" applyFont="1" applyFill="1" applyBorder="1" applyAlignment="1">
      <alignment vertical="center"/>
    </xf>
    <xf fontId="5" fillId="0" borderId="1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 wrapText="1"/>
    </xf>
    <xf fontId="5" fillId="0" borderId="1" numFmtId="49" xfId="0" applyNumberFormat="1" applyFont="1" applyBorder="1" applyAlignment="1">
      <alignment horizontal="left" vertical="center" wrapText="1"/>
    </xf>
    <xf fontId="5" fillId="0" borderId="22" numFmtId="0" xfId="0" applyFont="1" applyBorder="1" applyAlignment="1">
      <alignment horizontal="center" vertical="center" wrapText="1"/>
    </xf>
    <xf fontId="5" fillId="0" borderId="21" numFmtId="0" xfId="0" applyFont="1" applyBorder="1" applyAlignment="1">
      <alignment horizontal="center" vertical="center" wrapText="1"/>
    </xf>
    <xf fontId="5" fillId="0" borderId="20" numFmtId="0" xfId="0" applyFont="1" applyBorder="1" applyAlignment="1">
      <alignment horizontal="center" vertical="center" wrapText="1"/>
    </xf>
    <xf fontId="5" fillId="0" borderId="19" numFmtId="0" xfId="0" applyFont="1" applyBorder="1" applyAlignment="1">
      <alignment horizontal="center" vertical="center" wrapText="1"/>
    </xf>
    <xf fontId="5" fillId="0" borderId="22" numFmtId="49" xfId="0" applyNumberFormat="1" applyFont="1" applyBorder="1" applyAlignment="1">
      <alignment horizontal="center" vertical="center" wrapText="1"/>
    </xf>
    <xf fontId="5" fillId="0" borderId="21" numFmtId="49" xfId="0" applyNumberFormat="1" applyFont="1" applyBorder="1" applyAlignment="1">
      <alignment horizontal="center" vertical="center" wrapText="1"/>
    </xf>
    <xf fontId="1" fillId="0" borderId="5" numFmtId="160" xfId="0" applyNumberFormat="1" applyFont="1" applyBorder="1" applyAlignment="1" applyProtection="1">
      <alignment horizontal="center" vertical="center" wrapText="1"/>
    </xf>
    <xf fontId="13" fillId="0" borderId="0" numFmtId="0" xfId="0" applyFont="1"/>
    <xf fontId="5" fillId="0" borderId="15" numFmtId="49" xfId="0" applyNumberFormat="1" applyFont="1" applyBorder="1" applyAlignment="1">
      <alignment horizontal="center" vertical="center" wrapText="1"/>
    </xf>
    <xf fontId="5" fillId="0" borderId="16" numFmtId="49" xfId="0" applyNumberFormat="1" applyFont="1" applyBorder="1" applyAlignment="1">
      <alignment horizontal="center" vertical="center" wrapText="1"/>
    </xf>
    <xf fontId="1" fillId="0" borderId="4" numFmtId="4" xfId="0" applyNumberFormat="1" applyFont="1" applyBorder="1" applyAlignment="1" applyProtection="1">
      <alignment horizontal="center" vertical="center" wrapText="1"/>
    </xf>
    <xf fontId="1" fillId="2" borderId="4" numFmtId="4" xfId="0" applyNumberFormat="1" applyFont="1" applyFill="1" applyBorder="1" applyAlignment="1">
      <alignment vertical="center"/>
    </xf>
    <xf fontId="5" fillId="0" borderId="20" numFmtId="49" xfId="0" applyNumberFormat="1" applyFont="1" applyBorder="1" applyAlignment="1">
      <alignment horizontal="center" vertical="center" wrapText="1"/>
    </xf>
    <xf fontId="5" fillId="0" borderId="19" numFmtId="49" xfId="0" applyNumberFormat="1" applyFont="1" applyBorder="1" applyAlignment="1">
      <alignment horizontal="center" vertical="center" wrapText="1"/>
    </xf>
    <xf fontId="11" fillId="3" borderId="1" numFmtId="49" xfId="0" applyNumberFormat="1" applyFont="1" applyFill="1" applyBorder="1" applyAlignment="1">
      <alignment horizontal="left" vertical="center" wrapText="1"/>
    </xf>
    <xf fontId="11" fillId="0" borderId="1" numFmtId="160" xfId="0" applyNumberFormat="1" applyFont="1" applyBorder="1" applyAlignment="1" applyProtection="1">
      <alignment horizontal="center" vertical="center" wrapText="1"/>
    </xf>
    <xf fontId="11" fillId="3" borderId="1" numFmtId="160" xfId="0" applyNumberFormat="1" applyFont="1" applyFill="1" applyBorder="1" applyAlignment="1" applyProtection="1">
      <alignment horizontal="center" vertical="center" wrapText="1"/>
    </xf>
    <xf fontId="1" fillId="3" borderId="4" numFmtId="160" xfId="0" applyNumberFormat="1" applyFont="1" applyFill="1" applyBorder="1" applyAlignment="1" applyProtection="1">
      <alignment horizontal="center" vertical="center" wrapText="1"/>
    </xf>
    <xf fontId="1" fillId="3" borderId="21" numFmtId="160" xfId="0" applyNumberFormat="1" applyFont="1" applyFill="1" applyBorder="1" applyAlignment="1">
      <alignment vertical="center"/>
    </xf>
    <xf fontId="5" fillId="0" borderId="2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left" vertical="center" wrapText="1"/>
    </xf>
    <xf fontId="1" fillId="0" borderId="1" numFmtId="0" xfId="0" applyFont="1" applyBorder="1" applyAlignment="1">
      <alignment horizontal="center" vertical="center" wrapText="1"/>
    </xf>
    <xf fontId="1" fillId="0" borderId="22" numFmtId="160" xfId="0" applyNumberFormat="1" applyFont="1" applyBorder="1" applyAlignment="1" applyProtection="1">
      <alignment horizontal="center" vertical="center" wrapText="1"/>
    </xf>
    <xf fontId="1" fillId="0" borderId="23" numFmtId="49" xfId="0" applyNumberFormat="1" applyFont="1" applyBorder="1" applyAlignment="1">
      <alignment horizontal="left" vertical="center" wrapText="1"/>
    </xf>
    <xf fontId="1" fillId="0" borderId="20" numFmtId="0" xfId="0" applyFont="1" applyBorder="1" applyAlignment="1">
      <alignment vertical="center" wrapText="1"/>
    </xf>
    <xf fontId="1" fillId="0" borderId="19" numFmtId="0" xfId="0" applyFont="1" applyBorder="1" applyAlignment="1">
      <alignment vertical="center" wrapText="1"/>
    </xf>
    <xf fontId="11" fillId="3" borderId="12" numFmtId="160" xfId="0" applyNumberFormat="1" applyFont="1" applyFill="1" applyBorder="1" applyAlignment="1" applyProtection="1">
      <alignment horizontal="center" vertical="center" wrapText="1"/>
    </xf>
    <xf fontId="11" fillId="5" borderId="4" numFmtId="160" xfId="0" applyNumberFormat="1" applyFont="1" applyFill="1" applyBorder="1" applyAlignment="1" applyProtection="1">
      <alignment horizontal="center" vertical="center" wrapText="1"/>
    </xf>
    <xf fontId="11" fillId="3" borderId="21" numFmtId="160" xfId="0" applyNumberFormat="1" applyFont="1" applyFill="1" applyBorder="1" applyAlignment="1">
      <alignment vertical="center"/>
    </xf>
    <xf fontId="5" fillId="0" borderId="18" numFmtId="49" xfId="0" applyNumberFormat="1" applyFont="1" applyBorder="1" applyAlignment="1">
      <alignment horizontal="center" vertical="center" wrapText="1"/>
    </xf>
    <xf fontId="5" fillId="0" borderId="18" numFmtId="49" xfId="0" applyNumberFormat="1" applyFont="1" applyBorder="1" applyAlignment="1">
      <alignment horizontal="left" vertical="center" wrapText="1"/>
    </xf>
    <xf fontId="7" fillId="5" borderId="4" numFmtId="4" xfId="0" applyNumberFormat="1" applyFont="1" applyFill="1" applyBorder="1" applyAlignment="1" applyProtection="1">
      <alignment horizontal="center" vertical="center" wrapText="1"/>
    </xf>
    <xf fontId="7" fillId="2" borderId="4" numFmtId="4" xfId="0" applyNumberFormat="1" applyFont="1" applyFill="1" applyBorder="1" applyAlignment="1">
      <alignment horizontal="center" vertical="center"/>
    </xf>
    <xf fontId="1" fillId="0" borderId="3" numFmtId="49" xfId="0" applyNumberFormat="1" applyFont="1" applyBorder="1" applyAlignment="1">
      <alignment horizontal="left" vertical="center" wrapText="1"/>
    </xf>
    <xf fontId="1" fillId="5" borderId="4" numFmtId="4" xfId="0" applyNumberFormat="1" applyFont="1" applyFill="1" applyBorder="1" applyAlignment="1" applyProtection="1">
      <alignment horizontal="center" vertical="center" wrapText="1"/>
    </xf>
    <xf fontId="11" fillId="3" borderId="3" numFmtId="49" xfId="0" applyNumberFormat="1" applyFont="1" applyFill="1" applyBorder="1" applyAlignment="1">
      <alignment horizontal="left" vertical="center" wrapText="1"/>
    </xf>
    <xf fontId="11" fillId="6" borderId="4" numFmtId="160" xfId="0" applyNumberFormat="1" applyFont="1" applyFill="1" applyBorder="1" applyAlignment="1" applyProtection="1">
      <alignment horizontal="center" vertical="center" wrapText="1"/>
    </xf>
    <xf fontId="11" fillId="6" borderId="4" numFmtId="160" xfId="0" applyNumberFormat="1" applyFont="1" applyFill="1" applyBorder="1" applyAlignment="1">
      <alignment vertical="center"/>
    </xf>
    <xf fontId="5" fillId="0" borderId="1" numFmtId="49" xfId="0" applyNumberFormat="1" applyFont="1" applyBorder="1" applyAlignment="1">
      <alignment horizontal="center" vertical="center" wrapText="1"/>
    </xf>
    <xf fontId="1" fillId="0" borderId="20" numFmtId="49" xfId="0" applyNumberFormat="1" applyFont="1" applyBorder="1" applyAlignment="1">
      <alignment horizontal="left" vertical="center" wrapText="1"/>
    </xf>
    <xf fontId="1" fillId="0" borderId="20" numFmtId="160" xfId="0" applyNumberFormat="1" applyFont="1" applyBorder="1" applyAlignment="1" applyProtection="1">
      <alignment horizontal="center" vertical="center" wrapText="1"/>
    </xf>
    <xf fontId="1" fillId="0" borderId="4" numFmtId="162" xfId="0" applyNumberFormat="1" applyFont="1" applyBorder="1" applyAlignment="1" applyProtection="1">
      <alignment horizontal="center" vertical="center" wrapText="1"/>
    </xf>
    <xf fontId="1" fillId="2" borderId="4" numFmtId="162" xfId="0" applyNumberFormat="1" applyFont="1" applyFill="1" applyBorder="1" applyAlignment="1">
      <alignment vertical="center"/>
    </xf>
    <xf fontId="1" fillId="5" borderId="5" numFmtId="160" xfId="0" applyNumberFormat="1" applyFont="1" applyFill="1" applyBorder="1" applyAlignment="1" applyProtection="1">
      <alignment horizontal="center" vertical="center" wrapText="1"/>
    </xf>
    <xf fontId="7" fillId="0" borderId="4" numFmtId="4" xfId="0" applyNumberFormat="1" applyFont="1" applyBorder="1" applyAlignment="1" applyProtection="1">
      <alignment horizontal="center" vertical="center" wrapText="1"/>
    </xf>
    <xf fontId="1" fillId="0" borderId="22" numFmtId="49" xfId="0" applyNumberFormat="1" applyFont="1" applyBorder="1" applyAlignment="1">
      <alignment horizontal="center" vertical="center" wrapText="1"/>
    </xf>
    <xf fontId="1" fillId="0" borderId="21" numFmtId="49" xfId="0" applyNumberFormat="1" applyFont="1" applyBorder="1" applyAlignment="1">
      <alignment horizontal="center" vertical="center" wrapText="1"/>
    </xf>
    <xf fontId="1" fillId="0" borderId="15" numFmtId="160" xfId="0" applyNumberFormat="1" applyFont="1" applyBorder="1" applyAlignment="1" applyProtection="1">
      <alignment horizontal="center" vertical="center" wrapText="1"/>
    </xf>
    <xf fontId="11" fillId="3" borderId="23" numFmtId="49" xfId="0" applyNumberFormat="1" applyFont="1" applyFill="1" applyBorder="1" applyAlignment="1">
      <alignment horizontal="left" vertical="center" wrapText="1"/>
    </xf>
    <xf fontId="14" fillId="0" borderId="0" numFmtId="0" xfId="0" applyFont="1"/>
    <xf fontId="7" fillId="2" borderId="16" numFmtId="160" xfId="0" applyNumberFormat="1" applyFont="1" applyFill="1" applyBorder="1" applyAlignment="1">
      <alignment horizontal="center" vertical="center"/>
    </xf>
    <xf fontId="15" fillId="0" borderId="1" numFmtId="49" xfId="0" applyNumberFormat="1" applyFont="1" applyBorder="1" applyAlignment="1">
      <alignment horizontal="left" vertical="center" wrapText="1"/>
    </xf>
    <xf fontId="11" fillId="3" borderId="3" numFmtId="160" xfId="0" applyNumberFormat="1" applyFont="1" applyFill="1" applyBorder="1" applyAlignment="1" applyProtection="1">
      <alignment horizontal="center" vertical="center" wrapText="1"/>
    </xf>
    <xf fontId="1" fillId="0" borderId="19" numFmtId="49" xfId="0" applyNumberFormat="1" applyFont="1" applyBorder="1" applyAlignment="1">
      <alignment horizontal="left" vertical="center" wrapText="1"/>
    </xf>
    <xf fontId="11" fillId="3" borderId="2" numFmtId="49" xfId="0" applyNumberFormat="1" applyFont="1" applyFill="1" applyBorder="1" applyAlignment="1">
      <alignment horizontal="left" vertical="center" wrapText="1"/>
    </xf>
    <xf fontId="11" fillId="3" borderId="2" numFmtId="160" xfId="0" applyNumberFormat="1" applyFont="1" applyFill="1" applyBorder="1" applyAlignment="1" applyProtection="1">
      <alignment horizontal="center" vertical="center" wrapText="1"/>
    </xf>
    <xf fontId="5" fillId="0" borderId="24" numFmtId="49" xfId="0" applyNumberFormat="1" applyFont="1" applyBorder="1" applyAlignment="1">
      <alignment horizontal="center" vertical="center" wrapText="1"/>
    </xf>
    <xf fontId="5" fillId="0" borderId="25" numFmtId="49" xfId="0" applyNumberFormat="1" applyFont="1" applyBorder="1" applyAlignment="1">
      <alignment horizontal="left" vertical="center" wrapText="1"/>
    </xf>
    <xf fontId="5" fillId="0" borderId="26" numFmtId="49" xfId="0" applyNumberFormat="1" applyFont="1" applyBorder="1" applyAlignment="1">
      <alignment horizontal="left" vertical="center" wrapText="1"/>
    </xf>
    <xf fontId="7" fillId="0" borderId="25" numFmtId="160" xfId="0" applyNumberFormat="1" applyFont="1" applyBorder="1" applyAlignment="1" applyProtection="1">
      <alignment horizontal="center" vertical="center" wrapText="1"/>
    </xf>
    <xf fontId="7" fillId="0" borderId="27" numFmtId="160" xfId="0" applyNumberFormat="1" applyFont="1" applyBorder="1" applyAlignment="1" applyProtection="1">
      <alignment horizontal="center" vertical="center" wrapText="1"/>
    </xf>
    <xf fontId="5" fillId="0" borderId="28" numFmtId="49" xfId="0" applyNumberFormat="1" applyFont="1" applyBorder="1" applyAlignment="1">
      <alignment horizontal="left" vertical="center" wrapText="1"/>
    </xf>
    <xf fontId="1" fillId="2" borderId="16" numFmtId="160" xfId="0" applyNumberFormat="1" applyFont="1" applyFill="1" applyBorder="1" applyAlignment="1">
      <alignment vertical="center"/>
    </xf>
    <xf fontId="16" fillId="0" borderId="0" numFmtId="0" xfId="0" applyFont="1"/>
    <xf fontId="7" fillId="0" borderId="4" numFmtId="162" xfId="0" applyNumberFormat="1" applyFont="1" applyBorder="1" applyAlignment="1" applyProtection="1">
      <alignment horizontal="center" vertical="center" wrapText="1"/>
    </xf>
    <xf fontId="7" fillId="2" borderId="4" numFmtId="162" xfId="0" applyNumberFormat="1" applyFont="1" applyFill="1" applyBorder="1" applyAlignment="1">
      <alignment horizontal="center" vertical="center"/>
    </xf>
    <xf fontId="1" fillId="0" borderId="10" numFmtId="160" xfId="0" applyNumberFormat="1" applyFont="1" applyBorder="1" applyAlignment="1" applyProtection="1">
      <alignment horizontal="center" vertical="center" wrapText="1"/>
    </xf>
    <xf fontId="1" fillId="5" borderId="3" numFmtId="160" xfId="0" applyNumberFormat="1" applyFont="1" applyFill="1" applyBorder="1" applyAlignment="1" applyProtection="1">
      <alignment horizontal="center" vertical="center" wrapText="1"/>
    </xf>
    <xf fontId="17" fillId="2" borderId="0" numFmtId="0" xfId="0" applyFont="1" applyFill="1"/>
    <xf fontId="11" fillId="3" borderId="17" numFmtId="49" xfId="0" applyNumberFormat="1" applyFont="1" applyFill="1" applyBorder="1" applyAlignment="1">
      <alignment horizontal="left" vertical="center" wrapText="1"/>
    </xf>
    <xf fontId="7" fillId="2" borderId="17" numFmtId="160" xfId="0" applyNumberFormat="1" applyFont="1" applyFill="1" applyBorder="1" applyAlignment="1">
      <alignment horizontal="center" vertical="center"/>
    </xf>
    <xf fontId="5" fillId="0" borderId="3" numFmtId="49" xfId="0" applyNumberFormat="1" applyFont="1" applyBorder="1" applyAlignment="1">
      <alignment horizontal="center" vertical="center" wrapText="1"/>
    </xf>
    <xf fontId="5" fillId="0" borderId="17" numFmtId="49" xfId="0" applyNumberFormat="1" applyFont="1" applyBorder="1" applyAlignment="1">
      <alignment horizontal="center" vertical="center" wrapText="1"/>
    </xf>
    <xf fontId="5" fillId="0" borderId="4" numFmtId="4" xfId="0" applyNumberFormat="1" applyFont="1" applyBorder="1" applyAlignment="1" applyProtection="1">
      <alignment horizontal="center" vertical="center" wrapText="1"/>
    </xf>
    <xf fontId="11" fillId="3" borderId="1" numFmtId="160" xfId="0" applyNumberFormat="1" applyFont="1" applyFill="1" applyBorder="1" applyAlignment="1">
      <alignment vertical="center"/>
    </xf>
    <xf fontId="5" fillId="0" borderId="29" numFmtId="49" xfId="0" applyNumberFormat="1" applyFont="1" applyBorder="1" applyAlignment="1">
      <alignment horizontal="center" vertical="center" wrapText="1"/>
    </xf>
    <xf fontId="5" fillId="0" borderId="1" numFmtId="160" xfId="0" applyNumberFormat="1" applyFont="1" applyBorder="1" applyAlignment="1" applyProtection="1">
      <alignment horizontal="center" vertical="center" wrapText="1"/>
    </xf>
    <xf fontId="1" fillId="2" borderId="1" numFmtId="160" xfId="0" applyNumberFormat="1" applyFont="1" applyFill="1" applyBorder="1" applyAlignment="1">
      <alignment vertical="center"/>
    </xf>
    <xf fontId="5" fillId="0" borderId="0" numFmtId="49" xfId="0" applyNumberFormat="1" applyFont="1" applyAlignment="1">
      <alignment horizontal="center" vertical="center" wrapText="1"/>
    </xf>
    <xf fontId="5" fillId="0" borderId="2" numFmtId="160" xfId="0" applyNumberFormat="1" applyFont="1" applyBorder="1" applyAlignment="1" applyProtection="1">
      <alignment horizontal="center" vertical="center" wrapText="1"/>
    </xf>
    <xf fontId="1" fillId="2" borderId="2" numFmtId="160" xfId="0" applyNumberFormat="1" applyFont="1" applyFill="1" applyBorder="1" applyAlignment="1">
      <alignment vertical="center"/>
    </xf>
    <xf fontId="4" fillId="0" borderId="30" numFmtId="49" xfId="0" applyNumberFormat="1" applyFont="1" applyBorder="1" applyAlignment="1">
      <alignment horizontal="center" vertical="center" wrapText="1"/>
    </xf>
    <xf fontId="4" fillId="0" borderId="31" numFmtId="49" xfId="0" applyNumberFormat="1" applyFont="1" applyBorder="1" applyAlignment="1">
      <alignment horizontal="center" vertical="center" wrapText="1"/>
    </xf>
    <xf fontId="7" fillId="0" borderId="31" numFmtId="160" xfId="0" applyNumberFormat="1" applyFont="1" applyBorder="1" applyAlignment="1" applyProtection="1">
      <alignment horizontal="center" vertical="center" wrapText="1"/>
    </xf>
    <xf fontId="7" fillId="0" borderId="32" numFmtId="160" xfId="0" applyNumberFormat="1" applyFont="1" applyBorder="1" applyAlignment="1" applyProtection="1">
      <alignment horizontal="center" vertical="center" wrapText="1"/>
    </xf>
    <xf fontId="7" fillId="2" borderId="33" numFmtId="160" xfId="0" applyNumberFormat="1" applyFont="1" applyFill="1" applyBorder="1" applyAlignment="1">
      <alignment horizontal="center" vertical="center"/>
    </xf>
    <xf fontId="4" fillId="3" borderId="18" numFmtId="49" xfId="0" applyNumberFormat="1" applyFont="1" applyFill="1" applyBorder="1" applyAlignment="1">
      <alignment horizontal="center" vertical="center" wrapText="1"/>
    </xf>
    <xf fontId="7" fillId="0" borderId="18" numFmtId="160" xfId="0" applyNumberFormat="1" applyFont="1" applyBorder="1" applyAlignment="1" applyProtection="1">
      <alignment horizontal="center" vertical="center" wrapText="1"/>
    </xf>
    <xf fontId="7" fillId="3" borderId="18" numFmtId="160" xfId="0" applyNumberFormat="1" applyFont="1" applyFill="1" applyBorder="1" applyAlignment="1" applyProtection="1">
      <alignment horizontal="center" vertical="center" wrapText="1"/>
    </xf>
    <xf fontId="7" fillId="2" borderId="12" numFmtId="160" xfId="0" applyNumberFormat="1" applyFont="1" applyFill="1" applyBorder="1" applyAlignment="1">
      <alignment horizontal="center" vertical="center"/>
    </xf>
    <xf fontId="18" fillId="0" borderId="1" numFmtId="49" xfId="0" applyNumberFormat="1" applyFont="1" applyBorder="1" applyAlignment="1">
      <alignment horizontal="center" vertical="center" wrapText="1"/>
    </xf>
    <xf fontId="5" fillId="2" borderId="4" numFmtId="160" xfId="0" applyNumberFormat="1" applyFont="1" applyFill="1" applyBorder="1" applyAlignment="1">
      <alignment horizontal="center" vertical="center"/>
    </xf>
    <xf fontId="19" fillId="0" borderId="0" numFmtId="0" xfId="0" applyFont="1"/>
    <xf fontId="18" fillId="0" borderId="2" numFmtId="49" xfId="0" applyNumberFormat="1" applyFont="1" applyBorder="1" applyAlignment="1">
      <alignment horizontal="center" vertical="center" wrapText="1"/>
    </xf>
    <xf fontId="20" fillId="0" borderId="2" numFmtId="49" xfId="0" applyNumberFormat="1" applyFont="1" applyBorder="1" applyAlignment="1">
      <alignment horizontal="left" vertical="center" wrapText="1"/>
    </xf>
    <xf fontId="7" fillId="0" borderId="2" numFmtId="160" xfId="0" applyNumberFormat="1" applyFont="1" applyBorder="1" applyAlignment="1" applyProtection="1">
      <alignment horizontal="center" vertical="center" wrapText="1"/>
    </xf>
    <xf fontId="5" fillId="0" borderId="2" numFmtId="160" xfId="0" applyNumberFormat="1" applyFont="1" applyBorder="1" applyAlignment="1">
      <alignment horizontal="center" vertical="center"/>
    </xf>
    <xf fontId="21" fillId="0" borderId="30" numFmtId="49" xfId="0" applyNumberFormat="1" applyFont="1" applyBorder="1" applyAlignment="1">
      <alignment horizontal="center" vertical="center" wrapText="1"/>
    </xf>
    <xf fontId="21" fillId="0" borderId="31" numFmtId="49" xfId="0" applyNumberFormat="1" applyFont="1" applyBorder="1" applyAlignment="1">
      <alignment horizontal="center" vertical="center" wrapText="1"/>
    </xf>
    <xf fontId="22" fillId="0" borderId="31" numFmtId="160" xfId="0" applyNumberFormat="1" applyFont="1" applyBorder="1" applyAlignment="1" applyProtection="1">
      <alignment horizontal="center" vertical="center" wrapText="1"/>
    </xf>
    <xf fontId="22" fillId="0" borderId="32" numFmtId="160" xfId="0" applyNumberFormat="1" applyFont="1" applyBorder="1" applyAlignment="1" applyProtection="1">
      <alignment horizontal="center" vertical="center" wrapText="1"/>
    </xf>
    <xf fontId="22" fillId="2" borderId="33" numFmtId="160" xfId="0" applyNumberFormat="1" applyFont="1" applyFill="1" applyBorder="1" applyAlignment="1">
      <alignment horizontal="center" vertical="center"/>
    </xf>
    <xf fontId="21" fillId="3" borderId="18" numFmtId="49" xfId="0" applyNumberFormat="1" applyFont="1" applyFill="1" applyBorder="1" applyAlignment="1">
      <alignment horizontal="center" vertical="center" wrapText="1"/>
    </xf>
    <xf fontId="22" fillId="0" borderId="18" numFmtId="160" xfId="0" applyNumberFormat="1" applyFont="1" applyBorder="1" applyAlignment="1" applyProtection="1">
      <alignment horizontal="center" vertical="center" wrapText="1"/>
    </xf>
    <xf fontId="22" fillId="3" borderId="18" numFmtId="160" xfId="0" applyNumberFormat="1" applyFont="1" applyFill="1" applyBorder="1" applyAlignment="1" applyProtection="1">
      <alignment horizontal="center" vertical="center" wrapText="1"/>
    </xf>
    <xf fontId="22" fillId="2" borderId="12" numFmtId="160" xfId="0" applyNumberFormat="1" applyFont="1" applyFill="1" applyBorder="1" applyAlignment="1">
      <alignment horizontal="center" vertical="center"/>
    </xf>
    <xf fontId="23" fillId="0" borderId="1" numFmtId="0" xfId="0" applyFont="1" applyBorder="1" applyAlignment="1">
      <alignment horizontal="center"/>
    </xf>
    <xf fontId="23" fillId="0" borderId="1" numFmtId="0" xfId="0" applyFont="1" applyBorder="1" applyAlignment="1">
      <alignment horizontal="left"/>
    </xf>
    <xf fontId="3" fillId="0" borderId="1" numFmtId="160" xfId="0" applyNumberFormat="1" applyFont="1" applyBorder="1" applyAlignment="1" applyProtection="1">
      <alignment horizontal="center" vertical="center" wrapText="1"/>
    </xf>
    <xf fontId="22" fillId="2" borderId="4" numFmtId="160" xfId="0" applyNumberFormat="1" applyFont="1" applyFill="1" applyBorder="1" applyAlignment="1">
      <alignment horizontal="center" vertical="center"/>
    </xf>
    <xf fontId="23" fillId="0" borderId="1" numFmtId="49" xfId="0" applyNumberFormat="1" applyFont="1" applyBorder="1" applyAlignment="1">
      <alignment horizontal="left" vertical="center" wrapText="1"/>
    </xf>
    <xf fontId="22" fillId="5" borderId="1" numFmtId="160" xfId="0" applyNumberFormat="1" applyFont="1" applyFill="1" applyBorder="1" applyAlignment="1" applyProtection="1">
      <alignment horizontal="center" vertical="center" wrapText="1"/>
    </xf>
    <xf fontId="22" fillId="0" borderId="1" numFmtId="160" xfId="0" applyNumberFormat="1" applyFont="1" applyBorder="1" applyAlignment="1" applyProtection="1">
      <alignment horizontal="center" vertical="center" wrapText="1"/>
    </xf>
    <xf fontId="23" fillId="0" borderId="1" numFmtId="160" xfId="0" applyNumberFormat="1" applyFont="1" applyBorder="1" applyAlignment="1" applyProtection="1">
      <alignment horizontal="center" vertical="center" wrapText="1"/>
    </xf>
    <xf fontId="22" fillId="0" borderId="1" numFmtId="160" xfId="0" applyNumberFormat="1" applyFont="1" applyBorder="1" applyAlignment="1">
      <alignment horizontal="center" vertical="center"/>
    </xf>
    <xf fontId="23" fillId="0" borderId="34" numFmtId="0" xfId="0" applyFont="1" applyBorder="1" applyAlignment="1">
      <alignment horizontal="center"/>
    </xf>
    <xf fontId="23" fillId="3" borderId="1" numFmtId="49" xfId="0" applyNumberFormat="1" applyFont="1" applyFill="1" applyBorder="1" applyAlignment="1">
      <alignment horizontal="left" vertical="center" wrapText="1"/>
    </xf>
    <xf fontId="22" fillId="3" borderId="1" numFmtId="160" xfId="0" applyNumberFormat="1" applyFont="1" applyFill="1" applyBorder="1" applyAlignment="1" applyProtection="1">
      <alignment horizontal="center" vertical="center" wrapText="1"/>
    </xf>
    <xf fontId="22" fillId="6" borderId="1" numFmtId="160" xfId="0" applyNumberFormat="1" applyFont="1" applyFill="1" applyBorder="1" applyAlignment="1">
      <alignment horizontal="center" vertical="center"/>
    </xf>
    <xf fontId="23" fillId="0" borderId="20" numFmtId="0" xfId="0" applyFont="1" applyBorder="1"/>
    <xf fontId="23" fillId="0" borderId="19" numFmtId="0" xfId="0" applyFont="1" applyBorder="1"/>
    <xf fontId="23" fillId="3" borderId="18" numFmtId="49" xfId="0" applyNumberFormat="1" applyFont="1" applyFill="1" applyBorder="1" applyAlignment="1">
      <alignment horizontal="left" vertical="center" wrapText="1"/>
    </xf>
    <xf fontId="22" fillId="3" borderId="18" numFmtId="160" xfId="0" applyNumberFormat="1" applyFont="1" applyFill="1" applyBorder="1" applyAlignment="1">
      <alignment horizontal="center" vertical="center"/>
    </xf>
    <xf fontId="1" fillId="2" borderId="0" numFmtId="49" xfId="0" applyNumberFormat="1" applyFont="1" applyFill="1" applyAlignment="1">
      <alignment horizontal="left"/>
    </xf>
    <xf fontId="1" fillId="2" borderId="0" numFmtId="0" xfId="0" applyFont="1" applyFill="1" applyAlignment="1">
      <alignment horizontal="left"/>
    </xf>
    <xf fontId="1" fillId="0" borderId="23" numFmtId="160" xfId="0" applyNumberFormat="1" applyFont="1" applyBorder="1" applyAlignment="1">
      <alignment horizontal="left"/>
    </xf>
    <xf fontId="1" fillId="0" borderId="0" numFmtId="160" xfId="0" applyNumberFormat="1" applyFont="1" applyAlignment="1">
      <alignment horizontal="left"/>
    </xf>
    <xf fontId="1" fillId="2" borderId="23" numFmtId="0" xfId="0" applyFont="1" applyFill="1" applyBorder="1" applyAlignment="1">
      <alignment horizontal="left"/>
    </xf>
    <xf fontId="24" fillId="0" borderId="0" numFmtId="0" xfId="0" applyFont="1" applyAlignment="1">
      <alignment horizontal="left" wrapText="1"/>
    </xf>
    <xf fontId="10" fillId="0" borderId="0" numFmtId="0" xfId="0" applyFont="1" applyAlignment="1">
      <alignment horizontal="left" wrapText="1"/>
    </xf>
    <xf fontId="2" fillId="0" borderId="0" numFmtId="160" xfId="0" applyNumberFormat="1" applyFont="1" applyAlignment="1">
      <alignment horizontal="left" wrapText="1"/>
    </xf>
    <xf fontId="10" fillId="0" borderId="0" numFmtId="160" xfId="0" applyNumberFormat="1" applyFont="1" applyAlignment="1">
      <alignment horizontal="left" wrapText="1"/>
    </xf>
    <xf fontId="1" fillId="0" borderId="0" numFmtId="0" xfId="0" applyFont="1"/>
    <xf fontId="1" fillId="0" borderId="0" numFmtId="0" xfId="0" applyFont="1" applyAlignment="1">
      <alignment wrapText="1"/>
    </xf>
    <xf fontId="0" fillId="0" borderId="0" numFmtId="0" xfId="0" applyAlignment="1">
      <alignment wrapText="1"/>
    </xf>
    <xf fontId="2" fillId="0" borderId="0" numFmtId="160" xfId="0" applyNumberFormat="1" applyFont="1" applyAlignment="1">
      <alignment wrapText="1"/>
    </xf>
    <xf fontId="0" fillId="0" borderId="0" numFmtId="160" xfId="0" applyNumberFormat="1" applyAlignment="1">
      <alignment wrapText="1"/>
    </xf>
    <xf fontId="2" fillId="0" borderId="0" numFmtId="160" xfId="0" applyNumberFormat="1" applyFont="1" applyProtection="1"/>
    <xf fontId="2" fillId="2" borderId="0" numFmtId="0" xfId="0" applyFont="1" applyFill="1" applyProtection="1"/>
    <xf fontId="3" fillId="0" borderId="0" numFmtId="160" xfId="0" applyNumberFormat="1" applyFont="1" applyAlignment="1" applyProtection="1">
      <alignment horizontal="center" vertical="center" wrapText="1"/>
    </xf>
    <xf fontId="1" fillId="2" borderId="1" numFmtId="49" xfId="0" applyNumberFormat="1" applyFont="1" applyFill="1" applyBorder="1"/>
    <xf fontId="2" fillId="2" borderId="1" numFmtId="0" xfId="0" applyFont="1" applyFill="1" applyBorder="1"/>
    <xf fontId="2" fillId="0" borderId="18" numFmtId="160" xfId="0" applyNumberFormat="1" applyFont="1" applyBorder="1" applyProtection="1"/>
    <xf fontId="2" fillId="0" borderId="1" numFmtId="160" xfId="0" applyNumberFormat="1" applyFont="1" applyBorder="1" applyProtection="1"/>
    <xf fontId="2" fillId="2" borderId="1" numFmtId="0" xfId="0" applyFont="1" applyFill="1" applyBorder="1" applyProtection="1"/>
    <xf fontId="5" fillId="2" borderId="1" numFmtId="49" xfId="0" applyNumberFormat="1" applyFont="1" applyFill="1" applyBorder="1" applyAlignment="1">
      <alignment horizontal="center" vertical="center" wrapText="1"/>
    </xf>
    <xf fontId="21" fillId="7" borderId="3" numFmtId="49" xfId="0" applyNumberFormat="1" applyFont="1" applyFill="1" applyBorder="1" applyAlignment="1">
      <alignment horizontal="center" vertical="center" wrapText="1"/>
    </xf>
    <xf fontId="21" fillId="7" borderId="8" numFmtId="49" xfId="0" applyNumberFormat="1" applyFont="1" applyFill="1" applyBorder="1" applyAlignment="1">
      <alignment horizontal="center" vertical="center" wrapText="1"/>
    </xf>
    <xf fontId="21" fillId="7" borderId="17" numFmtId="49" xfId="0" applyNumberFormat="1" applyFont="1" applyFill="1" applyBorder="1" applyAlignment="1">
      <alignment horizontal="center" vertical="center" wrapText="1"/>
    </xf>
    <xf fontId="23" fillId="0" borderId="1" numFmtId="160" xfId="0" applyNumberFormat="1" applyFont="1" applyBorder="1" applyAlignment="1">
      <alignment horizontal="right" vertical="center"/>
    </xf>
    <xf fontId="23" fillId="7" borderId="1" numFmtId="160" xfId="0" applyNumberFormat="1" applyFont="1" applyFill="1" applyBorder="1" applyAlignment="1">
      <alignment vertical="center" wrapText="1"/>
    </xf>
    <xf fontId="23" fillId="7" borderId="1" numFmtId="0" xfId="0" applyFont="1" applyFill="1" applyBorder="1" applyAlignment="1">
      <alignment horizontal="center"/>
    </xf>
    <xf fontId="23" fillId="7" borderId="3" numFmtId="0" xfId="0" applyFont="1" applyFill="1" applyBorder="1" applyAlignment="1">
      <alignment horizontal="left"/>
    </xf>
    <xf fontId="2" fillId="0" borderId="8" numFmtId="160" xfId="0" applyNumberFormat="1" applyFont="1" applyBorder="1" applyAlignment="1">
      <alignment horizontal="left"/>
    </xf>
    <xf fontId="5" fillId="7" borderId="1" numFmtId="160" xfId="0" applyNumberFormat="1" applyFont="1" applyFill="1" applyBorder="1" applyAlignment="1">
      <alignment vertical="center" wrapText="1"/>
    </xf>
    <xf fontId="23" fillId="7" borderId="1" numFmtId="49" xfId="0" applyNumberFormat="1" applyFont="1" applyFill="1" applyBorder="1" applyAlignment="1">
      <alignment horizontal="left" vertical="center" wrapText="1"/>
    </xf>
    <xf fontId="23" fillId="0" borderId="1" numFmtId="160" xfId="0" applyNumberFormat="1" applyFont="1" applyBorder="1" applyAlignment="1">
      <alignment horizontal="right" vertical="center" wrapText="1"/>
    </xf>
    <xf fontId="2" fillId="2" borderId="0" numFmtId="160" xfId="0" applyNumberFormat="1" applyFont="1" applyFill="1" applyProtection="1"/>
    <xf fontId="0" fillId="2" borderId="0" numFmt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zoomScale="110" workbookViewId="0">
      <pane xSplit="3" ySplit="5" topLeftCell="D6" activePane="bottomRight" state="frozen"/>
      <selection activeCell="F146" activeCellId="0" sqref="F146"/>
    </sheetView>
  </sheetViews>
  <sheetFormatPr defaultRowHeight="12.75" customHeight="1"/>
  <cols>
    <col customWidth="1" min="1" max="1" style="1" width="7.28515625"/>
    <col customWidth="1" min="2" max="2" style="2" width="26.57421875"/>
    <col customWidth="1" min="3" max="3" style="2" width="46.57421875"/>
    <col customWidth="1" min="4" max="5" style="3" width="14.5703125"/>
    <col customWidth="1" min="6" max="6" style="2" width="9"/>
    <col customWidth="1" min="7" max="7" style="4" width="10.5703125"/>
    <col customWidth="1" min="17" max="17" width="8.85546875"/>
  </cols>
  <sheetData>
    <row r="1" ht="15.75" customHeight="1">
      <c r="B1" s="5"/>
      <c r="G1" s="6" t="s">
        <v>0</v>
      </c>
    </row>
    <row r="2" ht="15.75" customHeight="1">
      <c r="G2" s="6" t="s">
        <v>1</v>
      </c>
    </row>
    <row r="3" s="7" customFormat="1" ht="20.25" customHeight="1">
      <c r="A3" s="8" t="s">
        <v>2</v>
      </c>
      <c r="B3" s="8"/>
      <c r="C3" s="8"/>
      <c r="D3" s="9"/>
      <c r="E3" s="9"/>
      <c r="F3" s="8"/>
      <c r="G3" s="8"/>
    </row>
    <row r="4" s="7" customFormat="1" ht="15.75" customHeight="1">
      <c r="A4" s="1"/>
      <c r="B4" s="10"/>
      <c r="C4" s="10"/>
      <c r="D4" s="11"/>
      <c r="E4" s="12"/>
      <c r="F4" s="4"/>
      <c r="G4" s="13" t="s">
        <v>3</v>
      </c>
    </row>
    <row r="5" s="7" customFormat="1" ht="84.75" customHeight="1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6" t="s">
        <v>9</v>
      </c>
      <c r="G5" s="17" t="s">
        <v>10</v>
      </c>
    </row>
    <row r="6" s="4" customFormat="1" ht="44.25" customHeight="1">
      <c r="A6" s="18" t="s">
        <v>11</v>
      </c>
      <c r="B6" s="19" t="s">
        <v>12</v>
      </c>
      <c r="C6" s="20" t="s">
        <v>13</v>
      </c>
      <c r="D6" s="21">
        <f>D7+D8</f>
        <v>242311.905</v>
      </c>
      <c r="E6" s="22">
        <f>E7+E8</f>
        <v>235155.22200000001</v>
      </c>
      <c r="F6" s="21">
        <f t="shared" ref="F6:F9" si="0">E6/D6*100</f>
        <v>97.046499634427789</v>
      </c>
      <c r="G6" s="23">
        <f t="shared" ref="G6:G7" si="1">F6-95</f>
        <v>2.0464996344277893</v>
      </c>
      <c r="H6" s="24"/>
      <c r="I6" s="4"/>
    </row>
    <row r="7" s="25" customFormat="1" ht="18" customHeight="1">
      <c r="A7" s="26"/>
      <c r="B7" s="27"/>
      <c r="C7" s="28" t="s">
        <v>14</v>
      </c>
      <c r="D7" s="29">
        <v>242311.905</v>
      </c>
      <c r="E7" s="30">
        <v>235155.22200000001</v>
      </c>
      <c r="F7" s="30">
        <f t="shared" si="0"/>
        <v>97.046499634427789</v>
      </c>
      <c r="G7" s="31">
        <f t="shared" si="1"/>
        <v>2.0464996344277893</v>
      </c>
      <c r="H7" s="25"/>
      <c r="I7" s="25"/>
    </row>
    <row r="8" s="32" customFormat="1" ht="27" hidden="1" customHeight="1">
      <c r="A8" s="33"/>
      <c r="B8" s="34"/>
      <c r="C8" s="28" t="s">
        <v>15</v>
      </c>
      <c r="D8" s="30"/>
      <c r="E8" s="35"/>
      <c r="F8" s="30" t="e">
        <f t="shared" si="0"/>
        <v>#DIV/0!</v>
      </c>
      <c r="G8" s="31" t="e">
        <f>#REF!-95</f>
        <v>#REF!</v>
      </c>
      <c r="H8" s="32"/>
      <c r="I8" s="32"/>
    </row>
    <row r="9" s="4" customFormat="1" ht="21.75" hidden="1" customHeight="1">
      <c r="A9" s="36"/>
      <c r="B9" s="37"/>
      <c r="C9" s="38" t="s">
        <v>16</v>
      </c>
      <c r="D9" s="39">
        <v>0</v>
      </c>
      <c r="E9" s="39">
        <v>0</v>
      </c>
      <c r="F9" s="40" t="e">
        <f t="shared" si="0"/>
        <v>#DIV/0!</v>
      </c>
      <c r="G9" s="41" t="e">
        <f>#REF!-95</f>
        <v>#REF!</v>
      </c>
      <c r="H9" s="4"/>
      <c r="I9" s="4"/>
    </row>
    <row r="10" s="7" customFormat="1" ht="30" customHeight="1">
      <c r="A10" s="42" t="s">
        <v>17</v>
      </c>
      <c r="B10" s="43" t="s">
        <v>18</v>
      </c>
      <c r="C10" s="44" t="s">
        <v>19</v>
      </c>
      <c r="D10" s="21">
        <f>D11+D18+D21</f>
        <v>371637.33500000002</v>
      </c>
      <c r="E10" s="21">
        <f>E11+E18+E21</f>
        <v>283368.32000000001</v>
      </c>
      <c r="F10" s="21">
        <f t="shared" ref="F10:F73" si="2">E10/D10*100</f>
        <v>76.248614795389173</v>
      </c>
      <c r="G10" s="23">
        <f t="shared" ref="G10:G23" si="3">F10-95</f>
        <v>-18.751385204610827</v>
      </c>
      <c r="H10" s="24"/>
    </row>
    <row r="11" s="7" customFormat="1" ht="27.75" customHeight="1">
      <c r="A11" s="45"/>
      <c r="B11" s="46"/>
      <c r="C11" s="47" t="s">
        <v>20</v>
      </c>
      <c r="D11" s="48">
        <f>D12+D13+D14+D15+D16+D17</f>
        <v>283263.05700000003</v>
      </c>
      <c r="E11" s="48">
        <f>E12+E13+E14+E15+E16+E17</f>
        <v>283263.02000000002</v>
      </c>
      <c r="F11" s="39">
        <f t="shared" si="2"/>
        <v>99.999986937936626</v>
      </c>
      <c r="G11" s="49">
        <f t="shared" si="3"/>
        <v>4.999986937936626</v>
      </c>
      <c r="H11" s="50"/>
    </row>
    <row r="12" s="7" customFormat="1" ht="18.75" hidden="1" customHeight="1">
      <c r="A12" s="45"/>
      <c r="B12" s="46"/>
      <c r="C12" s="51" t="s">
        <v>21</v>
      </c>
      <c r="D12" s="52">
        <f>137305.371+5515.154</f>
        <v>142820.52500000002</v>
      </c>
      <c r="E12" s="52">
        <f>137305.371+5515.154</f>
        <v>142820.52500000002</v>
      </c>
      <c r="F12" s="30">
        <f t="shared" si="2"/>
        <v>100</v>
      </c>
      <c r="G12" s="31">
        <f t="shared" si="3"/>
        <v>5</v>
      </c>
    </row>
    <row r="13" s="7" customFormat="1" ht="26.25" hidden="1" customHeight="1">
      <c r="A13" s="45"/>
      <c r="B13" s="46"/>
      <c r="C13" s="51" t="s">
        <v>22</v>
      </c>
      <c r="D13" s="52">
        <v>134805.89999999999</v>
      </c>
      <c r="E13" s="52">
        <v>134805.864</v>
      </c>
      <c r="F13" s="30">
        <f t="shared" si="2"/>
        <v>99.999973294937391</v>
      </c>
      <c r="G13" s="31">
        <f t="shared" si="3"/>
        <v>4.9999732949373907</v>
      </c>
    </row>
    <row r="14" s="32" customFormat="1" ht="27" hidden="1" customHeight="1">
      <c r="A14" s="45"/>
      <c r="B14" s="46"/>
      <c r="C14" s="51" t="s">
        <v>23</v>
      </c>
      <c r="D14" s="52"/>
      <c r="E14" s="52"/>
      <c r="F14" s="30" t="e">
        <f t="shared" si="2"/>
        <v>#DIV/0!</v>
      </c>
      <c r="G14" s="31" t="e">
        <f t="shared" si="3"/>
        <v>#DIV/0!</v>
      </c>
      <c r="H14" s="32"/>
      <c r="I14" s="32"/>
    </row>
    <row r="15" s="7" customFormat="1" ht="27" hidden="1" customHeight="1">
      <c r="A15" s="45"/>
      <c r="B15" s="46"/>
      <c r="C15" s="51" t="s">
        <v>24</v>
      </c>
      <c r="D15" s="52">
        <v>2732.1999999999998</v>
      </c>
      <c r="E15" s="52">
        <v>2732.1999999999998</v>
      </c>
      <c r="F15" s="30">
        <f t="shared" si="2"/>
        <v>100</v>
      </c>
      <c r="G15" s="31">
        <f t="shared" si="3"/>
        <v>5</v>
      </c>
    </row>
    <row r="16" s="7" customFormat="1" ht="27" hidden="1" customHeight="1">
      <c r="A16" s="45"/>
      <c r="B16" s="46"/>
      <c r="C16" s="51" t="s">
        <v>25</v>
      </c>
      <c r="D16" s="52">
        <v>2904.4319999999998</v>
      </c>
      <c r="E16" s="52">
        <v>2904.431</v>
      </c>
      <c r="F16" s="30">
        <f t="shared" si="2"/>
        <v>99.999965569860137</v>
      </c>
      <c r="G16" s="31">
        <f t="shared" si="3"/>
        <v>4.9999655698601373</v>
      </c>
    </row>
    <row r="17" s="7" customFormat="1" ht="27" hidden="1" customHeight="1">
      <c r="A17" s="45"/>
      <c r="B17" s="46"/>
      <c r="C17" s="51" t="s">
        <v>26</v>
      </c>
      <c r="D17" s="52"/>
      <c r="E17" s="53"/>
      <c r="F17" s="30" t="e">
        <f t="shared" si="2"/>
        <v>#DIV/0!</v>
      </c>
      <c r="G17" s="31" t="e">
        <f t="shared" si="3"/>
        <v>#DIV/0!</v>
      </c>
    </row>
    <row r="18" s="7" customFormat="1" ht="25.5" customHeight="1">
      <c r="A18" s="45"/>
      <c r="B18" s="46"/>
      <c r="C18" s="47" t="s">
        <v>27</v>
      </c>
      <c r="D18" s="54">
        <f>D19+D20</f>
        <v>88374.278000000006</v>
      </c>
      <c r="E18" s="54">
        <f>E19+E20</f>
        <v>105.3</v>
      </c>
      <c r="F18" s="39">
        <f t="shared" si="2"/>
        <v>0.11915231714820911</v>
      </c>
      <c r="G18" s="49">
        <f t="shared" si="3"/>
        <v>-94.880847682851794</v>
      </c>
    </row>
    <row r="19" s="4" customFormat="1" ht="28.149999999999999" hidden="1" customHeight="1">
      <c r="A19" s="45"/>
      <c r="B19" s="46"/>
      <c r="C19" s="55" t="s">
        <v>26</v>
      </c>
      <c r="D19" s="52">
        <v>105.3</v>
      </c>
      <c r="E19" s="56">
        <v>105.3</v>
      </c>
      <c r="F19" s="30">
        <f t="shared" si="2"/>
        <v>100</v>
      </c>
      <c r="G19" s="31">
        <f t="shared" si="3"/>
        <v>5</v>
      </c>
      <c r="H19" s="4"/>
      <c r="I19" s="4"/>
    </row>
    <row r="20" s="4" customFormat="1" ht="18" hidden="1" customHeight="1">
      <c r="A20" s="45"/>
      <c r="B20" s="46"/>
      <c r="C20" s="55" t="s">
        <v>28</v>
      </c>
      <c r="D20" s="52">
        <f>88033.217+235.761</f>
        <v>88268.978000000003</v>
      </c>
      <c r="E20" s="52">
        <v>0</v>
      </c>
      <c r="F20" s="30">
        <f t="shared" si="2"/>
        <v>0</v>
      </c>
      <c r="G20" s="31">
        <f t="shared" si="3"/>
        <v>-95</v>
      </c>
      <c r="H20" s="4"/>
      <c r="I20" s="4"/>
    </row>
    <row r="21" s="32" customFormat="1" ht="30" hidden="1" customHeight="1">
      <c r="A21" s="45"/>
      <c r="B21" s="46"/>
      <c r="C21" s="55" t="s">
        <v>15</v>
      </c>
      <c r="D21" s="52"/>
      <c r="E21" s="52"/>
      <c r="F21" s="30" t="e">
        <f t="shared" si="2"/>
        <v>#DIV/0!</v>
      </c>
      <c r="G21" s="31" t="e">
        <f t="shared" si="3"/>
        <v>#DIV/0!</v>
      </c>
      <c r="H21" s="32"/>
      <c r="I21" s="32"/>
    </row>
    <row r="22" s="2" customFormat="1" ht="60" customHeight="1">
      <c r="A22" s="42" t="s">
        <v>29</v>
      </c>
      <c r="B22" s="43" t="s">
        <v>30</v>
      </c>
      <c r="C22" s="57" t="s">
        <v>31</v>
      </c>
      <c r="D22" s="58">
        <f>D23+D24+D25</f>
        <v>112398.285</v>
      </c>
      <c r="E22" s="58">
        <f>E23+E24+E25</f>
        <v>112395.03599999999</v>
      </c>
      <c r="F22" s="59">
        <f t="shared" si="2"/>
        <v>99.997109386499972</v>
      </c>
      <c r="G22" s="23">
        <f t="shared" si="3"/>
        <v>4.9971093864999716</v>
      </c>
      <c r="H22" s="2"/>
      <c r="I22" s="2"/>
    </row>
    <row r="23" s="4" customFormat="1" ht="17.25" customHeight="1">
      <c r="A23" s="45"/>
      <c r="B23" s="46"/>
      <c r="C23" s="60" t="s">
        <v>14</v>
      </c>
      <c r="D23" s="61">
        <v>112398.285</v>
      </c>
      <c r="E23" s="30">
        <v>112395.03599999999</v>
      </c>
      <c r="F23" s="62">
        <f t="shared" si="2"/>
        <v>99.997109386499972</v>
      </c>
      <c r="G23" s="31">
        <f t="shared" si="3"/>
        <v>4.9971093864999716</v>
      </c>
      <c r="H23" s="4"/>
      <c r="I23" s="4"/>
    </row>
    <row r="24" s="63" customFormat="1" ht="17.25" hidden="1" customHeight="1">
      <c r="A24" s="45"/>
      <c r="B24" s="46"/>
      <c r="C24" s="60" t="s">
        <v>32</v>
      </c>
      <c r="D24" s="52">
        <v>0</v>
      </c>
      <c r="E24" s="52">
        <v>0</v>
      </c>
      <c r="F24" s="30" t="e">
        <f t="shared" si="2"/>
        <v>#DIV/0!</v>
      </c>
      <c r="G24" s="64" t="e">
        <f>#REF!-95</f>
        <v>#REF!</v>
      </c>
      <c r="H24" s="63"/>
      <c r="I24" s="63"/>
    </row>
    <row r="25" s="63" customFormat="1" ht="26.25" hidden="1" customHeight="1">
      <c r="A25" s="65"/>
      <c r="B25" s="66"/>
      <c r="C25" s="55" t="s">
        <v>15</v>
      </c>
      <c r="D25" s="52"/>
      <c r="E25" s="52"/>
      <c r="F25" s="30" t="e">
        <f t="shared" si="2"/>
        <v>#DIV/0!</v>
      </c>
      <c r="G25" s="67" t="e">
        <f>#REF!-95</f>
        <v>#REF!</v>
      </c>
      <c r="H25" s="63"/>
      <c r="I25" s="63"/>
    </row>
    <row r="26" s="63" customFormat="1" ht="50.25" customHeight="1">
      <c r="A26" s="68">
        <v>910</v>
      </c>
      <c r="B26" s="69" t="s">
        <v>33</v>
      </c>
      <c r="C26" s="70" t="s">
        <v>34</v>
      </c>
      <c r="D26" s="58">
        <f>D27+D28</f>
        <v>64813.6325</v>
      </c>
      <c r="E26" s="58">
        <f>E27+E28</f>
        <v>64813.6325</v>
      </c>
      <c r="F26" s="21">
        <f t="shared" si="2"/>
        <v>100</v>
      </c>
      <c r="G26" s="23">
        <f t="shared" ref="G26:G32" si="4">F26-95</f>
        <v>5</v>
      </c>
      <c r="H26" s="63"/>
      <c r="I26" s="63"/>
    </row>
    <row r="27" s="63" customFormat="1" ht="18" customHeight="1">
      <c r="A27" s="71"/>
      <c r="B27" s="72"/>
      <c r="C27" s="60" t="s">
        <v>32</v>
      </c>
      <c r="D27" s="29">
        <v>64776.199999999997</v>
      </c>
      <c r="E27" s="29">
        <v>64776.199999999997</v>
      </c>
      <c r="F27" s="30">
        <f t="shared" si="2"/>
        <v>100</v>
      </c>
      <c r="G27" s="31">
        <f t="shared" si="4"/>
        <v>5</v>
      </c>
      <c r="H27" s="63"/>
      <c r="I27" s="63"/>
    </row>
    <row r="28" s="63" customFormat="1" ht="26.25" customHeight="1">
      <c r="A28" s="73"/>
      <c r="B28" s="74"/>
      <c r="C28" s="55" t="s">
        <v>15</v>
      </c>
      <c r="D28" s="61">
        <v>37.432499999999997</v>
      </c>
      <c r="E28" s="61">
        <v>37.432499999999997</v>
      </c>
      <c r="F28" s="30">
        <f t="shared" si="2"/>
        <v>100</v>
      </c>
      <c r="G28" s="31">
        <f t="shared" si="4"/>
        <v>5</v>
      </c>
      <c r="H28" s="63"/>
      <c r="I28" s="63"/>
    </row>
    <row r="29" s="4" customFormat="1" ht="44.25" customHeight="1">
      <c r="A29" s="18" t="s">
        <v>35</v>
      </c>
      <c r="B29" s="19" t="s">
        <v>36</v>
      </c>
      <c r="C29" s="70" t="s">
        <v>37</v>
      </c>
      <c r="D29" s="58">
        <f>D30+D31+D32</f>
        <v>1092141.3940000001</v>
      </c>
      <c r="E29" s="58">
        <f>E30+E31+E32</f>
        <v>906406.94400000002</v>
      </c>
      <c r="F29" s="21">
        <f t="shared" si="2"/>
        <v>82.993552756045432</v>
      </c>
      <c r="G29" s="23">
        <f t="shared" si="4"/>
        <v>-12.006447243954568</v>
      </c>
      <c r="H29" s="4"/>
      <c r="I29" s="4"/>
    </row>
    <row r="30" s="25" customFormat="1" ht="17.25" customHeight="1">
      <c r="A30" s="75"/>
      <c r="B30" s="76"/>
      <c r="C30" s="55" t="s">
        <v>14</v>
      </c>
      <c r="D30" s="61">
        <v>648901.16100000008</v>
      </c>
      <c r="E30" s="77">
        <v>576474.91899999999</v>
      </c>
      <c r="F30" s="30">
        <f t="shared" si="2"/>
        <v>88.838632698948103</v>
      </c>
      <c r="G30" s="31">
        <f t="shared" si="4"/>
        <v>-6.1613673010518966</v>
      </c>
      <c r="H30" s="25"/>
      <c r="I30" s="25"/>
    </row>
    <row r="31" s="78" customFormat="1" ht="17.25" customHeight="1">
      <c r="A31" s="79"/>
      <c r="B31" s="80"/>
      <c r="C31" s="55" t="s">
        <v>32</v>
      </c>
      <c r="D31" s="61">
        <v>30097.5</v>
      </c>
      <c r="E31" s="77">
        <v>30085.169999999998</v>
      </c>
      <c r="F31" s="81">
        <f t="shared" si="2"/>
        <v>99.959033142287552</v>
      </c>
      <c r="G31" s="82">
        <f t="shared" si="4"/>
        <v>4.9590331422875522</v>
      </c>
      <c r="H31" s="78"/>
      <c r="I31" s="78"/>
    </row>
    <row r="32" s="78" customFormat="1" ht="26.25" customHeight="1">
      <c r="A32" s="79"/>
      <c r="B32" s="80"/>
      <c r="C32" s="55" t="s">
        <v>15</v>
      </c>
      <c r="D32" s="61">
        <v>413142.73300000001</v>
      </c>
      <c r="E32" s="77">
        <v>299846.85499999998</v>
      </c>
      <c r="F32" s="30">
        <f t="shared" si="2"/>
        <v>72.577061400230406</v>
      </c>
      <c r="G32" s="31">
        <f t="shared" si="4"/>
        <v>-22.422938599769594</v>
      </c>
      <c r="H32" s="78"/>
      <c r="I32" s="78"/>
    </row>
    <row r="33" s="78" customFormat="1" ht="21.75" hidden="1" customHeight="1">
      <c r="A33" s="83"/>
      <c r="B33" s="84"/>
      <c r="C33" s="85" t="s">
        <v>16</v>
      </c>
      <c r="D33" s="86"/>
      <c r="E33" s="87"/>
      <c r="F33" s="88" t="e">
        <f t="shared" si="2"/>
        <v>#DIV/0!</v>
      </c>
      <c r="G33" s="89" t="e">
        <f>#REF!-95</f>
        <v>#REF!</v>
      </c>
      <c r="H33" s="78"/>
      <c r="I33" s="78"/>
    </row>
    <row r="34" s="4" customFormat="1" ht="49.5" customHeight="1">
      <c r="A34" s="90">
        <v>924</v>
      </c>
      <c r="B34" s="91" t="s">
        <v>38</v>
      </c>
      <c r="C34" s="70" t="s">
        <v>39</v>
      </c>
      <c r="D34" s="58">
        <f>D35+D36</f>
        <v>2383969.5460000001</v>
      </c>
      <c r="E34" s="58">
        <f>E35+E36</f>
        <v>2383931.807</v>
      </c>
      <c r="F34" s="59">
        <f t="shared" si="2"/>
        <v>99.998416968032856</v>
      </c>
      <c r="G34" s="23">
        <f t="shared" ref="G34:G36" si="5">F34-95</f>
        <v>4.9984169680328563</v>
      </c>
      <c r="H34" s="4"/>
      <c r="I34" s="4"/>
    </row>
    <row r="35" s="4" customFormat="1" ht="16.5" customHeight="1">
      <c r="A35" s="92"/>
      <c r="B35" s="92"/>
      <c r="C35" s="55" t="s">
        <v>14</v>
      </c>
      <c r="D35" s="93">
        <v>2243734.6170000001</v>
      </c>
      <c r="E35" s="77">
        <v>2243703.591</v>
      </c>
      <c r="F35" s="62">
        <f t="shared" si="2"/>
        <v>99.998617216146471</v>
      </c>
      <c r="G35" s="31">
        <f t="shared" si="5"/>
        <v>4.9986172161464708</v>
      </c>
      <c r="H35" s="4"/>
      <c r="I35" s="4"/>
    </row>
    <row r="36" s="4" customFormat="1" ht="27.75" customHeight="1">
      <c r="A36" s="92"/>
      <c r="B36" s="92"/>
      <c r="C36" s="94" t="s">
        <v>15</v>
      </c>
      <c r="D36" s="29">
        <v>140234.929</v>
      </c>
      <c r="E36" s="77">
        <v>140228.21599999999</v>
      </c>
      <c r="F36" s="62">
        <f t="shared" si="2"/>
        <v>99.99521303283862</v>
      </c>
      <c r="G36" s="31">
        <f t="shared" si="5"/>
        <v>4.9952130328386204</v>
      </c>
      <c r="H36" s="4"/>
      <c r="I36" s="4"/>
    </row>
    <row r="37" s="4" customFormat="1" ht="21.75" hidden="1" customHeight="1">
      <c r="A37" s="95"/>
      <c r="B37" s="96"/>
      <c r="C37" s="38" t="s">
        <v>16</v>
      </c>
      <c r="D37" s="39">
        <v>0</v>
      </c>
      <c r="E37" s="97">
        <v>0</v>
      </c>
      <c r="F37" s="98" t="e">
        <f t="shared" si="2"/>
        <v>#DIV/0!</v>
      </c>
      <c r="G37" s="99" t="e">
        <f>#REF!-95</f>
        <v>#REF!</v>
      </c>
      <c r="H37" s="4"/>
      <c r="I37" s="4"/>
    </row>
    <row r="38" s="4" customFormat="1" ht="30" customHeight="1">
      <c r="A38" s="100" t="s">
        <v>40</v>
      </c>
      <c r="B38" s="101" t="s">
        <v>41</v>
      </c>
      <c r="C38" s="20" t="s">
        <v>42</v>
      </c>
      <c r="D38" s="21">
        <f>D39+D40+D41</f>
        <v>22120656.726000004</v>
      </c>
      <c r="E38" s="22">
        <f>E39+E40+E41</f>
        <v>22110761.599999998</v>
      </c>
      <c r="F38" s="102">
        <f t="shared" si="2"/>
        <v>99.955267485398053</v>
      </c>
      <c r="G38" s="103">
        <f t="shared" ref="G38:G73" si="6">F38-95</f>
        <v>4.9552674853980534</v>
      </c>
      <c r="H38" s="4"/>
      <c r="I38" s="4"/>
    </row>
    <row r="39" s="25" customFormat="1" ht="16.5" customHeight="1">
      <c r="A39" s="75"/>
      <c r="B39" s="76"/>
      <c r="C39" s="104" t="s">
        <v>14</v>
      </c>
      <c r="D39" s="30">
        <v>5786585.7319999998</v>
      </c>
      <c r="E39" s="30">
        <v>5776973.3039999995</v>
      </c>
      <c r="F39" s="105">
        <f t="shared" si="2"/>
        <v>99.83388428954153</v>
      </c>
      <c r="G39" s="82">
        <f t="shared" si="6"/>
        <v>4.8338842895415297</v>
      </c>
      <c r="H39" s="25"/>
      <c r="I39" s="25"/>
    </row>
    <row r="40" s="4" customFormat="1" ht="18.75" customHeight="1">
      <c r="A40" s="79"/>
      <c r="B40" s="80"/>
      <c r="C40" s="104" t="s">
        <v>32</v>
      </c>
      <c r="D40" s="30">
        <v>14591357.970000003</v>
      </c>
      <c r="E40" s="30">
        <v>14591175.952</v>
      </c>
      <c r="F40" s="62">
        <f t="shared" si="2"/>
        <v>99.998752562987093</v>
      </c>
      <c r="G40" s="31">
        <f t="shared" si="6"/>
        <v>4.998752562987093</v>
      </c>
      <c r="H40" s="4"/>
      <c r="I40" s="4"/>
    </row>
    <row r="41" s="4" customFormat="1" ht="27" customHeight="1">
      <c r="A41" s="79"/>
      <c r="B41" s="80"/>
      <c r="C41" s="104" t="s">
        <v>15</v>
      </c>
      <c r="D41" s="30">
        <v>1742713.024</v>
      </c>
      <c r="E41" s="30">
        <v>1742612.344</v>
      </c>
      <c r="F41" s="81">
        <f t="shared" si="2"/>
        <v>99.994222800965318</v>
      </c>
      <c r="G41" s="82">
        <f t="shared" si="6"/>
        <v>4.9942228009653178</v>
      </c>
      <c r="H41" s="4"/>
      <c r="I41" s="4"/>
    </row>
    <row r="42" s="4" customFormat="1" ht="21.75" customHeight="1">
      <c r="A42" s="83"/>
      <c r="B42" s="84"/>
      <c r="C42" s="106" t="s">
        <v>16</v>
      </c>
      <c r="D42" s="107">
        <v>157499.45199999999</v>
      </c>
      <c r="E42" s="40">
        <v>157499.45199999999</v>
      </c>
      <c r="F42" s="107">
        <f t="shared" si="2"/>
        <v>100</v>
      </c>
      <c r="G42" s="108">
        <f t="shared" si="6"/>
        <v>5</v>
      </c>
      <c r="H42" s="4"/>
      <c r="I42" s="4"/>
    </row>
    <row r="43" s="4" customFormat="1" ht="30" customHeight="1">
      <c r="A43" s="109" t="s">
        <v>43</v>
      </c>
      <c r="B43" s="70" t="s">
        <v>44</v>
      </c>
      <c r="C43" s="20" t="s">
        <v>45</v>
      </c>
      <c r="D43" s="21">
        <f>D44+D45+D46</f>
        <v>91314.639999999999</v>
      </c>
      <c r="E43" s="21">
        <f>E44+E45+E46</f>
        <v>90817.699999999997</v>
      </c>
      <c r="F43" s="21">
        <f t="shared" si="2"/>
        <v>99.455793725956752</v>
      </c>
      <c r="G43" s="23">
        <f t="shared" si="6"/>
        <v>4.4557937259567524</v>
      </c>
      <c r="H43" s="4"/>
      <c r="I43" s="4"/>
    </row>
    <row r="44" s="25" customFormat="1" ht="16.5" customHeight="1">
      <c r="A44" s="75"/>
      <c r="B44" s="76"/>
      <c r="C44" s="110" t="s">
        <v>14</v>
      </c>
      <c r="D44" s="30">
        <v>80300.207999999999</v>
      </c>
      <c r="E44" s="30">
        <v>79810.095000000001</v>
      </c>
      <c r="F44" s="81">
        <f t="shared" si="2"/>
        <v>99.389649152589996</v>
      </c>
      <c r="G44" s="82">
        <f t="shared" si="6"/>
        <v>4.3896491525899961</v>
      </c>
      <c r="H44" s="25"/>
      <c r="I44" s="25"/>
    </row>
    <row r="45" s="4" customFormat="1" ht="16.5" customHeight="1">
      <c r="A45" s="79"/>
      <c r="B45" s="80"/>
      <c r="C45" s="104" t="s">
        <v>32</v>
      </c>
      <c r="D45" s="30">
        <v>3959.8000000000002</v>
      </c>
      <c r="E45" s="30">
        <v>3952.973</v>
      </c>
      <c r="F45" s="30">
        <f t="shared" si="2"/>
        <v>99.827592302641548</v>
      </c>
      <c r="G45" s="31">
        <f t="shared" si="6"/>
        <v>4.8275923026415484</v>
      </c>
      <c r="H45" s="4"/>
      <c r="I45" s="4"/>
    </row>
    <row r="46" s="32" customFormat="1" ht="27" customHeight="1">
      <c r="A46" s="83"/>
      <c r="B46" s="84"/>
      <c r="C46" s="55" t="s">
        <v>15</v>
      </c>
      <c r="D46" s="111">
        <v>7054.6319999999996</v>
      </c>
      <c r="E46" s="111">
        <v>7054.6319999999996</v>
      </c>
      <c r="F46" s="30">
        <f t="shared" si="2"/>
        <v>100</v>
      </c>
      <c r="G46" s="31">
        <f t="shared" si="6"/>
        <v>5</v>
      </c>
      <c r="H46" s="32"/>
      <c r="I46" s="32"/>
    </row>
    <row r="47" s="4" customFormat="1" ht="30" customHeight="1">
      <c r="A47" s="109" t="s">
        <v>46</v>
      </c>
      <c r="B47" s="70" t="s">
        <v>47</v>
      </c>
      <c r="C47" s="70" t="s">
        <v>48</v>
      </c>
      <c r="D47" s="58">
        <f>D48+D49+D50</f>
        <v>218082.375</v>
      </c>
      <c r="E47" s="58">
        <f>E48+E49+E50</f>
        <v>215910.60199999998</v>
      </c>
      <c r="F47" s="21">
        <f t="shared" si="2"/>
        <v>99.004150151978124</v>
      </c>
      <c r="G47" s="23">
        <f t="shared" si="6"/>
        <v>4.0041501519781235</v>
      </c>
      <c r="H47" s="24"/>
      <c r="I47" s="4"/>
    </row>
    <row r="48" s="25" customFormat="1" ht="16.5" customHeight="1">
      <c r="A48" s="75"/>
      <c r="B48" s="76"/>
      <c r="C48" s="60" t="s">
        <v>14</v>
      </c>
      <c r="D48" s="61">
        <v>181012.70300000001</v>
      </c>
      <c r="E48" s="77">
        <v>179000.17199999999</v>
      </c>
      <c r="F48" s="30">
        <f t="shared" si="2"/>
        <v>98.888182449825067</v>
      </c>
      <c r="G48" s="31">
        <f t="shared" si="6"/>
        <v>3.8881824498250666</v>
      </c>
      <c r="H48" s="25"/>
      <c r="I48" s="25"/>
    </row>
    <row r="49" s="4" customFormat="1" ht="16.5" customHeight="1">
      <c r="A49" s="79"/>
      <c r="B49" s="80"/>
      <c r="C49" s="60" t="s">
        <v>32</v>
      </c>
      <c r="D49" s="61">
        <v>11458.6</v>
      </c>
      <c r="E49" s="77">
        <v>11299.359</v>
      </c>
      <c r="F49" s="30">
        <f t="shared" si="2"/>
        <v>98.610292705915199</v>
      </c>
      <c r="G49" s="31">
        <f t="shared" si="6"/>
        <v>3.6102927059151995</v>
      </c>
      <c r="H49" s="4"/>
      <c r="I49" s="4"/>
    </row>
    <row r="50" s="32" customFormat="1" ht="27" customHeight="1">
      <c r="A50" s="83"/>
      <c r="B50" s="84"/>
      <c r="C50" s="55" t="s">
        <v>15</v>
      </c>
      <c r="D50" s="61">
        <v>25611.072</v>
      </c>
      <c r="E50" s="77">
        <v>25611.071</v>
      </c>
      <c r="F50" s="30">
        <f t="shared" si="2"/>
        <v>99.999996095438732</v>
      </c>
      <c r="G50" s="31">
        <f t="shared" si="6"/>
        <v>4.9999960954387319</v>
      </c>
      <c r="H50" s="32"/>
      <c r="I50" s="32"/>
    </row>
    <row r="51" s="4" customFormat="1" ht="30" customHeight="1">
      <c r="A51" s="109" t="s">
        <v>49</v>
      </c>
      <c r="B51" s="70" t="s">
        <v>50</v>
      </c>
      <c r="C51" s="70" t="s">
        <v>51</v>
      </c>
      <c r="D51" s="58">
        <f>D52+D53+D54</f>
        <v>201596.076</v>
      </c>
      <c r="E51" s="58">
        <f>E52+E53+E54</f>
        <v>200890.976</v>
      </c>
      <c r="F51" s="21">
        <f t="shared" si="2"/>
        <v>99.650241208067953</v>
      </c>
      <c r="G51" s="23">
        <f t="shared" si="6"/>
        <v>4.6502412080679534</v>
      </c>
      <c r="H51" s="4"/>
      <c r="I51" s="4"/>
    </row>
    <row r="52" s="25" customFormat="1" ht="18" customHeight="1">
      <c r="A52" s="75"/>
      <c r="B52" s="76"/>
      <c r="C52" s="60" t="s">
        <v>14</v>
      </c>
      <c r="D52" s="61">
        <v>168833.489</v>
      </c>
      <c r="E52" s="77">
        <v>168128.389</v>
      </c>
      <c r="F52" s="81">
        <f t="shared" si="2"/>
        <v>99.582369585455879</v>
      </c>
      <c r="G52" s="82">
        <f t="shared" si="6"/>
        <v>4.5823695854558792</v>
      </c>
      <c r="H52" s="25"/>
      <c r="I52" s="25"/>
    </row>
    <row r="53" s="4" customFormat="1" ht="17.25" customHeight="1">
      <c r="A53" s="79"/>
      <c r="B53" s="80"/>
      <c r="C53" s="60" t="s">
        <v>32</v>
      </c>
      <c r="D53" s="61">
        <v>10706.9</v>
      </c>
      <c r="E53" s="61">
        <v>10706.9</v>
      </c>
      <c r="F53" s="30">
        <f t="shared" si="2"/>
        <v>100</v>
      </c>
      <c r="G53" s="31">
        <f t="shared" si="6"/>
        <v>5</v>
      </c>
      <c r="H53" s="4"/>
      <c r="I53" s="4"/>
    </row>
    <row r="54" s="32" customFormat="1" ht="27.75" customHeight="1">
      <c r="A54" s="83"/>
      <c r="B54" s="84"/>
      <c r="C54" s="55" t="s">
        <v>15</v>
      </c>
      <c r="D54" s="61">
        <v>22055.687000000002</v>
      </c>
      <c r="E54" s="61">
        <v>22055.687000000002</v>
      </c>
      <c r="F54" s="30">
        <f t="shared" si="2"/>
        <v>100</v>
      </c>
      <c r="G54" s="31">
        <f t="shared" si="6"/>
        <v>5</v>
      </c>
      <c r="H54" s="32"/>
      <c r="I54" s="32"/>
    </row>
    <row r="55" s="4" customFormat="1" ht="30" customHeight="1">
      <c r="A55" s="109" t="s">
        <v>52</v>
      </c>
      <c r="B55" s="70" t="s">
        <v>53</v>
      </c>
      <c r="C55" s="70" t="s">
        <v>54</v>
      </c>
      <c r="D55" s="58">
        <f>D56+D57+D58</f>
        <v>145049.89000000001</v>
      </c>
      <c r="E55" s="58">
        <f>E56+E57+E58</f>
        <v>139360.56599999999</v>
      </c>
      <c r="F55" s="21">
        <f t="shared" si="2"/>
        <v>96.077677825195167</v>
      </c>
      <c r="G55" s="23">
        <f t="shared" si="6"/>
        <v>1.0776778251951669</v>
      </c>
      <c r="H55" s="24"/>
      <c r="I55" s="4"/>
    </row>
    <row r="56" s="25" customFormat="1" ht="17.25" customHeight="1">
      <c r="A56" s="75"/>
      <c r="B56" s="76"/>
      <c r="C56" s="60" t="s">
        <v>14</v>
      </c>
      <c r="D56" s="61">
        <v>117363.636</v>
      </c>
      <c r="E56" s="77">
        <v>111679.81200000001</v>
      </c>
      <c r="F56" s="30">
        <f t="shared" si="2"/>
        <v>95.157082556644724</v>
      </c>
      <c r="G56" s="31">
        <f t="shared" si="6"/>
        <v>0.15708255664472404</v>
      </c>
      <c r="H56" s="25"/>
      <c r="I56" s="25"/>
    </row>
    <row r="57" s="4" customFormat="1" ht="17.25" customHeight="1">
      <c r="A57" s="79"/>
      <c r="B57" s="80"/>
      <c r="C57" s="60" t="s">
        <v>32</v>
      </c>
      <c r="D57" s="61">
        <v>9387</v>
      </c>
      <c r="E57" s="77">
        <v>9381.5</v>
      </c>
      <c r="F57" s="112">
        <f t="shared" si="2"/>
        <v>99.941408330670072</v>
      </c>
      <c r="G57" s="113">
        <f t="shared" si="6"/>
        <v>4.9414083306700718</v>
      </c>
      <c r="H57" s="4"/>
      <c r="I57" s="4"/>
    </row>
    <row r="58" s="32" customFormat="1" ht="27.75" customHeight="1">
      <c r="A58" s="83"/>
      <c r="B58" s="84"/>
      <c r="C58" s="55" t="s">
        <v>15</v>
      </c>
      <c r="D58" s="61">
        <v>18299.254000000001</v>
      </c>
      <c r="E58" s="61">
        <v>18299.254000000001</v>
      </c>
      <c r="F58" s="30">
        <f t="shared" si="2"/>
        <v>100</v>
      </c>
      <c r="G58" s="31">
        <f t="shared" si="6"/>
        <v>5</v>
      </c>
      <c r="H58" s="32"/>
      <c r="I58" s="32"/>
    </row>
    <row r="59" s="4" customFormat="1" ht="30" customHeight="1">
      <c r="A59" s="109" t="s">
        <v>55</v>
      </c>
      <c r="B59" s="70" t="s">
        <v>56</v>
      </c>
      <c r="C59" s="70" t="s">
        <v>57</v>
      </c>
      <c r="D59" s="58">
        <f>D60+D61+D62</f>
        <v>181910.09899999999</v>
      </c>
      <c r="E59" s="58">
        <f>E60+E61+E62</f>
        <v>181247.83499999999</v>
      </c>
      <c r="F59" s="21">
        <f t="shared" si="2"/>
        <v>99.635938849112492</v>
      </c>
      <c r="G59" s="23">
        <f t="shared" si="6"/>
        <v>4.6359388491124918</v>
      </c>
      <c r="H59" s="24"/>
      <c r="I59" s="4"/>
    </row>
    <row r="60" s="25" customFormat="1" ht="18" customHeight="1">
      <c r="A60" s="75"/>
      <c r="B60" s="76"/>
      <c r="C60" s="60" t="s">
        <v>14</v>
      </c>
      <c r="D60" s="61">
        <v>153231.666</v>
      </c>
      <c r="E60" s="77">
        <v>152569.40299999999</v>
      </c>
      <c r="F60" s="81">
        <f t="shared" si="2"/>
        <v>99.567802780399177</v>
      </c>
      <c r="G60" s="82">
        <f t="shared" si="6"/>
        <v>4.5678027803991768</v>
      </c>
      <c r="H60" s="25"/>
      <c r="I60" s="25"/>
    </row>
    <row r="61" s="4" customFormat="1" ht="17.25" customHeight="1">
      <c r="A61" s="79"/>
      <c r="B61" s="80"/>
      <c r="C61" s="60" t="s">
        <v>32</v>
      </c>
      <c r="D61" s="61">
        <v>9518.5</v>
      </c>
      <c r="E61" s="61">
        <v>9518.5</v>
      </c>
      <c r="F61" s="30">
        <f t="shared" si="2"/>
        <v>100</v>
      </c>
      <c r="G61" s="31">
        <f t="shared" si="6"/>
        <v>5</v>
      </c>
      <c r="H61" s="4"/>
      <c r="I61" s="4"/>
    </row>
    <row r="62" s="32" customFormat="1" ht="27" customHeight="1">
      <c r="A62" s="83"/>
      <c r="B62" s="84"/>
      <c r="C62" s="55" t="s">
        <v>15</v>
      </c>
      <c r="D62" s="61">
        <v>19159.933000000001</v>
      </c>
      <c r="E62" s="114">
        <v>19159.932000000001</v>
      </c>
      <c r="F62" s="30">
        <f t="shared" si="2"/>
        <v>99.999994780775069</v>
      </c>
      <c r="G62" s="31">
        <f t="shared" si="6"/>
        <v>4.9999947807750686</v>
      </c>
      <c r="H62" s="32"/>
      <c r="I62" s="32"/>
    </row>
    <row r="63" s="4" customFormat="1" ht="30" customHeight="1">
      <c r="A63" s="109" t="s">
        <v>58</v>
      </c>
      <c r="B63" s="70" t="s">
        <v>59</v>
      </c>
      <c r="C63" s="70" t="s">
        <v>60</v>
      </c>
      <c r="D63" s="58">
        <f>D64+D65+D66</f>
        <v>153605.55900000001</v>
      </c>
      <c r="E63" s="58">
        <f>E64+E65+E66</f>
        <v>153366.79299999998</v>
      </c>
      <c r="F63" s="21">
        <f t="shared" si="2"/>
        <v>99.844559011044623</v>
      </c>
      <c r="G63" s="23">
        <f t="shared" si="6"/>
        <v>4.8445590110446233</v>
      </c>
      <c r="H63" s="24"/>
      <c r="I63" s="4"/>
    </row>
    <row r="64" s="25" customFormat="1" ht="17.25" customHeight="1">
      <c r="A64" s="75"/>
      <c r="B64" s="76"/>
      <c r="C64" s="60" t="s">
        <v>14</v>
      </c>
      <c r="D64" s="61">
        <v>126520.694</v>
      </c>
      <c r="E64" s="77">
        <v>126316.462</v>
      </c>
      <c r="F64" s="81">
        <f t="shared" si="2"/>
        <v>99.838578185478482</v>
      </c>
      <c r="G64" s="82">
        <f t="shared" si="6"/>
        <v>4.8385781854784824</v>
      </c>
      <c r="H64" s="25"/>
      <c r="I64" s="25"/>
    </row>
    <row r="65" s="4" customFormat="1" ht="17.25" customHeight="1">
      <c r="A65" s="79"/>
      <c r="B65" s="80"/>
      <c r="C65" s="60" t="s">
        <v>32</v>
      </c>
      <c r="D65" s="61">
        <v>9071.1000000000004</v>
      </c>
      <c r="E65" s="77">
        <v>9065.9850000000006</v>
      </c>
      <c r="F65" s="112">
        <f t="shared" si="2"/>
        <v>99.943612130833088</v>
      </c>
      <c r="G65" s="113">
        <f t="shared" si="6"/>
        <v>4.9436121308330883</v>
      </c>
      <c r="H65" s="4"/>
      <c r="I65" s="4"/>
    </row>
    <row r="66" s="32" customFormat="1" ht="27" customHeight="1">
      <c r="A66" s="83"/>
      <c r="B66" s="84"/>
      <c r="C66" s="55" t="s">
        <v>15</v>
      </c>
      <c r="D66" s="61">
        <v>18013.764999999999</v>
      </c>
      <c r="E66" s="77">
        <v>17984.346000000001</v>
      </c>
      <c r="F66" s="30">
        <f t="shared" si="2"/>
        <v>99.836686000955382</v>
      </c>
      <c r="G66" s="31">
        <f t="shared" si="6"/>
        <v>4.8366860009553818</v>
      </c>
      <c r="H66" s="32"/>
      <c r="I66" s="32"/>
    </row>
    <row r="67" s="4" customFormat="1" ht="30" customHeight="1">
      <c r="A67" s="109" t="s">
        <v>61</v>
      </c>
      <c r="B67" s="70" t="s">
        <v>62</v>
      </c>
      <c r="C67" s="70" t="s">
        <v>63</v>
      </c>
      <c r="D67" s="58">
        <f>D68+D69+D70</f>
        <v>144572.94899999999</v>
      </c>
      <c r="E67" s="58">
        <f>E68+E69+E70</f>
        <v>139067.94200000001</v>
      </c>
      <c r="F67" s="21">
        <f t="shared" si="2"/>
        <v>96.192228879553412</v>
      </c>
      <c r="G67" s="23">
        <f t="shared" si="6"/>
        <v>1.1922288795534115</v>
      </c>
      <c r="H67" s="24"/>
      <c r="I67" s="4"/>
    </row>
    <row r="68" s="25" customFormat="1" ht="17.25" customHeight="1">
      <c r="A68" s="75"/>
      <c r="B68" s="76"/>
      <c r="C68" s="60" t="s">
        <v>14</v>
      </c>
      <c r="D68" s="61">
        <v>124273.815</v>
      </c>
      <c r="E68" s="77">
        <v>118770.92200000001</v>
      </c>
      <c r="F68" s="30">
        <f t="shared" si="2"/>
        <v>95.571960995966847</v>
      </c>
      <c r="G68" s="31">
        <f t="shared" si="6"/>
        <v>0.57196099596684746</v>
      </c>
      <c r="H68" s="25"/>
      <c r="I68" s="25"/>
    </row>
    <row r="69" s="4" customFormat="1" ht="17.25" customHeight="1">
      <c r="A69" s="79"/>
      <c r="B69" s="80"/>
      <c r="C69" s="60" t="s">
        <v>32</v>
      </c>
      <c r="D69" s="61">
        <v>7561.3999999999996</v>
      </c>
      <c r="E69" s="77">
        <v>7559.2860000000001</v>
      </c>
      <c r="F69" s="81">
        <f t="shared" si="2"/>
        <v>99.972042214404738</v>
      </c>
      <c r="G69" s="82">
        <f t="shared" si="6"/>
        <v>4.9720422144047376</v>
      </c>
      <c r="H69" s="4"/>
      <c r="I69" s="4"/>
    </row>
    <row r="70" s="4" customFormat="1" ht="27.75" customHeight="1">
      <c r="A70" s="83"/>
      <c r="B70" s="84"/>
      <c r="C70" s="55" t="s">
        <v>15</v>
      </c>
      <c r="D70" s="61">
        <v>12737.734</v>
      </c>
      <c r="E70" s="61">
        <v>12737.734</v>
      </c>
      <c r="F70" s="30">
        <f t="shared" si="2"/>
        <v>100</v>
      </c>
      <c r="G70" s="31">
        <f t="shared" si="6"/>
        <v>5</v>
      </c>
      <c r="H70" s="4"/>
      <c r="I70" s="4"/>
    </row>
    <row r="71" s="4" customFormat="1" ht="30" customHeight="1">
      <c r="A71" s="109" t="s">
        <v>64</v>
      </c>
      <c r="B71" s="70" t="s">
        <v>65</v>
      </c>
      <c r="C71" s="70" t="s">
        <v>66</v>
      </c>
      <c r="D71" s="58">
        <f>D72+D73+D74</f>
        <v>28978.751</v>
      </c>
      <c r="E71" s="58">
        <f>E72+E73+E74</f>
        <v>28940.655000000002</v>
      </c>
      <c r="F71" s="115">
        <f t="shared" si="2"/>
        <v>99.868538157493404</v>
      </c>
      <c r="G71" s="103">
        <f t="shared" si="6"/>
        <v>4.8685381574934041</v>
      </c>
      <c r="H71" s="4"/>
      <c r="I71" s="4"/>
    </row>
    <row r="72" s="25" customFormat="1" ht="17.25" customHeight="1">
      <c r="A72" s="75"/>
      <c r="B72" s="76"/>
      <c r="C72" s="60" t="s">
        <v>14</v>
      </c>
      <c r="D72" s="61">
        <v>28218.050999999999</v>
      </c>
      <c r="E72" s="77">
        <v>28179.955000000002</v>
      </c>
      <c r="F72" s="81">
        <f t="shared" si="2"/>
        <v>99.864994219480295</v>
      </c>
      <c r="G72" s="82">
        <f t="shared" si="6"/>
        <v>4.8649942194802946</v>
      </c>
      <c r="H72" s="25"/>
      <c r="I72" s="25"/>
    </row>
    <row r="73" s="4" customFormat="1" ht="17.25" customHeight="1">
      <c r="A73" s="79"/>
      <c r="B73" s="80"/>
      <c r="C73" s="60" t="s">
        <v>32</v>
      </c>
      <c r="D73" s="61">
        <v>760.70000000000005</v>
      </c>
      <c r="E73" s="61">
        <v>760.70000000000005</v>
      </c>
      <c r="F73" s="30">
        <f t="shared" si="2"/>
        <v>100</v>
      </c>
      <c r="G73" s="31">
        <f t="shared" si="6"/>
        <v>5</v>
      </c>
      <c r="H73" s="4"/>
      <c r="I73" s="4"/>
    </row>
    <row r="74" s="4" customFormat="1" ht="27.75" hidden="1" customHeight="1">
      <c r="A74" s="83"/>
      <c r="B74" s="84"/>
      <c r="C74" s="55" t="s">
        <v>15</v>
      </c>
      <c r="D74" s="52">
        <v>0</v>
      </c>
      <c r="E74" s="52">
        <v>0</v>
      </c>
      <c r="F74" s="30" t="e">
        <f t="shared" ref="F74:F99" si="7">E74/D74*100</f>
        <v>#DIV/0!</v>
      </c>
      <c r="G74" s="67" t="e">
        <f>#REF!-95</f>
        <v>#REF!</v>
      </c>
      <c r="H74" s="4"/>
      <c r="I74" s="4"/>
    </row>
    <row r="75" s="4" customFormat="1" ht="49.5" customHeight="1">
      <c r="A75" s="109" t="s">
        <v>67</v>
      </c>
      <c r="B75" s="70" t="s">
        <v>68</v>
      </c>
      <c r="C75" s="70" t="s">
        <v>69</v>
      </c>
      <c r="D75" s="58">
        <f>D76+D77+D78</f>
        <v>1325921.476</v>
      </c>
      <c r="E75" s="58">
        <f>E76+E77+E78</f>
        <v>939596.42200000002</v>
      </c>
      <c r="F75" s="21">
        <f t="shared" si="7"/>
        <v>70.863655126436768</v>
      </c>
      <c r="G75" s="23">
        <f t="shared" ref="G75:G84" si="8">F75-95</f>
        <v>-24.136344873563232</v>
      </c>
      <c r="H75" s="4"/>
      <c r="I75" s="4"/>
    </row>
    <row r="76" s="4" customFormat="1" ht="17.25" customHeight="1">
      <c r="A76" s="116"/>
      <c r="B76" s="117"/>
      <c r="C76" s="55" t="s">
        <v>14</v>
      </c>
      <c r="D76" s="61">
        <v>1270091.801</v>
      </c>
      <c r="E76" s="77">
        <v>904538.01500000001</v>
      </c>
      <c r="F76" s="30">
        <f t="shared" si="7"/>
        <v>71.218317785203951</v>
      </c>
      <c r="G76" s="31">
        <f t="shared" si="8"/>
        <v>-23.781682214796049</v>
      </c>
      <c r="H76" s="4"/>
      <c r="I76" s="4"/>
    </row>
    <row r="77" s="32" customFormat="1" ht="17.25" customHeight="1">
      <c r="A77" s="45"/>
      <c r="B77" s="46"/>
      <c r="C77" s="55" t="s">
        <v>32</v>
      </c>
      <c r="D77" s="93">
        <v>3616.0830000000001</v>
      </c>
      <c r="E77" s="77">
        <v>2740.9969999999998</v>
      </c>
      <c r="F77" s="30">
        <f t="shared" si="7"/>
        <v>75.80016830365895</v>
      </c>
      <c r="G77" s="31">
        <f t="shared" si="8"/>
        <v>-19.19983169634105</v>
      </c>
      <c r="H77" s="32"/>
      <c r="I77" s="32"/>
    </row>
    <row r="78" s="32" customFormat="1" ht="27.75" customHeight="1">
      <c r="A78" s="45"/>
      <c r="B78" s="46"/>
      <c r="C78" s="28" t="s">
        <v>15</v>
      </c>
      <c r="D78" s="30">
        <v>52213.591999999997</v>
      </c>
      <c r="E78" s="30">
        <v>32317.41</v>
      </c>
      <c r="F78" s="30">
        <f t="shared" si="7"/>
        <v>61.894630808008763</v>
      </c>
      <c r="G78" s="31">
        <f t="shared" si="8"/>
        <v>-33.105369191991237</v>
      </c>
      <c r="H78" s="32"/>
      <c r="I78" s="32"/>
    </row>
    <row r="79" s="32" customFormat="1" ht="21" customHeight="1">
      <c r="A79" s="65"/>
      <c r="B79" s="66"/>
      <c r="C79" s="38" t="s">
        <v>16</v>
      </c>
      <c r="D79" s="40">
        <v>36891.519999999997</v>
      </c>
      <c r="E79" s="40">
        <v>23231.52</v>
      </c>
      <c r="F79" s="40">
        <f t="shared" si="7"/>
        <v>62.972520514199473</v>
      </c>
      <c r="G79" s="108">
        <f t="shared" si="8"/>
        <v>-32.027479485800527</v>
      </c>
      <c r="H79" s="50"/>
      <c r="I79" s="32"/>
    </row>
    <row r="80" s="4" customFormat="1" ht="44.25" customHeight="1">
      <c r="A80" s="18" t="s">
        <v>70</v>
      </c>
      <c r="B80" s="19" t="s">
        <v>71</v>
      </c>
      <c r="C80" s="20" t="s">
        <v>72</v>
      </c>
      <c r="D80" s="21">
        <f>D81+D82</f>
        <v>4710683.7949999999</v>
      </c>
      <c r="E80" s="21">
        <f>E81+E82</f>
        <v>3666105.1349999998</v>
      </c>
      <c r="F80" s="21">
        <f t="shared" si="7"/>
        <v>77.825328435147071</v>
      </c>
      <c r="G80" s="23">
        <f t="shared" si="8"/>
        <v>-17.174671564852929</v>
      </c>
      <c r="H80" s="4"/>
      <c r="I80" s="4"/>
    </row>
    <row r="81" s="4" customFormat="1" ht="18" customHeight="1">
      <c r="A81" s="116"/>
      <c r="B81" s="117"/>
      <c r="C81" s="55" t="s">
        <v>14</v>
      </c>
      <c r="D81" s="118">
        <v>2505456.3640000001</v>
      </c>
      <c r="E81" s="77">
        <v>1508058.0009999999</v>
      </c>
      <c r="F81" s="30">
        <f t="shared" si="7"/>
        <v>60.190950545726608</v>
      </c>
      <c r="G81" s="31">
        <f t="shared" si="8"/>
        <v>-34.809049454273392</v>
      </c>
      <c r="H81" s="4"/>
      <c r="I81" s="4"/>
    </row>
    <row r="82" s="32" customFormat="1" ht="27" customHeight="1">
      <c r="A82" s="45"/>
      <c r="B82" s="46"/>
      <c r="C82" s="28" t="s">
        <v>15</v>
      </c>
      <c r="D82" s="30">
        <v>2205227.4309999999</v>
      </c>
      <c r="E82" s="30">
        <v>2158047.1340000001</v>
      </c>
      <c r="F82" s="30">
        <f t="shared" si="7"/>
        <v>97.860524663498992</v>
      </c>
      <c r="G82" s="31">
        <f t="shared" si="8"/>
        <v>2.8605246634989925</v>
      </c>
      <c r="H82" s="32"/>
      <c r="I82" s="32"/>
    </row>
    <row r="83" s="32" customFormat="1" ht="21" customHeight="1">
      <c r="A83" s="45"/>
      <c r="B83" s="46"/>
      <c r="C83" s="119" t="s">
        <v>16</v>
      </c>
      <c r="D83" s="40">
        <v>4621605.182</v>
      </c>
      <c r="E83" s="40">
        <v>3577205.2459999998</v>
      </c>
      <c r="F83" s="40">
        <f t="shared" si="7"/>
        <v>77.401792345489014</v>
      </c>
      <c r="G83" s="108">
        <f t="shared" si="8"/>
        <v>-17.598207654510986</v>
      </c>
      <c r="H83" s="120"/>
      <c r="I83" s="32"/>
    </row>
    <row r="84" s="4" customFormat="1" ht="44.25" customHeight="1">
      <c r="A84" s="109" t="s">
        <v>73</v>
      </c>
      <c r="B84" s="70" t="s">
        <v>74</v>
      </c>
      <c r="C84" s="20" t="s">
        <v>75</v>
      </c>
      <c r="D84" s="21">
        <f>D86+D87+D88</f>
        <v>9384580.9910000004</v>
      </c>
      <c r="E84" s="21">
        <f>E86+E87+E88</f>
        <v>8824586.7320000008</v>
      </c>
      <c r="F84" s="21">
        <f t="shared" si="7"/>
        <v>94.0328261907799</v>
      </c>
      <c r="G84" s="23">
        <f t="shared" si="8"/>
        <v>-0.96717380922009966</v>
      </c>
      <c r="H84" s="4"/>
      <c r="I84" s="4"/>
    </row>
    <row r="85" s="4" customFormat="1" ht="45" hidden="1" customHeight="1">
      <c r="A85" s="75"/>
      <c r="B85" s="76"/>
      <c r="C85" s="20" t="s">
        <v>76</v>
      </c>
      <c r="D85" s="21">
        <f>D86+D87+D89</f>
        <v>6365815.4950000001</v>
      </c>
      <c r="E85" s="21">
        <f>E86+E87+E89</f>
        <v>6082733.5120000001</v>
      </c>
      <c r="F85" s="21">
        <f t="shared" si="7"/>
        <v>95.553091615326508</v>
      </c>
      <c r="G85" s="121" t="e">
        <f>#REF!-95</f>
        <v>#REF!</v>
      </c>
      <c r="H85" s="4"/>
      <c r="I85" s="4"/>
    </row>
    <row r="86" s="25" customFormat="1" ht="17.25" customHeight="1">
      <c r="A86" s="79"/>
      <c r="B86" s="80"/>
      <c r="C86" s="104" t="s">
        <v>14</v>
      </c>
      <c r="D86" s="30">
        <v>6356621.1950000003</v>
      </c>
      <c r="E86" s="30">
        <v>6073539.2139999997</v>
      </c>
      <c r="F86" s="30">
        <f t="shared" si="7"/>
        <v>95.546659580365315</v>
      </c>
      <c r="G86" s="31">
        <f t="shared" ref="G86:G90" si="9">F86-95</f>
        <v>0.54665958036531492</v>
      </c>
      <c r="H86" s="25"/>
      <c r="I86" s="25"/>
    </row>
    <row r="87" s="25" customFormat="1" ht="17.25" customHeight="1">
      <c r="A87" s="79"/>
      <c r="B87" s="80"/>
      <c r="C87" s="104" t="s">
        <v>32</v>
      </c>
      <c r="D87" s="30">
        <v>9194.2999999999993</v>
      </c>
      <c r="E87" s="30">
        <v>9194.2980000000007</v>
      </c>
      <c r="F87" s="30">
        <f t="shared" si="7"/>
        <v>99.99997824739242</v>
      </c>
      <c r="G87" s="31">
        <f t="shared" si="9"/>
        <v>4.9999782473924199</v>
      </c>
      <c r="H87" s="25"/>
      <c r="I87" s="25"/>
    </row>
    <row r="88" s="4" customFormat="1" ht="27" customHeight="1">
      <c r="A88" s="79"/>
      <c r="B88" s="80"/>
      <c r="C88" s="60" t="s">
        <v>15</v>
      </c>
      <c r="D88" s="111">
        <v>3018765.4959999998</v>
      </c>
      <c r="E88" s="77">
        <v>2741853.2200000002</v>
      </c>
      <c r="F88" s="30">
        <f t="shared" si="7"/>
        <v>90.826969621624443</v>
      </c>
      <c r="G88" s="31">
        <f t="shared" si="9"/>
        <v>-4.1730303783755573</v>
      </c>
      <c r="H88" s="4"/>
      <c r="I88" s="4"/>
    </row>
    <row r="89" s="4" customFormat="1" ht="44.25" hidden="1" customHeight="1">
      <c r="A89" s="79"/>
      <c r="B89" s="80"/>
      <c r="C89" s="122" t="s">
        <v>77</v>
      </c>
      <c r="D89" s="52"/>
      <c r="E89" s="52"/>
      <c r="F89" s="30" t="e">
        <f t="shared" si="7"/>
        <v>#DIV/0!</v>
      </c>
      <c r="G89" s="31" t="e">
        <f t="shared" si="9"/>
        <v>#DIV/0!</v>
      </c>
      <c r="H89" s="4"/>
      <c r="I89" s="4"/>
    </row>
    <row r="90" s="4" customFormat="1" ht="21" customHeight="1">
      <c r="A90" s="79"/>
      <c r="B90" s="80"/>
      <c r="C90" s="85" t="s">
        <v>16</v>
      </c>
      <c r="D90" s="123">
        <v>303913.16700000002</v>
      </c>
      <c r="E90" s="40">
        <v>22090.617999999999</v>
      </c>
      <c r="F90" s="40">
        <f t="shared" si="7"/>
        <v>7.2687268597349046</v>
      </c>
      <c r="G90" s="108">
        <f t="shared" si="9"/>
        <v>-87.731273140265102</v>
      </c>
      <c r="H90" s="50"/>
      <c r="I90" s="4"/>
    </row>
    <row r="91" s="4" customFormat="1" ht="40.5" hidden="1" customHeight="1">
      <c r="A91" s="83"/>
      <c r="B91" s="84"/>
      <c r="C91" s="85" t="s">
        <v>78</v>
      </c>
      <c r="D91" s="86"/>
      <c r="E91" s="87"/>
      <c r="F91" s="40" t="e">
        <f t="shared" si="7"/>
        <v>#DIV/0!</v>
      </c>
      <c r="G91" s="99" t="e">
        <f>#REF!-95</f>
        <v>#REF!</v>
      </c>
      <c r="H91" s="50"/>
      <c r="I91" s="4"/>
    </row>
    <row r="92" s="4" customFormat="1" ht="30" customHeight="1">
      <c r="A92" s="109" t="s">
        <v>79</v>
      </c>
      <c r="B92" s="70" t="s">
        <v>80</v>
      </c>
      <c r="C92" s="70" t="s">
        <v>81</v>
      </c>
      <c r="D92" s="58">
        <f>D93+D94+D95</f>
        <v>9648834.9039999992</v>
      </c>
      <c r="E92" s="58">
        <f>E93+E94+E95</f>
        <v>9300245.9110000003</v>
      </c>
      <c r="F92" s="21">
        <f t="shared" si="7"/>
        <v>96.387242641539146</v>
      </c>
      <c r="G92" s="23">
        <f t="shared" ref="G92:G95" si="10">F92-95</f>
        <v>1.3872426415391459</v>
      </c>
      <c r="H92" s="4"/>
      <c r="I92" s="4"/>
    </row>
    <row r="93" s="25" customFormat="1" ht="17.25" customHeight="1">
      <c r="A93" s="75"/>
      <c r="B93" s="76"/>
      <c r="C93" s="124" t="s">
        <v>14</v>
      </c>
      <c r="D93" s="61">
        <f>7593653.807-235.761</f>
        <v>7593418.0460000001</v>
      </c>
      <c r="E93" s="77">
        <v>7244829.0530000003</v>
      </c>
      <c r="F93" s="30">
        <f t="shared" si="7"/>
        <v>95.409326987026262</v>
      </c>
      <c r="G93" s="31">
        <f t="shared" si="10"/>
        <v>0.40932698702626169</v>
      </c>
      <c r="H93" s="25"/>
      <c r="I93" s="25"/>
    </row>
    <row r="94" s="4" customFormat="1" ht="17.25" customHeight="1">
      <c r="A94" s="79"/>
      <c r="B94" s="80"/>
      <c r="C94" s="55" t="s">
        <v>32</v>
      </c>
      <c r="D94" s="61">
        <v>383002.23200000002</v>
      </c>
      <c r="E94" s="77">
        <v>383002.23200000002</v>
      </c>
      <c r="F94" s="30">
        <f t="shared" si="7"/>
        <v>100</v>
      </c>
      <c r="G94" s="31">
        <f t="shared" si="10"/>
        <v>5</v>
      </c>
      <c r="H94" s="4"/>
      <c r="I94" s="4"/>
    </row>
    <row r="95" s="4" customFormat="1" ht="27" customHeight="1">
      <c r="A95" s="79"/>
      <c r="B95" s="80"/>
      <c r="C95" s="55" t="s">
        <v>15</v>
      </c>
      <c r="D95" s="61">
        <v>1672414.6259999999</v>
      </c>
      <c r="E95" s="77">
        <v>1672414.6259999999</v>
      </c>
      <c r="F95" s="30">
        <f t="shared" si="7"/>
        <v>100</v>
      </c>
      <c r="G95" s="31">
        <f t="shared" si="10"/>
        <v>5</v>
      </c>
      <c r="H95" s="4"/>
      <c r="I95" s="4"/>
    </row>
    <row r="96" s="4" customFormat="1" ht="21" hidden="1" customHeight="1">
      <c r="A96" s="79"/>
      <c r="B96" s="80"/>
      <c r="C96" s="125" t="s">
        <v>16</v>
      </c>
      <c r="D96" s="126"/>
      <c r="E96" s="126"/>
      <c r="F96" s="40" t="e">
        <f t="shared" si="7"/>
        <v>#DIV/0!</v>
      </c>
      <c r="G96" s="99" t="e">
        <f>#REF!-95</f>
        <v>#REF!</v>
      </c>
      <c r="H96" s="4"/>
      <c r="I96" s="4"/>
    </row>
    <row r="97" s="4" customFormat="1" ht="30" customHeight="1">
      <c r="A97" s="127" t="s">
        <v>82</v>
      </c>
      <c r="B97" s="128" t="s">
        <v>83</v>
      </c>
      <c r="C97" s="129" t="s">
        <v>84</v>
      </c>
      <c r="D97" s="130">
        <f>D98+D99+D100</f>
        <v>125809.375</v>
      </c>
      <c r="E97" s="131">
        <f>E98+E99+E100</f>
        <v>125803.586</v>
      </c>
      <c r="F97" s="59">
        <f t="shared" si="7"/>
        <v>99.995398594103179</v>
      </c>
      <c r="G97" s="23">
        <f t="shared" ref="G97:G99" si="11">F97-95</f>
        <v>4.9953985941031789</v>
      </c>
      <c r="H97" s="4"/>
      <c r="I97" s="4"/>
    </row>
    <row r="98" s="4" customFormat="1" ht="17.25" customHeight="1">
      <c r="A98" s="79"/>
      <c r="B98" s="80"/>
      <c r="C98" s="124" t="s">
        <v>14</v>
      </c>
      <c r="D98" s="111">
        <v>125461.075</v>
      </c>
      <c r="E98" s="77">
        <v>125455.28599999999</v>
      </c>
      <c r="F98" s="62">
        <f t="shared" si="7"/>
        <v>99.99538581986485</v>
      </c>
      <c r="G98" s="31">
        <f t="shared" si="11"/>
        <v>4.9953858198648504</v>
      </c>
      <c r="H98" s="4"/>
      <c r="I98" s="4"/>
    </row>
    <row r="99" s="4" customFormat="1" ht="17.25" customHeight="1">
      <c r="A99" s="79"/>
      <c r="B99" s="80"/>
      <c r="C99" s="55" t="s">
        <v>32</v>
      </c>
      <c r="D99" s="61">
        <v>348.30000000000001</v>
      </c>
      <c r="E99" s="77">
        <v>348.30000000000001</v>
      </c>
      <c r="F99" s="30">
        <f t="shared" si="7"/>
        <v>100</v>
      </c>
      <c r="G99" s="31">
        <f t="shared" si="11"/>
        <v>5</v>
      </c>
      <c r="H99" s="4"/>
      <c r="I99" s="4"/>
    </row>
    <row r="100" s="4" customFormat="1" ht="26.25" hidden="1" customHeight="1">
      <c r="A100" s="79"/>
      <c r="B100" s="80"/>
      <c r="C100" s="60" t="s">
        <v>15</v>
      </c>
      <c r="D100" s="52"/>
      <c r="E100" s="52"/>
      <c r="F100" s="30" t="e">
        <f t="shared" ref="F100:F163" si="12">E100/D100*100</f>
        <v>#DIV/0!</v>
      </c>
      <c r="G100" s="67" t="e">
        <f>#REF!-95</f>
        <v>#REF!</v>
      </c>
      <c r="H100" s="4"/>
      <c r="I100" s="4"/>
    </row>
    <row r="101" s="4" customFormat="1" ht="44.25" customHeight="1">
      <c r="A101" s="127" t="s">
        <v>85</v>
      </c>
      <c r="B101" s="132" t="s">
        <v>86</v>
      </c>
      <c r="C101" s="57" t="s">
        <v>87</v>
      </c>
      <c r="D101" s="58">
        <f>D102+D103</f>
        <v>93138.577000000005</v>
      </c>
      <c r="E101" s="58">
        <f>E102+E103</f>
        <v>92508.932000000001</v>
      </c>
      <c r="F101" s="21">
        <f t="shared" si="12"/>
        <v>99.323969701619987</v>
      </c>
      <c r="G101" s="23">
        <f t="shared" ref="G101:G102" si="13">F101-95</f>
        <v>4.3239697016199869</v>
      </c>
      <c r="H101" s="4"/>
      <c r="I101" s="4"/>
    </row>
    <row r="102" s="25" customFormat="1" ht="18" customHeight="1">
      <c r="A102" s="79"/>
      <c r="B102" s="80"/>
      <c r="C102" s="60" t="s">
        <v>14</v>
      </c>
      <c r="D102" s="61">
        <v>93138.577000000005</v>
      </c>
      <c r="E102" s="30">
        <v>92508.932000000001</v>
      </c>
      <c r="F102" s="30">
        <f t="shared" si="12"/>
        <v>99.323969701619987</v>
      </c>
      <c r="G102" s="31">
        <f t="shared" si="13"/>
        <v>4.3239697016199869</v>
      </c>
      <c r="H102" s="25"/>
      <c r="I102" s="25"/>
    </row>
    <row r="103" s="32" customFormat="1" ht="27" hidden="1" customHeight="1">
      <c r="A103" s="83"/>
      <c r="B103" s="84"/>
      <c r="C103" s="60" t="s">
        <v>15</v>
      </c>
      <c r="D103" s="52"/>
      <c r="E103" s="52"/>
      <c r="F103" s="30" t="e">
        <f t="shared" si="12"/>
        <v>#DIV/0!</v>
      </c>
      <c r="G103" s="133" t="e">
        <f>#REF!-95</f>
        <v>#REF!</v>
      </c>
      <c r="H103" s="4"/>
      <c r="I103" s="32"/>
    </row>
    <row r="104" s="4" customFormat="1" ht="44.25" customHeight="1">
      <c r="A104" s="18" t="s">
        <v>88</v>
      </c>
      <c r="B104" s="19" t="s">
        <v>89</v>
      </c>
      <c r="C104" s="70" t="s">
        <v>90</v>
      </c>
      <c r="D104" s="58">
        <f>D105+D106+D107</f>
        <v>866102.27999999991</v>
      </c>
      <c r="E104" s="58">
        <f>E105+E106+E107</f>
        <v>854604.71100000001</v>
      </c>
      <c r="F104" s="21">
        <f t="shared" si="12"/>
        <v>98.672492930049799</v>
      </c>
      <c r="G104" s="23">
        <f t="shared" ref="G104:G111" si="14">F104-95</f>
        <v>3.672492930049799</v>
      </c>
      <c r="H104" s="4"/>
      <c r="I104" s="4"/>
    </row>
    <row r="105" s="25" customFormat="1" ht="17.25" customHeight="1">
      <c r="A105" s="75"/>
      <c r="B105" s="76"/>
      <c r="C105" s="55" t="s">
        <v>14</v>
      </c>
      <c r="D105" s="61">
        <v>584257.39000000001</v>
      </c>
      <c r="E105" s="77">
        <v>582563.478</v>
      </c>
      <c r="F105" s="30">
        <f t="shared" si="12"/>
        <v>99.710074356098431</v>
      </c>
      <c r="G105" s="31">
        <f t="shared" si="14"/>
        <v>4.7100743560984313</v>
      </c>
      <c r="H105" s="25"/>
      <c r="I105" s="25"/>
    </row>
    <row r="106" s="134" customFormat="1" ht="17.25" customHeight="1">
      <c r="A106" s="79"/>
      <c r="B106" s="80"/>
      <c r="C106" s="55" t="s">
        <v>32</v>
      </c>
      <c r="D106" s="61">
        <f>131294.8-1805.5</f>
        <v>129489.29999999999</v>
      </c>
      <c r="E106" s="77">
        <v>128661.42200000001</v>
      </c>
      <c r="F106" s="30">
        <f t="shared" si="12"/>
        <v>99.360659143265124</v>
      </c>
      <c r="G106" s="31">
        <f t="shared" si="14"/>
        <v>4.3606591432651243</v>
      </c>
      <c r="H106" s="134"/>
      <c r="I106" s="134"/>
    </row>
    <row r="107" s="32" customFormat="1" ht="28.5" customHeight="1">
      <c r="A107" s="83"/>
      <c r="B107" s="84"/>
      <c r="C107" s="55" t="s">
        <v>15</v>
      </c>
      <c r="D107" s="61">
        <v>152355.59</v>
      </c>
      <c r="E107" s="77">
        <v>143379.81099999999</v>
      </c>
      <c r="F107" s="30">
        <f t="shared" si="12"/>
        <v>94.108664473682907</v>
      </c>
      <c r="G107" s="31">
        <f t="shared" si="14"/>
        <v>-0.89133552631709279</v>
      </c>
      <c r="H107" s="4"/>
      <c r="I107" s="32"/>
    </row>
    <row r="108" s="4" customFormat="1" ht="44.25" customHeight="1">
      <c r="A108" s="109" t="s">
        <v>91</v>
      </c>
      <c r="B108" s="70" t="s">
        <v>92</v>
      </c>
      <c r="C108" s="70" t="s">
        <v>93</v>
      </c>
      <c r="D108" s="58">
        <f>D109+D110+D111</f>
        <v>240409.90900000001</v>
      </c>
      <c r="E108" s="58">
        <f>E109+E110+E111</f>
        <v>240367.96799999999</v>
      </c>
      <c r="F108" s="135">
        <f t="shared" si="12"/>
        <v>99.982554379653294</v>
      </c>
      <c r="G108" s="136">
        <f t="shared" si="14"/>
        <v>4.9825543796532941</v>
      </c>
      <c r="H108" s="4"/>
      <c r="I108" s="4"/>
    </row>
    <row r="109" s="25" customFormat="1" ht="17.25" customHeight="1">
      <c r="A109" s="75"/>
      <c r="B109" s="76"/>
      <c r="C109" s="55" t="s">
        <v>14</v>
      </c>
      <c r="D109" s="61">
        <v>238759.80900000001</v>
      </c>
      <c r="E109" s="77">
        <v>238717.86799999999</v>
      </c>
      <c r="F109" s="112">
        <f t="shared" si="12"/>
        <v>99.982433810708898</v>
      </c>
      <c r="G109" s="113">
        <f t="shared" si="14"/>
        <v>4.9824338107088977</v>
      </c>
      <c r="H109" s="25"/>
      <c r="I109" s="25"/>
    </row>
    <row r="110" s="25" customFormat="1" ht="17.25" customHeight="1">
      <c r="A110" s="79"/>
      <c r="B110" s="80"/>
      <c r="C110" s="60" t="s">
        <v>32</v>
      </c>
      <c r="D110" s="61">
        <v>202.19999999999999</v>
      </c>
      <c r="E110" s="77">
        <v>202.19999999999999</v>
      </c>
      <c r="F110" s="30">
        <f t="shared" si="12"/>
        <v>100</v>
      </c>
      <c r="G110" s="31">
        <f t="shared" si="14"/>
        <v>5</v>
      </c>
      <c r="H110" s="25"/>
      <c r="I110" s="25"/>
    </row>
    <row r="111" s="25" customFormat="1" ht="28.5" customHeight="1">
      <c r="A111" s="79"/>
      <c r="B111" s="80"/>
      <c r="C111" s="60" t="s">
        <v>15</v>
      </c>
      <c r="D111" s="61">
        <v>1447.9000000000001</v>
      </c>
      <c r="E111" s="61">
        <v>1447.9000000000001</v>
      </c>
      <c r="F111" s="30">
        <f t="shared" si="12"/>
        <v>100</v>
      </c>
      <c r="G111" s="31">
        <f t="shared" si="14"/>
        <v>5</v>
      </c>
      <c r="H111" s="25"/>
      <c r="I111" s="25"/>
    </row>
    <row r="112" s="63" customFormat="1" ht="21" hidden="1" customHeight="1">
      <c r="A112" s="83"/>
      <c r="B112" s="84"/>
      <c r="C112" s="85" t="s">
        <v>16</v>
      </c>
      <c r="D112" s="86"/>
      <c r="E112" s="87"/>
      <c r="F112" s="40" t="e">
        <f t="shared" si="12"/>
        <v>#DIV/0!</v>
      </c>
      <c r="G112" s="99" t="e">
        <f>#REF!-95</f>
        <v>#REF!</v>
      </c>
      <c r="H112" s="63"/>
      <c r="I112" s="63"/>
    </row>
    <row r="113" s="4" customFormat="1" ht="30" customHeight="1">
      <c r="A113" s="109" t="s">
        <v>94</v>
      </c>
      <c r="B113" s="70" t="s">
        <v>95</v>
      </c>
      <c r="C113" s="70" t="s">
        <v>96</v>
      </c>
      <c r="D113" s="58">
        <f>D114+D115+D116</f>
        <v>895101.92749999999</v>
      </c>
      <c r="E113" s="58">
        <f>E114+E115+E116</f>
        <v>882986.08049999992</v>
      </c>
      <c r="F113" s="21">
        <f t="shared" si="12"/>
        <v>98.646428230376031</v>
      </c>
      <c r="G113" s="23">
        <f t="shared" ref="G113:G120" si="15">F113-95</f>
        <v>3.6464282303760314</v>
      </c>
      <c r="H113" s="4"/>
      <c r="I113" s="4"/>
    </row>
    <row r="114" s="25" customFormat="1" ht="18" customHeight="1">
      <c r="A114" s="75"/>
      <c r="B114" s="76"/>
      <c r="C114" s="55" t="s">
        <v>14</v>
      </c>
      <c r="D114" s="61">
        <v>893293.62300000002</v>
      </c>
      <c r="E114" s="29">
        <v>881177.77599999995</v>
      </c>
      <c r="F114" s="30">
        <f t="shared" si="12"/>
        <v>98.643688179558396</v>
      </c>
      <c r="G114" s="31">
        <f t="shared" si="15"/>
        <v>3.6436881795583957</v>
      </c>
      <c r="H114" s="25"/>
      <c r="I114" s="25"/>
    </row>
    <row r="115" s="32" customFormat="1" ht="16.899999999999999" hidden="1" customHeight="1">
      <c r="A115" s="79"/>
      <c r="B115" s="80"/>
      <c r="C115" s="55" t="s">
        <v>32</v>
      </c>
      <c r="D115" s="52"/>
      <c r="E115" s="137"/>
      <c r="F115" s="30" t="e">
        <f t="shared" si="12"/>
        <v>#DIV/0!</v>
      </c>
      <c r="G115" s="31" t="e">
        <f t="shared" si="15"/>
        <v>#DIV/0!</v>
      </c>
      <c r="H115" s="32"/>
      <c r="I115" s="32"/>
    </row>
    <row r="116" s="4" customFormat="1" ht="27.75" customHeight="1">
      <c r="A116" s="83"/>
      <c r="B116" s="84"/>
      <c r="C116" s="55" t="s">
        <v>15</v>
      </c>
      <c r="D116" s="138">
        <v>1808.3045</v>
      </c>
      <c r="E116" s="138">
        <v>1808.3045</v>
      </c>
      <c r="F116" s="30">
        <f t="shared" si="12"/>
        <v>100</v>
      </c>
      <c r="G116" s="31">
        <f t="shared" si="15"/>
        <v>5</v>
      </c>
      <c r="H116" s="4"/>
      <c r="I116" s="4"/>
    </row>
    <row r="117" s="4" customFormat="1" ht="44.25" customHeight="1">
      <c r="A117" s="109" t="s">
        <v>97</v>
      </c>
      <c r="B117" s="70" t="s">
        <v>98</v>
      </c>
      <c r="C117" s="70" t="s">
        <v>99</v>
      </c>
      <c r="D117" s="58">
        <f>D118+D119+D120</f>
        <v>1381161.9669999999</v>
      </c>
      <c r="E117" s="58">
        <f>E118+E119+E120</f>
        <v>1370706.8730000001</v>
      </c>
      <c r="F117" s="21">
        <f t="shared" si="12"/>
        <v>99.24302187217701</v>
      </c>
      <c r="G117" s="23">
        <f t="shared" si="15"/>
        <v>4.2430218721770103</v>
      </c>
      <c r="H117" s="4"/>
      <c r="I117" s="4"/>
    </row>
    <row r="118" s="25" customFormat="1" ht="18" customHeight="1">
      <c r="A118" s="75"/>
      <c r="B118" s="76"/>
      <c r="C118" s="55" t="s">
        <v>14</v>
      </c>
      <c r="D118" s="61">
        <v>1346817.689</v>
      </c>
      <c r="E118" s="77">
        <v>1339366.0260000001</v>
      </c>
      <c r="F118" s="81">
        <f t="shared" si="12"/>
        <v>99.446720735786243</v>
      </c>
      <c r="G118" s="82">
        <f t="shared" si="15"/>
        <v>4.4467207357862435</v>
      </c>
      <c r="H118" s="25"/>
      <c r="I118" s="25"/>
    </row>
    <row r="119" s="139" customFormat="1" ht="18" customHeight="1">
      <c r="A119" s="79"/>
      <c r="B119" s="80"/>
      <c r="C119" s="55" t="s">
        <v>32</v>
      </c>
      <c r="D119" s="61">
        <v>351.19999999999999</v>
      </c>
      <c r="E119" s="77">
        <v>351.19999999999999</v>
      </c>
      <c r="F119" s="30">
        <f t="shared" si="12"/>
        <v>100</v>
      </c>
      <c r="G119" s="31">
        <f t="shared" si="15"/>
        <v>5</v>
      </c>
      <c r="H119" s="2"/>
      <c r="I119" s="139"/>
    </row>
    <row r="120" s="4" customFormat="1" ht="27" customHeight="1">
      <c r="A120" s="79"/>
      <c r="B120" s="80"/>
      <c r="C120" s="55" t="s">
        <v>15</v>
      </c>
      <c r="D120" s="61">
        <v>33993.078000000001</v>
      </c>
      <c r="E120" s="77">
        <v>30989.647000000001</v>
      </c>
      <c r="F120" s="30">
        <f t="shared" si="12"/>
        <v>91.164580624325936</v>
      </c>
      <c r="G120" s="31">
        <f t="shared" si="15"/>
        <v>-3.8354193756740642</v>
      </c>
      <c r="H120" s="4"/>
      <c r="I120" s="4"/>
    </row>
    <row r="121" s="4" customFormat="1" ht="21" hidden="1" customHeight="1">
      <c r="A121" s="83"/>
      <c r="B121" s="84"/>
      <c r="C121" s="140" t="s">
        <v>16</v>
      </c>
      <c r="D121" s="87"/>
      <c r="E121" s="87"/>
      <c r="F121" s="40" t="e">
        <f t="shared" si="12"/>
        <v>#DIV/0!</v>
      </c>
      <c r="G121" s="99" t="e">
        <f>#REF!-95</f>
        <v>#REF!</v>
      </c>
      <c r="H121" s="50"/>
      <c r="I121" s="4"/>
    </row>
    <row r="122" s="4" customFormat="1" ht="30" customHeight="1">
      <c r="A122" s="109" t="s">
        <v>100</v>
      </c>
      <c r="B122" s="70" t="s">
        <v>101</v>
      </c>
      <c r="C122" s="70" t="s">
        <v>102</v>
      </c>
      <c r="D122" s="58">
        <f>D123</f>
        <v>60089.599999999999</v>
      </c>
      <c r="E122" s="58">
        <f>E123</f>
        <v>60076.192000000003</v>
      </c>
      <c r="F122" s="135">
        <f t="shared" si="12"/>
        <v>99.977686654595814</v>
      </c>
      <c r="G122" s="136">
        <f t="shared" ref="G122:G123" si="16">F122-95</f>
        <v>4.9776866545958143</v>
      </c>
      <c r="H122" s="4"/>
      <c r="I122" s="4"/>
    </row>
    <row r="123" s="25" customFormat="1" ht="18" customHeight="1">
      <c r="A123" s="75"/>
      <c r="B123" s="76"/>
      <c r="C123" s="55" t="s">
        <v>14</v>
      </c>
      <c r="D123" s="61">
        <v>60089.599999999999</v>
      </c>
      <c r="E123" s="30">
        <v>60076.192000000003</v>
      </c>
      <c r="F123" s="112">
        <f t="shared" si="12"/>
        <v>99.977686654595814</v>
      </c>
      <c r="G123" s="113">
        <f t="shared" si="16"/>
        <v>4.9776866545958143</v>
      </c>
      <c r="H123" s="25"/>
      <c r="I123" s="25"/>
    </row>
    <row r="124" s="63" customFormat="1" ht="28.899999999999999" hidden="1" customHeight="1">
      <c r="A124" s="83"/>
      <c r="B124" s="84"/>
      <c r="C124" s="55" t="s">
        <v>15</v>
      </c>
      <c r="D124" s="52">
        <v>0</v>
      </c>
      <c r="E124" s="52">
        <v>0</v>
      </c>
      <c r="F124" s="30" t="e">
        <f t="shared" si="12"/>
        <v>#DIV/0!</v>
      </c>
      <c r="G124" s="64" t="e">
        <f>#REF!-95</f>
        <v>#REF!</v>
      </c>
      <c r="H124" s="63"/>
      <c r="I124" s="63"/>
    </row>
    <row r="125" s="4" customFormat="1" ht="30" hidden="1" customHeight="1">
      <c r="A125" s="109" t="s">
        <v>103</v>
      </c>
      <c r="B125" s="70" t="s">
        <v>104</v>
      </c>
      <c r="C125" s="70" t="s">
        <v>105</v>
      </c>
      <c r="D125" s="58">
        <f>D126</f>
        <v>0</v>
      </c>
      <c r="E125" s="58">
        <f>E126</f>
        <v>0</v>
      </c>
      <c r="F125" s="21"/>
      <c r="G125" s="141" t="e">
        <f>#REF!-95</f>
        <v>#REF!</v>
      </c>
      <c r="H125" s="4"/>
      <c r="I125" s="4"/>
    </row>
    <row r="126" s="25" customFormat="1" ht="18" hidden="1" customHeight="1">
      <c r="A126" s="142"/>
      <c r="B126" s="143"/>
      <c r="C126" s="60" t="s">
        <v>14</v>
      </c>
      <c r="D126" s="52">
        <v>0</v>
      </c>
      <c r="E126" s="52">
        <v>0</v>
      </c>
      <c r="F126" s="30"/>
      <c r="G126" s="67" t="e">
        <f>#REF!-95</f>
        <v>#REF!</v>
      </c>
      <c r="H126" s="25"/>
      <c r="I126" s="25"/>
    </row>
    <row r="127" s="4" customFormat="1" ht="24.75" customHeight="1">
      <c r="A127" s="109" t="s">
        <v>106</v>
      </c>
      <c r="B127" s="70" t="s">
        <v>107</v>
      </c>
      <c r="C127" s="70" t="s">
        <v>108</v>
      </c>
      <c r="D127" s="58">
        <f>D128+D129</f>
        <v>260223.09999999998</v>
      </c>
      <c r="E127" s="58">
        <f>E128+E129</f>
        <v>250630.65700000001</v>
      </c>
      <c r="F127" s="21">
        <f t="shared" si="12"/>
        <v>96.31376192198158</v>
      </c>
      <c r="G127" s="23">
        <f t="shared" ref="G127:G128" si="17">F127-95</f>
        <v>1.3137619219815804</v>
      </c>
      <c r="H127" s="4"/>
      <c r="I127" s="4"/>
    </row>
    <row r="128" s="25" customFormat="1" ht="18" customHeight="1">
      <c r="A128" s="75"/>
      <c r="B128" s="76"/>
      <c r="C128" s="60" t="s">
        <v>14</v>
      </c>
      <c r="D128" s="61">
        <v>260223.09999999998</v>
      </c>
      <c r="E128" s="30">
        <v>250630.65700000001</v>
      </c>
      <c r="F128" s="30">
        <f t="shared" si="12"/>
        <v>96.31376192198158</v>
      </c>
      <c r="G128" s="31">
        <f t="shared" si="17"/>
        <v>1.3137619219815804</v>
      </c>
      <c r="H128" s="25"/>
      <c r="I128" s="25"/>
    </row>
    <row r="129" s="63" customFormat="1" ht="27" hidden="1" customHeight="1">
      <c r="A129" s="83"/>
      <c r="B129" s="84"/>
      <c r="C129" s="60" t="s">
        <v>15</v>
      </c>
      <c r="D129" s="52">
        <v>0</v>
      </c>
      <c r="E129" s="52">
        <v>0</v>
      </c>
      <c r="F129" s="30" t="e">
        <f t="shared" si="12"/>
        <v>#DIV/0!</v>
      </c>
      <c r="G129" s="133" t="e">
        <f>#REF!-95</f>
        <v>#REF!</v>
      </c>
      <c r="H129" s="63"/>
      <c r="I129" s="63"/>
    </row>
    <row r="130" s="4" customFormat="1" ht="44.25" customHeight="1">
      <c r="A130" s="109" t="s">
        <v>109</v>
      </c>
      <c r="B130" s="70" t="s">
        <v>110</v>
      </c>
      <c r="C130" s="70" t="s">
        <v>111</v>
      </c>
      <c r="D130" s="58">
        <f>D131+D132+D133</f>
        <v>2978237.9339999999</v>
      </c>
      <c r="E130" s="58">
        <f>E131+E132+E133</f>
        <v>2722483.818</v>
      </c>
      <c r="F130" s="21">
        <f t="shared" si="12"/>
        <v>91.412569389427432</v>
      </c>
      <c r="G130" s="23">
        <f t="shared" ref="G130:G146" si="18">F130-95</f>
        <v>-3.587430610572568</v>
      </c>
      <c r="H130" s="4"/>
      <c r="I130" s="4"/>
    </row>
    <row r="131" s="25" customFormat="1" ht="18" customHeight="1">
      <c r="A131" s="75"/>
      <c r="B131" s="76"/>
      <c r="C131" s="55" t="s">
        <v>14</v>
      </c>
      <c r="D131" s="93">
        <v>2015060.2080000001</v>
      </c>
      <c r="E131" s="77">
        <v>1909867.9040000001</v>
      </c>
      <c r="F131" s="30">
        <f t="shared" si="12"/>
        <v>94.779694245245111</v>
      </c>
      <c r="G131" s="31">
        <f t="shared" si="18"/>
        <v>-0.22030575475488945</v>
      </c>
      <c r="H131" s="25"/>
      <c r="I131" s="25"/>
    </row>
    <row r="132" s="4" customFormat="1" ht="18" customHeight="1">
      <c r="A132" s="79"/>
      <c r="B132" s="80"/>
      <c r="C132" s="28" t="s">
        <v>32</v>
      </c>
      <c r="D132" s="30">
        <v>507881.38799999998</v>
      </c>
      <c r="E132" s="30">
        <v>502740.07799999998</v>
      </c>
      <c r="F132" s="30">
        <f t="shared" si="12"/>
        <v>98.987694741040599</v>
      </c>
      <c r="G132" s="31">
        <f t="shared" si="18"/>
        <v>3.987694741040599</v>
      </c>
      <c r="H132" s="4"/>
      <c r="I132" s="4"/>
    </row>
    <row r="133" s="4" customFormat="1" ht="27" customHeight="1">
      <c r="A133" s="79"/>
      <c r="B133" s="80"/>
      <c r="C133" s="28" t="s">
        <v>15</v>
      </c>
      <c r="D133" s="30">
        <v>455296.33799999999</v>
      </c>
      <c r="E133" s="30">
        <v>309875.83600000001</v>
      </c>
      <c r="F133" s="30">
        <f t="shared" si="12"/>
        <v>68.060252221927612</v>
      </c>
      <c r="G133" s="31">
        <f t="shared" si="18"/>
        <v>-26.939747778072388</v>
      </c>
      <c r="H133" s="4"/>
      <c r="I133" s="4"/>
    </row>
    <row r="134" s="4" customFormat="1" ht="21" customHeight="1">
      <c r="A134" s="83"/>
      <c r="B134" s="84"/>
      <c r="C134" s="38" t="s">
        <v>16</v>
      </c>
      <c r="D134" s="40">
        <v>2456313.8339999998</v>
      </c>
      <c r="E134" s="40">
        <v>2205750.946</v>
      </c>
      <c r="F134" s="40">
        <f t="shared" si="12"/>
        <v>89.799231493478629</v>
      </c>
      <c r="G134" s="108">
        <f t="shared" si="18"/>
        <v>-5.2007685065213707</v>
      </c>
      <c r="H134" s="50"/>
      <c r="I134" s="4"/>
    </row>
    <row r="135" s="4" customFormat="1" ht="44.25" customHeight="1">
      <c r="A135" s="18" t="s">
        <v>112</v>
      </c>
      <c r="B135" s="19" t="s">
        <v>113</v>
      </c>
      <c r="C135" s="20" t="s">
        <v>114</v>
      </c>
      <c r="D135" s="21">
        <f>D136+D137</f>
        <v>158498.06299999999</v>
      </c>
      <c r="E135" s="21">
        <f>E136+E137</f>
        <v>158402.35700000002</v>
      </c>
      <c r="F135" s="144">
        <f t="shared" si="12"/>
        <v>99.939616927684483</v>
      </c>
      <c r="G135" s="103">
        <f t="shared" si="18"/>
        <v>4.939616927684483</v>
      </c>
      <c r="H135" s="4"/>
      <c r="I135" s="4"/>
    </row>
    <row r="136" s="25" customFormat="1" ht="18.75" customHeight="1">
      <c r="A136" s="26"/>
      <c r="B136" s="27"/>
      <c r="C136" s="28" t="s">
        <v>14</v>
      </c>
      <c r="D136" s="30">
        <v>155136.64799999999</v>
      </c>
      <c r="E136" s="30">
        <v>155040.94200000001</v>
      </c>
      <c r="F136" s="81">
        <f t="shared" si="12"/>
        <v>99.938308580703648</v>
      </c>
      <c r="G136" s="82">
        <f t="shared" si="18"/>
        <v>4.938308580703648</v>
      </c>
      <c r="H136" s="25"/>
      <c r="I136" s="25"/>
    </row>
    <row r="137" s="25" customFormat="1" ht="27.75" customHeight="1">
      <c r="A137" s="33"/>
      <c r="B137" s="34"/>
      <c r="C137" s="55" t="s">
        <v>15</v>
      </c>
      <c r="D137" s="111">
        <v>3361.415</v>
      </c>
      <c r="E137" s="111">
        <v>3361.415</v>
      </c>
      <c r="F137" s="56">
        <f t="shared" si="12"/>
        <v>100</v>
      </c>
      <c r="G137" s="31">
        <f t="shared" si="18"/>
        <v>5</v>
      </c>
      <c r="H137" s="25"/>
      <c r="I137" s="25"/>
    </row>
    <row r="138" s="25" customFormat="1" ht="21" hidden="1" customHeight="1">
      <c r="A138" s="36"/>
      <c r="B138" s="37"/>
      <c r="C138" s="140" t="s">
        <v>16</v>
      </c>
      <c r="D138" s="86"/>
      <c r="E138" s="87"/>
      <c r="F138" s="87"/>
      <c r="G138" s="145"/>
    </row>
    <row r="139" s="32" customFormat="1" ht="18" hidden="1" customHeight="1">
      <c r="A139" s="83" t="s">
        <v>115</v>
      </c>
      <c r="B139" s="146"/>
      <c r="C139" s="143"/>
      <c r="D139" s="147">
        <v>0</v>
      </c>
      <c r="E139" s="147" t="s">
        <v>116</v>
      </c>
      <c r="F139" s="52"/>
      <c r="G139" s="148"/>
    </row>
    <row r="140" s="32" customFormat="1" ht="27.75" hidden="1" customHeight="1">
      <c r="A140" s="79" t="s">
        <v>117</v>
      </c>
      <c r="B140" s="149"/>
      <c r="C140" s="76"/>
      <c r="D140" s="150">
        <v>0</v>
      </c>
      <c r="E140" s="150">
        <v>0</v>
      </c>
      <c r="F140" s="53"/>
      <c r="G140" s="151"/>
    </row>
    <row r="141" s="7" customFormat="1" ht="27" customHeight="1">
      <c r="A141" s="152" t="s">
        <v>118</v>
      </c>
      <c r="B141" s="153"/>
      <c r="C141" s="153"/>
      <c r="D141" s="154">
        <f>D144+D145+D146</f>
        <v>59593458.783</v>
      </c>
      <c r="E141" s="154">
        <f>E144+E145+E146</f>
        <v>56735435.704999998</v>
      </c>
      <c r="F141" s="155">
        <f t="shared" si="12"/>
        <v>95.204132909272758</v>
      </c>
      <c r="G141" s="156">
        <f t="shared" si="18"/>
        <v>0.20413290927275796</v>
      </c>
      <c r="H141" s="24"/>
    </row>
    <row r="142" s="7" customFormat="1" ht="36.75" hidden="1" customHeight="1">
      <c r="A142" s="157" t="s">
        <v>119</v>
      </c>
      <c r="B142" s="157"/>
      <c r="C142" s="157"/>
      <c r="D142" s="158">
        <f>D144+D145+D147</f>
        <v>57130962.397000007</v>
      </c>
      <c r="E142" s="159">
        <f>E144+E145+E147</f>
        <v>56735435.704999998</v>
      </c>
      <c r="F142" s="159">
        <f t="shared" si="12"/>
        <v>99.307684177886728</v>
      </c>
      <c r="G142" s="160">
        <f t="shared" si="18"/>
        <v>4.3076841778867276</v>
      </c>
      <c r="H142" s="24"/>
    </row>
    <row r="143" s="7" customFormat="1" ht="15.75" customHeight="1">
      <c r="A143" s="161"/>
      <c r="B143" s="161"/>
      <c r="C143" s="70" t="s">
        <v>120</v>
      </c>
      <c r="D143" s="58"/>
      <c r="E143" s="58"/>
      <c r="F143" s="52"/>
      <c r="G143" s="23"/>
    </row>
    <row r="144" s="7" customFormat="1" ht="20.25" customHeight="1">
      <c r="A144" s="161"/>
      <c r="B144" s="161"/>
      <c r="C144" s="70" t="s">
        <v>14</v>
      </c>
      <c r="D144" s="58">
        <f>D7+D11+D23+D30+D35+D39+D44+D48+D52+D56+D60+D64+D68+D72+D76+D81+D86+D98+D93+D102+D105+D109+D114+D118+D123+D126+D128+D131+D136</f>
        <v>33794774.144000001</v>
      </c>
      <c r="E144" s="58">
        <f>E7+E11+E23+E30+E35+E39+E44+E48+E52+E56+E60+E64+E68+E72+E76+E81+E86+E93+E98+E102+E105+E109+E114+E118+E123+E126+E128+E131+E136</f>
        <v>31558789.646000009</v>
      </c>
      <c r="F144" s="147">
        <f t="shared" si="12"/>
        <v>93.383638285397524</v>
      </c>
      <c r="G144" s="162">
        <f t="shared" si="18"/>
        <v>-1.6163617146024762</v>
      </c>
    </row>
    <row r="145" s="7" customFormat="1" ht="20.25" customHeight="1">
      <c r="A145" s="161"/>
      <c r="B145" s="161"/>
      <c r="C145" s="70" t="s">
        <v>32</v>
      </c>
      <c r="D145" s="58">
        <f>D27+D31+D40+D45+D49+D53+D57+D61+D65+D69+D73+D77+D87+D94+D106+D110+D132+D99+D119</f>
        <v>15782740.673000004</v>
      </c>
      <c r="E145" s="58">
        <f>E27+E31+E40+E45+E49+E53+E57+E61+E65+E69+E73+E77+E87+E94+E106+E110+E132+E99+E119</f>
        <v>15775523.251999997</v>
      </c>
      <c r="F145" s="147">
        <f t="shared" si="12"/>
        <v>99.95427016669953</v>
      </c>
      <c r="G145" s="162">
        <f t="shared" si="18"/>
        <v>4.9542701666995299</v>
      </c>
    </row>
    <row r="146" s="7" customFormat="1" ht="30" customHeight="1">
      <c r="A146" s="161"/>
      <c r="B146" s="161"/>
      <c r="C146" s="70" t="s">
        <v>15</v>
      </c>
      <c r="D146" s="58">
        <f>D8+D32+D36+D41+D46+D50+D54+D58+D62+D66+D70+D74+D78+D82+D88+D95+D111+D116+D120+D129+D133+D137+D139+D107+D28+D21+D25+D100+D103</f>
        <v>10015943.965999998</v>
      </c>
      <c r="E146" s="58">
        <f>E8+E32+E36+E41+E46+E50+E54+E58+E62+E66+E70+E74+E78+E82+E88+E95+E111+E116+E120+E129+E133+E137+E107+E28+E21+E25+E100+E103</f>
        <v>9401122.807</v>
      </c>
      <c r="F146" s="147">
        <f t="shared" si="12"/>
        <v>93.861575493163073</v>
      </c>
      <c r="G146" s="162">
        <f t="shared" si="18"/>
        <v>-1.1384245068369268</v>
      </c>
    </row>
    <row r="147" s="163" customFormat="1" ht="56.25" hidden="1" customHeight="1">
      <c r="A147" s="164"/>
      <c r="B147" s="164"/>
      <c r="C147" s="165" t="s">
        <v>121</v>
      </c>
      <c r="D147" s="166">
        <f>D146-2462496.38599999</f>
        <v>7553447.5800000075</v>
      </c>
      <c r="E147" s="166">
        <f>E146</f>
        <v>9401122.807</v>
      </c>
      <c r="F147" s="150">
        <f t="shared" si="12"/>
        <v>124.461349700662</v>
      </c>
      <c r="G147" s="167" t="e">
        <f>#REF!-95</f>
        <v>#REF!</v>
      </c>
      <c r="H147" s="163"/>
      <c r="I147" s="163"/>
    </row>
    <row r="148" s="7" customFormat="1" ht="26.25" customHeight="1">
      <c r="A148" s="168" t="s">
        <v>122</v>
      </c>
      <c r="B148" s="169"/>
      <c r="C148" s="169"/>
      <c r="D148" s="170">
        <f>D151+D152+D153</f>
        <v>59681833.060999997</v>
      </c>
      <c r="E148" s="170">
        <f>E151+E152+E153</f>
        <v>56735541.00500001</v>
      </c>
      <c r="F148" s="171">
        <f t="shared" si="12"/>
        <v>95.063335181095027</v>
      </c>
      <c r="G148" s="172">
        <f t="shared" ref="G148:G153" si="19">F148-95</f>
        <v>0.063335181095027338</v>
      </c>
    </row>
    <row r="149" s="7" customFormat="1" ht="36.75" hidden="1" customHeight="1">
      <c r="A149" s="173" t="s">
        <v>123</v>
      </c>
      <c r="B149" s="173"/>
      <c r="C149" s="173"/>
      <c r="D149" s="174">
        <f>D151+D152+D154</f>
        <v>57219336.675000004</v>
      </c>
      <c r="E149" s="175">
        <f>E151+E152+E154</f>
        <v>56735541.00500001</v>
      </c>
      <c r="F149" s="175">
        <f t="shared" si="12"/>
        <v>99.154489202229129</v>
      </c>
      <c r="G149" s="176">
        <f t="shared" si="19"/>
        <v>4.1544892022291293</v>
      </c>
    </row>
    <row r="150" s="7" customFormat="1" ht="15.75" customHeight="1">
      <c r="A150" s="177"/>
      <c r="B150" s="177"/>
      <c r="C150" s="178" t="s">
        <v>120</v>
      </c>
      <c r="D150" s="179"/>
      <c r="E150" s="179"/>
      <c r="F150" s="52"/>
      <c r="G150" s="180"/>
    </row>
    <row r="151" s="7" customFormat="1" ht="30.75" customHeight="1">
      <c r="A151" s="177"/>
      <c r="B151" s="177"/>
      <c r="C151" s="181" t="s">
        <v>124</v>
      </c>
      <c r="D151" s="182">
        <f>D144+D18</f>
        <v>33883148.421999998</v>
      </c>
      <c r="E151" s="182">
        <f>E144+E18</f>
        <v>31558894.94600001</v>
      </c>
      <c r="F151" s="183">
        <f t="shared" si="12"/>
        <v>93.14038516417537</v>
      </c>
      <c r="G151" s="180">
        <f t="shared" si="19"/>
        <v>-1.8596148358246296</v>
      </c>
    </row>
    <row r="152" s="7" customFormat="1" ht="20.25" customHeight="1">
      <c r="A152" s="177"/>
      <c r="B152" s="177"/>
      <c r="C152" s="181" t="s">
        <v>32</v>
      </c>
      <c r="D152" s="183">
        <f t="shared" ref="D152:D154" si="20">D145</f>
        <v>15782740.673000004</v>
      </c>
      <c r="E152" s="183">
        <f t="shared" ref="E152:E154" si="21">E145</f>
        <v>15775523.251999997</v>
      </c>
      <c r="F152" s="183">
        <f t="shared" si="12"/>
        <v>99.95427016669953</v>
      </c>
      <c r="G152" s="180">
        <f t="shared" si="19"/>
        <v>4.9542701666995299</v>
      </c>
    </row>
    <row r="153" s="7" customFormat="1" ht="31.5" customHeight="1">
      <c r="A153" s="177"/>
      <c r="B153" s="177"/>
      <c r="C153" s="181" t="s">
        <v>15</v>
      </c>
      <c r="D153" s="183">
        <f t="shared" si="20"/>
        <v>10015943.965999998</v>
      </c>
      <c r="E153" s="183">
        <f t="shared" si="21"/>
        <v>9401122.807</v>
      </c>
      <c r="F153" s="183">
        <f t="shared" si="12"/>
        <v>93.861575493163073</v>
      </c>
      <c r="G153" s="180">
        <f t="shared" si="19"/>
        <v>-1.1384245068369268</v>
      </c>
    </row>
    <row r="154" s="7" customFormat="1" ht="56.25" hidden="1" customHeight="1">
      <c r="A154" s="177"/>
      <c r="B154" s="177"/>
      <c r="C154" s="181" t="s">
        <v>121</v>
      </c>
      <c r="D154" s="184">
        <f t="shared" si="20"/>
        <v>7553447.5800000075</v>
      </c>
      <c r="E154" s="184">
        <f t="shared" si="21"/>
        <v>9401122.807</v>
      </c>
      <c r="F154" s="183">
        <f t="shared" si="12"/>
        <v>124.461349700662</v>
      </c>
      <c r="G154" s="185" t="e">
        <f>#REF!-95</f>
        <v>#REF!</v>
      </c>
    </row>
    <row r="155" s="4" customFormat="1" ht="21.75" customHeight="1">
      <c r="A155" s="186"/>
      <c r="B155" s="186"/>
      <c r="C155" s="187" t="s">
        <v>16</v>
      </c>
      <c r="D155" s="188">
        <f>D9+D33+D42+D79+D83+D90+D112+D121+D134+D138+D37+D96</f>
        <v>7576223.1550000003</v>
      </c>
      <c r="E155" s="188">
        <f>E9+E33+E42+E79+E83+E90+E112+E121+E134+E138+E37+E96</f>
        <v>5985777.7819999997</v>
      </c>
      <c r="F155" s="188">
        <f t="shared" si="12"/>
        <v>79.007411206593474</v>
      </c>
      <c r="G155" s="189">
        <f>F155-95</f>
        <v>-15.992588793406526</v>
      </c>
      <c r="H155" s="4"/>
      <c r="I155" s="4"/>
    </row>
    <row r="156" s="4" customFormat="1" ht="45" hidden="1" customHeight="1">
      <c r="A156" s="190"/>
      <c r="B156" s="191"/>
      <c r="C156" s="192" t="s">
        <v>78</v>
      </c>
      <c r="D156" s="174">
        <f>D155-D90+D91</f>
        <v>7272309.9879999999</v>
      </c>
      <c r="E156" s="175">
        <f>E155-E90+E91</f>
        <v>5963687.1639999999</v>
      </c>
      <c r="F156" s="175">
        <f t="shared" si="12"/>
        <v>82.005403700346221</v>
      </c>
      <c r="G156" s="193" t="e">
        <f>#REF!-95</f>
        <v>#REF!</v>
      </c>
      <c r="H156" s="4"/>
      <c r="I156" s="4"/>
    </row>
    <row r="157" ht="12" customHeight="1">
      <c r="A157" s="194"/>
      <c r="B157" s="195" t="s">
        <v>125</v>
      </c>
      <c r="C157" s="195"/>
      <c r="D157" s="196"/>
      <c r="E157" s="197"/>
      <c r="F157" s="198"/>
    </row>
    <row r="158" s="32" customFormat="1" ht="27.75" hidden="1" customHeight="1">
      <c r="A158" s="199" t="s">
        <v>126</v>
      </c>
      <c r="B158" s="200"/>
      <c r="C158" s="200"/>
      <c r="D158" s="201"/>
      <c r="E158" s="202"/>
      <c r="F158" s="200"/>
      <c r="G158" s="4"/>
    </row>
    <row r="159" s="203" customFormat="1" ht="18.75" customHeight="1">
      <c r="A159" s="204" t="s">
        <v>127</v>
      </c>
      <c r="B159" s="205"/>
      <c r="C159" s="205"/>
      <c r="D159" s="206"/>
      <c r="E159" s="207"/>
      <c r="F159" s="205"/>
    </row>
    <row r="160" s="7" customFormat="1" hidden="1">
      <c r="A160" s="1"/>
      <c r="B160" s="2"/>
      <c r="C160" s="2"/>
      <c r="D160" s="208"/>
      <c r="E160" s="208"/>
      <c r="F160" s="209"/>
      <c r="G160" s="4"/>
    </row>
    <row r="161" s="7" customFormat="1" ht="15" hidden="1">
      <c r="A161" s="1"/>
      <c r="B161" s="2"/>
      <c r="C161" s="2"/>
      <c r="D161" s="210"/>
      <c r="E161" s="208"/>
      <c r="F161" s="209"/>
      <c r="G161" s="4"/>
    </row>
    <row r="162" s="7" customFormat="1" hidden="1">
      <c r="A162" s="211"/>
      <c r="B162" s="212"/>
      <c r="C162" s="212"/>
      <c r="D162" s="213"/>
      <c r="E162" s="214"/>
      <c r="F162" s="215"/>
      <c r="G162" s="4"/>
    </row>
    <row r="163" s="7" customFormat="1" ht="32.25" hidden="1" customHeight="1">
      <c r="A163" s="216" t="s">
        <v>4</v>
      </c>
      <c r="B163" s="216" t="s">
        <v>5</v>
      </c>
      <c r="C163" s="216" t="s">
        <v>6</v>
      </c>
      <c r="D163" s="214"/>
      <c r="E163" s="214"/>
      <c r="F163" s="215"/>
      <c r="G163" s="4"/>
    </row>
    <row r="164" s="7" customFormat="1" ht="15.75" hidden="1">
      <c r="A164" s="217" t="s">
        <v>122</v>
      </c>
      <c r="B164" s="218"/>
      <c r="C164" s="219"/>
      <c r="D164" s="220">
        <f>D166+D167+D168</f>
        <v>24525968.417999998</v>
      </c>
      <c r="E164" s="220">
        <f>E166+E167+E168</f>
        <v>20841969.650000002</v>
      </c>
      <c r="F164" s="221">
        <f t="shared" ref="F164" si="22">E164/D164*100</f>
        <v>84.979191421871647</v>
      </c>
      <c r="G164" s="4"/>
    </row>
    <row r="165" s="7" customFormat="1" ht="13.5" hidden="1">
      <c r="A165" s="222"/>
      <c r="B165" s="222"/>
      <c r="C165" s="223" t="s">
        <v>120</v>
      </c>
      <c r="D165" s="224"/>
      <c r="E165" s="224"/>
      <c r="F165" s="225"/>
      <c r="G165" s="4"/>
    </row>
    <row r="166" s="7" customFormat="1" ht="27" hidden="1">
      <c r="A166" s="222"/>
      <c r="B166" s="222"/>
      <c r="C166" s="226" t="s">
        <v>124</v>
      </c>
      <c r="D166" s="227">
        <v>14805057.912999997</v>
      </c>
      <c r="E166" s="227">
        <v>12716245.471000001</v>
      </c>
      <c r="F166" s="221">
        <v>85.891224105473739</v>
      </c>
      <c r="G166" s="4"/>
    </row>
    <row r="167" s="7" customFormat="1" ht="13.5" hidden="1">
      <c r="A167" s="222"/>
      <c r="B167" s="222"/>
      <c r="C167" s="226" t="s">
        <v>32</v>
      </c>
      <c r="D167" s="227">
        <v>7926615.3039999986</v>
      </c>
      <c r="E167" s="227">
        <v>6886598.409</v>
      </c>
      <c r="F167" s="221">
        <v>86.879432707234116</v>
      </c>
      <c r="G167" s="4"/>
    </row>
    <row r="168" s="7" customFormat="1" ht="27" hidden="1">
      <c r="A168" s="222"/>
      <c r="B168" s="222"/>
      <c r="C168" s="226" t="s">
        <v>15</v>
      </c>
      <c r="D168" s="227">
        <v>1794295.2010000001</v>
      </c>
      <c r="E168" s="227">
        <v>1239125.77</v>
      </c>
      <c r="F168" s="221">
        <v>69.059192116737975</v>
      </c>
      <c r="G168" s="4"/>
    </row>
    <row r="169" s="7" customFormat="1" hidden="1">
      <c r="A169" s="1"/>
      <c r="B169" s="2"/>
      <c r="C169" s="2"/>
      <c r="D169" s="208"/>
      <c r="E169" s="208"/>
      <c r="F169" s="209"/>
      <c r="G169" s="4"/>
    </row>
    <row r="170" s="7" customFormat="1" ht="15">
      <c r="A170" s="1"/>
      <c r="B170" s="2"/>
      <c r="C170" s="2"/>
      <c r="D170" s="210"/>
      <c r="E170" s="208"/>
      <c r="F170" s="209"/>
      <c r="G170" s="4"/>
    </row>
    <row r="171" s="7" customFormat="1">
      <c r="A171" s="1"/>
      <c r="B171" s="2"/>
      <c r="C171" s="2"/>
      <c r="D171" s="208"/>
      <c r="E171" s="208"/>
      <c r="F171" s="209"/>
      <c r="G171" s="4"/>
    </row>
    <row r="172" s="7" customFormat="1">
      <c r="A172" s="1"/>
      <c r="B172" s="2"/>
      <c r="C172" s="2"/>
      <c r="D172" s="208"/>
      <c r="E172" s="208"/>
      <c r="F172" s="209"/>
      <c r="G172" s="4"/>
    </row>
    <row r="173" s="7" customFormat="1">
      <c r="A173" s="1"/>
      <c r="B173" s="2"/>
      <c r="C173" s="2"/>
      <c r="D173" s="208"/>
      <c r="E173" s="228"/>
      <c r="F173" s="209"/>
      <c r="G173" s="4"/>
    </row>
    <row r="174" s="7" customFormat="1">
      <c r="A174" s="1"/>
      <c r="B174" s="2"/>
      <c r="C174" s="2"/>
      <c r="D174" s="208"/>
      <c r="E174" s="208"/>
      <c r="F174" s="209"/>
      <c r="G174" s="4"/>
    </row>
    <row r="175" s="7" customFormat="1">
      <c r="A175" s="1"/>
      <c r="B175" s="2"/>
      <c r="C175" s="2"/>
      <c r="D175" s="208"/>
      <c r="E175" s="208"/>
      <c r="F175" s="209"/>
      <c r="G175" s="4"/>
    </row>
    <row r="176" s="7" customFormat="1">
      <c r="A176" s="1"/>
      <c r="B176" s="2"/>
      <c r="C176" s="2"/>
      <c r="D176" s="208"/>
      <c r="E176" s="208"/>
      <c r="F176" s="209"/>
      <c r="G176" s="4"/>
    </row>
    <row r="177" s="7" customFormat="1">
      <c r="A177" s="1"/>
      <c r="B177" s="2"/>
      <c r="C177" s="2"/>
      <c r="D177" s="208"/>
      <c r="E177" s="208"/>
      <c r="F177" s="209"/>
      <c r="G177" s="4"/>
    </row>
    <row r="178" s="7" customFormat="1">
      <c r="A178" s="1"/>
      <c r="B178" s="2"/>
      <c r="C178" s="2"/>
      <c r="D178" s="208"/>
      <c r="E178" s="208"/>
      <c r="F178" s="209"/>
      <c r="G178" s="4"/>
    </row>
    <row r="179" s="7" customFormat="1">
      <c r="A179" s="1"/>
      <c r="B179" s="2"/>
      <c r="C179" s="2"/>
      <c r="D179" s="208"/>
      <c r="E179" s="208"/>
      <c r="F179" s="209"/>
      <c r="G179" s="4"/>
    </row>
    <row r="180" s="7" customFormat="1">
      <c r="A180" s="1"/>
      <c r="B180" s="2"/>
      <c r="C180" s="2"/>
      <c r="D180" s="208"/>
      <c r="E180" s="208"/>
      <c r="F180" s="209"/>
      <c r="G180" s="4"/>
    </row>
    <row r="181" s="7" customFormat="1">
      <c r="A181" s="1"/>
      <c r="B181" s="2"/>
      <c r="C181" s="2"/>
      <c r="D181" s="208"/>
      <c r="E181" s="208"/>
      <c r="F181" s="209"/>
      <c r="G181" s="4"/>
    </row>
    <row r="182" s="7" customFormat="1">
      <c r="A182" s="1"/>
      <c r="B182" s="2"/>
      <c r="C182" s="2"/>
      <c r="D182" s="208"/>
      <c r="E182" s="208"/>
      <c r="F182" s="209"/>
      <c r="G182" s="4"/>
    </row>
    <row r="183" s="7" customFormat="1">
      <c r="A183" s="1"/>
      <c r="B183" s="2"/>
      <c r="C183" s="2"/>
      <c r="D183" s="208"/>
      <c r="E183" s="208"/>
      <c r="F183" s="209"/>
      <c r="G183" s="4"/>
    </row>
    <row r="184" s="7" customFormat="1">
      <c r="A184" s="1"/>
      <c r="B184" s="2"/>
      <c r="C184" s="2"/>
      <c r="D184" s="208"/>
      <c r="E184" s="208"/>
      <c r="F184" s="209"/>
      <c r="G184" s="4"/>
    </row>
    <row r="185" s="7" customFormat="1">
      <c r="A185" s="1"/>
      <c r="B185" s="2"/>
      <c r="C185" s="2"/>
      <c r="D185" s="208"/>
      <c r="E185" s="208"/>
      <c r="F185" s="209"/>
      <c r="G185" s="4"/>
    </row>
    <row r="186" s="7" customFormat="1">
      <c r="A186" s="1"/>
      <c r="B186" s="2"/>
      <c r="C186" s="2"/>
      <c r="D186" s="208"/>
      <c r="E186" s="208"/>
      <c r="F186" s="209"/>
      <c r="G186" s="4"/>
    </row>
    <row r="187" s="7" customFormat="1">
      <c r="A187" s="1"/>
      <c r="B187" s="2"/>
      <c r="C187" s="2"/>
      <c r="D187" s="208"/>
      <c r="E187" s="208"/>
      <c r="F187" s="209"/>
      <c r="G187" s="4"/>
    </row>
    <row r="188" s="7" customFormat="1">
      <c r="A188" s="1"/>
      <c r="B188" s="2"/>
      <c r="C188" s="2"/>
      <c r="D188" s="208"/>
      <c r="E188" s="208"/>
      <c r="F188" s="209"/>
      <c r="G188" s="4"/>
    </row>
    <row r="189" s="7" customFormat="1">
      <c r="A189" s="1"/>
      <c r="B189" s="2"/>
      <c r="C189" s="2"/>
      <c r="D189" s="208"/>
      <c r="E189" s="208"/>
      <c r="F189" s="209"/>
      <c r="G189" s="4"/>
    </row>
    <row r="190" s="7" customFormat="1">
      <c r="A190" s="1"/>
      <c r="B190" s="2"/>
      <c r="C190" s="2"/>
      <c r="D190" s="208"/>
      <c r="E190" s="208"/>
      <c r="F190" s="209"/>
      <c r="G190" s="4"/>
    </row>
    <row r="191" s="7" customFormat="1">
      <c r="A191" s="1"/>
      <c r="B191" s="2"/>
      <c r="C191" s="2"/>
      <c r="D191" s="208"/>
      <c r="E191" s="208"/>
      <c r="F191" s="209"/>
      <c r="G191" s="4"/>
    </row>
    <row r="192" s="7" customFormat="1">
      <c r="A192" s="1"/>
      <c r="B192" s="2"/>
      <c r="C192" s="2"/>
      <c r="D192" s="208"/>
      <c r="E192" s="208"/>
      <c r="F192" s="209"/>
      <c r="G192" s="4"/>
    </row>
    <row r="193" s="7" customFormat="1">
      <c r="A193" s="1"/>
      <c r="B193" s="2"/>
      <c r="C193" s="2"/>
      <c r="D193" s="208"/>
      <c r="E193" s="208"/>
      <c r="F193" s="209"/>
      <c r="G193" s="4"/>
    </row>
    <row r="194" s="7" customFormat="1">
      <c r="A194" s="1"/>
      <c r="B194" s="2"/>
      <c r="C194" s="2"/>
      <c r="D194" s="208"/>
      <c r="E194" s="208"/>
      <c r="F194" s="209"/>
      <c r="G194" s="4"/>
    </row>
    <row r="195" s="7" customFormat="1">
      <c r="A195" s="1"/>
      <c r="B195" s="2"/>
      <c r="C195" s="2"/>
      <c r="D195" s="208"/>
      <c r="E195" s="208"/>
      <c r="F195" s="209"/>
      <c r="G195" s="4"/>
    </row>
    <row r="196" s="7" customFormat="1">
      <c r="A196" s="1"/>
      <c r="B196" s="2"/>
      <c r="C196" s="2"/>
      <c r="D196" s="208"/>
      <c r="E196" s="208"/>
      <c r="F196" s="209"/>
      <c r="G196" s="4"/>
    </row>
    <row r="197" s="7" customFormat="1">
      <c r="A197" s="1"/>
      <c r="B197" s="2"/>
      <c r="C197" s="2"/>
      <c r="D197" s="208"/>
      <c r="E197" s="208"/>
      <c r="F197" s="209"/>
      <c r="G197" s="4"/>
    </row>
    <row r="198" s="7" customFormat="1">
      <c r="A198" s="1"/>
      <c r="B198" s="2"/>
      <c r="C198" s="2"/>
      <c r="D198" s="208"/>
      <c r="E198" s="208"/>
      <c r="F198" s="209"/>
      <c r="G198" s="4"/>
    </row>
    <row r="199" s="7" customFormat="1">
      <c r="A199" s="1"/>
      <c r="B199" s="2"/>
      <c r="C199" s="2"/>
      <c r="D199" s="208"/>
      <c r="E199" s="208"/>
      <c r="F199" s="209"/>
      <c r="G199" s="4"/>
    </row>
    <row r="200" s="7" customFormat="1">
      <c r="A200" s="1"/>
      <c r="B200" s="2"/>
      <c r="C200" s="2"/>
      <c r="D200" s="208"/>
      <c r="E200" s="208"/>
      <c r="F200" s="209"/>
      <c r="G200" s="4"/>
    </row>
    <row r="201" s="7" customFormat="1">
      <c r="A201" s="1"/>
      <c r="B201" s="2"/>
      <c r="C201" s="2"/>
      <c r="D201" s="208"/>
      <c r="E201" s="208"/>
      <c r="F201" s="209"/>
      <c r="G201" s="4"/>
    </row>
    <row r="202" s="7" customFormat="1">
      <c r="A202" s="1"/>
      <c r="B202" s="2"/>
      <c r="C202" s="2"/>
      <c r="D202" s="208"/>
      <c r="E202" s="208"/>
      <c r="F202" s="209"/>
      <c r="G202" s="4"/>
    </row>
    <row r="203" s="7" customFormat="1">
      <c r="A203" s="1"/>
      <c r="B203" s="2"/>
      <c r="C203" s="2"/>
      <c r="D203" s="208"/>
      <c r="E203" s="208"/>
      <c r="F203" s="209"/>
      <c r="G203" s="4"/>
    </row>
    <row r="204" s="7" customFormat="1">
      <c r="A204" s="1"/>
      <c r="B204" s="2"/>
      <c r="C204" s="2"/>
      <c r="D204" s="208"/>
      <c r="E204" s="208"/>
      <c r="F204" s="209"/>
      <c r="G204" s="4"/>
    </row>
    <row r="205" s="7" customFormat="1">
      <c r="A205" s="1"/>
      <c r="B205" s="2"/>
      <c r="C205" s="2"/>
      <c r="D205" s="208"/>
      <c r="E205" s="208"/>
      <c r="F205" s="209"/>
      <c r="G205" s="4"/>
    </row>
    <row r="206" s="7" customFormat="1">
      <c r="A206" s="1"/>
      <c r="B206" s="2"/>
      <c r="C206" s="2"/>
      <c r="D206" s="208"/>
      <c r="E206" s="208"/>
      <c r="F206" s="209"/>
      <c r="G206" s="4"/>
    </row>
    <row r="207" s="7" customFormat="1">
      <c r="A207" s="1"/>
      <c r="B207" s="2"/>
      <c r="C207" s="2"/>
      <c r="D207" s="208"/>
      <c r="E207" s="208"/>
      <c r="F207" s="209"/>
      <c r="G207" s="4"/>
    </row>
    <row r="208" s="7" customFormat="1">
      <c r="A208" s="1"/>
      <c r="B208" s="2"/>
      <c r="C208" s="2"/>
      <c r="D208" s="208"/>
      <c r="E208" s="208"/>
      <c r="F208" s="209"/>
      <c r="G208" s="4"/>
    </row>
    <row r="209" s="7" customFormat="1">
      <c r="A209" s="1"/>
      <c r="B209" s="2"/>
      <c r="C209" s="2"/>
      <c r="D209" s="208"/>
      <c r="E209" s="208"/>
      <c r="F209" s="209"/>
      <c r="G209" s="4"/>
    </row>
    <row r="210" s="7" customFormat="1">
      <c r="A210" s="1"/>
      <c r="B210" s="2"/>
      <c r="C210" s="2"/>
      <c r="D210" s="208"/>
      <c r="E210" s="208"/>
      <c r="F210" s="209"/>
      <c r="G210" s="4"/>
    </row>
    <row r="211" s="7" customFormat="1">
      <c r="A211" s="1"/>
      <c r="B211" s="2"/>
      <c r="C211" s="2"/>
      <c r="D211" s="208"/>
      <c r="E211" s="208"/>
      <c r="F211" s="209"/>
      <c r="G211" s="4"/>
    </row>
    <row r="212" s="7" customFormat="1">
      <c r="A212" s="1"/>
      <c r="B212" s="2"/>
      <c r="C212" s="2"/>
      <c r="D212" s="208"/>
      <c r="E212" s="208"/>
      <c r="F212" s="209"/>
      <c r="G212" s="4"/>
    </row>
    <row r="213" s="7" customFormat="1">
      <c r="A213" s="1"/>
      <c r="B213" s="2"/>
      <c r="C213" s="2"/>
      <c r="D213" s="208"/>
      <c r="E213" s="208"/>
      <c r="F213" s="209"/>
      <c r="G213" s="4"/>
    </row>
    <row r="214" s="7" customFormat="1">
      <c r="A214" s="1"/>
      <c r="B214" s="2"/>
      <c r="C214" s="2"/>
      <c r="D214" s="208"/>
      <c r="E214" s="208"/>
      <c r="F214" s="209"/>
      <c r="G214" s="4"/>
    </row>
    <row r="215" s="7" customFormat="1">
      <c r="A215" s="1"/>
      <c r="B215" s="2"/>
      <c r="C215" s="2"/>
      <c r="D215" s="208"/>
      <c r="E215" s="208"/>
      <c r="F215" s="209"/>
      <c r="G215" s="4"/>
    </row>
    <row r="216">
      <c r="D216" s="208"/>
      <c r="E216" s="208"/>
      <c r="F216" s="209"/>
    </row>
    <row r="217">
      <c r="A217" s="229"/>
      <c r="B217" s="229"/>
      <c r="C217" s="229"/>
      <c r="D217" s="208"/>
      <c r="E217" s="208"/>
      <c r="F217" s="209"/>
    </row>
    <row r="218">
      <c r="A218" s="229"/>
      <c r="B218" s="229"/>
      <c r="C218" s="229"/>
      <c r="D218" s="208"/>
      <c r="E218" s="208"/>
      <c r="F218" s="209"/>
    </row>
    <row r="219">
      <c r="A219" s="229"/>
      <c r="B219" s="229"/>
      <c r="C219" s="229"/>
      <c r="D219" s="208"/>
      <c r="E219" s="208"/>
      <c r="F219" s="209"/>
    </row>
    <row r="220">
      <c r="A220" s="229"/>
      <c r="B220" s="229"/>
      <c r="C220" s="229"/>
      <c r="D220" s="208"/>
      <c r="E220" s="208"/>
      <c r="F220" s="209"/>
    </row>
    <row r="221">
      <c r="A221" s="229"/>
      <c r="B221" s="229"/>
      <c r="C221" s="229"/>
      <c r="D221" s="208"/>
      <c r="E221" s="208"/>
      <c r="F221" s="209"/>
    </row>
    <row r="222">
      <c r="A222" s="229"/>
      <c r="B222" s="229"/>
      <c r="C222" s="229"/>
      <c r="D222" s="208"/>
      <c r="E222" s="208"/>
      <c r="F222" s="209"/>
    </row>
  </sheetData>
  <autoFilter ref="A5:G5"/>
  <mergeCells count="43">
    <mergeCell ref="A3:G3"/>
    <mergeCell ref="A7:B9"/>
    <mergeCell ref="A11:B21"/>
    <mergeCell ref="A23:B25"/>
    <mergeCell ref="A27:B28"/>
    <mergeCell ref="A30:B33"/>
    <mergeCell ref="A35:B36"/>
    <mergeCell ref="A39:B42"/>
    <mergeCell ref="A44:B46"/>
    <mergeCell ref="A48:B50"/>
    <mergeCell ref="A52:B54"/>
    <mergeCell ref="A56:B58"/>
    <mergeCell ref="A60:B62"/>
    <mergeCell ref="A64:B66"/>
    <mergeCell ref="A68:B70"/>
    <mergeCell ref="A72:B74"/>
    <mergeCell ref="A76:B79"/>
    <mergeCell ref="A81:B83"/>
    <mergeCell ref="A85:B91"/>
    <mergeCell ref="A93:B96"/>
    <mergeCell ref="A98:B100"/>
    <mergeCell ref="A102:B103"/>
    <mergeCell ref="A105:B107"/>
    <mergeCell ref="A109:B112"/>
    <mergeCell ref="A114:B116"/>
    <mergeCell ref="A118:B121"/>
    <mergeCell ref="A123:B124"/>
    <mergeCell ref="A126:B126"/>
    <mergeCell ref="A128:B129"/>
    <mergeCell ref="A131:B134"/>
    <mergeCell ref="A136:B138"/>
    <mergeCell ref="A139:C139"/>
    <mergeCell ref="A140:C140"/>
    <mergeCell ref="A141:C141"/>
    <mergeCell ref="A142:C142"/>
    <mergeCell ref="A143:B147"/>
    <mergeCell ref="A148:C148"/>
    <mergeCell ref="A149:C149"/>
    <mergeCell ref="A150:B155"/>
    <mergeCell ref="A158:F158"/>
    <mergeCell ref="A159:F159"/>
    <mergeCell ref="A164:C164"/>
    <mergeCell ref="A165:B168"/>
  </mergeCells>
  <printOptions headings="0" gridLines="0"/>
  <pageMargins left="0.39370078740157477" right="0.19685039370078738" top="0.39370078740157477" bottom="0.39370078740157477" header="0.19684999999999997" footer="0.19684999999999997"/>
  <pageSetup paperSize="9" scale="79" fitToWidth="1" fitToHeight="0" pageOrder="downThenOver" orientation="portrait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>BSS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Ivanova Vika Sergeevna</dc:creator>
  <cp:keywords/>
  <dc:description/>
  <cp:revision>45</cp:revision>
  <dcterms:created xsi:type="dcterms:W3CDTF">2002-03-11T10:22:00Z</dcterms:created>
  <dcterms:modified xsi:type="dcterms:W3CDTF">2025-03-13T05:03:03Z</dcterms:modified>
  <cp:version>983040</cp:version>
</cp:coreProperties>
</file>