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о ГРБС и источникам" sheetId="1" state="visible" r:id="rId1"/>
  </sheets>
  <definedNames>
    <definedName name="_xlnm._FilterDatabase" localSheetId="0" hidden="1">'По ГРБС и источникам'!$A$5:$G$5</definedName>
    <definedName name="Print_Titles" localSheetId="0" hidden="0">'По ГРБС и источникам'!$5:$5</definedName>
    <definedName name="_xlnm.Print_Area" localSheetId="0" hidden="0">'По ГРБС и источникам'!$A$1:$G$172</definedName>
    <definedName name="_xlnm._FilterDatabase" localSheetId="0" hidden="1">'По ГРБС и источникам'!$A$5:$G$5</definedName>
  </definedNames>
  <calcPr/>
</workbook>
</file>

<file path=xl/sharedStrings.xml><?xml version="1.0" encoding="utf-8"?>
<sst xmlns="http://schemas.openxmlformats.org/spreadsheetml/2006/main" count="129" uniqueCount="129">
  <si>
    <t xml:space="preserve">Приложение 2</t>
  </si>
  <si>
    <t xml:space="preserve">к пояснительной записке</t>
  </si>
  <si>
    <t xml:space="preserve">Оперативный анализ исполнения бюджета города Перми по расходам на 1 января 2026 года</t>
  </si>
  <si>
    <t>тыс.руб.</t>
  </si>
  <si>
    <t>КВСР</t>
  </si>
  <si>
    <t xml:space="preserve">Наименование ГРБС</t>
  </si>
  <si>
    <t xml:space="preserve">Источники финансирования</t>
  </si>
  <si>
    <t xml:space="preserve">Ассигнования 2025 года</t>
  </si>
  <si>
    <t xml:space="preserve">Кассовый расход на 01.01.2026</t>
  </si>
  <si>
    <t xml:space="preserve">% выпол-нения годовых  ассигно-ваний</t>
  </si>
  <si>
    <t xml:space="preserve">Отклонение от установ-ленного уровня выполнения плана (95%)*</t>
  </si>
  <si>
    <t>163</t>
  </si>
  <si>
    <t xml:space="preserve">Департамент имущественных отношений администрации г.Перми</t>
  </si>
  <si>
    <t xml:space="preserve">Итого по КВСР 163 в т.ч.:</t>
  </si>
  <si>
    <t xml:space="preserve">расходы местного бюджета</t>
  </si>
  <si>
    <t xml:space="preserve">расходы, переданные из краевого бюджета на выполнение полномочий городского округа</t>
  </si>
  <si>
    <t xml:space="preserve">справочно: бюджетные инвестиции</t>
  </si>
  <si>
    <t>902</t>
  </si>
  <si>
    <t xml:space="preserve">Департамент финансов администрации г. Перми</t>
  </si>
  <si>
    <t xml:space="preserve">Итого по КВСР 902 в т.ч.:</t>
  </si>
  <si>
    <t xml:space="preserve">расходы местного бюджета без учета зарезервированных средств</t>
  </si>
  <si>
    <t xml:space="preserve">Содержание муниципальных органов города Перми</t>
  </si>
  <si>
    <t xml:space="preserve">Обеспечение деятельности (оказание услуг, выполнение работ) муницип.учреждений (организаций)- МКУ ЦБ</t>
  </si>
  <si>
    <t xml:space="preserve">Мероприятия, связанные с профилактикой распространения коронавирусной инфекции</t>
  </si>
  <si>
    <t xml:space="preserve">Мероприятия в сфере применения информационных технологий</t>
  </si>
  <si>
    <t xml:space="preserve">Исполнение обязательств по обслуживанию муниципального долга</t>
  </si>
  <si>
    <t xml:space="preserve">Средства на исполнение судебных актов, вступивших в законную силу</t>
  </si>
  <si>
    <t xml:space="preserve">расходы местного бюджета по зарезервированным средствам</t>
  </si>
  <si>
    <t xml:space="preserve">Резервный фонд администрации города Перми</t>
  </si>
  <si>
    <t>903</t>
  </si>
  <si>
    <t xml:space="preserve">Департамент градостроительства и архитектуры администрации города Перми</t>
  </si>
  <si>
    <t xml:space="preserve">Итого по КВСР 903 в т.ч.:</t>
  </si>
  <si>
    <t xml:space="preserve">расходы по выполнению госполномочий</t>
  </si>
  <si>
    <t xml:space="preserve">Управление записи актов гражданского состояния администрации города Перми</t>
  </si>
  <si>
    <t xml:space="preserve">Итого по КВСР 910 в т.ч.:</t>
  </si>
  <si>
    <t>915</t>
  </si>
  <si>
    <t xml:space="preserve">Управление по экологии и природопользованию администрации г. Перми</t>
  </si>
  <si>
    <t xml:space="preserve">Итого по КВСР 915 в т.ч.:</t>
  </si>
  <si>
    <t xml:space="preserve">Департамент культуры и молодежной политики администрации города Перми</t>
  </si>
  <si>
    <t xml:space="preserve">Итого по КВСР 924 в т.ч.:</t>
  </si>
  <si>
    <t>930</t>
  </si>
  <si>
    <t xml:space="preserve">Департамент образования администрации г.Перми</t>
  </si>
  <si>
    <t xml:space="preserve">Итого по КВСР 930 в т.ч.:</t>
  </si>
  <si>
    <t>931</t>
  </si>
  <si>
    <t xml:space="preserve">Администрация Ленинского района</t>
  </si>
  <si>
    <t xml:space="preserve">Итого по КВСР 931 в т.ч.:</t>
  </si>
  <si>
    <t>932</t>
  </si>
  <si>
    <t xml:space="preserve">Администрация Свердловского района</t>
  </si>
  <si>
    <t xml:space="preserve">Итого по КВСР 932 в т.ч.:</t>
  </si>
  <si>
    <t>933</t>
  </si>
  <si>
    <t xml:space="preserve">Администрация Мотовилихинского района</t>
  </si>
  <si>
    <t xml:space="preserve">Итого по КВСР 933 в т.ч.:</t>
  </si>
  <si>
    <t>934</t>
  </si>
  <si>
    <t xml:space="preserve">Администрация Дзержинского района</t>
  </si>
  <si>
    <t xml:space="preserve">Итого по КВСР 934 в т.ч.:</t>
  </si>
  <si>
    <t>935</t>
  </si>
  <si>
    <t xml:space="preserve">Администрация Индустриального района</t>
  </si>
  <si>
    <t xml:space="preserve">Итого по КВСР 935 в т.ч.:</t>
  </si>
  <si>
    <t>936</t>
  </si>
  <si>
    <t xml:space="preserve">Администрация Кировского района</t>
  </si>
  <si>
    <t xml:space="preserve">Итого по КВСР 936 в т.ч.:</t>
  </si>
  <si>
    <t>937</t>
  </si>
  <si>
    <t xml:space="preserve">Администрация Орджоникидзевского района</t>
  </si>
  <si>
    <t xml:space="preserve">Итого по КВСР 937 в т.ч.:</t>
  </si>
  <si>
    <t>938</t>
  </si>
  <si>
    <t xml:space="preserve">Администрация поселка Новые Ляды</t>
  </si>
  <si>
    <t xml:space="preserve">Итого по КВСР 938 в т.ч.:</t>
  </si>
  <si>
    <t>940</t>
  </si>
  <si>
    <t xml:space="preserve">Департамент жилищно-коммунального хозяйства администрации города Перми</t>
  </si>
  <si>
    <t xml:space="preserve">Итого по КВСР 940 в т.ч.:</t>
  </si>
  <si>
    <t>942</t>
  </si>
  <si>
    <t xml:space="preserve">Управление капитального строительства администрации г.Перми</t>
  </si>
  <si>
    <t xml:space="preserve">Итого по КВСР 942 в т.ч.:</t>
  </si>
  <si>
    <t>944</t>
  </si>
  <si>
    <t xml:space="preserve">Департамент дорог                        и благоустройства администрации г.Перми</t>
  </si>
  <si>
    <t xml:space="preserve">Итого по КВСР 944 в т.ч.:</t>
  </si>
  <si>
    <t xml:space="preserve">Итого по КВСР 944 (без учета средств на строительство трамвайных путей между станциями Пермь II и Пермь I) в т.ч.:</t>
  </si>
  <si>
    <t xml:space="preserve">расходы, переданные из краевого бюджета на выполнение полномочий городского округа (без учета средств на строительство трамв.путей между станц.ПермьII и ПермьI) </t>
  </si>
  <si>
    <t xml:space="preserve">справочно: бюджетные инвестиции (без учета средств на строительство трамвайных путей между станциями Пермь II и Пермь I) </t>
  </si>
  <si>
    <t>945</t>
  </si>
  <si>
    <t xml:space="preserve">Департамент транспорта администрации г.Перми</t>
  </si>
  <si>
    <t xml:space="preserve">Итого по КВСР 945 в т.ч.:</t>
  </si>
  <si>
    <t>950</t>
  </si>
  <si>
    <t xml:space="preserve">Контрольный департамент администрации г.Перми</t>
  </si>
  <si>
    <t xml:space="preserve">Итого по КВСР 950 в т.ч.:</t>
  </si>
  <si>
    <t>951</t>
  </si>
  <si>
    <t xml:space="preserve">Департамент экономики и промышленной политики администрации г.Перми</t>
  </si>
  <si>
    <t xml:space="preserve">Итого по КВСР 951 в т.ч.:</t>
  </si>
  <si>
    <t>955</t>
  </si>
  <si>
    <t xml:space="preserve">Департамент социальной политики администрации г.Перми</t>
  </si>
  <si>
    <t xml:space="preserve">Итого по КВСР 955 в т.ч.:</t>
  </si>
  <si>
    <t>964</t>
  </si>
  <si>
    <t xml:space="preserve">Департамент общественной безопасности администрации г.Перми</t>
  </si>
  <si>
    <t xml:space="preserve">Итого по КВСР 964 в т.ч.:</t>
  </si>
  <si>
    <t>975</t>
  </si>
  <si>
    <t xml:space="preserve">Администрация города Перми</t>
  </si>
  <si>
    <t xml:space="preserve">Итого по КВСР 975 в т.ч.:</t>
  </si>
  <si>
    <t>976</t>
  </si>
  <si>
    <t xml:space="preserve">Комитет по физической культуре и спорту администрации г. Перми</t>
  </si>
  <si>
    <t xml:space="preserve">Итого по КВСР 976 в т.ч.:</t>
  </si>
  <si>
    <t>977</t>
  </si>
  <si>
    <t xml:space="preserve">Контрольно-счетная палата города Перми</t>
  </si>
  <si>
    <t xml:space="preserve">Итого по КВСР 977 в т.ч.:</t>
  </si>
  <si>
    <t>978</t>
  </si>
  <si>
    <t xml:space="preserve">Городская избирательная комиссия города Перми</t>
  </si>
  <si>
    <t xml:space="preserve">Итого по КВСР 978 в т.ч.:</t>
  </si>
  <si>
    <t>985</t>
  </si>
  <si>
    <t xml:space="preserve">Пермская городская Дума</t>
  </si>
  <si>
    <t xml:space="preserve">Итого по КВСР 985 в т.ч.:</t>
  </si>
  <si>
    <t>991</t>
  </si>
  <si>
    <t xml:space="preserve">Управление жилищных отношений администрации г.Перми</t>
  </si>
  <si>
    <t xml:space="preserve">Итого по КВСР 991 в т.ч.:</t>
  </si>
  <si>
    <t>992</t>
  </si>
  <si>
    <t xml:space="preserve">Департамент земельных отношений администрации г. Перми</t>
  </si>
  <si>
    <t xml:space="preserve">Итого по КВСР 992 в т.ч.:</t>
  </si>
  <si>
    <t xml:space="preserve">Нераспределенные МБТ </t>
  </si>
  <si>
    <t>х</t>
  </si>
  <si>
    <t xml:space="preserve">Cофинансирование проекта инициативного бюджетирования                                                                                                                         (расходы за счет безвозмездных поступлений от физических лиц)</t>
  </si>
  <si>
    <t xml:space="preserve">Всего расходов без учета зарезервированных средств</t>
  </si>
  <si>
    <t xml:space="preserve">Всего расходов без учета зарезервированных средств (без учета средств на строительство трамвайных путей между станциями Пермь II и Пермь I) </t>
  </si>
  <si>
    <t xml:space="preserve">в том числе:</t>
  </si>
  <si>
    <t xml:space="preserve">расходы, переданные из краевого бюджета на выполнение полномочий городского округа (без учета средств на строительство трамвайных путей между станциями Пермь II и Пермь I) </t>
  </si>
  <si>
    <t xml:space="preserve">ВСЕГО РАСХОДОВ</t>
  </si>
  <si>
    <t xml:space="preserve">ВСЕГО РАСХОДОВ (без учета средств на строительство трамвайных путей между станциями Пермь II и Пермь I) </t>
  </si>
  <si>
    <t xml:space="preserve">расходы  местного бюджета с учетом зарезервированных средств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</si>
  <si>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</si>
  <si>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 -  годовые ассигнования и кассовый план ГРБС в части расходов за счет средств краевого бюджета, передаваемых на выполнение гос.полномочий и полномочий городского округа, будут уточняться. </t>
  </si>
  <si>
    <t xml:space="preserve"> *   расчётный уровень установлен исходя из 95,0 % исполнения плана по расходам за 2025 год.</t>
  </si>
  <si>
    <t xml:space="preserve"> **   в объём лимитов 2025 года включен планируемый объём публичных нормативных обязательств (ПНО).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</si>
</sst>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"/>
  </numFmts>
  <fonts count="39">
    <font>
      <sz val="10.000000"/>
      <color theme="1"/>
      <name val="Arial"/>
    </font>
    <font>
      <sz val="10.000000"/>
      <name val="Times New Roman"/>
    </font>
    <font>
      <sz val="10.000000"/>
      <name val="Arial"/>
    </font>
    <font>
      <sz val="11.000000"/>
      <name val="Times New Roman"/>
    </font>
    <font>
      <b/>
      <sz val="12.000000"/>
      <name val="Times New Roman"/>
    </font>
    <font>
      <b/>
      <sz val="12.000000"/>
      <color theme="1"/>
      <name val="Times New Roman"/>
    </font>
    <font>
      <b/>
      <sz val="10.000000"/>
      <name val="Times New Roman"/>
    </font>
    <font>
      <sz val="10.000000"/>
      <color theme="1"/>
      <name val="Times New Roman"/>
    </font>
    <font>
      <b/>
      <sz val="9.000000"/>
      <name val="Times New Roman"/>
    </font>
    <font>
      <b/>
      <sz val="9.000000"/>
      <color theme="1"/>
      <name val="Times New Roman"/>
    </font>
    <font>
      <b/>
      <sz val="11.000000"/>
      <name val="Times New Roman"/>
    </font>
    <font>
      <b/>
      <sz val="11.000000"/>
      <color theme="1"/>
      <name val="Times New Roman"/>
    </font>
    <font>
      <sz val="11.000000"/>
      <name val="Arial"/>
    </font>
    <font>
      <b/>
      <sz val="10.000000"/>
      <name val="Arial"/>
    </font>
    <font>
      <sz val="10.000000"/>
      <color indexed="2"/>
      <name val="Arial"/>
    </font>
    <font>
      <i/>
      <sz val="10.000000"/>
      <name val="Times New Roman"/>
    </font>
    <font>
      <i/>
      <sz val="10.000000"/>
      <color theme="1"/>
      <name val="Times New Roman"/>
    </font>
    <font>
      <i/>
      <sz val="10.000000"/>
      <name val="Arial"/>
    </font>
    <font>
      <sz val="10.000000"/>
      <color rgb="FFC00000"/>
      <name val="Arial"/>
    </font>
    <font>
      <sz val="10.000000"/>
      <color rgb="FFC00000"/>
      <name val="Times New Roman"/>
    </font>
    <font>
      <b/>
      <sz val="10.000000"/>
      <color indexed="2"/>
      <name val="Arial"/>
    </font>
    <font>
      <i/>
      <sz val="10.000000"/>
      <color indexed="2"/>
      <name val="Times New Roman"/>
    </font>
    <font>
      <sz val="10.000000"/>
      <color indexed="2"/>
      <name val="Times New Roman"/>
    </font>
    <font>
      <i/>
      <sz val="10.000000"/>
      <color indexed="2"/>
      <name val="Arial"/>
    </font>
    <font>
      <sz val="10.000000"/>
      <color rgb="FF7030A0"/>
      <name val="Times New Roman"/>
    </font>
    <font>
      <sz val="10.000000"/>
      <color indexed="30"/>
      <name val="Arial"/>
    </font>
    <font>
      <sz val="10.000000"/>
      <color indexed="60"/>
      <name val="Arial"/>
    </font>
    <font>
      <b/>
      <sz val="11.000000"/>
      <color indexed="2"/>
      <name val="Times New Roman"/>
    </font>
    <font>
      <b/>
      <sz val="10.000000"/>
      <color indexed="2"/>
      <name val="Times New Roman"/>
    </font>
    <font>
      <b/>
      <sz val="8.000000"/>
      <name val="Times New Roman"/>
    </font>
    <font>
      <sz val="10.000000"/>
      <color rgb="FF7030A0"/>
      <name val="Arial"/>
    </font>
    <font>
      <b/>
      <sz val="10.000000"/>
      <color rgb="FF7030A0"/>
      <name val="Times New Roman"/>
    </font>
    <font>
      <b/>
      <i/>
      <sz val="12.000000"/>
      <name val="Times New Roman"/>
    </font>
    <font>
      <b/>
      <i/>
      <sz val="11.000000"/>
      <name val="Times New Roman"/>
    </font>
    <font>
      <b/>
      <i/>
      <sz val="11.000000"/>
      <color indexed="2"/>
      <name val="Times New Roman"/>
    </font>
    <font>
      <b/>
      <i/>
      <sz val="10.000000"/>
      <name val="Times New Roman"/>
    </font>
    <font>
      <sz val="11.000000"/>
      <color indexed="2"/>
      <name val="Times New Roman"/>
    </font>
    <font>
      <b/>
      <i/>
      <sz val="11.000000"/>
      <color theme="1"/>
      <name val="Times New Roman"/>
    </font>
    <font>
      <b/>
      <i/>
      <sz val="10.000000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theme="0" tint="-0.049958800012207406"/>
        <bgColor theme="0" tint="-0.049958800012207406"/>
      </patternFill>
    </fill>
    <fill>
      <patternFill patternType="solid">
        <fgColor theme="0"/>
        <bgColor theme="0"/>
      </patternFill>
    </fill>
    <fill>
      <patternFill patternType="solid">
        <fgColor indexed="42"/>
        <bgColor indexed="42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medium">
        <color auto="1"/>
      </left>
      <right style="thin">
        <color theme="1"/>
      </right>
      <top style="medium">
        <color auto="1"/>
      </top>
      <bottom style="medium">
        <color auto="1"/>
      </bottom>
      <diagonal style="none"/>
    </border>
    <border>
      <left style="thin">
        <color theme="1"/>
      </left>
      <right style="thin">
        <color theme="1"/>
      </right>
      <top style="medium">
        <color auto="1"/>
      </top>
      <bottom style="medium">
        <color auto="1"/>
      </bottom>
      <diagonal style="none"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66">
    <xf fontId="0" fillId="0" borderId="0" numFmtId="0" xfId="0"/>
    <xf fontId="1" fillId="2" borderId="0" numFmtId="160" xfId="0" applyNumberFormat="1" applyFont="1" applyFill="1" applyAlignment="1">
      <alignment wrapText="1"/>
    </xf>
    <xf fontId="2" fillId="2" borderId="0" numFmtId="160" xfId="0" applyNumberFormat="1" applyFont="1" applyFill="1" applyAlignment="1">
      <alignment wrapText="1"/>
    </xf>
    <xf fontId="2" fillId="0" borderId="0" numFmtId="160" xfId="0" applyNumberFormat="1" applyFont="1" applyAlignment="1">
      <alignment wrapText="1"/>
    </xf>
    <xf fontId="0" fillId="0" borderId="0" numFmtId="160" xfId="0" applyNumberFormat="1" applyAlignment="1">
      <alignment wrapText="1"/>
    </xf>
    <xf fontId="2" fillId="0" borderId="0" numFmtId="160" xfId="0" applyNumberFormat="1" applyFont="1" applyAlignment="1">
      <alignment horizontal="center" wrapText="1"/>
    </xf>
    <xf fontId="1" fillId="0" borderId="0" numFmtId="4" xfId="0" applyNumberFormat="1" applyFont="1" applyAlignment="1">
      <alignment wrapText="1"/>
    </xf>
    <xf fontId="2" fillId="0" borderId="0" numFmtId="4" xfId="0" applyNumberFormat="1" applyFont="1" applyAlignment="1">
      <alignment wrapText="1"/>
    </xf>
    <xf fontId="3" fillId="0" borderId="0" numFmtId="160" xfId="0" applyNumberFormat="1" applyFont="1" applyAlignment="1">
      <alignment wrapText="1"/>
    </xf>
    <xf fontId="3" fillId="0" borderId="0" numFmtId="160" xfId="0" applyNumberFormat="1" applyFont="1" applyAlignment="1">
      <alignment horizontal="right"/>
    </xf>
    <xf fontId="0" fillId="0" borderId="0" numFmtId="0" xfId="0"/>
    <xf fontId="4" fillId="0" borderId="0" numFmtId="4" xfId="0" applyNumberFormat="1" applyFont="1" applyAlignment="1">
      <alignment horizontal="center" wrapText="1"/>
    </xf>
    <xf fontId="4" fillId="0" borderId="0" numFmtId="160" xfId="0" applyNumberFormat="1" applyFont="1" applyAlignment="1">
      <alignment horizontal="center" wrapText="1"/>
    </xf>
    <xf fontId="5" fillId="0" borderId="0" numFmtId="160" xfId="0" applyNumberFormat="1" applyFont="1" applyAlignment="1">
      <alignment horizontal="center" wrapText="1"/>
    </xf>
    <xf fontId="6" fillId="0" borderId="0" numFmtId="4" xfId="0" applyNumberFormat="1" applyFont="1" applyAlignment="1">
      <alignment wrapText="1"/>
    </xf>
    <xf fontId="1" fillId="0" borderId="0" numFmtId="160" xfId="0" applyNumberFormat="1" applyFont="1" applyAlignment="1">
      <alignment horizontal="right" wrapText="1"/>
    </xf>
    <xf fontId="7" fillId="0" borderId="0" numFmtId="160" xfId="0" applyNumberFormat="1" applyFont="1" applyAlignment="1">
      <alignment wrapText="1"/>
    </xf>
    <xf fontId="1" fillId="0" borderId="0" numFmtId="160" xfId="0" applyNumberFormat="1" applyFont="1" applyAlignment="1">
      <alignment horizontal="center" vertical="center" wrapText="1"/>
    </xf>
    <xf fontId="8" fillId="2" borderId="1" numFmtId="4" xfId="0" applyNumberFormat="1" applyFont="1" applyFill="1" applyBorder="1" applyAlignment="1">
      <alignment horizontal="center" vertical="center" wrapText="1"/>
    </xf>
    <xf fontId="8" fillId="0" borderId="1" numFmtId="160" xfId="0" applyNumberFormat="1" applyFont="1" applyBorder="1" applyAlignment="1">
      <alignment horizontal="center" vertical="center" wrapText="1"/>
    </xf>
    <xf fontId="9" fillId="0" borderId="1" numFmtId="160" xfId="0" applyNumberFormat="1" applyFont="1" applyBorder="1" applyAlignment="1">
      <alignment horizontal="center" vertical="center" wrapText="1"/>
    </xf>
    <xf fontId="8" fillId="2" borderId="1" numFmtId="160" xfId="0" applyNumberFormat="1" applyFont="1" applyFill="1" applyBorder="1" applyAlignment="1">
      <alignment horizontal="center" vertical="center" wrapText="1"/>
    </xf>
    <xf fontId="2" fillId="0" borderId="0" numFmtId="0" xfId="0" applyFont="1"/>
    <xf fontId="6" fillId="0" borderId="1" numFmtId="4" xfId="0" applyNumberFormat="1" applyFont="1" applyBorder="1" applyAlignment="1">
      <alignment horizontal="center" vertical="center" wrapText="1"/>
    </xf>
    <xf fontId="6" fillId="0" borderId="1" numFmtId="4" xfId="0" applyNumberFormat="1" applyFont="1" applyBorder="1" applyAlignment="1">
      <alignment horizontal="left" vertical="center" wrapText="1"/>
    </xf>
    <xf fontId="10" fillId="0" borderId="1" numFmtId="160" xfId="0" applyNumberFormat="1" applyFont="1" applyBorder="1" applyAlignment="1" applyProtection="1">
      <alignment horizontal="center" vertical="center" wrapText="1"/>
    </xf>
    <xf fontId="11" fillId="0" borderId="1" numFmtId="160" xfId="0" applyNumberFormat="1" applyFont="1" applyBorder="1" applyAlignment="1" applyProtection="1">
      <alignment horizontal="center" vertical="center" wrapText="1"/>
    </xf>
    <xf fontId="12" fillId="0" borderId="0" numFmtId="0" xfId="0" applyFont="1"/>
    <xf fontId="13" fillId="0" borderId="0" numFmtId="0" xfId="0" applyFont="1"/>
    <xf fontId="1" fillId="0" borderId="1" numFmtId="4" xfId="0" applyNumberFormat="1" applyFont="1" applyBorder="1" applyAlignment="1">
      <alignment horizontal="left" vertical="center" wrapText="1"/>
    </xf>
    <xf fontId="1" fillId="0" borderId="1" numFmtId="160" xfId="0" applyNumberFormat="1" applyFont="1" applyBorder="1" applyAlignment="1" applyProtection="1">
      <alignment horizontal="center" vertical="center" wrapText="1"/>
    </xf>
    <xf fontId="7" fillId="0" borderId="1" numFmtId="160" xfId="0" applyNumberFormat="1" applyFont="1" applyBorder="1" applyAlignment="1" applyProtection="1">
      <alignment horizontal="center" vertical="center" wrapText="1"/>
    </xf>
    <xf fontId="14" fillId="0" borderId="0" numFmtId="0" xfId="0" applyFont="1"/>
    <xf fontId="15" fillId="3" borderId="1" numFmtId="4" xfId="0" applyNumberFormat="1" applyFont="1" applyFill="1" applyBorder="1" applyAlignment="1">
      <alignment horizontal="left" vertical="center" wrapText="1"/>
    </xf>
    <xf fontId="15" fillId="3" borderId="1" numFmtId="160" xfId="0" applyNumberFormat="1" applyFont="1" applyFill="1" applyBorder="1" applyAlignment="1" applyProtection="1">
      <alignment horizontal="center" vertical="center" wrapText="1"/>
    </xf>
    <xf fontId="16" fillId="3" borderId="1" numFmtId="160" xfId="0" applyNumberFormat="1" applyFont="1" applyFill="1" applyBorder="1" applyAlignment="1" applyProtection="1">
      <alignment horizontal="center" vertical="center" wrapText="1"/>
    </xf>
    <xf fontId="15" fillId="4" borderId="1" numFmtId="160" xfId="0" applyNumberFormat="1" applyFont="1" applyFill="1" applyBorder="1" applyAlignment="1" applyProtection="1">
      <alignment horizontal="center" vertical="center" wrapText="1"/>
    </xf>
    <xf fontId="15" fillId="0" borderId="0" numFmtId="160" xfId="0" applyNumberFormat="1" applyFont="1" applyAlignment="1">
      <alignment horizontal="center" vertical="center" wrapText="1"/>
    </xf>
    <xf fontId="1" fillId="0" borderId="1" numFmtId="4" xfId="0" applyNumberFormat="1" applyFont="1" applyBorder="1" applyAlignment="1">
      <alignment horizontal="center" vertical="center" wrapText="1"/>
    </xf>
    <xf fontId="15" fillId="5" borderId="1" numFmtId="4" xfId="0" applyNumberFormat="1" applyFont="1" applyFill="1" applyBorder="1" applyAlignment="1">
      <alignment horizontal="left" vertical="center" wrapText="1"/>
    </xf>
    <xf fontId="15" fillId="0" borderId="1" numFmtId="160" xfId="0" applyNumberFormat="1" applyFont="1" applyBorder="1" applyAlignment="1" applyProtection="1">
      <alignment horizontal="center" vertical="center" wrapText="1"/>
    </xf>
    <xf fontId="15" fillId="0" borderId="1" numFmtId="4" xfId="0" applyNumberFormat="1" applyFont="1" applyBorder="1" applyAlignment="1" applyProtection="1">
      <alignment horizontal="center" vertical="center" wrapText="1"/>
    </xf>
    <xf fontId="17" fillId="0" borderId="0" numFmtId="0" xfId="0" applyFont="1"/>
    <xf fontId="1" fillId="5" borderId="1" numFmtId="4" xfId="0" applyNumberFormat="1" applyFont="1" applyFill="1" applyBorder="1" applyAlignment="1">
      <alignment horizontal="left" vertical="center" wrapText="1"/>
    </xf>
    <xf fontId="18" fillId="0" borderId="0" numFmtId="0" xfId="0" applyFont="1"/>
    <xf fontId="19" fillId="0" borderId="1" numFmtId="4" xfId="0" applyNumberFormat="1" applyFont="1" applyBorder="1" applyAlignment="1">
      <alignment horizontal="center" vertical="center" wrapText="1"/>
    </xf>
    <xf fontId="19" fillId="5" borderId="1" numFmtId="4" xfId="0" applyNumberFormat="1" applyFont="1" applyFill="1" applyBorder="1" applyAlignment="1">
      <alignment horizontal="left" vertical="center" wrapText="1"/>
    </xf>
    <xf fontId="19" fillId="0" borderId="1" numFmtId="160" xfId="0" applyNumberFormat="1" applyFont="1" applyBorder="1" applyAlignment="1" applyProtection="1">
      <alignment horizontal="center" vertical="center" wrapText="1"/>
    </xf>
    <xf fontId="19" fillId="0" borderId="1" numFmtId="4" xfId="0" applyNumberFormat="1" applyFont="1" applyBorder="1" applyAlignment="1" applyProtection="1">
      <alignment horizontal="center" vertical="center" wrapText="1"/>
    </xf>
    <xf fontId="19" fillId="0" borderId="1" numFmtId="4" xfId="0" applyNumberFormat="1" applyFont="1" applyBorder="1" applyAlignment="1">
      <alignment horizontal="left" vertical="center" wrapText="1"/>
    </xf>
    <xf fontId="2" fillId="2" borderId="0" numFmtId="0" xfId="0" applyFont="1" applyFill="1"/>
    <xf fontId="14" fillId="2" borderId="0" numFmtId="0" xfId="0" applyFont="1" applyFill="1"/>
    <xf fontId="6" fillId="0" borderId="1" numFmtId="3" xfId="0" applyNumberFormat="1" applyFont="1" applyBorder="1" applyAlignment="1">
      <alignment horizontal="center" vertical="center" wrapText="1"/>
    </xf>
    <xf fontId="1" fillId="0" borderId="2" numFmtId="4" xfId="0" applyNumberFormat="1" applyFont="1" applyBorder="1" applyAlignment="1">
      <alignment horizontal="center" vertical="center" wrapText="1"/>
    </xf>
    <xf fontId="1" fillId="0" borderId="3" numFmtId="4" xfId="0" applyNumberFormat="1" applyFont="1" applyBorder="1" applyAlignment="1">
      <alignment horizontal="center" vertical="center" wrapText="1"/>
    </xf>
    <xf fontId="1" fillId="5" borderId="1" numFmtId="160" xfId="0" applyNumberFormat="1" applyFont="1" applyFill="1" applyBorder="1" applyAlignment="1" applyProtection="1">
      <alignment horizontal="center" vertical="center" wrapText="1"/>
    </xf>
    <xf fontId="3" fillId="0" borderId="1" numFmtId="160" xfId="0" applyNumberFormat="1" applyFont="1" applyBorder="1" applyAlignment="1" applyProtection="1">
      <alignment horizontal="center" vertical="center" wrapText="1"/>
    </xf>
    <xf fontId="1" fillId="0" borderId="4" numFmtId="4" xfId="0" applyNumberFormat="1" applyFont="1" applyBorder="1" applyAlignment="1">
      <alignment horizontal="center" vertical="center" wrapText="1"/>
    </xf>
    <xf fontId="1" fillId="0" borderId="5" numFmtId="4" xfId="0" applyNumberFormat="1" applyFont="1" applyBorder="1" applyAlignment="1">
      <alignment horizontal="center" vertical="center" wrapText="1"/>
    </xf>
    <xf fontId="1" fillId="0" borderId="6" numFmtId="4" xfId="0" applyNumberFormat="1" applyFont="1" applyBorder="1" applyAlignment="1">
      <alignment horizontal="center" vertical="center" wrapText="1"/>
    </xf>
    <xf fontId="1" fillId="0" borderId="7" numFmtId="4" xfId="0" applyNumberFormat="1" applyFont="1" applyBorder="1" applyAlignment="1">
      <alignment horizontal="center" vertical="center" wrapText="1"/>
    </xf>
    <xf fontId="20" fillId="0" borderId="0" numFmtId="0" xfId="0" applyFont="1"/>
    <xf fontId="15" fillId="4" borderId="1" numFmtId="4" xfId="0" applyNumberFormat="1" applyFont="1" applyFill="1" applyBorder="1" applyAlignment="1">
      <alignment horizontal="left" vertical="center" wrapText="1"/>
    </xf>
    <xf fontId="21" fillId="4" borderId="1" numFmtId="160" xfId="0" applyNumberFormat="1" applyFont="1" applyFill="1" applyBorder="1" applyAlignment="1" applyProtection="1">
      <alignment horizontal="center" vertical="center" wrapText="1"/>
    </xf>
    <xf fontId="19" fillId="4" borderId="1" numFmtId="160" xfId="0" applyNumberFormat="1" applyFont="1" applyFill="1" applyBorder="1" applyAlignment="1" applyProtection="1">
      <alignment horizontal="center" vertical="center" wrapText="1"/>
    </xf>
    <xf fontId="6" fillId="0" borderId="1" numFmtId="160" xfId="0" applyNumberFormat="1" applyFont="1" applyBorder="1" applyAlignment="1">
      <alignment horizontal="center" vertical="center" wrapText="1"/>
    </xf>
    <xf fontId="1" fillId="0" borderId="1" numFmtId="4" xfId="0" applyNumberFormat="1" applyFont="1" applyBorder="1" applyAlignment="1">
      <alignment vertical="center" wrapText="1"/>
    </xf>
    <xf fontId="10" fillId="5" borderId="1" numFmtId="160" xfId="0" applyNumberFormat="1" applyFont="1" applyFill="1" applyBorder="1" applyAlignment="1" applyProtection="1">
      <alignment horizontal="center" vertical="center" wrapText="1"/>
    </xf>
    <xf fontId="22" fillId="5" borderId="1" numFmtId="160" xfId="0" applyNumberFormat="1" applyFont="1" applyFill="1" applyBorder="1" applyAlignment="1" applyProtection="1">
      <alignment horizontal="center" vertical="center" wrapText="1"/>
    </xf>
    <xf fontId="1" fillId="0" borderId="1" numFmtId="4" xfId="0" applyNumberFormat="1" applyFont="1" applyBorder="1" applyAlignment="1" applyProtection="1">
      <alignment horizontal="center" vertical="center" wrapText="1"/>
    </xf>
    <xf fontId="22" fillId="0" borderId="1" numFmtId="160" xfId="0" applyNumberFormat="1" applyFont="1" applyBorder="1" applyAlignment="1" applyProtection="1">
      <alignment horizontal="center" vertical="center" wrapText="1"/>
    </xf>
    <xf fontId="23" fillId="0" borderId="0" numFmtId="0" xfId="0" applyFont="1"/>
    <xf fontId="24" fillId="0" borderId="1" numFmtId="4" xfId="0" applyNumberFormat="1" applyFont="1" applyBorder="1" applyAlignment="1">
      <alignment horizontal="left" vertical="center" wrapText="1"/>
    </xf>
    <xf fontId="2" fillId="0" borderId="0" numFmtId="160" xfId="0" applyNumberFormat="1" applyFont="1"/>
    <xf fontId="25" fillId="0" borderId="0" numFmtId="0" xfId="0" applyFont="1"/>
    <xf fontId="26" fillId="2" borderId="0" numFmtId="0" xfId="0" applyFont="1" applyFill="1"/>
    <xf fontId="10" fillId="0" borderId="1" numFmtId="4" xfId="0" applyNumberFormat="1" applyFont="1" applyBorder="1" applyAlignment="1" applyProtection="1">
      <alignment horizontal="center" vertical="center" wrapText="1"/>
    </xf>
    <xf fontId="27" fillId="0" borderId="1" numFmtId="160" xfId="0" applyNumberFormat="1" applyFont="1" applyBorder="1" applyAlignment="1" applyProtection="1">
      <alignment horizontal="center" vertical="center" wrapText="1"/>
    </xf>
    <xf fontId="6" fillId="0" borderId="1" numFmtId="160" xfId="0" applyNumberFormat="1" applyFont="1" applyBorder="1" applyAlignment="1" applyProtection="1">
      <alignment horizontal="center" vertical="center" wrapText="1"/>
    </xf>
    <xf fontId="28" fillId="0" borderId="1" numFmtId="160" xfId="0" applyNumberFormat="1" applyFont="1" applyBorder="1" applyAlignment="1" applyProtection="1">
      <alignment horizontal="center" vertical="center" wrapText="1"/>
    </xf>
    <xf fontId="6" fillId="0" borderId="8" numFmtId="4" xfId="0" applyNumberFormat="1" applyFont="1" applyBorder="1" applyAlignment="1">
      <alignment horizontal="center" vertical="center" wrapText="1"/>
    </xf>
    <xf fontId="6" fillId="0" borderId="8" numFmtId="160" xfId="0" applyNumberFormat="1" applyFont="1" applyBorder="1" applyAlignment="1" applyProtection="1">
      <alignment horizontal="center" vertical="center" wrapText="1"/>
    </xf>
    <xf fontId="28" fillId="0" borderId="8" numFmtId="160" xfId="0" applyNumberFormat="1" applyFont="1" applyBorder="1" applyAlignment="1" applyProtection="1">
      <alignment horizontal="center" vertical="center" wrapText="1"/>
    </xf>
    <xf fontId="1" fillId="0" borderId="8" numFmtId="160" xfId="0" applyNumberFormat="1" applyFont="1" applyBorder="1" applyAlignment="1" applyProtection="1">
      <alignment horizontal="center" vertical="center" wrapText="1"/>
    </xf>
    <xf fontId="4" fillId="0" borderId="9" numFmtId="4" xfId="0" applyNumberFormat="1" applyFont="1" applyBorder="1" applyAlignment="1">
      <alignment horizontal="center" vertical="center" wrapText="1"/>
    </xf>
    <xf fontId="4" fillId="0" borderId="10" numFmtId="4" xfId="0" applyNumberFormat="1" applyFont="1" applyBorder="1" applyAlignment="1">
      <alignment horizontal="center" vertical="center" wrapText="1"/>
    </xf>
    <xf fontId="10" fillId="0" borderId="10" numFmtId="160" xfId="0" applyNumberFormat="1" applyFont="1" applyBorder="1" applyAlignment="1" applyProtection="1">
      <alignment horizontal="center" vertical="center" wrapText="1"/>
    </xf>
    <xf fontId="10" fillId="0" borderId="11" numFmtId="160" xfId="0" applyNumberFormat="1" applyFont="1" applyBorder="1" applyAlignment="1" applyProtection="1">
      <alignment horizontal="center" vertical="center" wrapText="1"/>
    </xf>
    <xf fontId="4" fillId="4" borderId="12" numFmtId="4" xfId="0" applyNumberFormat="1" applyFont="1" applyFill="1" applyBorder="1" applyAlignment="1">
      <alignment horizontal="center" vertical="center" wrapText="1"/>
    </xf>
    <xf fontId="27" fillId="0" borderId="12" numFmtId="160" xfId="0" applyNumberFormat="1" applyFont="1" applyBorder="1" applyAlignment="1" applyProtection="1">
      <alignment horizontal="center" vertical="center" wrapText="1"/>
    </xf>
    <xf fontId="10" fillId="4" borderId="12" numFmtId="160" xfId="0" applyNumberFormat="1" applyFont="1" applyFill="1" applyBorder="1" applyAlignment="1" applyProtection="1">
      <alignment horizontal="center" vertical="center" wrapText="1"/>
    </xf>
    <xf fontId="29" fillId="0" borderId="1" numFmtId="4" xfId="0" applyNumberFormat="1" applyFont="1" applyBorder="1" applyAlignment="1">
      <alignment horizontal="center" vertical="center" wrapText="1"/>
    </xf>
    <xf fontId="0" fillId="0" borderId="0" numFmtId="160" xfId="0" applyNumberFormat="1"/>
    <xf fontId="30" fillId="0" borderId="0" numFmtId="0" xfId="0" applyFont="1"/>
    <xf fontId="29" fillId="0" borderId="8" numFmtId="4" xfId="0" applyNumberFormat="1" applyFont="1" applyBorder="1" applyAlignment="1">
      <alignment horizontal="center" vertical="center" wrapText="1"/>
    </xf>
    <xf fontId="31" fillId="0" borderId="8" numFmtId="4" xfId="0" applyNumberFormat="1" applyFont="1" applyBorder="1" applyAlignment="1">
      <alignment horizontal="left" vertical="center" wrapText="1"/>
    </xf>
    <xf fontId="31" fillId="0" borderId="8" numFmtId="160" xfId="0" applyNumberFormat="1" applyFont="1" applyBorder="1" applyAlignment="1" applyProtection="1">
      <alignment horizontal="center" vertical="center" wrapText="1"/>
    </xf>
    <xf fontId="32" fillId="0" borderId="9" numFmtId="4" xfId="0" applyNumberFormat="1" applyFont="1" applyBorder="1" applyAlignment="1">
      <alignment horizontal="center" vertical="center" wrapText="1"/>
    </xf>
    <xf fontId="32" fillId="0" borderId="10" numFmtId="4" xfId="0" applyNumberFormat="1" applyFont="1" applyBorder="1" applyAlignment="1">
      <alignment horizontal="center" vertical="center" wrapText="1"/>
    </xf>
    <xf fontId="33" fillId="0" borderId="10" numFmtId="160" xfId="0" applyNumberFormat="1" applyFont="1" applyBorder="1" applyAlignment="1" applyProtection="1">
      <alignment horizontal="center" vertical="center" wrapText="1"/>
    </xf>
    <xf fontId="33" fillId="0" borderId="11" numFmtId="160" xfId="0" applyNumberFormat="1" applyFont="1" applyBorder="1" applyAlignment="1" applyProtection="1">
      <alignment horizontal="center" vertical="center" wrapText="1"/>
    </xf>
    <xf fontId="32" fillId="4" borderId="12" numFmtId="4" xfId="0" applyNumberFormat="1" applyFont="1" applyFill="1" applyBorder="1" applyAlignment="1">
      <alignment horizontal="center" vertical="center" wrapText="1"/>
    </xf>
    <xf fontId="34" fillId="0" borderId="12" numFmtId="160" xfId="0" applyNumberFormat="1" applyFont="1" applyBorder="1" applyAlignment="1" applyProtection="1">
      <alignment horizontal="center" vertical="center" wrapText="1"/>
    </xf>
    <xf fontId="33" fillId="4" borderId="12" numFmtId="160" xfId="0" applyNumberFormat="1" applyFont="1" applyFill="1" applyBorder="1" applyAlignment="1" applyProtection="1">
      <alignment horizontal="center" vertical="center" wrapText="1"/>
    </xf>
    <xf fontId="35" fillId="0" borderId="1" numFmtId="4" xfId="0" applyNumberFormat="1" applyFont="1" applyBorder="1" applyAlignment="1">
      <alignment horizontal="center" wrapText="1"/>
    </xf>
    <xf fontId="35" fillId="0" borderId="1" numFmtId="4" xfId="0" applyNumberFormat="1" applyFont="1" applyBorder="1" applyAlignment="1">
      <alignment horizontal="left" wrapText="1"/>
    </xf>
    <xf fontId="36" fillId="0" borderId="1" numFmtId="160" xfId="0" applyNumberFormat="1" applyFont="1" applyBorder="1" applyAlignment="1" applyProtection="1">
      <alignment horizontal="center" vertical="center" wrapText="1"/>
    </xf>
    <xf fontId="35" fillId="0" borderId="1" numFmtId="4" xfId="0" applyNumberFormat="1" applyFont="1" applyBorder="1" applyAlignment="1">
      <alignment horizontal="left" vertical="center" wrapText="1"/>
    </xf>
    <xf fontId="33" fillId="5" borderId="1" numFmtId="160" xfId="0" applyNumberFormat="1" applyFont="1" applyFill="1" applyBorder="1" applyAlignment="1" applyProtection="1">
      <alignment horizontal="center" vertical="center" wrapText="1"/>
    </xf>
    <xf fontId="33" fillId="0" borderId="1" numFmtId="160" xfId="0" applyNumberFormat="1" applyFont="1" applyBorder="1" applyAlignment="1" applyProtection="1">
      <alignment horizontal="center" vertical="center" wrapText="1"/>
    </xf>
    <xf fontId="34" fillId="0" borderId="1" numFmtId="160" xfId="0" applyNumberFormat="1" applyFont="1" applyBorder="1" applyAlignment="1" applyProtection="1">
      <alignment horizontal="center" vertical="center" wrapText="1"/>
    </xf>
    <xf fontId="35" fillId="4" borderId="1" numFmtId="4" xfId="0" applyNumberFormat="1" applyFont="1" applyFill="1" applyBorder="1" applyAlignment="1">
      <alignment horizontal="left" vertical="center" wrapText="1"/>
    </xf>
    <xf fontId="33" fillId="4" borderId="1" numFmtId="160" xfId="0" applyNumberFormat="1" applyFont="1" applyFill="1" applyBorder="1" applyAlignment="1" applyProtection="1">
      <alignment horizontal="center" vertical="center" wrapText="1"/>
    </xf>
    <xf fontId="35" fillId="0" borderId="13" numFmtId="4" xfId="0" applyNumberFormat="1" applyFont="1" applyBorder="1" applyAlignment="1">
      <alignment wrapText="1"/>
    </xf>
    <xf fontId="35" fillId="0" borderId="14" numFmtId="4" xfId="0" applyNumberFormat="1" applyFont="1" applyBorder="1" applyAlignment="1">
      <alignment wrapText="1"/>
    </xf>
    <xf fontId="35" fillId="4" borderId="15" numFmtId="4" xfId="0" applyNumberFormat="1" applyFont="1" applyFill="1" applyBorder="1" applyAlignment="1">
      <alignment horizontal="left" vertical="center" wrapText="1"/>
    </xf>
    <xf fontId="33" fillId="0" borderId="15" numFmtId="160" xfId="0" applyNumberFormat="1" applyFont="1" applyBorder="1" applyAlignment="1" applyProtection="1">
      <alignment horizontal="center" vertical="center" wrapText="1"/>
    </xf>
    <xf fontId="37" fillId="4" borderId="15" numFmtId="160" xfId="0" applyNumberFormat="1" applyFont="1" applyFill="1" applyBorder="1" applyAlignment="1" applyProtection="1">
      <alignment horizontal="center" vertical="center" wrapText="1"/>
    </xf>
    <xf fontId="33" fillId="4" borderId="15" numFmtId="160" xfId="0" applyNumberFormat="1" applyFont="1" applyFill="1" applyBorder="1" applyAlignment="1" applyProtection="1">
      <alignment horizontal="center" vertical="center" wrapText="1"/>
    </xf>
    <xf fontId="33" fillId="4" borderId="15" numFmtId="160" xfId="0" applyNumberFormat="1" applyFont="1" applyFill="1" applyBorder="1" applyAlignment="1">
      <alignment horizontal="center" vertical="center" wrapText="1"/>
    </xf>
    <xf fontId="1" fillId="2" borderId="0" numFmtId="4" xfId="0" applyNumberFormat="1" applyFont="1" applyFill="1" applyAlignment="1">
      <alignment horizontal="left" wrapText="1"/>
    </xf>
    <xf fontId="1" fillId="0" borderId="16" numFmtId="160" xfId="0" applyNumberFormat="1" applyFont="1" applyBorder="1" applyAlignment="1">
      <alignment horizontal="left" wrapText="1"/>
    </xf>
    <xf fontId="7" fillId="0" borderId="0" numFmtId="160" xfId="0" applyNumberFormat="1" applyFont="1" applyAlignment="1">
      <alignment horizontal="left" wrapText="1"/>
    </xf>
    <xf fontId="1" fillId="2" borderId="16" numFmtId="160" xfId="0" applyNumberFormat="1" applyFont="1" applyFill="1" applyBorder="1" applyAlignment="1">
      <alignment horizontal="left" wrapText="1"/>
    </xf>
    <xf fontId="22" fillId="0" borderId="0" numFmtId="4" xfId="0" applyNumberFormat="1" applyFont="1" applyAlignment="1">
      <alignment horizontal="left" wrapText="1"/>
    </xf>
    <xf fontId="14" fillId="0" borderId="0" numFmtId="4" xfId="0" applyNumberFormat="1" applyFont="1" applyAlignment="1">
      <alignment horizontal="left" wrapText="1"/>
    </xf>
    <xf fontId="2" fillId="0" borderId="0" numFmtId="160" xfId="0" applyNumberFormat="1" applyFont="1" applyAlignment="1">
      <alignment horizontal="left" wrapText="1"/>
    </xf>
    <xf fontId="0" fillId="0" borderId="0" numFmtId="160" xfId="0" applyNumberFormat="1" applyAlignment="1">
      <alignment horizontal="left" wrapText="1"/>
    </xf>
    <xf fontId="14" fillId="0" borderId="0" numFmtId="160" xfId="0" applyNumberFormat="1" applyFont="1" applyAlignment="1">
      <alignment horizontal="left" wrapText="1"/>
    </xf>
    <xf fontId="1" fillId="0" borderId="0" numFmtId="0" xfId="0" applyFont="1"/>
    <xf fontId="1" fillId="0" borderId="0" numFmtId="0" xfId="0" applyFont="1" applyAlignment="1">
      <alignment horizontal="left" wrapText="1"/>
    </xf>
    <xf fontId="1" fillId="0" borderId="0" numFmtId="160" xfId="0" applyNumberFormat="1" applyFont="1" applyAlignment="1">
      <alignment horizontal="left" wrapText="1"/>
    </xf>
    <xf fontId="1" fillId="0" borderId="0" numFmtId="160" xfId="0" applyNumberFormat="1" applyFont="1" applyAlignment="1">
      <alignment horizontal="center" wrapText="1"/>
    </xf>
    <xf fontId="1" fillId="0" borderId="0" numFmtId="160" xfId="0" applyNumberFormat="1" applyFont="1"/>
    <xf fontId="2" fillId="2" borderId="0" numFmtId="4" xfId="0" applyNumberFormat="1" applyFont="1" applyFill="1" applyAlignment="1">
      <alignment horizontal="left" wrapText="1"/>
    </xf>
    <xf fontId="2" fillId="0" borderId="0" numFmtId="160" xfId="0" applyNumberFormat="1" applyFont="1" applyAlignment="1" applyProtection="1">
      <alignment horizontal="left" wrapText="1"/>
    </xf>
    <xf fontId="0" fillId="0" borderId="0" numFmtId="160" xfId="0" applyNumberFormat="1" applyAlignment="1" applyProtection="1">
      <alignment horizontal="left" wrapText="1"/>
    </xf>
    <xf fontId="2" fillId="2" borderId="0" numFmtId="160" xfId="0" applyNumberFormat="1" applyFont="1" applyFill="1" applyAlignment="1" applyProtection="1">
      <alignment horizontal="left" wrapText="1"/>
    </xf>
    <xf fontId="3" fillId="0" borderId="0" numFmtId="160" xfId="0" applyNumberFormat="1" applyFont="1" applyAlignment="1" applyProtection="1">
      <alignment horizontal="left" vertical="center" wrapText="1"/>
    </xf>
    <xf fontId="1" fillId="2" borderId="17" numFmtId="4" xfId="0" applyNumberFormat="1" applyFont="1" applyFill="1" applyBorder="1" applyAlignment="1">
      <alignment horizontal="left" wrapText="1"/>
    </xf>
    <xf fontId="2" fillId="2" borderId="17" numFmtId="4" xfId="0" applyNumberFormat="1" applyFont="1" applyFill="1" applyBorder="1" applyAlignment="1">
      <alignment horizontal="left" wrapText="1"/>
    </xf>
    <xf fontId="2" fillId="0" borderId="15" numFmtId="160" xfId="0" applyNumberFormat="1" applyFont="1" applyBorder="1" applyAlignment="1" applyProtection="1">
      <alignment horizontal="left" wrapText="1"/>
    </xf>
    <xf fontId="0" fillId="0" borderId="17" numFmtId="160" xfId="0" applyNumberFormat="1" applyBorder="1" applyAlignment="1" applyProtection="1">
      <alignment horizontal="left" wrapText="1"/>
    </xf>
    <xf fontId="2" fillId="2" borderId="17" numFmtId="160" xfId="0" applyNumberFormat="1" applyFont="1" applyFill="1" applyBorder="1" applyAlignment="1" applyProtection="1">
      <alignment horizontal="left" wrapText="1"/>
    </xf>
    <xf fontId="6" fillId="2" borderId="17" numFmtId="4" xfId="0" applyNumberFormat="1" applyFont="1" applyFill="1" applyBorder="1" applyAlignment="1">
      <alignment horizontal="left" vertical="center" wrapText="1"/>
    </xf>
    <xf fontId="2" fillId="0" borderId="17" numFmtId="160" xfId="0" applyNumberFormat="1" applyFont="1" applyBorder="1" applyAlignment="1" applyProtection="1">
      <alignment horizontal="left" wrapText="1"/>
    </xf>
    <xf fontId="32" fillId="6" borderId="18" numFmtId="4" xfId="0" applyNumberFormat="1" applyFont="1" applyFill="1" applyBorder="1" applyAlignment="1">
      <alignment horizontal="left" vertical="center" wrapText="1"/>
    </xf>
    <xf fontId="32" fillId="6" borderId="19" numFmtId="4" xfId="0" applyNumberFormat="1" applyFont="1" applyFill="1" applyBorder="1" applyAlignment="1">
      <alignment horizontal="left" vertical="center" wrapText="1"/>
    </xf>
    <xf fontId="32" fillId="6" borderId="20" numFmtId="4" xfId="0" applyNumberFormat="1" applyFont="1" applyFill="1" applyBorder="1" applyAlignment="1">
      <alignment horizontal="left" vertical="center" wrapText="1"/>
    </xf>
    <xf fontId="35" fillId="0" borderId="17" numFmtId="160" xfId="0" applyNumberFormat="1" applyFont="1" applyBorder="1" applyAlignment="1">
      <alignment horizontal="left" vertical="center" wrapText="1"/>
    </xf>
    <xf fontId="38" fillId="0" borderId="17" numFmtId="160" xfId="0" applyNumberFormat="1" applyFont="1" applyBorder="1" applyAlignment="1">
      <alignment horizontal="left" vertical="center" wrapText="1"/>
    </xf>
    <xf fontId="35" fillId="6" borderId="17" numFmtId="160" xfId="0" applyNumberFormat="1" applyFont="1" applyFill="1" applyBorder="1" applyAlignment="1">
      <alignment horizontal="left" vertical="center" wrapText="1"/>
    </xf>
    <xf fontId="35" fillId="6" borderId="17" numFmtId="4" xfId="0" applyNumberFormat="1" applyFont="1" applyFill="1" applyBorder="1" applyAlignment="1">
      <alignment horizontal="left" wrapText="1"/>
    </xf>
    <xf fontId="35" fillId="6" borderId="18" numFmtId="4" xfId="0" applyNumberFormat="1" applyFont="1" applyFill="1" applyBorder="1" applyAlignment="1">
      <alignment horizontal="left" wrapText="1"/>
    </xf>
    <xf fontId="2" fillId="0" borderId="19" numFmtId="160" xfId="0" applyNumberFormat="1" applyFont="1" applyBorder="1" applyAlignment="1">
      <alignment horizontal="left" wrapText="1"/>
    </xf>
    <xf fontId="0" fillId="0" borderId="19" numFmtId="160" xfId="0" applyNumberFormat="1" applyBorder="1" applyAlignment="1">
      <alignment horizontal="left" wrapText="1"/>
    </xf>
    <xf fontId="6" fillId="6" borderId="17" numFmtId="160" xfId="0" applyNumberFormat="1" applyFont="1" applyFill="1" applyBorder="1" applyAlignment="1">
      <alignment horizontal="left" vertical="center" wrapText="1"/>
    </xf>
    <xf fontId="35" fillId="6" borderId="17" numFmtId="4" xfId="0" applyNumberFormat="1" applyFont="1" applyFill="1" applyBorder="1" applyAlignment="1">
      <alignment horizontal="left" vertical="center" wrapText="1"/>
    </xf>
    <xf fontId="1" fillId="2" borderId="0" numFmtId="160" xfId="0" applyNumberFormat="1" applyFont="1" applyFill="1" applyAlignment="1">
      <alignment horizontal="left" wrapText="1"/>
    </xf>
    <xf fontId="1" fillId="2" borderId="0" numFmtId="4" xfId="0" applyNumberFormat="1" applyFont="1" applyFill="1" applyAlignment="1">
      <alignment wrapText="1"/>
    </xf>
    <xf fontId="2" fillId="2" borderId="0" numFmtId="4" xfId="0" applyNumberFormat="1" applyFont="1" applyFill="1" applyAlignment="1">
      <alignment wrapText="1"/>
    </xf>
    <xf fontId="2" fillId="0" borderId="0" numFmtId="160" xfId="0" applyNumberFormat="1" applyFont="1" applyAlignment="1" applyProtection="1">
      <alignment wrapText="1"/>
    </xf>
    <xf fontId="0" fillId="0" borderId="0" numFmtId="160" xfId="0" applyNumberFormat="1" applyAlignment="1" applyProtection="1">
      <alignment wrapText="1"/>
    </xf>
    <xf fontId="2" fillId="2" borderId="0" numFmtId="160" xfId="0" applyNumberFormat="1" applyFont="1" applyFill="1" applyAlignment="1" applyProtection="1">
      <alignment wrapText="1"/>
    </xf>
    <xf fontId="0" fillId="2" borderId="0" numFmtId="160" xfId="0" applyNumberFormat="1" applyFill="1" applyAlignment="1" applyProtection="1">
      <alignment wrapText="1"/>
    </xf>
    <xf fontId="0" fillId="2" borderId="0" numFmtId="4" xfId="0" applyNumberForma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zoomScale="120" workbookViewId="0">
      <pane xSplit="3" ySplit="5" topLeftCell="D6" activePane="bottomRight" state="frozen"/>
      <selection activeCell="I42" activeCellId="0" sqref="I42"/>
    </sheetView>
  </sheetViews>
  <sheetFormatPr defaultRowHeight="12.75" customHeight="1"/>
  <cols>
    <col customWidth="1" min="1" max="1" style="1" width="7.28515625"/>
    <col customWidth="1" min="2" max="2" style="2" width="29.8515625"/>
    <col customWidth="1" min="3" max="3" style="2" width="47.140625"/>
    <col customWidth="1" min="4" max="4" style="3" width="14.28515625"/>
    <col customWidth="1" min="5" max="5" style="4" width="14.28125"/>
    <col customWidth="1" min="6" max="6" style="2" width="9.7109375"/>
    <col customWidth="1" min="7" max="7" style="5" width="11.00390625"/>
    <col customWidth="1" min="8" max="8" width="13.42578125"/>
  </cols>
  <sheetData>
    <row r="1" ht="13.5" customHeight="1">
      <c r="A1" s="6"/>
      <c r="B1" s="7"/>
      <c r="C1" s="7"/>
      <c r="F1" s="8"/>
      <c r="G1" s="9" t="s">
        <v>0</v>
      </c>
    </row>
    <row r="2" ht="13.5" customHeight="1">
      <c r="A2" s="6"/>
      <c r="B2" s="7"/>
      <c r="C2" s="7"/>
      <c r="F2" s="8"/>
      <c r="G2" s="9" t="s">
        <v>1</v>
      </c>
    </row>
    <row r="3" s="10" customFormat="1" ht="20.25" customHeight="1">
      <c r="A3" s="11" t="s">
        <v>2</v>
      </c>
      <c r="B3" s="11"/>
      <c r="C3" s="11"/>
      <c r="D3" s="12"/>
      <c r="E3" s="13"/>
      <c r="F3" s="12"/>
      <c r="G3" s="12"/>
    </row>
    <row r="4" s="10" customFormat="1" ht="15" customHeight="1">
      <c r="A4" s="6"/>
      <c r="B4" s="14"/>
      <c r="C4" s="14"/>
      <c r="D4" s="15"/>
      <c r="E4" s="16"/>
      <c r="F4" s="3"/>
      <c r="G4" s="17" t="s">
        <v>3</v>
      </c>
    </row>
    <row r="5" s="10" customFormat="1" ht="85.5" customHeight="1">
      <c r="A5" s="18" t="s">
        <v>4</v>
      </c>
      <c r="B5" s="18" t="s">
        <v>5</v>
      </c>
      <c r="C5" s="18" t="s">
        <v>6</v>
      </c>
      <c r="D5" s="19" t="s">
        <v>7</v>
      </c>
      <c r="E5" s="20" t="s">
        <v>8</v>
      </c>
      <c r="F5" s="21" t="s">
        <v>9</v>
      </c>
      <c r="G5" s="21" t="s">
        <v>10</v>
      </c>
    </row>
    <row r="6" s="22" customFormat="1" ht="48" customHeight="1">
      <c r="A6" s="23" t="s">
        <v>11</v>
      </c>
      <c r="B6" s="24" t="s">
        <v>12</v>
      </c>
      <c r="C6" s="24" t="s">
        <v>13</v>
      </c>
      <c r="D6" s="25">
        <f>D7+D8</f>
        <v>603609.80799999996</v>
      </c>
      <c r="E6" s="26">
        <f>E7+E8</f>
        <v>327466.75300000003</v>
      </c>
      <c r="F6" s="25">
        <f>E6/D6*100</f>
        <v>54.251396955431851</v>
      </c>
      <c r="G6" s="25">
        <f>F6-95</f>
        <v>-40.748603044568149</v>
      </c>
      <c r="H6" s="27"/>
      <c r="I6" s="22"/>
      <c r="J6" s="22"/>
    </row>
    <row r="7" s="28" customFormat="1" ht="18" customHeight="1">
      <c r="A7" s="23"/>
      <c r="B7" s="23"/>
      <c r="C7" s="29" t="s">
        <v>14</v>
      </c>
      <c r="D7" s="30">
        <v>603609.80799999996</v>
      </c>
      <c r="E7" s="31">
        <v>327466.75300000003</v>
      </c>
      <c r="F7" s="30">
        <f>E7/D7*100</f>
        <v>54.251396955431851</v>
      </c>
      <c r="G7" s="30">
        <f>F7-95</f>
        <v>-40.748603044568149</v>
      </c>
      <c r="H7" s="28"/>
      <c r="I7" s="28"/>
      <c r="J7" s="28"/>
    </row>
    <row r="8" s="32" customFormat="1" ht="27" hidden="1" customHeight="1">
      <c r="A8" s="23"/>
      <c r="B8" s="23"/>
      <c r="C8" s="29" t="s">
        <v>15</v>
      </c>
      <c r="D8" s="30"/>
      <c r="E8" s="31"/>
      <c r="F8" s="30" t="e">
        <f>E8/D8*100</f>
        <v>#DIV/0!</v>
      </c>
      <c r="G8" s="30" t="e">
        <f>F8-95</f>
        <v>#DIV/0!</v>
      </c>
      <c r="H8" s="32"/>
      <c r="I8" s="32"/>
      <c r="J8" s="32"/>
    </row>
    <row r="9" s="22" customFormat="1" ht="21.75" customHeight="1">
      <c r="A9" s="23"/>
      <c r="B9" s="23"/>
      <c r="C9" s="33" t="s">
        <v>16</v>
      </c>
      <c r="D9" s="34">
        <v>260000</v>
      </c>
      <c r="E9" s="35">
        <v>0</v>
      </c>
      <c r="F9" s="36">
        <f>E9/D9*100</f>
        <v>0</v>
      </c>
      <c r="G9" s="36">
        <f>F9-95</f>
        <v>-95</v>
      </c>
      <c r="H9" s="22"/>
      <c r="J9" s="22"/>
    </row>
    <row r="10" s="10" customFormat="1" ht="30" customHeight="1">
      <c r="A10" s="23" t="s">
        <v>17</v>
      </c>
      <c r="B10" s="24" t="s">
        <v>18</v>
      </c>
      <c r="C10" s="24" t="s">
        <v>19</v>
      </c>
      <c r="D10" s="25">
        <f>D11+D18+D21</f>
        <v>359529.71000000002</v>
      </c>
      <c r="E10" s="25">
        <f>E11+E18+E21</f>
        <v>344227.54800000001</v>
      </c>
      <c r="F10" s="25">
        <f>E10/D10*100</f>
        <v>95.743839361703934</v>
      </c>
      <c r="G10" s="25">
        <f>F10-95</f>
        <v>0.74383936170393383</v>
      </c>
      <c r="H10" s="27"/>
      <c r="I10"/>
      <c r="J10"/>
      <c r="K10" s="37"/>
    </row>
    <row r="11" s="10" customFormat="1" ht="27.75" customHeight="1">
      <c r="A11" s="38"/>
      <c r="B11" s="38"/>
      <c r="C11" s="39" t="s">
        <v>20</v>
      </c>
      <c r="D11" s="40">
        <f>D12+D13+D14+D15+D16+D17</f>
        <v>358055.5</v>
      </c>
      <c r="E11" s="40">
        <f>E12+E13+E14+E15+E16+E17</f>
        <v>344144.44800000003</v>
      </c>
      <c r="F11" s="41">
        <f>E11/D11*100</f>
        <v>96.114833594233303</v>
      </c>
      <c r="G11" s="40">
        <f>F11-95</f>
        <v>1.1148335942333034</v>
      </c>
      <c r="H11" s="42"/>
      <c r="I11"/>
      <c r="J11"/>
      <c r="K11" s="37"/>
    </row>
    <row r="12" s="10" customFormat="1" ht="18.75" hidden="1" customHeight="1">
      <c r="A12" s="38"/>
      <c r="B12" s="38"/>
      <c r="C12" s="43" t="s">
        <v>21</v>
      </c>
      <c r="D12" s="30">
        <v>191534.70000000001</v>
      </c>
      <c r="E12" s="30">
        <v>182257.99400000001</v>
      </c>
      <c r="F12" s="30">
        <f>E12/D12*100</f>
        <v>95.156644722862225</v>
      </c>
      <c r="G12" s="30">
        <f>F12-95</f>
        <v>0.15664472286222519</v>
      </c>
      <c r="H12"/>
      <c r="I12"/>
      <c r="J12"/>
    </row>
    <row r="13" s="10" customFormat="1" ht="26.25" hidden="1" customHeight="1">
      <c r="A13" s="38"/>
      <c r="B13" s="38"/>
      <c r="C13" s="43" t="s">
        <v>22</v>
      </c>
      <c r="D13" s="30">
        <v>161576.5</v>
      </c>
      <c r="E13" s="31">
        <v>156942.179</v>
      </c>
      <c r="F13" s="30">
        <f>E13/D13*100</f>
        <v>97.131810009500143</v>
      </c>
      <c r="G13" s="30">
        <f>F13-95</f>
        <v>2.1318100095001427</v>
      </c>
      <c r="H13"/>
      <c r="I13"/>
      <c r="J13"/>
    </row>
    <row r="14" s="44" customFormat="1" ht="27" hidden="1" customHeight="1">
      <c r="A14" s="45"/>
      <c r="B14" s="45"/>
      <c r="C14" s="46" t="s">
        <v>23</v>
      </c>
      <c r="D14" s="30"/>
      <c r="E14" s="31"/>
      <c r="F14" s="47"/>
      <c r="G14" s="47">
        <f>F14-95</f>
        <v>-95</v>
      </c>
      <c r="H14" s="44"/>
      <c r="I14" s="44"/>
      <c r="J14" s="44"/>
    </row>
    <row r="15" s="10" customFormat="1" ht="27" hidden="1" customHeight="1">
      <c r="A15" s="38"/>
      <c r="B15" s="38"/>
      <c r="C15" s="43" t="s">
        <v>24</v>
      </c>
      <c r="D15" s="30">
        <v>2732.1999999999998</v>
      </c>
      <c r="E15" s="31">
        <v>2732.1999999999998</v>
      </c>
      <c r="F15" s="30">
        <f>E15/D15*100</f>
        <v>100</v>
      </c>
      <c r="G15" s="30">
        <f>F15-95</f>
        <v>5</v>
      </c>
      <c r="H15"/>
      <c r="I15"/>
      <c r="J15"/>
    </row>
    <row r="16" s="10" customFormat="1" ht="27" hidden="1" customHeight="1">
      <c r="A16" s="38"/>
      <c r="B16" s="38"/>
      <c r="C16" s="43" t="s">
        <v>25</v>
      </c>
      <c r="D16" s="30">
        <v>2212.0999999999999</v>
      </c>
      <c r="E16" s="31">
        <v>2212.0749999999998</v>
      </c>
      <c r="F16" s="30">
        <f>E16/D16*100</f>
        <v>99.998869852176668</v>
      </c>
      <c r="G16" s="30">
        <f>F16-95</f>
        <v>4.9988698521766679</v>
      </c>
      <c r="H16"/>
      <c r="I16"/>
      <c r="J16"/>
    </row>
    <row r="17" s="44" customFormat="1" ht="27" hidden="1" customHeight="1">
      <c r="A17" s="45"/>
      <c r="B17" s="45"/>
      <c r="C17" s="46" t="s">
        <v>26</v>
      </c>
      <c r="D17" s="48"/>
      <c r="E17" s="48"/>
      <c r="F17" s="47"/>
      <c r="G17" s="47">
        <f>F17-95</f>
        <v>-95</v>
      </c>
      <c r="H17" s="44"/>
      <c r="I17" s="44"/>
      <c r="J17" s="44"/>
    </row>
    <row r="18" s="10" customFormat="1" ht="27" customHeight="1">
      <c r="A18" s="38"/>
      <c r="B18" s="38"/>
      <c r="C18" s="39" t="s">
        <v>27</v>
      </c>
      <c r="D18" s="40">
        <f>D19+D20</f>
        <v>1474.2099999999998</v>
      </c>
      <c r="E18" s="40">
        <f>E19+E20</f>
        <v>83.099999999999994</v>
      </c>
      <c r="F18" s="40">
        <f>E18/D18*100</f>
        <v>5.6369173998277047</v>
      </c>
      <c r="G18" s="40">
        <f>F18-95</f>
        <v>-89.363082600172291</v>
      </c>
      <c r="H18"/>
      <c r="I18"/>
      <c r="J18"/>
    </row>
    <row r="19" s="22" customFormat="1" ht="28.149999999999999" hidden="1" customHeight="1">
      <c r="A19" s="38"/>
      <c r="B19" s="38"/>
      <c r="C19" s="29" t="s">
        <v>26</v>
      </c>
      <c r="D19" s="30">
        <v>83.099999999999994</v>
      </c>
      <c r="E19" s="31">
        <v>83.099999999999994</v>
      </c>
      <c r="F19" s="30">
        <f>E19/D19*100</f>
        <v>100</v>
      </c>
      <c r="G19" s="30">
        <f>F19-95</f>
        <v>5</v>
      </c>
      <c r="H19" s="22"/>
      <c r="I19" s="22"/>
      <c r="J19" s="22"/>
    </row>
    <row r="20" s="22" customFormat="1" ht="18" hidden="1" customHeight="1">
      <c r="A20" s="38"/>
      <c r="B20" s="38"/>
      <c r="C20" s="29" t="s">
        <v>28</v>
      </c>
      <c r="D20" s="30">
        <v>1391.1099999999999</v>
      </c>
      <c r="E20" s="31">
        <v>0</v>
      </c>
      <c r="F20" s="30">
        <f>E20/D20*100</f>
        <v>0</v>
      </c>
      <c r="G20" s="30">
        <f>F20-95</f>
        <v>-95</v>
      </c>
      <c r="H20" s="22"/>
      <c r="J20" s="22"/>
    </row>
    <row r="21" s="44" customFormat="1" ht="30" hidden="1" customHeight="1">
      <c r="A21" s="45"/>
      <c r="B21" s="45"/>
      <c r="C21" s="49" t="s">
        <v>15</v>
      </c>
      <c r="D21" s="30"/>
      <c r="E21" s="31"/>
      <c r="F21" s="47" t="e">
        <f>E21/D21*100</f>
        <v>#DIV/0!</v>
      </c>
      <c r="G21" s="47" t="e">
        <f>F21-95</f>
        <v>#DIV/0!</v>
      </c>
      <c r="H21" s="44"/>
      <c r="I21" s="44"/>
      <c r="J21" s="44"/>
    </row>
    <row r="22" s="50" customFormat="1" ht="62.25" customHeight="1">
      <c r="A22" s="23" t="s">
        <v>29</v>
      </c>
      <c r="B22" s="24" t="s">
        <v>30</v>
      </c>
      <c r="C22" s="24" t="s">
        <v>31</v>
      </c>
      <c r="D22" s="25">
        <f>D23+D24+D25</f>
        <v>141667.24299999999</v>
      </c>
      <c r="E22" s="26">
        <f>E23+E24+E25</f>
        <v>138605.39000000001</v>
      </c>
      <c r="F22" s="25">
        <f>E22/D22*100</f>
        <v>97.838700792673734</v>
      </c>
      <c r="G22" s="25">
        <f>F22-95</f>
        <v>2.838700792673734</v>
      </c>
      <c r="H22" s="50"/>
      <c r="I22" s="50"/>
      <c r="J22" s="50"/>
    </row>
    <row r="23" s="22" customFormat="1" ht="17.25" customHeight="1">
      <c r="A23" s="38"/>
      <c r="B23" s="38"/>
      <c r="C23" s="29" t="s">
        <v>14</v>
      </c>
      <c r="D23" s="30">
        <v>141667.24299999999</v>
      </c>
      <c r="E23" s="31">
        <v>138605.39000000001</v>
      </c>
      <c r="F23" s="30">
        <f>E23/D23*100</f>
        <v>97.838700792673734</v>
      </c>
      <c r="G23" s="30">
        <f>F23-95</f>
        <v>2.838700792673734</v>
      </c>
      <c r="H23" s="22"/>
      <c r="I23" s="22"/>
      <c r="J23" s="22"/>
    </row>
    <row r="24" s="51" customFormat="1" ht="17.25" hidden="1" customHeight="1">
      <c r="A24" s="38"/>
      <c r="B24" s="38"/>
      <c r="C24" s="29" t="s">
        <v>32</v>
      </c>
      <c r="D24" s="30">
        <v>0</v>
      </c>
      <c r="E24" s="31">
        <v>0</v>
      </c>
      <c r="F24" s="30" t="e">
        <f>E24/D24*100</f>
        <v>#DIV/0!</v>
      </c>
      <c r="G24" s="30" t="e">
        <f>F24-95</f>
        <v>#DIV/0!</v>
      </c>
      <c r="H24" s="51"/>
      <c r="I24" s="51"/>
      <c r="J24" s="51"/>
    </row>
    <row r="25" s="51" customFormat="1" ht="26.25" hidden="1" customHeight="1">
      <c r="A25" s="38"/>
      <c r="B25" s="38"/>
      <c r="C25" s="29" t="s">
        <v>15</v>
      </c>
      <c r="D25" s="30"/>
      <c r="E25" s="31"/>
      <c r="F25" s="30" t="e">
        <f>E25/D25*100</f>
        <v>#DIV/0!</v>
      </c>
      <c r="G25" s="30" t="e">
        <f>F25-95</f>
        <v>#DIV/0!</v>
      </c>
      <c r="H25" s="51"/>
      <c r="I25" s="51"/>
      <c r="J25" s="51"/>
    </row>
    <row r="26" s="51" customFormat="1" ht="48" customHeight="1">
      <c r="A26" s="52">
        <v>910</v>
      </c>
      <c r="B26" s="24" t="s">
        <v>33</v>
      </c>
      <c r="C26" s="24" t="s">
        <v>34</v>
      </c>
      <c r="D26" s="25">
        <f>D28+D29+D27</f>
        <v>81877.769</v>
      </c>
      <c r="E26" s="25">
        <f>E28+E29+E27</f>
        <v>81877.769</v>
      </c>
      <c r="F26" s="25">
        <f>E26/D26*100</f>
        <v>100</v>
      </c>
      <c r="G26" s="25">
        <f>F26-95</f>
        <v>5</v>
      </c>
      <c r="H26" s="51"/>
      <c r="I26" s="51"/>
      <c r="J26" s="51"/>
    </row>
    <row r="27" s="22" customFormat="1" ht="17.25" customHeight="1">
      <c r="A27" s="53"/>
      <c r="B27" s="54"/>
      <c r="C27" s="29" t="s">
        <v>14</v>
      </c>
      <c r="D27" s="30">
        <v>126.25</v>
      </c>
      <c r="E27" s="55">
        <v>126.25</v>
      </c>
      <c r="F27" s="56">
        <f>E27/D27*100</f>
        <v>100</v>
      </c>
      <c r="G27" s="56">
        <f>F27-95</f>
        <v>5</v>
      </c>
      <c r="H27" s="22"/>
      <c r="I27" s="22"/>
      <c r="J27" s="22"/>
    </row>
    <row r="28" s="51" customFormat="1" ht="18" customHeight="1">
      <c r="A28" s="57"/>
      <c r="B28" s="58"/>
      <c r="C28" s="29" t="s">
        <v>32</v>
      </c>
      <c r="D28" s="30">
        <v>81706.600000000006</v>
      </c>
      <c r="E28" s="55">
        <v>81706.600000000006</v>
      </c>
      <c r="F28" s="30">
        <f>E28/D28*100</f>
        <v>100</v>
      </c>
      <c r="G28" s="30">
        <f>F28-95</f>
        <v>5</v>
      </c>
      <c r="H28" s="51"/>
      <c r="I28" s="51"/>
      <c r="J28" s="51"/>
    </row>
    <row r="29" s="51" customFormat="1" ht="26.25" customHeight="1">
      <c r="A29" s="59"/>
      <c r="B29" s="60"/>
      <c r="C29" s="29" t="s">
        <v>15</v>
      </c>
      <c r="D29" s="30">
        <v>44.918999999999997</v>
      </c>
      <c r="E29" s="30">
        <v>44.918999999999997</v>
      </c>
      <c r="F29" s="30">
        <f>E29/D29*100</f>
        <v>100</v>
      </c>
      <c r="G29" s="30">
        <f>F29-95</f>
        <v>5</v>
      </c>
      <c r="H29" s="51"/>
      <c r="I29" s="51"/>
      <c r="J29" s="51"/>
    </row>
    <row r="30" s="22" customFormat="1" ht="44.25" customHeight="1">
      <c r="A30" s="23" t="s">
        <v>35</v>
      </c>
      <c r="B30" s="24" t="s">
        <v>36</v>
      </c>
      <c r="C30" s="24" t="s">
        <v>37</v>
      </c>
      <c r="D30" s="25">
        <f>D31+D32+D33</f>
        <v>921485.33399999992</v>
      </c>
      <c r="E30" s="25">
        <f>E31+E32+E33</f>
        <v>860927.73699999996</v>
      </c>
      <c r="F30" s="25">
        <f>E30/D30*100</f>
        <v>93.428262527290542</v>
      </c>
      <c r="G30" s="25">
        <f>F30-95</f>
        <v>-1.571737472709458</v>
      </c>
      <c r="H30" s="22"/>
      <c r="I30" s="22"/>
      <c r="J30" s="22"/>
    </row>
    <row r="31" s="28" customFormat="1" ht="17.25" customHeight="1">
      <c r="A31" s="23"/>
      <c r="B31" s="23"/>
      <c r="C31" s="29" t="s">
        <v>14</v>
      </c>
      <c r="D31" s="55">
        <v>721969.56499999994</v>
      </c>
      <c r="E31" s="55">
        <v>670440.96999999997</v>
      </c>
      <c r="F31" s="30">
        <f>E31/D31*100</f>
        <v>92.862774624024496</v>
      </c>
      <c r="G31" s="30">
        <f>F31-95</f>
        <v>-2.137225375975504</v>
      </c>
      <c r="H31" s="28"/>
      <c r="I31" s="28"/>
      <c r="J31" s="28"/>
    </row>
    <row r="32" s="61" customFormat="1" ht="17.25" customHeight="1">
      <c r="A32" s="23"/>
      <c r="B32" s="23"/>
      <c r="C32" s="29" t="s">
        <v>32</v>
      </c>
      <c r="D32" s="30">
        <v>33301</v>
      </c>
      <c r="E32" s="30">
        <v>33300.968999999997</v>
      </c>
      <c r="F32" s="30">
        <f>E32/D32*100</f>
        <v>99.999906909702403</v>
      </c>
      <c r="G32" s="30">
        <f>F32-95</f>
        <v>4.9999069097024034</v>
      </c>
      <c r="H32" s="61"/>
      <c r="I32" s="61"/>
      <c r="J32" s="61"/>
    </row>
    <row r="33" s="61" customFormat="1" ht="26.25" customHeight="1">
      <c r="A33" s="23"/>
      <c r="B33" s="23"/>
      <c r="C33" s="29" t="s">
        <v>15</v>
      </c>
      <c r="D33" s="30">
        <v>166214.769</v>
      </c>
      <c r="E33" s="55">
        <v>157185.79800000001</v>
      </c>
      <c r="F33" s="30">
        <f>E33/D33*100</f>
        <v>94.567888849877122</v>
      </c>
      <c r="G33" s="30">
        <f>F33-95</f>
        <v>-0.43211115012287848</v>
      </c>
      <c r="H33" s="61"/>
      <c r="I33" s="61"/>
      <c r="J33" s="61"/>
    </row>
    <row r="34" s="61" customFormat="1" ht="21.75" hidden="1" customHeight="1">
      <c r="A34" s="23"/>
      <c r="B34" s="23"/>
      <c r="C34" s="62" t="s">
        <v>16</v>
      </c>
      <c r="D34" s="40"/>
      <c r="E34" s="63"/>
      <c r="F34" s="64" t="e">
        <f>E34/D34*100</f>
        <v>#DIV/0!</v>
      </c>
      <c r="G34" s="64" t="e">
        <f>F34-95</f>
        <v>#DIV/0!</v>
      </c>
      <c r="H34" s="61"/>
      <c r="I34" s="61"/>
      <c r="J34" s="61"/>
    </row>
    <row r="35" s="22" customFormat="1" ht="48" customHeight="1">
      <c r="A35" s="65">
        <v>924</v>
      </c>
      <c r="B35" s="24" t="s">
        <v>38</v>
      </c>
      <c r="C35" s="24" t="s">
        <v>39</v>
      </c>
      <c r="D35" s="25">
        <f>D36+D38+D37</f>
        <v>3128183.5599999996</v>
      </c>
      <c r="E35" s="25">
        <f>E36+E38+E37</f>
        <v>3035958.3419999997</v>
      </c>
      <c r="F35" s="25">
        <f>E35/D35*100</f>
        <v>97.051796474501003</v>
      </c>
      <c r="G35" s="25">
        <f>F35-95</f>
        <v>2.0517964745010033</v>
      </c>
      <c r="H35" s="22"/>
      <c r="I35" s="22"/>
      <c r="J35" s="22"/>
    </row>
    <row r="36" s="22" customFormat="1" ht="16.5" customHeight="1">
      <c r="A36" s="38"/>
      <c r="B36" s="38"/>
      <c r="C36" s="29" t="s">
        <v>14</v>
      </c>
      <c r="D36" s="30">
        <v>3067064.7599999998</v>
      </c>
      <c r="E36" s="30">
        <v>2974839.5419999999</v>
      </c>
      <c r="F36" s="30">
        <f>E36/D36*100</f>
        <v>96.993046276597056</v>
      </c>
      <c r="G36" s="30">
        <f>F36-95</f>
        <v>1.993046276597056</v>
      </c>
      <c r="H36" s="22"/>
      <c r="I36" s="22"/>
      <c r="J36" s="22"/>
    </row>
    <row r="37" s="22" customFormat="1" ht="16.5" customHeight="1">
      <c r="A37" s="38"/>
      <c r="B37" s="38"/>
      <c r="C37" s="29" t="s">
        <v>32</v>
      </c>
      <c r="D37" s="30">
        <v>773.84400000000005</v>
      </c>
      <c r="E37" s="30">
        <v>773.84400000000005</v>
      </c>
      <c r="F37" s="30">
        <f>E37/D37*100</f>
        <v>100</v>
      </c>
      <c r="G37" s="30">
        <f>F37-95</f>
        <v>5</v>
      </c>
      <c r="H37" s="22"/>
      <c r="I37" s="22"/>
      <c r="J37" s="22"/>
    </row>
    <row r="38" s="22" customFormat="1" ht="27.75" customHeight="1">
      <c r="A38" s="38"/>
      <c r="B38" s="38"/>
      <c r="C38" s="29" t="s">
        <v>15</v>
      </c>
      <c r="D38" s="30">
        <v>60344.955999999998</v>
      </c>
      <c r="E38" s="55">
        <v>60344.955999999998</v>
      </c>
      <c r="F38" s="30">
        <f>E38/D38*100</f>
        <v>100</v>
      </c>
      <c r="G38" s="30">
        <f>F38-95</f>
        <v>5</v>
      </c>
      <c r="H38" s="22"/>
      <c r="I38" s="22"/>
      <c r="J38" s="22"/>
    </row>
    <row r="39" s="22" customFormat="1" ht="21.75" hidden="1" customHeight="1">
      <c r="A39" s="66"/>
      <c r="B39" s="66"/>
      <c r="C39" s="62" t="s">
        <v>16</v>
      </c>
      <c r="D39" s="40">
        <v>0</v>
      </c>
      <c r="E39" s="63">
        <v>0</v>
      </c>
      <c r="F39" s="36" t="e">
        <f>E39/D39*100</f>
        <v>#DIV/0!</v>
      </c>
      <c r="G39" s="36" t="e">
        <f>F39-95</f>
        <v>#DIV/0!</v>
      </c>
      <c r="H39" s="22"/>
      <c r="I39" s="22"/>
      <c r="J39" s="22"/>
    </row>
    <row r="40" s="22" customFormat="1" ht="30" customHeight="1">
      <c r="A40" s="23" t="s">
        <v>40</v>
      </c>
      <c r="B40" s="24" t="s">
        <v>41</v>
      </c>
      <c r="C40" s="24" t="s">
        <v>42</v>
      </c>
      <c r="D40" s="25">
        <f>D41+D42+D43</f>
        <v>25767704.596999999</v>
      </c>
      <c r="E40" s="25">
        <f>E41+E42+E43</f>
        <v>25279770.683999997</v>
      </c>
      <c r="F40" s="25">
        <f>E40/D40*100</f>
        <v>98.106412966808037</v>
      </c>
      <c r="G40" s="25">
        <f>F40-95</f>
        <v>3.1064129668080369</v>
      </c>
      <c r="H40" s="22"/>
      <c r="I40" s="22"/>
      <c r="J40" s="22"/>
    </row>
    <row r="41" s="28" customFormat="1" ht="16.5" customHeight="1">
      <c r="A41" s="23"/>
      <c r="B41" s="23"/>
      <c r="C41" s="29" t="s">
        <v>14</v>
      </c>
      <c r="D41" s="55">
        <v>7238923.6390000004</v>
      </c>
      <c r="E41" s="55">
        <v>6973604.2149999999</v>
      </c>
      <c r="F41" s="30">
        <f>E41/D41*100</f>
        <v>96.334822174797068</v>
      </c>
      <c r="G41" s="30">
        <f>F41-95</f>
        <v>1.3348221747970683</v>
      </c>
      <c r="H41" s="28"/>
      <c r="I41" s="28"/>
      <c r="J41" s="28"/>
    </row>
    <row r="42" s="22" customFormat="1" ht="18.75" customHeight="1">
      <c r="A42" s="23"/>
      <c r="B42" s="23"/>
      <c r="C42" s="29" t="s">
        <v>32</v>
      </c>
      <c r="D42" s="55">
        <v>16396277.403999999</v>
      </c>
      <c r="E42" s="55">
        <v>16207775.295</v>
      </c>
      <c r="F42" s="30">
        <f>E42/D42*100</f>
        <v>98.850335936899853</v>
      </c>
      <c r="G42" s="30">
        <f>F42-95</f>
        <v>3.8503359368998531</v>
      </c>
      <c r="H42" s="22"/>
      <c r="I42" s="22"/>
      <c r="J42" s="22"/>
    </row>
    <row r="43" s="22" customFormat="1" ht="27" customHeight="1">
      <c r="A43" s="23"/>
      <c r="B43" s="23"/>
      <c r="C43" s="29" t="s">
        <v>15</v>
      </c>
      <c r="D43" s="55">
        <v>2132503.554</v>
      </c>
      <c r="E43" s="55">
        <v>2098391.1740000001</v>
      </c>
      <c r="F43" s="30">
        <f>E43/D43*100</f>
        <v>98.400359993022562</v>
      </c>
      <c r="G43" s="30">
        <f>F43-95</f>
        <v>3.4003599930225619</v>
      </c>
      <c r="H43" s="22"/>
      <c r="I43" s="22"/>
      <c r="J43" s="22"/>
    </row>
    <row r="44" s="22" customFormat="1" ht="21.75" customHeight="1">
      <c r="A44" s="23"/>
      <c r="B44" s="23"/>
      <c r="C44" s="62" t="s">
        <v>16</v>
      </c>
      <c r="D44" s="36">
        <v>67728.399999999994</v>
      </c>
      <c r="E44" s="36">
        <v>67728.320000000007</v>
      </c>
      <c r="F44" s="36">
        <f>E44/D44*100</f>
        <v>99.999881881160661</v>
      </c>
      <c r="G44" s="36">
        <f>F44-95</f>
        <v>4.9998818811606611</v>
      </c>
      <c r="H44" s="22"/>
      <c r="I44" s="22"/>
      <c r="J44" s="22"/>
    </row>
    <row r="45" s="22" customFormat="1" ht="30" customHeight="1">
      <c r="A45" s="23" t="s">
        <v>43</v>
      </c>
      <c r="B45" s="24" t="s">
        <v>44</v>
      </c>
      <c r="C45" s="24" t="s">
        <v>45</v>
      </c>
      <c r="D45" s="67">
        <f>D46+D47+D48</f>
        <v>103217.664</v>
      </c>
      <c r="E45" s="67">
        <f>E46+E47+E48</f>
        <v>99926.013000000006</v>
      </c>
      <c r="F45" s="25">
        <f>E45/D45*100</f>
        <v>96.81096154239647</v>
      </c>
      <c r="G45" s="25">
        <f>F45-95</f>
        <v>1.8109615423964698</v>
      </c>
      <c r="H45" s="22"/>
      <c r="I45" s="22"/>
      <c r="J45" s="22"/>
    </row>
    <row r="46" s="28" customFormat="1" ht="16.5" customHeight="1">
      <c r="A46" s="23"/>
      <c r="B46" s="23"/>
      <c r="C46" s="29" t="s">
        <v>14</v>
      </c>
      <c r="D46" s="55">
        <v>97621.498000000007</v>
      </c>
      <c r="E46" s="55">
        <v>94348.417000000001</v>
      </c>
      <c r="F46" s="30">
        <f>E46/D46*100</f>
        <v>96.647171916989009</v>
      </c>
      <c r="G46" s="30">
        <f>F46-95</f>
        <v>1.6471719169890093</v>
      </c>
      <c r="H46" s="28"/>
      <c r="I46" s="28"/>
      <c r="J46" s="28"/>
    </row>
    <row r="47" s="22" customFormat="1" ht="16.5" customHeight="1">
      <c r="A47" s="23"/>
      <c r="B47" s="23"/>
      <c r="C47" s="29" t="s">
        <v>32</v>
      </c>
      <c r="D47" s="55">
        <v>5596.1660000000002</v>
      </c>
      <c r="E47" s="55">
        <v>5577.5959999999995</v>
      </c>
      <c r="F47" s="30">
        <f>E47/D47*100</f>
        <v>99.66816566913846</v>
      </c>
      <c r="G47" s="30">
        <f>F47-95</f>
        <v>4.6681656691384603</v>
      </c>
      <c r="H47" s="22"/>
      <c r="I47" s="22"/>
      <c r="J47" s="22"/>
    </row>
    <row r="48" s="32" customFormat="1" ht="27" hidden="1" customHeight="1">
      <c r="A48" s="23"/>
      <c r="B48" s="23"/>
      <c r="C48" s="29" t="s">
        <v>15</v>
      </c>
      <c r="D48" s="55"/>
      <c r="E48" s="68"/>
      <c r="F48" s="30" t="e">
        <f>E48/D48*100</f>
        <v>#DIV/0!</v>
      </c>
      <c r="G48" s="30" t="e">
        <f>F48-95</f>
        <v>#DIV/0!</v>
      </c>
      <c r="H48" s="32"/>
      <c r="I48" s="32"/>
      <c r="J48" s="32"/>
    </row>
    <row r="49" s="22" customFormat="1" ht="30" customHeight="1">
      <c r="A49" s="23" t="s">
        <v>46</v>
      </c>
      <c r="B49" s="24" t="s">
        <v>47</v>
      </c>
      <c r="C49" s="24" t="s">
        <v>48</v>
      </c>
      <c r="D49" s="67">
        <f>D50+D51+D52</f>
        <v>233624.598</v>
      </c>
      <c r="E49" s="67">
        <f>E50+E51+E52</f>
        <v>228220.95899999997</v>
      </c>
      <c r="F49" s="25">
        <f>E49/D49*100</f>
        <v>97.68704192698064</v>
      </c>
      <c r="G49" s="25">
        <f>F49-95</f>
        <v>2.6870419269806405</v>
      </c>
      <c r="H49" s="27"/>
      <c r="I49" s="22"/>
      <c r="J49" s="22"/>
    </row>
    <row r="50" s="28" customFormat="1" ht="16.5" customHeight="1">
      <c r="A50" s="23"/>
      <c r="B50" s="23"/>
      <c r="C50" s="29" t="s">
        <v>14</v>
      </c>
      <c r="D50" s="55">
        <v>216621.03200000001</v>
      </c>
      <c r="E50" s="55">
        <v>211218.84899999999</v>
      </c>
      <c r="F50" s="69">
        <f>E50/D50*100</f>
        <v>97.506159512710653</v>
      </c>
      <c r="G50" s="30">
        <f>F50-95</f>
        <v>2.5061595127106528</v>
      </c>
      <c r="H50" s="28"/>
      <c r="I50" s="28"/>
      <c r="J50" s="28"/>
    </row>
    <row r="51" s="22" customFormat="1" ht="16.5" customHeight="1">
      <c r="A51" s="23"/>
      <c r="B51" s="23"/>
      <c r="C51" s="29" t="s">
        <v>32</v>
      </c>
      <c r="D51" s="55">
        <v>17003.565999999999</v>
      </c>
      <c r="E51" s="55">
        <v>17002.110000000001</v>
      </c>
      <c r="F51" s="69">
        <f>E51/D51*100</f>
        <v>99.99143709031388</v>
      </c>
      <c r="G51" s="30">
        <f>F51-95</f>
        <v>4.9914370903138803</v>
      </c>
      <c r="H51" s="22"/>
      <c r="I51" s="22"/>
      <c r="J51" s="22"/>
    </row>
    <row r="52" s="32" customFormat="1" ht="27" hidden="1" customHeight="1">
      <c r="A52" s="23"/>
      <c r="B52" s="23"/>
      <c r="C52" s="29" t="s">
        <v>15</v>
      </c>
      <c r="D52" s="30"/>
      <c r="E52" s="70"/>
      <c r="F52" s="30"/>
      <c r="G52" s="30">
        <f>F52-95</f>
        <v>-95</v>
      </c>
      <c r="H52" s="32"/>
      <c r="I52" s="32"/>
      <c r="J52" s="32"/>
    </row>
    <row r="53" s="22" customFormat="1" ht="30" customHeight="1">
      <c r="A53" s="23" t="s">
        <v>49</v>
      </c>
      <c r="B53" s="24" t="s">
        <v>50</v>
      </c>
      <c r="C53" s="24" t="s">
        <v>51</v>
      </c>
      <c r="D53" s="25">
        <f>D54+D55+D56</f>
        <v>219208.462</v>
      </c>
      <c r="E53" s="25">
        <f>E54+E55+E56</f>
        <v>214532.06700000001</v>
      </c>
      <c r="F53" s="25">
        <f>E53/D53*100</f>
        <v>97.866690474750015</v>
      </c>
      <c r="G53" s="25">
        <f>F53-95</f>
        <v>2.8666904747500155</v>
      </c>
      <c r="H53" s="22"/>
      <c r="I53" s="22"/>
      <c r="J53" s="22"/>
    </row>
    <row r="54" s="28" customFormat="1" ht="16.5" customHeight="1">
      <c r="A54" s="23"/>
      <c r="B54" s="23"/>
      <c r="C54" s="29" t="s">
        <v>14</v>
      </c>
      <c r="D54" s="55">
        <v>205212.796</v>
      </c>
      <c r="E54" s="55">
        <v>200536.40100000001</v>
      </c>
      <c r="F54" s="69">
        <f>E54/D54*100</f>
        <v>97.721197171349885</v>
      </c>
      <c r="G54" s="30">
        <f>F54-95</f>
        <v>2.7211971713498855</v>
      </c>
      <c r="H54" s="28"/>
      <c r="I54" s="28"/>
      <c r="J54" s="28"/>
    </row>
    <row r="55" s="22" customFormat="1" ht="16.5" customHeight="1">
      <c r="A55" s="23"/>
      <c r="B55" s="23"/>
      <c r="C55" s="29" t="s">
        <v>32</v>
      </c>
      <c r="D55" s="55">
        <v>13995.665999999999</v>
      </c>
      <c r="E55" s="55">
        <v>13995.665999999999</v>
      </c>
      <c r="F55" s="30">
        <f>E55/D55*100</f>
        <v>100</v>
      </c>
      <c r="G55" s="30">
        <f>F55-95</f>
        <v>5</v>
      </c>
      <c r="H55" s="22"/>
      <c r="I55" s="22"/>
      <c r="J55" s="22"/>
    </row>
    <row r="56" s="32" customFormat="1" ht="27.75" hidden="1" customHeight="1">
      <c r="A56" s="23"/>
      <c r="B56" s="23"/>
      <c r="C56" s="29" t="s">
        <v>15</v>
      </c>
      <c r="D56" s="30"/>
      <c r="E56" s="70"/>
      <c r="F56" s="30" t="e">
        <f>E56/D56*100</f>
        <v>#DIV/0!</v>
      </c>
      <c r="G56" s="30" t="e">
        <f>F56-95</f>
        <v>#DIV/0!</v>
      </c>
      <c r="H56" s="32"/>
      <c r="I56" s="32"/>
      <c r="J56" s="32"/>
    </row>
    <row r="57" s="22" customFormat="1" ht="30" customHeight="1">
      <c r="A57" s="23" t="s">
        <v>52</v>
      </c>
      <c r="B57" s="24" t="s">
        <v>53</v>
      </c>
      <c r="C57" s="24" t="s">
        <v>54</v>
      </c>
      <c r="D57" s="25">
        <f>D58+D59+D60</f>
        <v>182206.30900000001</v>
      </c>
      <c r="E57" s="25">
        <f>E58+E59+E60</f>
        <v>177673.90399999998</v>
      </c>
      <c r="F57" s="25">
        <f>E57/D57*100</f>
        <v>97.5124873420272</v>
      </c>
      <c r="G57" s="25">
        <f>F57-95</f>
        <v>2.5124873420271996</v>
      </c>
      <c r="H57" s="27"/>
      <c r="I57" s="22"/>
      <c r="J57" s="22"/>
    </row>
    <row r="58" s="28" customFormat="1" ht="16.5" customHeight="1">
      <c r="A58" s="23"/>
      <c r="B58" s="23"/>
      <c r="C58" s="29" t="s">
        <v>14</v>
      </c>
      <c r="D58" s="55">
        <v>168174.04300000001</v>
      </c>
      <c r="E58" s="55">
        <v>163659.50899999999</v>
      </c>
      <c r="F58" s="30">
        <f>E58/D58*100</f>
        <v>97.315558382573926</v>
      </c>
      <c r="G58" s="30">
        <f>F58-95</f>
        <v>2.3155583825739257</v>
      </c>
      <c r="H58" s="28"/>
      <c r="I58" s="28"/>
      <c r="J58" s="28"/>
    </row>
    <row r="59" s="22" customFormat="1" ht="16.5" customHeight="1">
      <c r="A59" s="23"/>
      <c r="B59" s="23"/>
      <c r="C59" s="29" t="s">
        <v>32</v>
      </c>
      <c r="D59" s="55">
        <v>14032.266</v>
      </c>
      <c r="E59" s="55">
        <v>14014.395</v>
      </c>
      <c r="F59" s="30">
        <f>E59/D59*100</f>
        <v>99.872643520298155</v>
      </c>
      <c r="G59" s="30">
        <f>F59-95</f>
        <v>4.8726435202981548</v>
      </c>
      <c r="H59" s="22"/>
      <c r="I59" s="22"/>
      <c r="J59" s="22"/>
    </row>
    <row r="60" s="32" customFormat="1" ht="27.75" hidden="1" customHeight="1">
      <c r="A60" s="23"/>
      <c r="B60" s="23"/>
      <c r="C60" s="29" t="s">
        <v>15</v>
      </c>
      <c r="D60" s="30"/>
      <c r="E60" s="70"/>
      <c r="F60" s="30" t="e">
        <f>E60/D60*100</f>
        <v>#DIV/0!</v>
      </c>
      <c r="G60" s="30" t="e">
        <f>F60-95</f>
        <v>#DIV/0!</v>
      </c>
      <c r="H60" s="32"/>
      <c r="I60" s="32"/>
      <c r="J60" s="32"/>
    </row>
    <row r="61" s="22" customFormat="1" ht="30" customHeight="1">
      <c r="A61" s="23" t="s">
        <v>55</v>
      </c>
      <c r="B61" s="24" t="s">
        <v>56</v>
      </c>
      <c r="C61" s="24" t="s">
        <v>57</v>
      </c>
      <c r="D61" s="25">
        <f>D62+D63+D64</f>
        <v>181204.209</v>
      </c>
      <c r="E61" s="25">
        <f>E62+E63+E64</f>
        <v>176791.50699999998</v>
      </c>
      <c r="F61" s="25">
        <f>E61/D61*100</f>
        <v>97.564790561790971</v>
      </c>
      <c r="G61" s="25">
        <f>F61-95</f>
        <v>2.5647905617909714</v>
      </c>
      <c r="H61" s="27"/>
      <c r="I61" s="22"/>
      <c r="J61" s="22"/>
    </row>
    <row r="62" s="28" customFormat="1" ht="16.5" customHeight="1">
      <c r="A62" s="23"/>
      <c r="B62" s="23"/>
      <c r="C62" s="29" t="s">
        <v>14</v>
      </c>
      <c r="D62" s="55">
        <v>168327.64300000001</v>
      </c>
      <c r="E62" s="55">
        <v>163914.94099999999</v>
      </c>
      <c r="F62" s="30">
        <f>E62/D62*100</f>
        <v>97.378504254348755</v>
      </c>
      <c r="G62" s="30">
        <f>F62-95</f>
        <v>2.3785042543487549</v>
      </c>
      <c r="H62" s="28"/>
      <c r="I62" s="28"/>
      <c r="J62" s="28"/>
    </row>
    <row r="63" s="22" customFormat="1" ht="16.5" customHeight="1">
      <c r="A63" s="23"/>
      <c r="B63" s="23"/>
      <c r="C63" s="29" t="s">
        <v>32</v>
      </c>
      <c r="D63" s="55">
        <v>12876.566000000001</v>
      </c>
      <c r="E63" s="55">
        <v>12876.566000000001</v>
      </c>
      <c r="F63" s="30">
        <f>E63/D63*100</f>
        <v>100</v>
      </c>
      <c r="G63" s="30">
        <f>F63-95</f>
        <v>5</v>
      </c>
      <c r="H63" s="22"/>
      <c r="I63" s="22"/>
      <c r="J63" s="22"/>
    </row>
    <row r="64" s="32" customFormat="1" ht="27" hidden="1" customHeight="1">
      <c r="A64" s="23"/>
      <c r="B64" s="23"/>
      <c r="C64" s="29" t="s">
        <v>15</v>
      </c>
      <c r="D64" s="30"/>
      <c r="E64" s="70"/>
      <c r="F64" s="30" t="e">
        <f>E64/D64*100</f>
        <v>#DIV/0!</v>
      </c>
      <c r="G64" s="30" t="e">
        <f>F64-95</f>
        <v>#DIV/0!</v>
      </c>
      <c r="H64" s="32"/>
      <c r="I64" s="32"/>
      <c r="J64" s="32"/>
    </row>
    <row r="65" s="22" customFormat="1" ht="30" customHeight="1">
      <c r="A65" s="23" t="s">
        <v>58</v>
      </c>
      <c r="B65" s="24" t="s">
        <v>59</v>
      </c>
      <c r="C65" s="24" t="s">
        <v>60</v>
      </c>
      <c r="D65" s="25">
        <f>D66+D67+D68</f>
        <v>175292.30299999999</v>
      </c>
      <c r="E65" s="25">
        <f>E66+E67+E68</f>
        <v>171251.00599999999</v>
      </c>
      <c r="F65" s="25">
        <f>E65/D65*100</f>
        <v>97.694538247922964</v>
      </c>
      <c r="G65" s="25">
        <f>F65-95</f>
        <v>2.6945382479229636</v>
      </c>
      <c r="H65" s="27"/>
      <c r="I65" s="22"/>
      <c r="J65" s="22"/>
    </row>
    <row r="66" s="28" customFormat="1" ht="16.5" customHeight="1">
      <c r="A66" s="23"/>
      <c r="B66" s="23"/>
      <c r="C66" s="29" t="s">
        <v>14</v>
      </c>
      <c r="D66" s="30">
        <v>163164.63699999999</v>
      </c>
      <c r="E66" s="30">
        <v>159123.34</v>
      </c>
      <c r="F66" s="69">
        <f>E66/D66*100</f>
        <v>97.523178383315994</v>
      </c>
      <c r="G66" s="30">
        <f>F66-95</f>
        <v>2.5231783833159938</v>
      </c>
      <c r="H66" s="28"/>
      <c r="I66" s="28"/>
      <c r="J66" s="28"/>
    </row>
    <row r="67" s="22" customFormat="1" ht="16.5" customHeight="1">
      <c r="A67" s="23"/>
      <c r="B67" s="23"/>
      <c r="C67" s="29" t="s">
        <v>32</v>
      </c>
      <c r="D67" s="30">
        <v>12127.665999999999</v>
      </c>
      <c r="E67" s="30">
        <v>12127.665999999999</v>
      </c>
      <c r="F67" s="30">
        <f>E67/D67*100</f>
        <v>100</v>
      </c>
      <c r="G67" s="30">
        <f>F67-95</f>
        <v>5</v>
      </c>
      <c r="H67" s="22"/>
      <c r="I67" s="22"/>
      <c r="J67" s="22"/>
    </row>
    <row r="68" s="32" customFormat="1" ht="27" hidden="1" customHeight="1">
      <c r="A68" s="23"/>
      <c r="B68" s="23"/>
      <c r="C68" s="29" t="s">
        <v>15</v>
      </c>
      <c r="D68" s="30"/>
      <c r="E68" s="70"/>
      <c r="F68" s="30" t="e">
        <f>E68/D68*100</f>
        <v>#DIV/0!</v>
      </c>
      <c r="G68" s="30" t="e">
        <f>F68-95</f>
        <v>#DIV/0!</v>
      </c>
      <c r="H68" s="32"/>
      <c r="I68" s="32"/>
      <c r="J68" s="32"/>
    </row>
    <row r="69" s="22" customFormat="1" ht="37.5" customHeight="1">
      <c r="A69" s="23" t="s">
        <v>61</v>
      </c>
      <c r="B69" s="24" t="s">
        <v>62</v>
      </c>
      <c r="C69" s="24" t="s">
        <v>63</v>
      </c>
      <c r="D69" s="25">
        <f>D70+D71+D72</f>
        <v>169388.861</v>
      </c>
      <c r="E69" s="25">
        <f>E70+E71+E72</f>
        <v>163775.09400000001</v>
      </c>
      <c r="F69" s="25">
        <f>E69/D69*100</f>
        <v>96.685870034866099</v>
      </c>
      <c r="G69" s="25">
        <f>F69-95</f>
        <v>1.6858700348660989</v>
      </c>
      <c r="H69" s="27"/>
      <c r="I69" s="22"/>
      <c r="J69" s="22"/>
    </row>
    <row r="70" s="28" customFormat="1" ht="16.5" customHeight="1">
      <c r="A70" s="23"/>
      <c r="B70" s="23"/>
      <c r="C70" s="29" t="s">
        <v>14</v>
      </c>
      <c r="D70" s="55">
        <v>159669.095</v>
      </c>
      <c r="E70" s="55">
        <v>154055.32800000001</v>
      </c>
      <c r="F70" s="69">
        <f>E70/D70*100</f>
        <v>96.484124244582219</v>
      </c>
      <c r="G70" s="30">
        <f>F70-95</f>
        <v>1.4841242445822189</v>
      </c>
      <c r="H70" s="28"/>
      <c r="I70" s="28"/>
      <c r="J70" s="28"/>
    </row>
    <row r="71" s="22" customFormat="1" ht="16.5" customHeight="1">
      <c r="A71" s="23"/>
      <c r="B71" s="23"/>
      <c r="C71" s="29" t="s">
        <v>32</v>
      </c>
      <c r="D71" s="55">
        <v>9719.7659999999996</v>
      </c>
      <c r="E71" s="55">
        <v>9719.7659999999996</v>
      </c>
      <c r="F71" s="30">
        <f>E71/D71*100</f>
        <v>100</v>
      </c>
      <c r="G71" s="30">
        <f>F71-95</f>
        <v>5</v>
      </c>
      <c r="H71" s="22"/>
      <c r="I71" s="22"/>
      <c r="J71" s="22"/>
    </row>
    <row r="72" s="22" customFormat="1" ht="27.75" hidden="1" customHeight="1">
      <c r="A72" s="23"/>
      <c r="B72" s="23"/>
      <c r="C72" s="29" t="s">
        <v>15</v>
      </c>
      <c r="D72" s="30"/>
      <c r="E72" s="70"/>
      <c r="F72" s="30" t="e">
        <f>E72/D72*100</f>
        <v>#DIV/0!</v>
      </c>
      <c r="G72" s="30" t="e">
        <f>F72-95</f>
        <v>#DIV/0!</v>
      </c>
      <c r="H72" s="22"/>
      <c r="I72" s="22"/>
      <c r="J72" s="22"/>
    </row>
    <row r="73" s="22" customFormat="1" ht="30" customHeight="1">
      <c r="A73" s="23" t="s">
        <v>64</v>
      </c>
      <c r="B73" s="24" t="s">
        <v>65</v>
      </c>
      <c r="C73" s="24" t="s">
        <v>66</v>
      </c>
      <c r="D73" s="67">
        <f>D74+D75+D76</f>
        <v>42298.279999999999</v>
      </c>
      <c r="E73" s="25">
        <f>E74+E75+E76</f>
        <v>41515.235000000001</v>
      </c>
      <c r="F73" s="25">
        <f>E73/D73*100</f>
        <v>98.148754512003805</v>
      </c>
      <c r="G73" s="25">
        <f>F73-95</f>
        <v>3.148754512003805</v>
      </c>
      <c r="H73" s="22"/>
      <c r="I73" s="22"/>
      <c r="J73" s="22"/>
    </row>
    <row r="74" s="28" customFormat="1" ht="16.5" customHeight="1">
      <c r="A74" s="23"/>
      <c r="B74" s="23"/>
      <c r="C74" s="29" t="s">
        <v>14</v>
      </c>
      <c r="D74" s="55">
        <v>41457.68</v>
      </c>
      <c r="E74" s="30">
        <v>40677.635000000002</v>
      </c>
      <c r="F74" s="30">
        <f>E74/D74*100</f>
        <v>98.118454771226951</v>
      </c>
      <c r="G74" s="30">
        <f>F74-95</f>
        <v>3.1184547712269506</v>
      </c>
      <c r="H74" s="28"/>
      <c r="I74" s="28"/>
      <c r="J74" s="28"/>
    </row>
    <row r="75" s="22" customFormat="1" ht="16.5" customHeight="1">
      <c r="A75" s="23"/>
      <c r="B75" s="23"/>
      <c r="C75" s="29" t="s">
        <v>32</v>
      </c>
      <c r="D75" s="55">
        <v>840.60000000000002</v>
      </c>
      <c r="E75" s="30">
        <v>837.60000000000002</v>
      </c>
      <c r="F75" s="69">
        <f>E75/D75*100</f>
        <v>99.643112062812278</v>
      </c>
      <c r="G75" s="30">
        <f>F75-95</f>
        <v>4.6431120628122784</v>
      </c>
      <c r="H75" s="22"/>
      <c r="I75" s="22"/>
      <c r="J75" s="22"/>
    </row>
    <row r="76" s="22" customFormat="1" ht="27.75" hidden="1" customHeight="1">
      <c r="A76" s="23"/>
      <c r="B76" s="23"/>
      <c r="C76" s="29" t="s">
        <v>15</v>
      </c>
      <c r="D76" s="55">
        <v>0</v>
      </c>
      <c r="E76" s="70">
        <v>0</v>
      </c>
      <c r="F76" s="30" t="e">
        <f>E76/D76*100</f>
        <v>#DIV/0!</v>
      </c>
      <c r="G76" s="30" t="e">
        <f>F76-95</f>
        <v>#DIV/0!</v>
      </c>
      <c r="H76" s="22"/>
      <c r="I76" s="22"/>
      <c r="J76" s="22"/>
    </row>
    <row r="77" s="22" customFormat="1" ht="48" customHeight="1">
      <c r="A77" s="23" t="s">
        <v>67</v>
      </c>
      <c r="B77" s="24" t="s">
        <v>68</v>
      </c>
      <c r="C77" s="24" t="s">
        <v>69</v>
      </c>
      <c r="D77" s="67">
        <f>D78+D79+D80</f>
        <v>2654774.3810000001</v>
      </c>
      <c r="E77" s="25">
        <f>E78+E79+E80</f>
        <v>1956799.8260000001</v>
      </c>
      <c r="F77" s="25">
        <f>E77/D77*100</f>
        <v>73.708705342520034</v>
      </c>
      <c r="G77" s="25">
        <f>F77-95</f>
        <v>-21.291294657479966</v>
      </c>
      <c r="H77" s="22"/>
      <c r="I77" s="22"/>
      <c r="J77" s="22"/>
    </row>
    <row r="78" s="22" customFormat="1" ht="16.5" customHeight="1">
      <c r="A78" s="38"/>
      <c r="B78" s="38"/>
      <c r="C78" s="29" t="s">
        <v>14</v>
      </c>
      <c r="D78" s="55">
        <v>2048095.318</v>
      </c>
      <c r="E78" s="55">
        <v>1789567.4410000001</v>
      </c>
      <c r="F78" s="30">
        <f>E78/D78*100</f>
        <v>87.377155998166302</v>
      </c>
      <c r="G78" s="30">
        <f>F78-95</f>
        <v>-7.6228440018336983</v>
      </c>
      <c r="H78" s="22"/>
      <c r="I78" s="22"/>
      <c r="J78" s="22"/>
    </row>
    <row r="79" s="32" customFormat="1" ht="16.5" customHeight="1">
      <c r="A79" s="38"/>
      <c r="B79" s="38"/>
      <c r="C79" s="29" t="s">
        <v>32</v>
      </c>
      <c r="D79" s="55">
        <v>5352.393</v>
      </c>
      <c r="E79" s="55">
        <v>3726.5100000000002</v>
      </c>
      <c r="F79" s="30">
        <f>E79/D79*100</f>
        <v>69.623250759053008</v>
      </c>
      <c r="G79" s="30">
        <f>F79-95</f>
        <v>-25.376749240946992</v>
      </c>
      <c r="H79" s="32"/>
      <c r="I79" s="32"/>
      <c r="J79" s="32"/>
    </row>
    <row r="80" s="32" customFormat="1" ht="27.75" customHeight="1">
      <c r="A80" s="38"/>
      <c r="B80" s="38"/>
      <c r="C80" s="29" t="s">
        <v>15</v>
      </c>
      <c r="D80" s="55">
        <v>601326.67000000004</v>
      </c>
      <c r="E80" s="55">
        <v>163505.875</v>
      </c>
      <c r="F80" s="30">
        <f>E80/D80*100</f>
        <v>27.190857009551895</v>
      </c>
      <c r="G80" s="30">
        <f>F80-95</f>
        <v>-67.809142990448109</v>
      </c>
      <c r="H80" s="32"/>
      <c r="I80" s="32"/>
      <c r="J80" s="32"/>
    </row>
    <row r="81" s="32" customFormat="1" ht="21" customHeight="1">
      <c r="A81" s="38"/>
      <c r="B81" s="38"/>
      <c r="C81" s="62" t="s">
        <v>16</v>
      </c>
      <c r="D81" s="36">
        <v>44801.160000000003</v>
      </c>
      <c r="E81" s="36">
        <v>29363.219000000001</v>
      </c>
      <c r="F81" s="36">
        <f>E81/D81*100</f>
        <v>65.541202504577996</v>
      </c>
      <c r="G81" s="36">
        <f>F81-95</f>
        <v>-29.458797495422004</v>
      </c>
      <c r="H81" s="42"/>
      <c r="I81" s="32"/>
      <c r="J81" s="32"/>
    </row>
    <row r="82" s="22" customFormat="1" ht="44.25" customHeight="1">
      <c r="A82" s="23" t="s">
        <v>70</v>
      </c>
      <c r="B82" s="24" t="s">
        <v>71</v>
      </c>
      <c r="C82" s="24" t="s">
        <v>72</v>
      </c>
      <c r="D82" s="25">
        <f>D83+D84</f>
        <v>2306467.7149999999</v>
      </c>
      <c r="E82" s="25">
        <f>E83+E84</f>
        <v>2174938.4759999998</v>
      </c>
      <c r="F82" s="25">
        <f>E82/D82*100</f>
        <v>94.297373505616136</v>
      </c>
      <c r="G82" s="25">
        <f>F82-95</f>
        <v>-0.70262649438386404</v>
      </c>
      <c r="H82" s="22"/>
      <c r="I82" s="22"/>
      <c r="J82" s="22"/>
    </row>
    <row r="83" s="22" customFormat="1" ht="16.5" customHeight="1">
      <c r="A83" s="38"/>
      <c r="B83" s="38"/>
      <c r="C83" s="29" t="s">
        <v>14</v>
      </c>
      <c r="D83" s="55">
        <v>1162218.9569999999</v>
      </c>
      <c r="E83" s="30">
        <v>1030689.718</v>
      </c>
      <c r="F83" s="30">
        <f>E83/D83*100</f>
        <v>88.682920872370531</v>
      </c>
      <c r="G83" s="30">
        <f>F83-95</f>
        <v>-6.3170791276294693</v>
      </c>
      <c r="H83" s="22"/>
      <c r="I83" s="22"/>
      <c r="J83" s="22"/>
    </row>
    <row r="84" s="32" customFormat="1" ht="27" customHeight="1">
      <c r="A84" s="38"/>
      <c r="B84" s="38"/>
      <c r="C84" s="29" t="s">
        <v>15</v>
      </c>
      <c r="D84" s="55">
        <v>1144248.7579999999</v>
      </c>
      <c r="E84" s="55">
        <v>1144248.7579999999</v>
      </c>
      <c r="F84" s="30">
        <f>E84/D84*100</f>
        <v>100</v>
      </c>
      <c r="G84" s="30">
        <f>F84-95</f>
        <v>5</v>
      </c>
      <c r="H84" s="32"/>
      <c r="I84" s="32"/>
      <c r="J84" s="32"/>
    </row>
    <row r="85" s="32" customFormat="1" ht="21" customHeight="1">
      <c r="A85" s="38"/>
      <c r="B85" s="38"/>
      <c r="C85" s="62" t="s">
        <v>16</v>
      </c>
      <c r="D85" s="36">
        <v>2067245.7790000001</v>
      </c>
      <c r="E85" s="36">
        <v>1940717.003</v>
      </c>
      <c r="F85" s="36">
        <f>E85/D85*100</f>
        <v>93.879354971463215</v>
      </c>
      <c r="G85" s="36">
        <f>F85-95</f>
        <v>-1.120645028536785</v>
      </c>
      <c r="H85" s="71"/>
      <c r="I85" s="32"/>
      <c r="J85" s="32"/>
    </row>
    <row r="86" s="22" customFormat="1" ht="45" customHeight="1">
      <c r="A86" s="23" t="s">
        <v>73</v>
      </c>
      <c r="B86" s="24" t="s">
        <v>74</v>
      </c>
      <c r="C86" s="24" t="s">
        <v>75</v>
      </c>
      <c r="D86" s="25">
        <f>D88+D89+D90</f>
        <v>11948625.708000001</v>
      </c>
      <c r="E86" s="25">
        <f>E88+E89+E90</f>
        <v>10569897.825999999</v>
      </c>
      <c r="F86" s="25">
        <f>E86/D86*100</f>
        <v>88.461201181681531</v>
      </c>
      <c r="G86" s="25">
        <f>F86-95</f>
        <v>-6.5387988183184689</v>
      </c>
      <c r="H86" s="22"/>
      <c r="I86" s="22"/>
      <c r="J86" s="22"/>
    </row>
    <row r="87" s="22" customFormat="1" ht="45" hidden="1" customHeight="1">
      <c r="A87" s="23"/>
      <c r="B87" s="23"/>
      <c r="C87" s="24" t="s">
        <v>76</v>
      </c>
      <c r="D87" s="25">
        <f>D88+D89+D91</f>
        <v>8348439.7880000006</v>
      </c>
      <c r="E87" s="25">
        <f>E88+E89+E91</f>
        <v>8009101.5060000001</v>
      </c>
      <c r="F87" s="25">
        <f>E87/D87*100</f>
        <v>95.935308984467213</v>
      </c>
      <c r="G87" s="25">
        <f>F87-95</f>
        <v>0.93530898446721267</v>
      </c>
      <c r="H87" s="22"/>
      <c r="I87" s="22"/>
      <c r="J87" s="22"/>
    </row>
    <row r="88" s="28" customFormat="1" ht="16.5" customHeight="1">
      <c r="A88" s="23"/>
      <c r="B88" s="23"/>
      <c r="C88" s="29" t="s">
        <v>14</v>
      </c>
      <c r="D88" s="30">
        <v>8338499.5190000003</v>
      </c>
      <c r="E88" s="30">
        <v>7999161.2369999997</v>
      </c>
      <c r="F88" s="30">
        <f>E88/D88*100</f>
        <v>95.93046349374022</v>
      </c>
      <c r="G88" s="30">
        <f>F88-95</f>
        <v>0.93046349374021986</v>
      </c>
      <c r="H88" s="28"/>
      <c r="I88" s="28"/>
      <c r="J88" s="28"/>
    </row>
    <row r="89" s="28" customFormat="1" ht="16.5" customHeight="1">
      <c r="A89" s="23"/>
      <c r="B89" s="23"/>
      <c r="C89" s="29" t="s">
        <v>32</v>
      </c>
      <c r="D89" s="30">
        <v>9940.2690000000002</v>
      </c>
      <c r="E89" s="30">
        <v>9940.2690000000002</v>
      </c>
      <c r="F89" s="30">
        <f>E89/D89*100</f>
        <v>100</v>
      </c>
      <c r="G89" s="30">
        <f>F89-95</f>
        <v>5</v>
      </c>
      <c r="H89" s="28"/>
      <c r="I89" s="28"/>
      <c r="J89" s="28"/>
    </row>
    <row r="90" s="22" customFormat="1" ht="27" customHeight="1">
      <c r="A90" s="23"/>
      <c r="B90" s="23"/>
      <c r="C90" s="29" t="s">
        <v>15</v>
      </c>
      <c r="D90" s="30">
        <v>3600185.9199999999</v>
      </c>
      <c r="E90" s="30">
        <v>2560796.3199999998</v>
      </c>
      <c r="F90" s="30">
        <f>E90/D90*100</f>
        <v>71.129557664621927</v>
      </c>
      <c r="G90" s="30">
        <f>F90-95</f>
        <v>-23.870442335378073</v>
      </c>
      <c r="H90" s="22"/>
      <c r="I90" s="22"/>
      <c r="J90" s="22"/>
    </row>
    <row r="91" s="22" customFormat="1" ht="44.25" hidden="1" customHeight="1">
      <c r="A91" s="23"/>
      <c r="B91" s="23"/>
      <c r="C91" s="72" t="s">
        <v>77</v>
      </c>
      <c r="D91" s="30"/>
      <c r="E91" s="70"/>
      <c r="F91" s="30" t="e">
        <f>E91/D91*100</f>
        <v>#DIV/0!</v>
      </c>
      <c r="G91" s="30" t="e">
        <f>F91-95</f>
        <v>#DIV/0!</v>
      </c>
      <c r="H91" s="22"/>
      <c r="I91" s="22"/>
      <c r="J91" s="22"/>
    </row>
    <row r="92" s="22" customFormat="1" ht="21" customHeight="1">
      <c r="A92" s="23"/>
      <c r="B92" s="23"/>
      <c r="C92" s="62" t="s">
        <v>16</v>
      </c>
      <c r="D92" s="36">
        <v>841437.34699999995</v>
      </c>
      <c r="E92" s="36">
        <v>542411.46499999997</v>
      </c>
      <c r="F92" s="36">
        <f>E92/D92*100</f>
        <v>64.46248992083305</v>
      </c>
      <c r="G92" s="36">
        <f>F92-95</f>
        <v>-30.53751007916695</v>
      </c>
      <c r="H92" s="42"/>
      <c r="I92" s="22"/>
      <c r="J92" s="22"/>
    </row>
    <row r="93" s="22" customFormat="1" ht="40.5" hidden="1" customHeight="1">
      <c r="A93" s="23"/>
      <c r="B93" s="23"/>
      <c r="C93" s="62" t="s">
        <v>78</v>
      </c>
      <c r="D93" s="40"/>
      <c r="E93" s="63"/>
      <c r="F93" s="36" t="e">
        <f>E93/D93*100</f>
        <v>#DIV/0!</v>
      </c>
      <c r="G93" s="36" t="e">
        <f>F93-95</f>
        <v>#DIV/0!</v>
      </c>
      <c r="H93" s="42"/>
      <c r="I93" s="22"/>
      <c r="J93" s="22"/>
    </row>
    <row r="94" s="22" customFormat="1" ht="30" customHeight="1">
      <c r="A94" s="23" t="s">
        <v>79</v>
      </c>
      <c r="B94" s="24" t="s">
        <v>80</v>
      </c>
      <c r="C94" s="24" t="s">
        <v>81</v>
      </c>
      <c r="D94" s="25">
        <f>D95+D96+D97</f>
        <v>10595009.395</v>
      </c>
      <c r="E94" s="25">
        <f>E95+E96+E97</f>
        <v>10148325.634</v>
      </c>
      <c r="F94" s="25">
        <f>E94/D94*100</f>
        <v>95.784017320354636</v>
      </c>
      <c r="G94" s="25">
        <f>F94-95</f>
        <v>0.78401732035463567</v>
      </c>
      <c r="H94" s="22"/>
      <c r="I94" s="22"/>
      <c r="J94" s="22"/>
    </row>
    <row r="95" s="28" customFormat="1" ht="16.5" customHeight="1">
      <c r="A95" s="23"/>
      <c r="B95" s="23"/>
      <c r="C95" s="29" t="s">
        <v>14</v>
      </c>
      <c r="D95" s="55">
        <v>9262271.5460000001</v>
      </c>
      <c r="E95" s="30">
        <v>8815587.9619999994</v>
      </c>
      <c r="F95" s="30">
        <f>E95/D95*100</f>
        <v>95.177386219119171</v>
      </c>
      <c r="G95" s="30">
        <f>F95-95</f>
        <v>0.17738621911917107</v>
      </c>
      <c r="H95" s="28"/>
      <c r="I95" s="28"/>
      <c r="J95" s="28"/>
    </row>
    <row r="96" s="22" customFormat="1" ht="16.5" customHeight="1">
      <c r="A96" s="23"/>
      <c r="B96" s="23"/>
      <c r="C96" s="29" t="s">
        <v>32</v>
      </c>
      <c r="D96" s="55">
        <v>463585.12199999997</v>
      </c>
      <c r="E96" s="55">
        <v>463585.114</v>
      </c>
      <c r="F96" s="30">
        <f>E96/D96*100</f>
        <v>99.999998274319097</v>
      </c>
      <c r="G96" s="30">
        <f>F96-95</f>
        <v>4.9999982743190969</v>
      </c>
      <c r="H96" s="22"/>
      <c r="I96" s="22"/>
      <c r="J96" s="22"/>
    </row>
    <row r="97" s="22" customFormat="1" ht="27" customHeight="1">
      <c r="A97" s="23"/>
      <c r="B97" s="23"/>
      <c r="C97" s="29" t="s">
        <v>15</v>
      </c>
      <c r="D97" s="55">
        <v>869152.72699999996</v>
      </c>
      <c r="E97" s="55">
        <v>869152.55799999996</v>
      </c>
      <c r="F97" s="30">
        <f>E97/D97*100</f>
        <v>99.999980555776361</v>
      </c>
      <c r="G97" s="30">
        <f>F97-95</f>
        <v>4.9999805557763608</v>
      </c>
      <c r="H97" s="22"/>
      <c r="I97" s="22"/>
      <c r="J97" s="22"/>
    </row>
    <row r="98" s="22" customFormat="1" ht="21" hidden="1" customHeight="1">
      <c r="A98" s="23"/>
      <c r="B98" s="23"/>
      <c r="C98" s="62" t="s">
        <v>16</v>
      </c>
      <c r="D98" s="36"/>
      <c r="E98" s="63"/>
      <c r="F98" s="36" t="e">
        <f>E98/D98*100</f>
        <v>#DIV/0!</v>
      </c>
      <c r="G98" s="36" t="e">
        <f>F98-95</f>
        <v>#DIV/0!</v>
      </c>
      <c r="H98" s="22"/>
      <c r="I98" s="22"/>
      <c r="J98" s="22"/>
    </row>
    <row r="99" s="22" customFormat="1" ht="30" customHeight="1">
      <c r="A99" s="23" t="s">
        <v>82</v>
      </c>
      <c r="B99" s="24" t="s">
        <v>83</v>
      </c>
      <c r="C99" s="24" t="s">
        <v>84</v>
      </c>
      <c r="D99" s="25">
        <f>D100+D101+D102</f>
        <v>168762.12700000001</v>
      </c>
      <c r="E99" s="25">
        <f>E100+E101+E102</f>
        <v>162145.00599999999</v>
      </c>
      <c r="F99" s="25">
        <f>E99/D99*100</f>
        <v>96.079024886904861</v>
      </c>
      <c r="G99" s="25">
        <f>F99-95</f>
        <v>1.0790248869048611</v>
      </c>
      <c r="H99" s="22"/>
      <c r="I99" s="22"/>
      <c r="J99" s="22"/>
    </row>
    <row r="100" s="22" customFormat="1" ht="16.5" customHeight="1">
      <c r="A100" s="23"/>
      <c r="B100" s="23"/>
      <c r="C100" s="29" t="s">
        <v>14</v>
      </c>
      <c r="D100" s="30">
        <v>168401.72700000001</v>
      </c>
      <c r="E100" s="30">
        <v>161784.606</v>
      </c>
      <c r="F100" s="69">
        <f>E100/D100*100</f>
        <v>96.070633527410308</v>
      </c>
      <c r="G100" s="30">
        <f>F100-95</f>
        <v>1.0706335274103083</v>
      </c>
      <c r="H100" s="22"/>
      <c r="I100" s="22"/>
      <c r="J100" s="22"/>
    </row>
    <row r="101" s="22" customFormat="1" ht="16.5" customHeight="1">
      <c r="A101" s="23"/>
      <c r="B101" s="23"/>
      <c r="C101" s="29" t="s">
        <v>32</v>
      </c>
      <c r="D101" s="30">
        <v>360.39999999999998</v>
      </c>
      <c r="E101" s="55">
        <v>360.39999999999998</v>
      </c>
      <c r="F101" s="30">
        <f>E101/D101*100</f>
        <v>100</v>
      </c>
      <c r="G101" s="30">
        <f>F101-95</f>
        <v>5</v>
      </c>
      <c r="H101" s="22"/>
      <c r="I101" s="22"/>
      <c r="J101" s="22"/>
    </row>
    <row r="102" s="22" customFormat="1" ht="26.25" hidden="1" customHeight="1">
      <c r="A102" s="23"/>
      <c r="B102" s="23"/>
      <c r="C102" s="29" t="s">
        <v>15</v>
      </c>
      <c r="D102" s="30"/>
      <c r="E102" s="70"/>
      <c r="F102" s="30" t="e">
        <f>E102/D102*100</f>
        <v>#DIV/0!</v>
      </c>
      <c r="G102" s="30" t="e">
        <f>F102-95</f>
        <v>#DIV/0!</v>
      </c>
      <c r="H102" s="22"/>
      <c r="I102" s="22"/>
      <c r="J102" s="22"/>
    </row>
    <row r="103" s="22" customFormat="1" ht="45" customHeight="1">
      <c r="A103" s="23" t="s">
        <v>85</v>
      </c>
      <c r="B103" s="24" t="s">
        <v>86</v>
      </c>
      <c r="C103" s="24" t="s">
        <v>87</v>
      </c>
      <c r="D103" s="67">
        <f>D104+D105</f>
        <v>128816.19899999999</v>
      </c>
      <c r="E103" s="67">
        <f>E104+E105</f>
        <v>123021.23699999999</v>
      </c>
      <c r="F103" s="25">
        <f>E103/D103*100</f>
        <v>95.501371686956858</v>
      </c>
      <c r="G103" s="25">
        <f>F103-95</f>
        <v>0.5013716869568583</v>
      </c>
      <c r="H103" s="22"/>
      <c r="I103" s="22"/>
      <c r="J103" s="22"/>
    </row>
    <row r="104" s="28" customFormat="1" ht="18" customHeight="1">
      <c r="A104" s="23"/>
      <c r="B104" s="23"/>
      <c r="C104" s="29" t="s">
        <v>14</v>
      </c>
      <c r="D104" s="55">
        <v>128816.19899999999</v>
      </c>
      <c r="E104" s="55">
        <v>123021.23699999999</v>
      </c>
      <c r="F104" s="30">
        <f>E104/D104*100</f>
        <v>95.501371686956858</v>
      </c>
      <c r="G104" s="30">
        <f>F104-95</f>
        <v>0.5013716869568583</v>
      </c>
      <c r="H104" s="28"/>
      <c r="I104" s="28"/>
      <c r="J104" s="28"/>
    </row>
    <row r="105" s="32" customFormat="1" ht="27" hidden="1" customHeight="1">
      <c r="A105" s="23"/>
      <c r="B105" s="23"/>
      <c r="C105" s="29" t="s">
        <v>15</v>
      </c>
      <c r="D105" s="30"/>
      <c r="E105" s="70"/>
      <c r="F105" s="30" t="e">
        <f>E105/D105*100</f>
        <v>#DIV/0!</v>
      </c>
      <c r="G105" s="30" t="e">
        <f>F105-95</f>
        <v>#DIV/0!</v>
      </c>
      <c r="H105" s="22"/>
      <c r="I105" s="32"/>
      <c r="J105" s="32"/>
    </row>
    <row r="106" s="22" customFormat="1" ht="44.25" customHeight="1">
      <c r="A106" s="23" t="s">
        <v>88</v>
      </c>
      <c r="B106" s="24" t="s">
        <v>89</v>
      </c>
      <c r="C106" s="24" t="s">
        <v>90</v>
      </c>
      <c r="D106" s="25">
        <f>D107+D108+D109</f>
        <v>1067464.0249999999</v>
      </c>
      <c r="E106" s="25">
        <f>E107+E108+E109</f>
        <v>1037806.865</v>
      </c>
      <c r="F106" s="25">
        <f>E106/D106*100</f>
        <v>97.22171808085055</v>
      </c>
      <c r="G106" s="25">
        <f>F106-95</f>
        <v>2.2217180808505503</v>
      </c>
      <c r="H106" s="73"/>
      <c r="I106" s="22"/>
      <c r="J106" s="22"/>
    </row>
    <row r="107" s="28" customFormat="1" ht="17.25" customHeight="1">
      <c r="A107" s="23"/>
      <c r="B107" s="23"/>
      <c r="C107" s="29" t="s">
        <v>14</v>
      </c>
      <c r="D107" s="30">
        <v>734783.58400000003</v>
      </c>
      <c r="E107" s="30">
        <v>719636.69200000004</v>
      </c>
      <c r="F107" s="30">
        <f>E107/D107*100</f>
        <v>97.938591398906368</v>
      </c>
      <c r="G107" s="30">
        <f>F107-95</f>
        <v>2.9385913989063681</v>
      </c>
      <c r="H107" s="28"/>
      <c r="I107" s="28"/>
      <c r="J107" s="28"/>
    </row>
    <row r="108" s="74" customFormat="1" ht="18" customHeight="1">
      <c r="A108" s="23"/>
      <c r="B108" s="23"/>
      <c r="C108" s="29" t="s">
        <v>32</v>
      </c>
      <c r="D108" s="30">
        <v>146215.35000000001</v>
      </c>
      <c r="E108" s="30">
        <v>136436.63500000001</v>
      </c>
      <c r="F108" s="30">
        <f>E108/D108*100</f>
        <v>93.312114630919396</v>
      </c>
      <c r="G108" s="30">
        <f>F108-95</f>
        <v>-1.6878853690806039</v>
      </c>
      <c r="H108" s="74"/>
      <c r="I108" s="74"/>
      <c r="J108" s="74"/>
    </row>
    <row r="109" s="32" customFormat="1" ht="28.5" customHeight="1">
      <c r="A109" s="23"/>
      <c r="B109" s="23"/>
      <c r="C109" s="29" t="s">
        <v>15</v>
      </c>
      <c r="D109" s="30">
        <v>186465.09099999999</v>
      </c>
      <c r="E109" s="30">
        <v>181733.538</v>
      </c>
      <c r="F109" s="30">
        <f>E109/D109*100</f>
        <v>97.462499294304919</v>
      </c>
      <c r="G109" s="30">
        <f>F109-95</f>
        <v>2.4624992943049193</v>
      </c>
      <c r="H109" s="22"/>
      <c r="I109" s="32"/>
      <c r="J109" s="32"/>
    </row>
    <row r="110" s="22" customFormat="1" ht="44.25" customHeight="1">
      <c r="A110" s="23" t="s">
        <v>91</v>
      </c>
      <c r="B110" s="24" t="s">
        <v>92</v>
      </c>
      <c r="C110" s="24" t="s">
        <v>93</v>
      </c>
      <c r="D110" s="25">
        <f>D111+D112+D113</f>
        <v>518323.97499999998</v>
      </c>
      <c r="E110" s="25">
        <f>E111+E112+E113</f>
        <v>506639.99800000002</v>
      </c>
      <c r="F110" s="25">
        <f>E110/D110*100</f>
        <v>97.745815828797049</v>
      </c>
      <c r="G110" s="25">
        <f>F110-95</f>
        <v>2.7458158287970491</v>
      </c>
      <c r="H110" s="22"/>
      <c r="I110" s="22"/>
      <c r="J110" s="22"/>
    </row>
    <row r="111" s="28" customFormat="1" ht="17.25" customHeight="1">
      <c r="A111" s="23"/>
      <c r="B111" s="23"/>
      <c r="C111" s="29" t="s">
        <v>14</v>
      </c>
      <c r="D111" s="30">
        <v>516064.47499999998</v>
      </c>
      <c r="E111" s="30">
        <v>504380.49800000002</v>
      </c>
      <c r="F111" s="69">
        <f>E111/D111*100</f>
        <v>97.735946269116866</v>
      </c>
      <c r="G111" s="30">
        <f>F111-95</f>
        <v>2.7359462691168659</v>
      </c>
      <c r="H111" s="28"/>
      <c r="I111" s="28"/>
      <c r="J111" s="28"/>
    </row>
    <row r="112" s="28" customFormat="1" ht="17.25" customHeight="1">
      <c r="A112" s="23"/>
      <c r="B112" s="23"/>
      <c r="C112" s="29" t="s">
        <v>32</v>
      </c>
      <c r="D112" s="30">
        <v>211.59999999999999</v>
      </c>
      <c r="E112" s="55">
        <v>211.59999999999999</v>
      </c>
      <c r="F112" s="30">
        <f>E112/D112*100</f>
        <v>100</v>
      </c>
      <c r="G112" s="30">
        <f>F112-95</f>
        <v>5</v>
      </c>
      <c r="H112" s="28"/>
      <c r="I112" s="28"/>
      <c r="J112" s="28"/>
    </row>
    <row r="113" s="28" customFormat="1" ht="28.5" customHeight="1">
      <c r="A113" s="23"/>
      <c r="B113" s="23"/>
      <c r="C113" s="29" t="s">
        <v>15</v>
      </c>
      <c r="D113" s="30">
        <v>2047.9000000000001</v>
      </c>
      <c r="E113" s="55">
        <v>2047.9000000000001</v>
      </c>
      <c r="F113" s="30">
        <f>E113/D113*100</f>
        <v>100</v>
      </c>
      <c r="G113" s="30">
        <f>F113-95</f>
        <v>5</v>
      </c>
      <c r="H113" s="28"/>
      <c r="I113" s="28"/>
      <c r="J113" s="28"/>
    </row>
    <row r="114" s="51" customFormat="1" ht="21" hidden="1" customHeight="1">
      <c r="A114" s="23"/>
      <c r="B114" s="23"/>
      <c r="C114" s="62" t="s">
        <v>16</v>
      </c>
      <c r="D114" s="40"/>
      <c r="E114" s="63"/>
      <c r="F114" s="36" t="e">
        <f>E114/D114*100</f>
        <v>#DIV/0!</v>
      </c>
      <c r="G114" s="36" t="e">
        <f>F114-95</f>
        <v>#DIV/0!</v>
      </c>
      <c r="H114" s="51"/>
      <c r="I114" s="51"/>
      <c r="J114" s="51"/>
    </row>
    <row r="115" s="22" customFormat="1" ht="27.75" customHeight="1">
      <c r="A115" s="23" t="s">
        <v>94</v>
      </c>
      <c r="B115" s="24" t="s">
        <v>95</v>
      </c>
      <c r="C115" s="24" t="s">
        <v>96</v>
      </c>
      <c r="D115" s="25">
        <f>D116+D117+D118</f>
        <v>1216044.203</v>
      </c>
      <c r="E115" s="67">
        <f>E116+E117+E118</f>
        <v>1167154.7720000001</v>
      </c>
      <c r="F115" s="25">
        <f>E115/D115*100</f>
        <v>95.979633727179575</v>
      </c>
      <c r="G115" s="25">
        <f>F115-95</f>
        <v>0.97963372717957498</v>
      </c>
      <c r="H115" s="22"/>
      <c r="I115" s="22"/>
      <c r="J115" s="22"/>
    </row>
    <row r="116" s="28" customFormat="1" ht="18" customHeight="1">
      <c r="A116" s="23"/>
      <c r="B116" s="23"/>
      <c r="C116" s="29" t="s">
        <v>14</v>
      </c>
      <c r="D116" s="55">
        <v>1213378.622</v>
      </c>
      <c r="E116" s="55">
        <v>1164489.1910000001</v>
      </c>
      <c r="F116" s="30">
        <f>E116/D116*100</f>
        <v>95.970801684356701</v>
      </c>
      <c r="G116" s="30">
        <f>F116-95</f>
        <v>0.97080168435670089</v>
      </c>
      <c r="H116" s="28"/>
      <c r="I116" s="28"/>
      <c r="J116" s="28"/>
    </row>
    <row r="117" s="32" customFormat="1" ht="16.899999999999999" hidden="1" customHeight="1">
      <c r="A117" s="23"/>
      <c r="B117" s="23"/>
      <c r="C117" s="29" t="s">
        <v>32</v>
      </c>
      <c r="D117" s="30"/>
      <c r="E117" s="30"/>
      <c r="F117" s="47" t="e">
        <f>E117/D117*100</f>
        <v>#DIV/0!</v>
      </c>
      <c r="G117" s="47" t="e">
        <f>F117-95</f>
        <v>#DIV/0!</v>
      </c>
      <c r="H117" s="32"/>
      <c r="I117" s="32"/>
      <c r="J117" s="32"/>
    </row>
    <row r="118" s="22" customFormat="1" ht="27.75" customHeight="1">
      <c r="A118" s="23"/>
      <c r="B118" s="23"/>
      <c r="C118" s="29" t="s">
        <v>15</v>
      </c>
      <c r="D118" s="30">
        <v>2665.5810000000001</v>
      </c>
      <c r="E118" s="30">
        <v>2665.5810000000001</v>
      </c>
      <c r="F118" s="30">
        <f>E118/D118*100</f>
        <v>100</v>
      </c>
      <c r="G118" s="30">
        <f>F118-95</f>
        <v>5</v>
      </c>
      <c r="H118" s="22"/>
      <c r="I118" s="22"/>
      <c r="J118" s="22"/>
    </row>
    <row r="119" s="22" customFormat="1" ht="45" customHeight="1">
      <c r="A119" s="23" t="s">
        <v>97</v>
      </c>
      <c r="B119" s="24" t="s">
        <v>98</v>
      </c>
      <c r="C119" s="24" t="s">
        <v>99</v>
      </c>
      <c r="D119" s="25">
        <f>D120+D121+D122</f>
        <v>1933559.432</v>
      </c>
      <c r="E119" s="25">
        <f>E120+E121+E122</f>
        <v>1868607.493</v>
      </c>
      <c r="F119" s="25">
        <f>E119/D119*100</f>
        <v>96.640809797461657</v>
      </c>
      <c r="G119" s="25">
        <f>F119-95</f>
        <v>1.6408097974616567</v>
      </c>
      <c r="H119" s="22"/>
      <c r="I119" s="22"/>
      <c r="J119" s="22"/>
    </row>
    <row r="120" s="28" customFormat="1" ht="18" customHeight="1">
      <c r="A120" s="23"/>
      <c r="B120" s="23"/>
      <c r="C120" s="29" t="s">
        <v>14</v>
      </c>
      <c r="D120" s="30">
        <v>1875502.139</v>
      </c>
      <c r="E120" s="30">
        <v>1810704.3370000001</v>
      </c>
      <c r="F120" s="69">
        <f>E120/D120*100</f>
        <v>96.545042490084839</v>
      </c>
      <c r="G120" s="30">
        <f>F120-95</f>
        <v>1.545042490084839</v>
      </c>
      <c r="H120" s="28"/>
      <c r="I120" s="28"/>
      <c r="J120" s="28"/>
    </row>
    <row r="121" s="75" customFormat="1" ht="17.25" customHeight="1">
      <c r="A121" s="23"/>
      <c r="B121" s="23"/>
      <c r="C121" s="29" t="s">
        <v>32</v>
      </c>
      <c r="D121" s="30">
        <v>5733.0259999999998</v>
      </c>
      <c r="E121" s="30">
        <v>5581.5500000000002</v>
      </c>
      <c r="F121" s="30">
        <f>E121/D121*100</f>
        <v>97.357835111858904</v>
      </c>
      <c r="G121" s="30">
        <f>F121-95</f>
        <v>2.357835111858904</v>
      </c>
      <c r="H121" s="75"/>
      <c r="I121" s="75"/>
      <c r="J121" s="75"/>
    </row>
    <row r="122" s="22" customFormat="1" ht="27" customHeight="1">
      <c r="A122" s="23"/>
      <c r="B122" s="23"/>
      <c r="C122" s="29" t="s">
        <v>15</v>
      </c>
      <c r="D122" s="30">
        <v>52324.267</v>
      </c>
      <c r="E122" s="30">
        <v>52321.606</v>
      </c>
      <c r="F122" s="69">
        <f>E122/D122*100</f>
        <v>99.994914405585462</v>
      </c>
      <c r="G122" s="30">
        <f>F122-95</f>
        <v>4.9949144055854617</v>
      </c>
      <c r="H122" s="22"/>
      <c r="I122" s="22"/>
      <c r="J122" s="22"/>
    </row>
    <row r="123" s="22" customFormat="1" ht="21" hidden="1" customHeight="1">
      <c r="A123" s="23"/>
      <c r="B123" s="23"/>
      <c r="C123" s="62" t="s">
        <v>16</v>
      </c>
      <c r="D123" s="36"/>
      <c r="E123" s="63"/>
      <c r="F123" s="36" t="e">
        <f>E123/D123*100</f>
        <v>#DIV/0!</v>
      </c>
      <c r="G123" s="36" t="e">
        <f>F123-95</f>
        <v>#DIV/0!</v>
      </c>
      <c r="H123" s="42"/>
      <c r="I123" s="22"/>
      <c r="J123" s="22"/>
    </row>
    <row r="124" s="22" customFormat="1" ht="30" customHeight="1">
      <c r="A124" s="23" t="s">
        <v>100</v>
      </c>
      <c r="B124" s="24" t="s">
        <v>101</v>
      </c>
      <c r="C124" s="24" t="s">
        <v>102</v>
      </c>
      <c r="D124" s="25">
        <f>D125</f>
        <v>83612.800000000003</v>
      </c>
      <c r="E124" s="25">
        <f>E125</f>
        <v>83574.485000000001</v>
      </c>
      <c r="F124" s="76">
        <f>E124/D124*100</f>
        <v>99.954175676451456</v>
      </c>
      <c r="G124" s="25">
        <f>F124-95</f>
        <v>4.954175676451456</v>
      </c>
      <c r="H124" s="22"/>
      <c r="I124" s="22"/>
      <c r="J124" s="22"/>
    </row>
    <row r="125" s="28" customFormat="1" ht="18" customHeight="1">
      <c r="A125" s="23"/>
      <c r="B125" s="23"/>
      <c r="C125" s="29" t="s">
        <v>14</v>
      </c>
      <c r="D125" s="30">
        <v>83612.800000000003</v>
      </c>
      <c r="E125" s="30">
        <v>83574.485000000001</v>
      </c>
      <c r="F125" s="69">
        <f>E125/D125*100</f>
        <v>99.954175676451456</v>
      </c>
      <c r="G125" s="30">
        <f>F125-95</f>
        <v>4.954175676451456</v>
      </c>
      <c r="H125" s="28"/>
      <c r="I125" s="28"/>
      <c r="J125" s="28"/>
    </row>
    <row r="126" s="51" customFormat="1" ht="28.899999999999999" hidden="1" customHeight="1">
      <c r="A126" s="23"/>
      <c r="B126" s="23"/>
      <c r="C126" s="29" t="s">
        <v>15</v>
      </c>
      <c r="D126" s="30">
        <v>0</v>
      </c>
      <c r="E126" s="70">
        <v>0</v>
      </c>
      <c r="F126" s="47" t="e">
        <f>E126/D126*100</f>
        <v>#DIV/0!</v>
      </c>
      <c r="G126" s="47" t="e">
        <f>F126-95</f>
        <v>#DIV/0!</v>
      </c>
      <c r="H126" s="51"/>
      <c r="I126" s="51"/>
      <c r="J126" s="51"/>
    </row>
    <row r="127" s="22" customFormat="1" ht="30" hidden="1" customHeight="1">
      <c r="A127" s="23" t="s">
        <v>103</v>
      </c>
      <c r="B127" s="24" t="s">
        <v>104</v>
      </c>
      <c r="C127" s="24" t="s">
        <v>105</v>
      </c>
      <c r="D127" s="25">
        <f>D128</f>
        <v>0</v>
      </c>
      <c r="E127" s="77">
        <f>E128</f>
        <v>0</v>
      </c>
      <c r="F127" s="25"/>
      <c r="G127" s="25">
        <f>F127-95</f>
        <v>-95</v>
      </c>
      <c r="H127" s="22"/>
      <c r="I127" s="22"/>
      <c r="J127" s="22"/>
    </row>
    <row r="128" s="28" customFormat="1" ht="18" hidden="1" customHeight="1">
      <c r="A128" s="23"/>
      <c r="B128" s="23"/>
      <c r="C128" s="29" t="s">
        <v>14</v>
      </c>
      <c r="D128" s="30">
        <v>0</v>
      </c>
      <c r="E128" s="70">
        <v>0</v>
      </c>
      <c r="F128" s="30"/>
      <c r="G128" s="30">
        <f>F128-95</f>
        <v>-95</v>
      </c>
      <c r="H128" s="28"/>
      <c r="I128" s="28"/>
      <c r="J128" s="28"/>
    </row>
    <row r="129" s="22" customFormat="1" ht="25.5" customHeight="1">
      <c r="A129" s="23" t="s">
        <v>106</v>
      </c>
      <c r="B129" s="24" t="s">
        <v>107</v>
      </c>
      <c r="C129" s="24" t="s">
        <v>108</v>
      </c>
      <c r="D129" s="25">
        <f>D130+D131</f>
        <v>317309.39399999997</v>
      </c>
      <c r="E129" s="25">
        <f>E130+E131</f>
        <v>311690.049</v>
      </c>
      <c r="F129" s="25">
        <f>E129/D129*100</f>
        <v>98.22906440645751</v>
      </c>
      <c r="G129" s="25">
        <f>F129-95</f>
        <v>3.2290644064575105</v>
      </c>
      <c r="H129" s="22"/>
      <c r="I129" s="22"/>
      <c r="J129" s="22"/>
    </row>
    <row r="130" s="28" customFormat="1" ht="18" customHeight="1">
      <c r="A130" s="23"/>
      <c r="B130" s="23"/>
      <c r="C130" s="29" t="s">
        <v>14</v>
      </c>
      <c r="D130" s="30">
        <v>317309.39399999997</v>
      </c>
      <c r="E130" s="30">
        <v>311690.049</v>
      </c>
      <c r="F130" s="30">
        <f>E130/D130*100</f>
        <v>98.22906440645751</v>
      </c>
      <c r="G130" s="30">
        <f>F130-95</f>
        <v>3.2290644064575105</v>
      </c>
      <c r="H130" s="28"/>
      <c r="I130" s="28"/>
      <c r="J130" s="28"/>
    </row>
    <row r="131" s="51" customFormat="1" ht="27" hidden="1" customHeight="1">
      <c r="A131" s="23"/>
      <c r="B131" s="23"/>
      <c r="C131" s="29" t="s">
        <v>15</v>
      </c>
      <c r="D131" s="30">
        <v>0</v>
      </c>
      <c r="E131" s="70">
        <v>0</v>
      </c>
      <c r="F131" s="47" t="e">
        <f>E131/D131*100</f>
        <v>#DIV/0!</v>
      </c>
      <c r="G131" s="47" t="e">
        <f>F131-95</f>
        <v>#DIV/0!</v>
      </c>
      <c r="H131" s="51"/>
      <c r="I131" s="51"/>
      <c r="J131" s="51"/>
    </row>
    <row r="132" s="22" customFormat="1" ht="44.25" customHeight="1">
      <c r="A132" s="23" t="s">
        <v>109</v>
      </c>
      <c r="B132" s="24" t="s">
        <v>110</v>
      </c>
      <c r="C132" s="24" t="s">
        <v>111</v>
      </c>
      <c r="D132" s="25">
        <f>D133+D134+D135</f>
        <v>3500743.7220000001</v>
      </c>
      <c r="E132" s="25">
        <f>E133+E134+E135</f>
        <v>3462393.0429999996</v>
      </c>
      <c r="F132" s="25">
        <f>E132/D132*100</f>
        <v>98.904499099463067</v>
      </c>
      <c r="G132" s="25">
        <f>F132-95</f>
        <v>3.9044990994630666</v>
      </c>
      <c r="H132" s="22"/>
      <c r="I132" s="22"/>
      <c r="J132" s="22"/>
    </row>
    <row r="133" s="28" customFormat="1" ht="17.449999999999999" customHeight="1">
      <c r="A133" s="23"/>
      <c r="B133" s="23"/>
      <c r="C133" s="29" t="s">
        <v>14</v>
      </c>
      <c r="D133" s="30">
        <v>1777288.827</v>
      </c>
      <c r="E133" s="30">
        <v>1757335.253</v>
      </c>
      <c r="F133" s="30">
        <f>E133/D133*100</f>
        <v>98.877302681653561</v>
      </c>
      <c r="G133" s="30">
        <f>F133-95</f>
        <v>3.8773026816535605</v>
      </c>
      <c r="H133" s="28"/>
      <c r="I133" s="28"/>
      <c r="J133" s="28"/>
    </row>
    <row r="134" s="22" customFormat="1" ht="17.449999999999999" customHeight="1">
      <c r="A134" s="23"/>
      <c r="B134" s="23"/>
      <c r="C134" s="29" t="s">
        <v>32</v>
      </c>
      <c r="D134" s="30">
        <v>614803.42200000002</v>
      </c>
      <c r="E134" s="30">
        <v>612458.76899999997</v>
      </c>
      <c r="F134" s="69">
        <f>E134/D134*100</f>
        <v>99.618633710207277</v>
      </c>
      <c r="G134" s="30">
        <f>F134-95</f>
        <v>4.618633710207277</v>
      </c>
      <c r="H134" s="22"/>
      <c r="I134" s="22"/>
      <c r="J134" s="22"/>
    </row>
    <row r="135" s="22" customFormat="1" ht="27" customHeight="1">
      <c r="A135" s="23"/>
      <c r="B135" s="23"/>
      <c r="C135" s="29" t="s">
        <v>15</v>
      </c>
      <c r="D135" s="30">
        <v>1108651.473</v>
      </c>
      <c r="E135" s="30">
        <v>1092599.0209999999</v>
      </c>
      <c r="F135" s="30">
        <f>E135/D135*100</f>
        <v>98.552074083610592</v>
      </c>
      <c r="G135" s="30">
        <f>F135-95</f>
        <v>3.5520740836105915</v>
      </c>
      <c r="H135" s="22"/>
      <c r="I135" s="22"/>
      <c r="J135" s="22"/>
    </row>
    <row r="136" s="22" customFormat="1" ht="21" customHeight="1">
      <c r="A136" s="23"/>
      <c r="B136" s="23"/>
      <c r="C136" s="62" t="s">
        <v>16</v>
      </c>
      <c r="D136" s="36">
        <v>2944886.4130000002</v>
      </c>
      <c r="E136" s="36">
        <v>2916064.676</v>
      </c>
      <c r="F136" s="36">
        <f>E136/D136*100</f>
        <v>99.021295460742778</v>
      </c>
      <c r="G136" s="36">
        <f>F136-95</f>
        <v>4.0212954607427775</v>
      </c>
      <c r="H136" s="42"/>
      <c r="I136" s="22"/>
      <c r="J136" s="22"/>
    </row>
    <row r="137" s="22" customFormat="1" ht="45" customHeight="1">
      <c r="A137" s="23" t="s">
        <v>112</v>
      </c>
      <c r="B137" s="24" t="s">
        <v>113</v>
      </c>
      <c r="C137" s="24" t="s">
        <v>114</v>
      </c>
      <c r="D137" s="25">
        <f>D138+D139</f>
        <v>218606.55900000001</v>
      </c>
      <c r="E137" s="25">
        <f>E138+E139</f>
        <v>210306.90400000001</v>
      </c>
      <c r="F137" s="25">
        <f>E137/D137*100</f>
        <v>96.203382442884518</v>
      </c>
      <c r="G137" s="25">
        <f>F137-95</f>
        <v>1.2033824428845179</v>
      </c>
      <c r="H137" s="22"/>
      <c r="I137" s="22"/>
      <c r="J137" s="22"/>
    </row>
    <row r="138" s="28" customFormat="1" ht="18" customHeight="1">
      <c r="A138" s="23"/>
      <c r="B138" s="23"/>
      <c r="C138" s="29" t="s">
        <v>14</v>
      </c>
      <c r="D138" s="55">
        <v>216720.959</v>
      </c>
      <c r="E138" s="30">
        <v>208421.304</v>
      </c>
      <c r="F138" s="30">
        <f>E138/D138*100</f>
        <v>96.17034963378876</v>
      </c>
      <c r="G138" s="30">
        <f>F138-95</f>
        <v>1.17034963378876</v>
      </c>
      <c r="H138" s="28"/>
      <c r="I138" s="28"/>
      <c r="J138" s="28"/>
    </row>
    <row r="139" s="28" customFormat="1" ht="28.5" customHeight="1">
      <c r="A139" s="23"/>
      <c r="B139" s="23"/>
      <c r="C139" s="29" t="s">
        <v>15</v>
      </c>
      <c r="D139" s="30">
        <v>1885.5999999999999</v>
      </c>
      <c r="E139" s="30">
        <v>1885.5999999999999</v>
      </c>
      <c r="F139" s="30">
        <f>E139/D139*100</f>
        <v>100</v>
      </c>
      <c r="G139" s="30">
        <f>F139-95</f>
        <v>5</v>
      </c>
      <c r="H139" s="28"/>
      <c r="I139" s="28"/>
      <c r="J139" s="28"/>
    </row>
    <row r="140" s="28" customFormat="1" ht="21" hidden="1" customHeight="1">
      <c r="A140" s="23"/>
      <c r="B140" s="23"/>
      <c r="C140" s="62" t="s">
        <v>16</v>
      </c>
      <c r="D140" s="40"/>
      <c r="E140" s="63"/>
      <c r="F140" s="36"/>
      <c r="G140" s="36">
        <f>F140-95</f>
        <v>-95</v>
      </c>
      <c r="H140" s="28"/>
      <c r="I140" s="28"/>
      <c r="J140" s="28"/>
    </row>
    <row r="141" s="32" customFormat="1" ht="18" hidden="1" customHeight="1">
      <c r="A141" s="23" t="s">
        <v>115</v>
      </c>
      <c r="B141" s="23"/>
      <c r="C141" s="23"/>
      <c r="D141" s="78">
        <v>0</v>
      </c>
      <c r="E141" s="79" t="s">
        <v>116</v>
      </c>
      <c r="F141" s="30"/>
      <c r="G141" s="30">
        <f>F141-95</f>
        <v>-95</v>
      </c>
      <c r="H141" s="32"/>
      <c r="I141" s="32"/>
      <c r="J141" s="32"/>
    </row>
    <row r="142" s="32" customFormat="1" ht="27.75" hidden="1" customHeight="1">
      <c r="A142" s="80" t="s">
        <v>117</v>
      </c>
      <c r="B142" s="80"/>
      <c r="C142" s="80"/>
      <c r="D142" s="81">
        <v>0</v>
      </c>
      <c r="E142" s="82">
        <v>0</v>
      </c>
      <c r="F142" s="83"/>
      <c r="G142" s="83">
        <f>F142-95</f>
        <v>-95</v>
      </c>
      <c r="H142" s="32"/>
      <c r="I142" s="32"/>
      <c r="J142" s="32"/>
    </row>
    <row r="143" s="10" customFormat="1" ht="25.5" customHeight="1">
      <c r="A143" s="84" t="s">
        <v>118</v>
      </c>
      <c r="B143" s="85"/>
      <c r="C143" s="85"/>
      <c r="D143" s="86">
        <f>D146+D147+D148</f>
        <v>68967144.131999999</v>
      </c>
      <c r="E143" s="86">
        <f>E146+E147+E148</f>
        <v>65125738.521999992</v>
      </c>
      <c r="F143" s="86">
        <f>E143/D143*100</f>
        <v>94.430093259120994</v>
      </c>
      <c r="G143" s="87">
        <f>F143-95</f>
        <v>-0.56990674087900572</v>
      </c>
      <c r="H143" s="27"/>
      <c r="I143"/>
      <c r="J143"/>
    </row>
    <row r="144" s="10" customFormat="1" ht="36.75" hidden="1" customHeight="1">
      <c r="A144" s="88" t="s">
        <v>119</v>
      </c>
      <c r="B144" s="88"/>
      <c r="C144" s="88"/>
      <c r="D144" s="89">
        <f>D146+D147+D149</f>
        <v>66504647.745999999</v>
      </c>
      <c r="E144" s="89">
        <f>E146+E147+E149</f>
        <v>65125738.521999992</v>
      </c>
      <c r="F144" s="90">
        <f>E144/D144*100</f>
        <v>97.926597206759965</v>
      </c>
      <c r="G144" s="90">
        <f>F144-95</f>
        <v>2.9265972067599648</v>
      </c>
      <c r="H144" s="27"/>
      <c r="I144"/>
      <c r="J144"/>
    </row>
    <row r="145" s="10" customFormat="1" ht="15.75" customHeight="1">
      <c r="A145" s="91"/>
      <c r="B145" s="91"/>
      <c r="C145" s="24" t="s">
        <v>120</v>
      </c>
      <c r="D145" s="79"/>
      <c r="E145" s="79"/>
      <c r="F145" s="30"/>
      <c r="G145" s="30"/>
    </row>
    <row r="146" s="10" customFormat="1" ht="20.25" customHeight="1">
      <c r="A146" s="91"/>
      <c r="B146" s="91"/>
      <c r="C146" s="24" t="s">
        <v>14</v>
      </c>
      <c r="D146" s="78">
        <f>D7+D11+D23+D31+D36+D41+D46+D50+D54+D58+D62+D66+D70+D74+D78+D83+D88+D100+D95+D104+D107+D111+D116+D120+D125+D128+D130+D133+D138+D27</f>
        <v>41194629.254999995</v>
      </c>
      <c r="E146" s="78">
        <f>E7+E11+E23+E31+E36+E41+E46+E50+E54+E58+E62+E66+E70+E74+E78+E83+E88+E100+E95+E104+E107+E111+E116+E120+E125+E128+E130+E133+E138+E27</f>
        <v>39096805.997999988</v>
      </c>
      <c r="F146" s="78">
        <f>E146/D146*100</f>
        <v>94.907532134797918</v>
      </c>
      <c r="G146" s="78">
        <f>F146-95</f>
        <v>-0.092467865202081612</v>
      </c>
      <c r="H146"/>
      <c r="I146" s="92"/>
      <c r="J146"/>
    </row>
    <row r="147" s="10" customFormat="1" ht="20.25" customHeight="1">
      <c r="A147" s="91"/>
      <c r="B147" s="91"/>
      <c r="C147" s="24" t="s">
        <v>32</v>
      </c>
      <c r="D147" s="78">
        <f>D28+D32+D42+D47+D51+D55+D59+D63+D67+D71+D75+D79+D89+D96+D108+D112+D134+D101+D37+D121</f>
        <v>17844452.691999998</v>
      </c>
      <c r="E147" s="78">
        <f>E28+E32+E42+E47+E51+E55+E59+E63+E67+E71+E75+E79+E89+E96+E108+E112+E134+E101+E37+E121</f>
        <v>17642008.920000002</v>
      </c>
      <c r="F147" s="78">
        <f>E147/D147*100</f>
        <v>98.86550865137626</v>
      </c>
      <c r="G147" s="78">
        <f>F147-95</f>
        <v>3.8655086513762598</v>
      </c>
      <c r="H147"/>
      <c r="I147"/>
      <c r="J147"/>
    </row>
    <row r="148" s="10" customFormat="1" ht="30" customHeight="1">
      <c r="A148" s="91"/>
      <c r="B148" s="91"/>
      <c r="C148" s="24" t="s">
        <v>15</v>
      </c>
      <c r="D148" s="78">
        <f>D8+D33+D38+D43+D48+D52+D56+D60+D64+D68+D72+D76+D80+D84+D90+D97+D113+D118+D122+D131+D135+D139+D141+D109+D29+D21+D25+D102+D105</f>
        <v>9928062.1850000005</v>
      </c>
      <c r="E148" s="78">
        <f>E8+E33+E38+E43+E48+E52+E56+E60+E64+E68+E72+E76+E80+E84+E90+E97+E113+E118+E122+E131+E135+E139+E109+E29+E21+E25+E102+E105</f>
        <v>8386923.6039999994</v>
      </c>
      <c r="F148" s="78">
        <f>E148/D148*100</f>
        <v>84.476944722118489</v>
      </c>
      <c r="G148" s="78">
        <f>F148-95</f>
        <v>-10.523055277881511</v>
      </c>
      <c r="H148"/>
      <c r="I148"/>
      <c r="J148"/>
    </row>
    <row r="149" s="93" customFormat="1" ht="56.25" hidden="1" customHeight="1">
      <c r="A149" s="94"/>
      <c r="B149" s="94"/>
      <c r="C149" s="95" t="s">
        <v>121</v>
      </c>
      <c r="D149" s="82">
        <f>D148-2462496.386</f>
        <v>7465565.7990000006</v>
      </c>
      <c r="E149" s="82">
        <f>E148</f>
        <v>8386923.6039999994</v>
      </c>
      <c r="F149" s="96">
        <f>E149/D149*100</f>
        <v>112.34143305150981</v>
      </c>
      <c r="G149" s="96">
        <f>F149-95</f>
        <v>17.34143305150981</v>
      </c>
      <c r="H149" s="93"/>
      <c r="I149" s="93"/>
      <c r="J149" s="93"/>
    </row>
    <row r="150" s="10" customFormat="1" ht="25.5" customHeight="1">
      <c r="A150" s="97" t="s">
        <v>122</v>
      </c>
      <c r="B150" s="98"/>
      <c r="C150" s="98"/>
      <c r="D150" s="99">
        <f>D153+D154+D155</f>
        <v>68968618.341999993</v>
      </c>
      <c r="E150" s="99">
        <f>E153+E154+E155</f>
        <v>65125821.621999994</v>
      </c>
      <c r="F150" s="99">
        <f>E150/D150*100</f>
        <v>94.428195297541805</v>
      </c>
      <c r="G150" s="100">
        <f>F150-95</f>
        <v>-0.57180470245819492</v>
      </c>
      <c r="H150" s="92"/>
      <c r="I150" s="92"/>
      <c r="J150"/>
    </row>
    <row r="151" s="10" customFormat="1" ht="36.75" hidden="1" customHeight="1">
      <c r="A151" s="101" t="s">
        <v>123</v>
      </c>
      <c r="B151" s="101"/>
      <c r="C151" s="101"/>
      <c r="D151" s="102">
        <f>D153+D154+D156</f>
        <v>66506121.955999993</v>
      </c>
      <c r="E151" s="102">
        <f>E153+E154+E156</f>
        <v>65125821.621999994</v>
      </c>
      <c r="F151" s="103">
        <f>E151/D151*100</f>
        <v>97.924551464731024</v>
      </c>
      <c r="G151" s="103">
        <f>F151-95</f>
        <v>2.9245514647310245</v>
      </c>
      <c r="H151"/>
      <c r="I151"/>
      <c r="J151"/>
    </row>
    <row r="152" s="10" customFormat="1" ht="15.75" customHeight="1">
      <c r="A152" s="104"/>
      <c r="B152" s="104"/>
      <c r="C152" s="105" t="s">
        <v>120</v>
      </c>
      <c r="D152" s="106"/>
      <c r="E152" s="106"/>
      <c r="F152" s="30"/>
      <c r="G152" s="30"/>
    </row>
    <row r="153" s="10" customFormat="1" ht="30" customHeight="1">
      <c r="A153" s="104"/>
      <c r="B153" s="104"/>
      <c r="C153" s="107" t="s">
        <v>124</v>
      </c>
      <c r="D153" s="108">
        <f>D146+D18</f>
        <v>41196103.464999996</v>
      </c>
      <c r="E153" s="109">
        <f>E146+E18</f>
        <v>39096889.09799999</v>
      </c>
      <c r="F153" s="109">
        <f>E153/D153*100</f>
        <v>94.904337569732817</v>
      </c>
      <c r="G153" s="109">
        <f>F153-95</f>
        <v>-0.095662430267182685</v>
      </c>
      <c r="H153"/>
      <c r="I153"/>
      <c r="J153"/>
    </row>
    <row r="154" s="10" customFormat="1" ht="20.25" customHeight="1">
      <c r="A154" s="104"/>
      <c r="B154" s="104"/>
      <c r="C154" s="107" t="s">
        <v>32</v>
      </c>
      <c r="D154" s="109">
        <f t="shared" ref="D154:D156" si="0">D147</f>
        <v>17844452.691999998</v>
      </c>
      <c r="E154" s="109">
        <f>E147</f>
        <v>17642008.920000002</v>
      </c>
      <c r="F154" s="109">
        <f>E154/D154*100</f>
        <v>98.86550865137626</v>
      </c>
      <c r="G154" s="109">
        <f>F154-95</f>
        <v>3.8655086513762598</v>
      </c>
      <c r="H154"/>
      <c r="I154"/>
      <c r="J154"/>
    </row>
    <row r="155" s="10" customFormat="1" ht="30" customHeight="1">
      <c r="A155" s="104"/>
      <c r="B155" s="104"/>
      <c r="C155" s="107" t="s">
        <v>15</v>
      </c>
      <c r="D155" s="109">
        <f t="shared" si="0"/>
        <v>9928062.1850000005</v>
      </c>
      <c r="E155" s="109">
        <f>E148</f>
        <v>8386923.6039999994</v>
      </c>
      <c r="F155" s="109">
        <f>E155/D155*100</f>
        <v>84.476944722118489</v>
      </c>
      <c r="G155" s="109">
        <f>F155-95</f>
        <v>-10.523055277881511</v>
      </c>
      <c r="H155"/>
      <c r="I155"/>
      <c r="J155"/>
    </row>
    <row r="156" s="10" customFormat="1" ht="56.25" hidden="1" customHeight="1">
      <c r="A156" s="104"/>
      <c r="B156" s="104"/>
      <c r="C156" s="107" t="s">
        <v>121</v>
      </c>
      <c r="D156" s="110">
        <f t="shared" si="0"/>
        <v>7465565.7990000006</v>
      </c>
      <c r="E156" s="110">
        <f>E149</f>
        <v>8386923.6039999994</v>
      </c>
      <c r="F156" s="109">
        <f>E156/D156*100</f>
        <v>112.34143305150981</v>
      </c>
      <c r="G156" s="109">
        <f>F156-95</f>
        <v>17.34143305150981</v>
      </c>
      <c r="H156"/>
      <c r="I156"/>
      <c r="J156"/>
    </row>
    <row r="157" s="22" customFormat="1" ht="21" customHeight="1">
      <c r="A157" s="104"/>
      <c r="B157" s="104"/>
      <c r="C157" s="111" t="s">
        <v>16</v>
      </c>
      <c r="D157" s="112">
        <f>D9+D34+D44+D81+D85+D92+D114+D123+D136+D140+D39+D98</f>
        <v>6226099.0990000004</v>
      </c>
      <c r="E157" s="112">
        <f>E9+E34+E44+E81+E85+E92+E114+E123+E136+E140+E39+E98</f>
        <v>5496284.6830000002</v>
      </c>
      <c r="F157" s="112">
        <f>E157/D157*100</f>
        <v>88.278143274057129</v>
      </c>
      <c r="G157" s="112">
        <f>F157-95</f>
        <v>-6.721856725942871</v>
      </c>
      <c r="H157" s="22"/>
      <c r="I157" s="22"/>
      <c r="J157" s="22"/>
    </row>
    <row r="158" s="22" customFormat="1" ht="45" hidden="1" customHeight="1">
      <c r="A158" s="113"/>
      <c r="B158" s="114"/>
      <c r="C158" s="115" t="s">
        <v>78</v>
      </c>
      <c r="D158" s="116">
        <f>D157-D92+D93</f>
        <v>5384661.7520000003</v>
      </c>
      <c r="E158" s="117">
        <f>E157-E92+E93</f>
        <v>4953873.2180000003</v>
      </c>
      <c r="F158" s="118">
        <f>E158/D158*100</f>
        <v>91.999710402608031</v>
      </c>
      <c r="G158" s="119" t="e">
        <f>#REF!-95</f>
        <v>#REF!</v>
      </c>
      <c r="H158" s="22"/>
    </row>
    <row r="159" ht="11.25" customHeight="1">
      <c r="A159" s="120"/>
      <c r="B159" s="120" t="s">
        <v>125</v>
      </c>
      <c r="C159" s="120"/>
      <c r="D159" s="121"/>
      <c r="E159" s="122"/>
      <c r="F159" s="123"/>
      <c r="G159" s="5"/>
    </row>
    <row r="160" s="32" customFormat="1" ht="27.75" hidden="1" customHeight="1">
      <c r="A160" s="124" t="s">
        <v>126</v>
      </c>
      <c r="B160" s="125"/>
      <c r="C160" s="125"/>
      <c r="D160" s="126"/>
      <c r="E160" s="127"/>
      <c r="F160" s="128"/>
      <c r="G160" s="5"/>
    </row>
    <row r="161" s="129" customFormat="1" ht="14.25" customHeight="1">
      <c r="A161" s="130" t="s">
        <v>127</v>
      </c>
      <c r="B161" s="130"/>
      <c r="C161" s="130"/>
      <c r="D161" s="131"/>
      <c r="E161" s="122"/>
      <c r="F161" s="131"/>
      <c r="G161" s="132"/>
      <c r="H161" s="133"/>
    </row>
    <row r="162" s="10" customFormat="1" hidden="1">
      <c r="A162" s="120"/>
      <c r="B162" s="134"/>
      <c r="C162" s="134"/>
      <c r="D162" s="135"/>
      <c r="E162" s="136"/>
      <c r="F162" s="137"/>
      <c r="G162" s="5"/>
    </row>
    <row r="163" s="10" customFormat="1" ht="15" hidden="1">
      <c r="A163" s="120"/>
      <c r="B163" s="134"/>
      <c r="C163" s="134"/>
      <c r="D163" s="138"/>
      <c r="E163" s="136"/>
      <c r="F163" s="137"/>
      <c r="G163" s="5"/>
    </row>
    <row r="164" s="10" customFormat="1" hidden="1">
      <c r="A164" s="139"/>
      <c r="B164" s="140"/>
      <c r="C164" s="140"/>
      <c r="D164" s="141"/>
      <c r="E164" s="142"/>
      <c r="F164" s="143"/>
      <c r="G164" s="5"/>
    </row>
    <row r="165" s="10" customFormat="1" ht="32.25" hidden="1" customHeight="1">
      <c r="A165" s="144" t="s">
        <v>4</v>
      </c>
      <c r="B165" s="144" t="s">
        <v>5</v>
      </c>
      <c r="C165" s="144" t="s">
        <v>6</v>
      </c>
      <c r="D165" s="145"/>
      <c r="E165" s="142"/>
      <c r="F165" s="143"/>
      <c r="G165" s="5"/>
    </row>
    <row r="166" s="10" customFormat="1" ht="15.75" hidden="1">
      <c r="A166" s="146" t="s">
        <v>122</v>
      </c>
      <c r="B166" s="147"/>
      <c r="C166" s="148"/>
      <c r="D166" s="149">
        <f>D168+D169+D170</f>
        <v>24525968.417999998</v>
      </c>
      <c r="E166" s="150">
        <f>E168+E169+E170</f>
        <v>20841969.650000002</v>
      </c>
      <c r="F166" s="151">
        <f>E166/D166*100</f>
        <v>84.979191421871647</v>
      </c>
      <c r="G166" s="5"/>
      <c r="H166"/>
    </row>
    <row r="167" s="10" customFormat="1" ht="13.5" hidden="1">
      <c r="A167" s="152"/>
      <c r="B167" s="152"/>
      <c r="C167" s="153" t="s">
        <v>120</v>
      </c>
      <c r="D167" s="154"/>
      <c r="E167" s="155"/>
      <c r="F167" s="156"/>
      <c r="G167" s="5"/>
    </row>
    <row r="168" s="10" customFormat="1" ht="27" hidden="1">
      <c r="A168" s="152"/>
      <c r="B168" s="152"/>
      <c r="C168" s="157" t="s">
        <v>124</v>
      </c>
      <c r="D168" s="149">
        <v>14805057.912999997</v>
      </c>
      <c r="E168" s="150">
        <v>12716245.471000001</v>
      </c>
      <c r="F168" s="151">
        <v>85.891224105473739</v>
      </c>
      <c r="G168" s="5"/>
    </row>
    <row r="169" s="10" customFormat="1" ht="13.5" hidden="1">
      <c r="A169" s="152"/>
      <c r="B169" s="152"/>
      <c r="C169" s="157" t="s">
        <v>32</v>
      </c>
      <c r="D169" s="149">
        <v>7926615.3039999986</v>
      </c>
      <c r="E169" s="150">
        <v>6886598.409</v>
      </c>
      <c r="F169" s="151">
        <v>86.879432707234116</v>
      </c>
      <c r="G169" s="5"/>
    </row>
    <row r="170" s="10" customFormat="1" ht="27" hidden="1">
      <c r="A170" s="152"/>
      <c r="B170" s="152"/>
      <c r="C170" s="157" t="s">
        <v>15</v>
      </c>
      <c r="D170" s="149">
        <v>1794295.2010000001</v>
      </c>
      <c r="E170" s="150">
        <v>1239125.77</v>
      </c>
      <c r="F170" s="151">
        <v>69.059192116737975</v>
      </c>
      <c r="G170" s="5"/>
    </row>
    <row r="171" s="10" customFormat="1" hidden="1">
      <c r="A171" s="120"/>
      <c r="B171" s="134"/>
      <c r="C171" s="134"/>
      <c r="D171" s="135"/>
      <c r="E171" s="136"/>
      <c r="F171" s="137"/>
      <c r="G171" s="5"/>
    </row>
    <row r="172" s="10" customFormat="1" ht="15" hidden="1">
      <c r="A172" s="120" t="s">
        <v>128</v>
      </c>
      <c r="B172" s="120"/>
      <c r="C172" s="120"/>
      <c r="D172" s="158"/>
      <c r="E172" s="158"/>
      <c r="F172" s="158"/>
      <c r="G172" s="5"/>
      <c r="H172" s="92"/>
    </row>
    <row r="173" s="10" customFormat="1">
      <c r="A173" s="159"/>
      <c r="B173" s="160"/>
      <c r="C173" s="160"/>
      <c r="D173" s="161"/>
      <c r="E173" s="162"/>
      <c r="F173" s="163"/>
      <c r="G173" s="5"/>
    </row>
    <row r="174" s="10" customFormat="1">
      <c r="A174" s="159"/>
      <c r="B174" s="160"/>
      <c r="C174" s="160"/>
      <c r="D174" s="161"/>
      <c r="E174" s="162"/>
      <c r="F174" s="163"/>
      <c r="G174" s="5"/>
    </row>
    <row r="175" s="10" customFormat="1">
      <c r="A175" s="159"/>
      <c r="B175" s="160"/>
      <c r="C175" s="160"/>
      <c r="D175" s="161"/>
      <c r="E175" s="164"/>
      <c r="F175" s="163"/>
      <c r="G175" s="5"/>
    </row>
    <row r="176" s="10" customFormat="1">
      <c r="A176" s="159"/>
      <c r="B176" s="160"/>
      <c r="C176" s="160"/>
      <c r="D176" s="161"/>
      <c r="E176" s="162"/>
      <c r="F176" s="163"/>
      <c r="G176" s="5"/>
    </row>
    <row r="177" s="10" customFormat="1">
      <c r="A177" s="159"/>
      <c r="B177" s="160"/>
      <c r="C177" s="160"/>
      <c r="D177" s="161"/>
      <c r="E177" s="162"/>
      <c r="F177" s="163"/>
      <c r="G177" s="5"/>
    </row>
    <row r="178" s="10" customFormat="1">
      <c r="A178" s="159"/>
      <c r="B178" s="160"/>
      <c r="C178" s="160"/>
      <c r="D178" s="161"/>
      <c r="E178" s="162"/>
      <c r="F178" s="163"/>
      <c r="G178" s="5"/>
    </row>
    <row r="179" s="10" customFormat="1">
      <c r="A179" s="159"/>
      <c r="B179" s="160"/>
      <c r="C179" s="160"/>
      <c r="D179" s="161"/>
      <c r="E179" s="162"/>
      <c r="F179" s="163"/>
      <c r="G179" s="5"/>
    </row>
    <row r="180" s="10" customFormat="1">
      <c r="A180" s="159"/>
      <c r="B180" s="160"/>
      <c r="C180" s="160"/>
      <c r="D180" s="161"/>
      <c r="E180" s="162"/>
      <c r="F180" s="163"/>
      <c r="G180" s="5"/>
    </row>
    <row r="181" s="10" customFormat="1">
      <c r="A181" s="159"/>
      <c r="B181" s="160"/>
      <c r="C181" s="160"/>
      <c r="D181" s="161"/>
      <c r="E181" s="162"/>
      <c r="F181" s="163"/>
      <c r="G181" s="5"/>
    </row>
    <row r="182" s="10" customFormat="1">
      <c r="A182" s="159"/>
      <c r="B182" s="160"/>
      <c r="C182" s="160"/>
      <c r="D182" s="161"/>
      <c r="E182" s="162"/>
      <c r="F182" s="163"/>
      <c r="G182" s="5"/>
    </row>
    <row r="183" s="10" customFormat="1">
      <c r="A183" s="159"/>
      <c r="B183" s="160"/>
      <c r="C183" s="160"/>
      <c r="D183" s="161"/>
      <c r="E183" s="162"/>
      <c r="F183" s="163"/>
      <c r="G183" s="5"/>
    </row>
    <row r="184" s="10" customFormat="1">
      <c r="A184" s="159"/>
      <c r="B184" s="160"/>
      <c r="C184" s="160"/>
      <c r="D184" s="161"/>
      <c r="E184" s="162"/>
      <c r="F184" s="163"/>
      <c r="G184" s="5"/>
    </row>
    <row r="185" s="10" customFormat="1">
      <c r="A185" s="159"/>
      <c r="B185" s="160"/>
      <c r="C185" s="160"/>
      <c r="D185" s="161"/>
      <c r="E185" s="162"/>
      <c r="F185" s="163"/>
      <c r="G185" s="5"/>
    </row>
    <row r="186" s="10" customFormat="1">
      <c r="A186" s="159"/>
      <c r="B186" s="160"/>
      <c r="C186" s="160"/>
      <c r="D186" s="161"/>
      <c r="E186" s="162"/>
      <c r="F186" s="163"/>
      <c r="G186" s="5"/>
    </row>
    <row r="187" s="10" customFormat="1">
      <c r="A187" s="159"/>
      <c r="B187" s="160"/>
      <c r="C187" s="160"/>
      <c r="D187" s="161"/>
      <c r="E187" s="162"/>
      <c r="F187" s="163"/>
      <c r="G187" s="5"/>
    </row>
    <row r="188" s="10" customFormat="1">
      <c r="A188" s="159"/>
      <c r="B188" s="160"/>
      <c r="C188" s="160"/>
      <c r="D188" s="161"/>
      <c r="E188" s="162"/>
      <c r="F188" s="163"/>
      <c r="G188" s="5"/>
    </row>
    <row r="189" s="10" customFormat="1">
      <c r="A189" s="159"/>
      <c r="B189" s="160"/>
      <c r="C189" s="160"/>
      <c r="D189" s="161"/>
      <c r="E189" s="162"/>
      <c r="F189" s="163"/>
      <c r="G189" s="5"/>
    </row>
    <row r="190" s="10" customFormat="1">
      <c r="A190" s="159"/>
      <c r="B190" s="160"/>
      <c r="C190" s="160"/>
      <c r="D190" s="161"/>
      <c r="E190" s="162"/>
      <c r="F190" s="163"/>
      <c r="G190" s="5"/>
    </row>
    <row r="191" s="10" customFormat="1">
      <c r="A191" s="159"/>
      <c r="B191" s="160"/>
      <c r="C191" s="160"/>
      <c r="D191" s="161"/>
      <c r="E191" s="162"/>
      <c r="F191" s="163"/>
      <c r="G191" s="5"/>
    </row>
    <row r="192" s="10" customFormat="1">
      <c r="A192" s="159"/>
      <c r="B192" s="160"/>
      <c r="C192" s="160"/>
      <c r="D192" s="161"/>
      <c r="E192" s="162"/>
      <c r="F192" s="163"/>
      <c r="G192" s="5"/>
    </row>
    <row r="193" s="10" customFormat="1">
      <c r="A193" s="159"/>
      <c r="B193" s="160"/>
      <c r="C193" s="160"/>
      <c r="D193" s="161"/>
      <c r="E193" s="162"/>
      <c r="F193" s="163"/>
      <c r="G193" s="5"/>
    </row>
    <row r="194" s="10" customFormat="1">
      <c r="A194" s="159"/>
      <c r="B194" s="160"/>
      <c r="C194" s="160"/>
      <c r="D194" s="161"/>
      <c r="E194" s="162"/>
      <c r="F194" s="163"/>
      <c r="G194" s="5"/>
    </row>
    <row r="195" s="10" customFormat="1">
      <c r="A195" s="159"/>
      <c r="B195" s="160"/>
      <c r="C195" s="160"/>
      <c r="D195" s="161"/>
      <c r="E195" s="162"/>
      <c r="F195" s="163"/>
      <c r="G195" s="5"/>
    </row>
    <row r="196" s="10" customFormat="1">
      <c r="A196" s="159"/>
      <c r="B196" s="160"/>
      <c r="C196" s="160"/>
      <c r="D196" s="161"/>
      <c r="E196" s="162"/>
      <c r="F196" s="163"/>
      <c r="G196" s="5"/>
    </row>
    <row r="197" s="10" customFormat="1">
      <c r="A197" s="159"/>
      <c r="B197" s="160"/>
      <c r="C197" s="160"/>
      <c r="D197" s="161"/>
      <c r="E197" s="162"/>
      <c r="F197" s="163"/>
      <c r="G197" s="5"/>
    </row>
    <row r="198" s="10" customFormat="1">
      <c r="A198" s="159"/>
      <c r="B198" s="160"/>
      <c r="C198" s="160"/>
      <c r="D198" s="161"/>
      <c r="E198" s="162"/>
      <c r="F198" s="163"/>
      <c r="G198" s="5"/>
    </row>
    <row r="199" s="10" customFormat="1">
      <c r="A199" s="159"/>
      <c r="B199" s="160"/>
      <c r="C199" s="160"/>
      <c r="D199" s="161"/>
      <c r="E199" s="162"/>
      <c r="F199" s="163"/>
      <c r="G199" s="5"/>
    </row>
    <row r="200" s="10" customFormat="1">
      <c r="A200" s="159"/>
      <c r="B200" s="160"/>
      <c r="C200" s="160"/>
      <c r="D200" s="161"/>
      <c r="E200" s="162"/>
      <c r="F200" s="163"/>
      <c r="G200" s="5"/>
    </row>
    <row r="201" s="10" customFormat="1">
      <c r="A201" s="159"/>
      <c r="B201" s="160"/>
      <c r="C201" s="160"/>
      <c r="D201" s="161"/>
      <c r="E201" s="162"/>
      <c r="F201" s="163"/>
      <c r="G201" s="5"/>
    </row>
    <row r="202" s="10" customFormat="1">
      <c r="A202" s="159"/>
      <c r="B202" s="160"/>
      <c r="C202" s="160"/>
      <c r="D202" s="161"/>
      <c r="E202" s="162"/>
      <c r="F202" s="163"/>
      <c r="G202" s="5"/>
    </row>
    <row r="203" s="10" customFormat="1">
      <c r="A203" s="159"/>
      <c r="B203" s="160"/>
      <c r="C203" s="160"/>
      <c r="D203" s="161"/>
      <c r="E203" s="162"/>
      <c r="F203" s="163"/>
      <c r="G203" s="5"/>
    </row>
    <row r="204" s="10" customFormat="1">
      <c r="A204" s="159"/>
      <c r="B204" s="160"/>
      <c r="C204" s="160"/>
      <c r="D204" s="161"/>
      <c r="E204" s="162"/>
      <c r="F204" s="163"/>
      <c r="G204" s="5"/>
    </row>
    <row r="205" s="10" customFormat="1">
      <c r="A205" s="159"/>
      <c r="B205" s="160"/>
      <c r="C205" s="160"/>
      <c r="D205" s="161"/>
      <c r="E205" s="162"/>
      <c r="F205" s="163"/>
      <c r="G205" s="5"/>
    </row>
    <row r="206" s="10" customFormat="1">
      <c r="A206" s="159"/>
      <c r="B206" s="160"/>
      <c r="C206" s="160"/>
      <c r="D206" s="161"/>
      <c r="E206" s="162"/>
      <c r="F206" s="163"/>
      <c r="G206" s="5"/>
    </row>
    <row r="207" s="10" customFormat="1">
      <c r="A207" s="159"/>
      <c r="B207" s="160"/>
      <c r="C207" s="160"/>
      <c r="D207" s="161"/>
      <c r="E207" s="162"/>
      <c r="F207" s="163"/>
      <c r="G207" s="5"/>
    </row>
    <row r="208" s="10" customFormat="1">
      <c r="A208" s="159"/>
      <c r="B208" s="160"/>
      <c r="C208" s="160"/>
      <c r="D208" s="161"/>
      <c r="E208" s="162"/>
      <c r="F208" s="163"/>
      <c r="G208" s="5"/>
    </row>
    <row r="209" s="10" customFormat="1">
      <c r="A209" s="159"/>
      <c r="B209" s="160"/>
      <c r="C209" s="160"/>
      <c r="D209" s="161"/>
      <c r="E209" s="162"/>
      <c r="F209" s="163"/>
      <c r="G209" s="5"/>
    </row>
    <row r="210" s="10" customFormat="1">
      <c r="A210" s="159"/>
      <c r="B210" s="160"/>
      <c r="C210" s="160"/>
      <c r="D210" s="161"/>
      <c r="E210" s="162"/>
      <c r="F210" s="163"/>
      <c r="G210" s="5"/>
    </row>
    <row r="211" s="10" customFormat="1">
      <c r="A211" s="159"/>
      <c r="B211" s="160"/>
      <c r="C211" s="160"/>
      <c r="D211" s="161"/>
      <c r="E211" s="162"/>
      <c r="F211" s="163"/>
      <c r="G211" s="5"/>
    </row>
    <row r="212" s="10" customFormat="1">
      <c r="A212" s="159"/>
      <c r="B212" s="160"/>
      <c r="C212" s="160"/>
      <c r="D212" s="161"/>
      <c r="E212" s="162"/>
      <c r="F212" s="163"/>
      <c r="G212" s="5"/>
    </row>
    <row r="213" s="10" customFormat="1">
      <c r="A213" s="159"/>
      <c r="B213" s="160"/>
      <c r="C213" s="160"/>
      <c r="D213" s="161"/>
      <c r="E213" s="162"/>
      <c r="F213" s="163"/>
      <c r="G213" s="5"/>
    </row>
    <row r="214" s="10" customFormat="1">
      <c r="A214" s="159"/>
      <c r="B214" s="160"/>
      <c r="C214" s="160"/>
      <c r="D214" s="161"/>
      <c r="E214" s="162"/>
      <c r="F214" s="163"/>
      <c r="G214" s="5"/>
    </row>
    <row r="215" s="10" customFormat="1">
      <c r="A215" s="159"/>
      <c r="B215" s="160"/>
      <c r="C215" s="160"/>
      <c r="D215" s="161"/>
      <c r="E215" s="162"/>
      <c r="F215" s="163"/>
      <c r="G215" s="5"/>
    </row>
    <row r="216" s="10" customFormat="1">
      <c r="A216" s="159"/>
      <c r="B216" s="160"/>
      <c r="C216" s="160"/>
      <c r="D216" s="161"/>
      <c r="E216" s="162"/>
      <c r="F216" s="163"/>
      <c r="G216" s="5"/>
    </row>
    <row r="217" s="10" customFormat="1">
      <c r="A217" s="159"/>
      <c r="B217" s="160"/>
      <c r="C217" s="160"/>
      <c r="D217" s="161"/>
      <c r="E217" s="162"/>
      <c r="F217" s="163"/>
      <c r="G217" s="5"/>
    </row>
    <row r="218">
      <c r="D218" s="161"/>
      <c r="E218" s="162"/>
      <c r="F218" s="163"/>
      <c r="G218" s="5"/>
    </row>
    <row r="219">
      <c r="A219" s="165"/>
      <c r="B219" s="165"/>
      <c r="C219" s="165"/>
      <c r="D219" s="161"/>
      <c r="E219" s="162"/>
      <c r="F219" s="163"/>
      <c r="G219" s="5"/>
    </row>
    <row r="220">
      <c r="A220" s="165"/>
      <c r="B220" s="165"/>
      <c r="C220" s="165"/>
      <c r="D220" s="161"/>
      <c r="E220" s="162"/>
      <c r="F220" s="163"/>
      <c r="G220" s="5"/>
    </row>
    <row r="221">
      <c r="A221" s="165"/>
      <c r="B221" s="165"/>
      <c r="C221" s="165"/>
      <c r="D221" s="161"/>
      <c r="E221" s="162"/>
      <c r="F221" s="163"/>
      <c r="G221" s="5"/>
    </row>
    <row r="222">
      <c r="A222" s="165"/>
      <c r="B222" s="165"/>
      <c r="C222" s="165"/>
      <c r="D222" s="161"/>
      <c r="E222" s="162"/>
      <c r="F222" s="163"/>
      <c r="G222" s="5"/>
    </row>
    <row r="223">
      <c r="A223" s="165"/>
      <c r="B223" s="165"/>
      <c r="C223" s="165"/>
      <c r="D223" s="161"/>
      <c r="E223" s="162"/>
      <c r="F223" s="163"/>
      <c r="G223" s="5"/>
    </row>
    <row r="224">
      <c r="A224" s="165"/>
      <c r="B224" s="165"/>
      <c r="C224" s="165"/>
      <c r="D224" s="161"/>
      <c r="E224" s="162"/>
      <c r="F224" s="163"/>
      <c r="G224" s="5"/>
    </row>
  </sheetData>
  <autoFilter ref="A5:G5"/>
  <mergeCells count="44">
    <mergeCell ref="A3:G3"/>
    <mergeCell ref="A7:B9"/>
    <mergeCell ref="A11:B21"/>
    <mergeCell ref="A23:B25"/>
    <mergeCell ref="A27:B29"/>
    <mergeCell ref="A31:B34"/>
    <mergeCell ref="A36:B38"/>
    <mergeCell ref="A41:B44"/>
    <mergeCell ref="A46:B48"/>
    <mergeCell ref="A50:B52"/>
    <mergeCell ref="A54:B56"/>
    <mergeCell ref="A58:B60"/>
    <mergeCell ref="A62:B64"/>
    <mergeCell ref="A66:B68"/>
    <mergeCell ref="A70:B72"/>
    <mergeCell ref="A74:B76"/>
    <mergeCell ref="A78:B81"/>
    <mergeCell ref="A83:B85"/>
    <mergeCell ref="A87:B93"/>
    <mergeCell ref="A95:B98"/>
    <mergeCell ref="A100:B102"/>
    <mergeCell ref="A104:B105"/>
    <mergeCell ref="A107:B109"/>
    <mergeCell ref="A111:B114"/>
    <mergeCell ref="A116:B118"/>
    <mergeCell ref="A120:B123"/>
    <mergeCell ref="A125:B126"/>
    <mergeCell ref="A128:B128"/>
    <mergeCell ref="A130:B131"/>
    <mergeCell ref="A133:B136"/>
    <mergeCell ref="A138:B140"/>
    <mergeCell ref="A141:C141"/>
    <mergeCell ref="A142:C142"/>
    <mergeCell ref="A143:C143"/>
    <mergeCell ref="A144:C144"/>
    <mergeCell ref="A145:B149"/>
    <mergeCell ref="A150:C150"/>
    <mergeCell ref="A151:C151"/>
    <mergeCell ref="A152:B157"/>
    <mergeCell ref="A160:F160"/>
    <mergeCell ref="A161:F161"/>
    <mergeCell ref="A166:C166"/>
    <mergeCell ref="A167:B170"/>
    <mergeCell ref="A172:F172"/>
  </mergeCells>
  <printOptions headings="0" gridLines="0"/>
  <pageMargins left="0.39370078740157477" right="0.19685039370078738" top="0.31496062992125984" bottom="0.31496062992125984" header="0.19684999999999997" footer="0.19684999999999997"/>
  <pageSetup paperSize="9" scale="76" firstPageNumber="1" fitToWidth="1" fitToHeight="0" pageOrder="downThenOver" orientation="portrait" usePrinterDefaults="1" blackAndWhite="0" draft="0" cellComments="none" useFirstPageNumber="1" errors="displayed" horizontalDpi="65534" verticalDpi="65534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Company>BSS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Arseniy Gshyan</dc:creator>
  <cp:lastModifiedBy>legotkina-nyu</cp:lastModifiedBy>
  <cp:revision>84</cp:revision>
  <dcterms:created xsi:type="dcterms:W3CDTF">2002-03-11T10:22:00Z</dcterms:created>
  <dcterms:modified xsi:type="dcterms:W3CDTF">2026-01-22T10:58:12Z</dcterms:modified>
  <cp:version>983040</cp:version>
</cp:coreProperties>
</file>