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По ГРБС и источникам" sheetId="1" state="visible" r:id="rId1"/>
  </sheets>
  <definedNames>
    <definedName name="_xlnm._FilterDatabase" localSheetId="0" hidden="1">'По ГРБС и источникам'!$A$5:$I$5</definedName>
    <definedName name="Print_Titles" localSheetId="0" hidden="0">'По ГРБС и источникам'!$5:$5</definedName>
    <definedName name="_xlnm.Print_Area" localSheetId="0">'По ГРБС и источникам'!$A$1:$I$159</definedName>
    <definedName name="_xlnm._FilterDatabase" localSheetId="0" hidden="1">'По ГРБС и источникам'!$A$5:$I$5</definedName>
  </definedNames>
  <calcPr/>
</workbook>
</file>

<file path=xl/sharedStrings.xml><?xml version="1.0" encoding="utf-8"?>
<sst xmlns="http://schemas.openxmlformats.org/spreadsheetml/2006/main" count="130" uniqueCount="130">
  <si>
    <t xml:space="preserve">Приложение 2</t>
  </si>
  <si>
    <t xml:space="preserve">к пояснительной записке</t>
  </si>
  <si>
    <t xml:space="preserve">Оперативный анализ исполнения бюджета города Перми по расходам на 1 февраля 2025 года</t>
  </si>
  <si>
    <t>тыс.руб.</t>
  </si>
  <si>
    <t>КВСР</t>
  </si>
  <si>
    <t xml:space="preserve">Наименование ГРБС</t>
  </si>
  <si>
    <t xml:space="preserve">Источники финансирования</t>
  </si>
  <si>
    <t xml:space="preserve">Ассигнования 2025 года</t>
  </si>
  <si>
    <t xml:space="preserve">Кассовый план января 2025 года</t>
  </si>
  <si>
    <t xml:space="preserve">Кассовый расход на 01.02.2025</t>
  </si>
  <si>
    <t xml:space="preserve">% выпол-нения кассового плана января 2025 года</t>
  </si>
  <si>
    <t xml:space="preserve">% выпол-нения годовых  ассигно-ваний</t>
  </si>
  <si>
    <t xml:space="preserve">Отклонение от установ-ленного уровня выполнения плана (95%)*</t>
  </si>
  <si>
    <t>163</t>
  </si>
  <si>
    <t xml:space="preserve">Департамент имущественных отношений администрации г.Перми</t>
  </si>
  <si>
    <t xml:space="preserve">Итого по КВСР 163 в т.ч.:</t>
  </si>
  <si>
    <t xml:space="preserve">расходы местного бюджета</t>
  </si>
  <si>
    <t xml:space="preserve">расходы, переданные из краевого бюджета на выполнение полномочий городского округа</t>
  </si>
  <si>
    <t xml:space="preserve">справочно: бюджетные инвестиции</t>
  </si>
  <si>
    <t>902</t>
  </si>
  <si>
    <t xml:space="preserve">Департамент финансов администрации г. Перми</t>
  </si>
  <si>
    <t xml:space="preserve">Итого по КВСР 902 в т.ч.:</t>
  </si>
  <si>
    <t xml:space="preserve">расходы местного бюджета без учета зарезервированных средств</t>
  </si>
  <si>
    <t xml:space="preserve">Функциональные органы администрации города Перми</t>
  </si>
  <si>
    <t xml:space="preserve">Обеспечение деятельности (оказание услуг, выполнение работ) муницип.учреждений (организаций)- МКУ ЦБ</t>
  </si>
  <si>
    <t xml:space="preserve">Мероприятия, связанные с профилактикой распространения коронавирусной инфекции</t>
  </si>
  <si>
    <t xml:space="preserve">Мероприятия в сфере применения информационных технологий</t>
  </si>
  <si>
    <t xml:space="preserve">Исполнение обязательств по обслуживанию муниципального долга</t>
  </si>
  <si>
    <t xml:space="preserve">Средства на исполнение судебных актов, вступивших в законную силу</t>
  </si>
  <si>
    <t xml:space="preserve">расходы местного бюджета по зарезервированным средствам</t>
  </si>
  <si>
    <t xml:space="preserve">Резервный фонд администрации города Перми</t>
  </si>
  <si>
    <t>903</t>
  </si>
  <si>
    <t xml:space="preserve">Департамент градостроительства и архитектуры администрации города Перми</t>
  </si>
  <si>
    <t xml:space="preserve">Итого по КВСР 903 в т.ч.:</t>
  </si>
  <si>
    <t xml:space="preserve">расходы по выполнению госполномочий</t>
  </si>
  <si>
    <t xml:space="preserve">Управление записи актов гражданского состояния администрации города Перми</t>
  </si>
  <si>
    <t xml:space="preserve">Итого по КВСР 910 в т.ч.:</t>
  </si>
  <si>
    <t>915</t>
  </si>
  <si>
    <t xml:space="preserve">Управление по экологии и природопользованию администрации г. Перми</t>
  </si>
  <si>
    <t xml:space="preserve">Итого по КВСР 915 в т.ч.:</t>
  </si>
  <si>
    <t xml:space="preserve">Департамент культуры и молодежной политики администрации города Перми</t>
  </si>
  <si>
    <t xml:space="preserve">Итого по КВСР 924 в т.ч.:</t>
  </si>
  <si>
    <t>930</t>
  </si>
  <si>
    <t xml:space="preserve">Департамент образования администрации г.Перми</t>
  </si>
  <si>
    <t xml:space="preserve">Итого по КВСР 930 в т.ч.:</t>
  </si>
  <si>
    <t>931</t>
  </si>
  <si>
    <t xml:space="preserve">Администрация Ленинского района</t>
  </si>
  <si>
    <t xml:space="preserve">Итого по КВСР 931 в т.ч.:</t>
  </si>
  <si>
    <t>932</t>
  </si>
  <si>
    <t xml:space="preserve">Администрация Свердловского района</t>
  </si>
  <si>
    <t xml:space="preserve">Итого по КВСР 932 в т.ч.:</t>
  </si>
  <si>
    <t>933</t>
  </si>
  <si>
    <t xml:space="preserve">Администрация Мотовилихинского района</t>
  </si>
  <si>
    <t xml:space="preserve">Итого по КВСР 933 в т.ч.:</t>
  </si>
  <si>
    <t>934</t>
  </si>
  <si>
    <t xml:space="preserve">Администрация Дзержинского района</t>
  </si>
  <si>
    <t xml:space="preserve">Итого по КВСР 934 в т.ч.:</t>
  </si>
  <si>
    <t>935</t>
  </si>
  <si>
    <t xml:space="preserve">Администрация Индустриального района</t>
  </si>
  <si>
    <t xml:space="preserve">Итого по КВСР 935 в т.ч.:</t>
  </si>
  <si>
    <t>936</t>
  </si>
  <si>
    <t xml:space="preserve">Администрация Кировского района</t>
  </si>
  <si>
    <t xml:space="preserve">Итого по КВСР 936 в т.ч.:</t>
  </si>
  <si>
    <t>937</t>
  </si>
  <si>
    <t xml:space="preserve">Администрация Орджоникидзевского района</t>
  </si>
  <si>
    <t xml:space="preserve">Итого по КВСР 937 в т.ч.:</t>
  </si>
  <si>
    <t>938</t>
  </si>
  <si>
    <t xml:space="preserve">Администрация поселка Новые Ляды</t>
  </si>
  <si>
    <t xml:space="preserve">Итого по КВСР 938 в т.ч.:</t>
  </si>
  <si>
    <t>940</t>
  </si>
  <si>
    <t xml:space="preserve">Департамент жилищно-коммунального хозяйства администрации города Перми</t>
  </si>
  <si>
    <t xml:space="preserve">Итого по КВСР 940 в т.ч.:</t>
  </si>
  <si>
    <t>942</t>
  </si>
  <si>
    <t xml:space="preserve">Управление капитального строительства администрации г.Перми</t>
  </si>
  <si>
    <t xml:space="preserve">Итого по КВСР 942 в т.ч.:</t>
  </si>
  <si>
    <t>944</t>
  </si>
  <si>
    <t xml:space="preserve">Департамент дорог                        и благоустройства администрации г.Перми</t>
  </si>
  <si>
    <t xml:space="preserve">Итого по КВСР 944 в т.ч.:</t>
  </si>
  <si>
    <t xml:space="preserve">Итого по КВСР 944 (без учета средств на строительство трамвайных путей между станциями Пермь II и Пермь I) в т.ч.:</t>
  </si>
  <si>
    <t xml:space="preserve">расходы, переданные из краевого бюджета на выполнение полномочий городского округа (без учета средств на строительство трамв.путей между станц.ПермьII и ПермьI) </t>
  </si>
  <si>
    <t xml:space="preserve">справочно: бюджетные инвестиции (без учета средств на строительство трамвайных путей между станциями Пермь II и Пермь I) </t>
  </si>
  <si>
    <t>945</t>
  </si>
  <si>
    <t xml:space="preserve">Департамент транспорта администрации г.Перми</t>
  </si>
  <si>
    <t xml:space="preserve">Итого по КВСР 945 в т.ч.:</t>
  </si>
  <si>
    <t>950</t>
  </si>
  <si>
    <t xml:space="preserve">Контрольный департамент администрации г.Перми</t>
  </si>
  <si>
    <t xml:space="preserve">Итого по КВСР 950 в т.ч.:</t>
  </si>
  <si>
    <t>951</t>
  </si>
  <si>
    <t xml:space="preserve">Департамент экономики и промышленной политики администрации г.Перми</t>
  </si>
  <si>
    <t xml:space="preserve">Итого по КВСР 951 в т.ч.:</t>
  </si>
  <si>
    <t>955</t>
  </si>
  <si>
    <t xml:space="preserve">Департамент социальной политики администрации г.Перми</t>
  </si>
  <si>
    <t xml:space="preserve">Итого по КВСР 955 в т.ч.:</t>
  </si>
  <si>
    <t>964</t>
  </si>
  <si>
    <t xml:space="preserve">Департамент общественной безопасности администрации г.Перми</t>
  </si>
  <si>
    <t xml:space="preserve">Итого по КВСР 964 в т.ч.:</t>
  </si>
  <si>
    <t>975</t>
  </si>
  <si>
    <t xml:space="preserve">Администрация города Перми</t>
  </si>
  <si>
    <t xml:space="preserve">Итого по КВСР 975 в т.ч.:</t>
  </si>
  <si>
    <t>976</t>
  </si>
  <si>
    <t xml:space="preserve">Комитет по физической культуре и спорту администрации г. Перми</t>
  </si>
  <si>
    <t xml:space="preserve">Итого по КВСР 976 в т.ч.:</t>
  </si>
  <si>
    <t>977</t>
  </si>
  <si>
    <t xml:space="preserve">Контрольно-счетная палата города Перми</t>
  </si>
  <si>
    <t xml:space="preserve">Итого по КВСР 977 в т.ч.:</t>
  </si>
  <si>
    <t>978</t>
  </si>
  <si>
    <t xml:space="preserve">Городская избирательная комиссия города Перми</t>
  </si>
  <si>
    <t xml:space="preserve">Итого по КВСР 978 в т.ч.:</t>
  </si>
  <si>
    <t>985</t>
  </si>
  <si>
    <t xml:space="preserve">Пермская городская Дума</t>
  </si>
  <si>
    <t xml:space="preserve">Итого по КВСР 985 в т.ч.:</t>
  </si>
  <si>
    <t>991</t>
  </si>
  <si>
    <t xml:space="preserve">Управление жилищных отношений администрации г.Перми</t>
  </si>
  <si>
    <t xml:space="preserve">Итого по КВСР 991 в т.ч.:</t>
  </si>
  <si>
    <t>992</t>
  </si>
  <si>
    <t xml:space="preserve">Департамент земельных отношений администрации г. Перми</t>
  </si>
  <si>
    <t xml:space="preserve">Итого по КВСР 992 в т.ч.:</t>
  </si>
  <si>
    <t xml:space="preserve">Нераспределенные МБТ </t>
  </si>
  <si>
    <t>х</t>
  </si>
  <si>
    <t xml:space="preserve">Cофинансирование проекта инициативного бюджетирования                                                                                                                         (расходы за счет безвозмездных поступлений от физических лиц)</t>
  </si>
  <si>
    <t xml:space="preserve">Всего расходов без учета зарезервированных средств</t>
  </si>
  <si>
    <t xml:space="preserve">Всего расходов без учета зарезервированных средств (без учета средств на строительство трамвайных путей между станциями Пермь II и Пермь I) </t>
  </si>
  <si>
    <t xml:space="preserve">в том числе:</t>
  </si>
  <si>
    <t xml:space="preserve">расходы, переданные из краевого бюджета на выполнение полномочий городского округа (без учета средств на строительство трамвайных путей между станциями Пермь II и Пермь I) </t>
  </si>
  <si>
    <t xml:space="preserve">ВСЕГО РАСХОДОВ</t>
  </si>
  <si>
    <t xml:space="preserve">ВСЕГО РАСХОДОВ (без учета средств на строительство трамвайных путей между станциями Пермь II и Пермь I) </t>
  </si>
  <si>
    <t xml:space="preserve">расходы  местного бюджета с учетом зарезервированных средств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</si>
  <si>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</si>
  <si>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* -  годовые ассигнования и кассовый план ГРБС в части расходов за счет средств краевого бюджета, передаваемых на выполнение гос.полномочий и полномочий городского округа, будут уточняться. </t>
  </si>
  <si>
    <t xml:space="preserve"> *   расчётный уровень установлен исходя из 95,0 % исполнения кассового плана по расходам за январь 2025 года.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</si>
</sst>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#,##0.0"/>
    <numFmt numFmtId="165" formatCode="0.0"/>
    <numFmt numFmtId="166" formatCode="#,##0.000"/>
  </numFmts>
  <fonts count="48">
    <font>
      <sz val="10.000000"/>
      <color theme="1"/>
      <name val="Arial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u/>
      <sz val="10.000000"/>
      <color indexed="4"/>
      <name val="Arial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</font>
    <font>
      <sz val="11.000000"/>
      <color rgb="FF9C6500"/>
      <name val="Calibri"/>
      <scheme val="minor"/>
    </font>
    <font>
      <u/>
      <sz val="10.000000"/>
      <color indexed="20"/>
      <name val="Arial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0.000000"/>
      <name val="Arial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0.000000"/>
      <name val="Times New Roman"/>
    </font>
    <font>
      <sz val="10.000000"/>
      <color indexed="2"/>
      <name val="Arial"/>
    </font>
    <font>
      <sz val="11.000000"/>
      <name val="Times New Roman"/>
    </font>
    <font>
      <b/>
      <sz val="12.000000"/>
      <name val="Times New Roman"/>
    </font>
    <font>
      <b/>
      <sz val="10.000000"/>
      <name val="Times New Roman"/>
    </font>
    <font>
      <sz val="10.000000"/>
      <color indexed="2"/>
      <name val="Times New Roman"/>
    </font>
    <font>
      <b/>
      <sz val="9.000000"/>
      <name val="Times New Roman"/>
    </font>
    <font>
      <b/>
      <sz val="11.000000"/>
      <name val="Times New Roman"/>
    </font>
    <font>
      <sz val="11.000000"/>
      <name val="Arial"/>
    </font>
    <font>
      <b/>
      <sz val="10.000000"/>
      <name val="Arial"/>
    </font>
    <font>
      <i/>
      <sz val="10.000000"/>
      <name val="Times New Roman"/>
    </font>
    <font>
      <i/>
      <sz val="10.000000"/>
      <name val="Arial"/>
    </font>
    <font>
      <b/>
      <sz val="10.000000"/>
      <color indexed="2"/>
      <name val="Arial"/>
    </font>
    <font>
      <sz val="10.000000"/>
      <color rgb="FFC00000"/>
      <name val="Times New Roman"/>
    </font>
    <font>
      <i/>
      <sz val="10.000000"/>
      <color indexed="2"/>
      <name val="Arial"/>
    </font>
    <font>
      <sz val="10.000000"/>
      <color rgb="FF7030A0"/>
      <name val="Times New Roman"/>
    </font>
    <font>
      <sz val="10.000000"/>
      <color indexed="30"/>
      <name val="Arial"/>
    </font>
    <font>
      <sz val="10.000000"/>
      <color indexed="60"/>
      <name val="Arial"/>
    </font>
    <font>
      <b/>
      <sz val="8.000000"/>
      <name val="Times New Roman"/>
    </font>
    <font>
      <sz val="10.000000"/>
      <color rgb="FF7030A0"/>
      <name val="Arial"/>
    </font>
    <font>
      <b/>
      <sz val="10.000000"/>
      <color rgb="FF7030A0"/>
      <name val="Times New Roman"/>
    </font>
    <font>
      <b/>
      <i/>
      <sz val="12.000000"/>
      <name val="Times New Roman"/>
    </font>
    <font>
      <b/>
      <i/>
      <sz val="11.000000"/>
      <name val="Times New Roman"/>
    </font>
    <font>
      <b/>
      <i/>
      <sz val="10.000000"/>
      <name val="Times New Roman"/>
    </font>
    <font>
      <b/>
      <i/>
      <sz val="11.000000"/>
      <color indexed="2"/>
      <name val="Times New Roman"/>
    </font>
    <font>
      <sz val="11.000000"/>
      <color indexed="2"/>
      <name val="Times New Roman"/>
    </font>
    <font>
      <b/>
      <i/>
      <sz val="10.000000"/>
      <color indexed="2"/>
      <name val="Times New Roman"/>
    </font>
  </fonts>
  <fills count="38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indexed="65"/>
        <bgColor indexed="65"/>
      </patternFill>
    </fill>
    <fill>
      <patternFill patternType="solid">
        <fgColor theme="0" tint="-0.049989318521683403"/>
        <bgColor theme="0" tint="-0.049989318521683403"/>
      </patternFill>
    </fill>
    <fill>
      <patternFill patternType="solid">
        <fgColor theme="0" tint="-0.0499893"/>
        <bgColor theme="0" tint="-0.0499893"/>
      </patternFill>
    </fill>
    <fill>
      <patternFill patternType="solid">
        <fgColor theme="0" tint="0"/>
        <bgColor theme="0" tint="0"/>
      </patternFill>
    </fill>
    <fill>
      <patternFill patternType="solid">
        <fgColor indexed="42"/>
        <bgColor indexed="42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</borders>
  <cellStyleXfs count="49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6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14" fillId="0" borderId="0" numFmtId="0" applyNumberFormat="1" applyFont="1" applyFill="1" applyBorder="1">
      <alignment vertical="top"/>
    </xf>
    <xf fontId="15" fillId="30" borderId="0" numFmtId="0" applyNumberFormat="1" applyFont="1" applyFill="1" applyBorder="1"/>
    <xf fontId="16" fillId="0" borderId="0" numFmtId="0" applyNumberFormat="1" applyFont="1" applyFill="1" applyBorder="1"/>
    <xf fontId="17" fillId="31" borderId="8" numFmtId="0" applyNumberFormat="1" applyFont="1" applyFill="1" applyBorder="1"/>
    <xf fontId="0" fillId="0" borderId="0" numFmtId="9" applyNumberFormat="1" applyFont="1" applyFill="1" applyBorder="1"/>
    <xf fontId="18" fillId="0" borderId="9" numFmtId="0" applyNumberFormat="1" applyFont="1" applyFill="1" applyBorder="1"/>
    <xf fontId="19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20" fillId="32" borderId="0" numFmtId="0" applyNumberFormat="1" applyFont="1" applyFill="1" applyBorder="1"/>
  </cellStyleXfs>
  <cellXfs count="181">
    <xf fontId="0" fillId="0" borderId="0" numFmtId="0" xfId="0"/>
    <xf fontId="21" fillId="33" borderId="0" numFmtId="49" xfId="0" applyNumberFormat="1" applyFont="1" applyFill="1"/>
    <xf fontId="17" fillId="33" borderId="0" numFmtId="0" xfId="0" applyFont="1" applyFill="1"/>
    <xf fontId="22" fillId="0" borderId="0" numFmtId="0" xfId="0" applyFont="1"/>
    <xf fontId="17" fillId="0" borderId="0" numFmtId="164" xfId="0" applyNumberFormat="1" applyFont="1"/>
    <xf fontId="17" fillId="0" borderId="0" numFmtId="0" xfId="0" applyFont="1" applyAlignment="1">
      <alignment horizontal="center"/>
    </xf>
    <xf fontId="23" fillId="33" borderId="0" numFmtId="0" xfId="0" applyFont="1" applyFill="1" applyAlignment="1">
      <alignment horizontal="right"/>
    </xf>
    <xf fontId="0" fillId="0" borderId="0" numFmtId="0" xfId="0"/>
    <xf fontId="24" fillId="0" borderId="0" numFmtId="0" xfId="0" applyFont="1" applyAlignment="1">
      <alignment horizontal="center"/>
    </xf>
    <xf fontId="25" fillId="33" borderId="0" numFmtId="0" xfId="0" applyFont="1" applyFill="1"/>
    <xf fontId="26" fillId="0" borderId="0" numFmtId="164" xfId="0" applyNumberFormat="1" applyFont="1" applyAlignment="1">
      <alignment horizontal="right"/>
    </xf>
    <xf fontId="21" fillId="0" borderId="0" numFmtId="164" xfId="0" applyNumberFormat="1" applyFont="1"/>
    <xf fontId="17" fillId="0" borderId="0" numFmtId="0" xfId="0" applyFont="1"/>
    <xf fontId="21" fillId="33" borderId="0" numFmtId="0" xfId="0" applyFont="1" applyFill="1" applyAlignment="1">
      <alignment horizontal="center" vertical="center"/>
    </xf>
    <xf fontId="27" fillId="33" borderId="10" numFmtId="49" xfId="0" applyNumberFormat="1" applyFont="1" applyFill="1" applyBorder="1" applyAlignment="1">
      <alignment horizontal="center" vertical="center" wrapText="1"/>
    </xf>
    <xf fontId="27" fillId="0" borderId="10" numFmtId="164" xfId="0" applyNumberFormat="1" applyFont="1" applyBorder="1" applyAlignment="1">
      <alignment horizontal="center" vertical="center" wrapText="1"/>
    </xf>
    <xf fontId="27" fillId="0" borderId="10" numFmtId="3" xfId="0" applyNumberFormat="1" applyFont="1" applyBorder="1" applyAlignment="1">
      <alignment horizontal="center" vertical="center" wrapText="1"/>
    </xf>
    <xf fontId="27" fillId="0" borderId="10" numFmtId="165" xfId="0" applyNumberFormat="1" applyFont="1" applyBorder="1" applyAlignment="1">
      <alignment horizontal="center" vertical="center" wrapText="1"/>
    </xf>
    <xf fontId="27" fillId="33" borderId="10" numFmtId="165" xfId="0" applyNumberFormat="1" applyFont="1" applyFill="1" applyBorder="1" applyAlignment="1">
      <alignment horizontal="center" vertical="center" wrapText="1"/>
    </xf>
    <xf fontId="27" fillId="33" borderId="10" numFmtId="0" xfId="0" applyFont="1" applyFill="1" applyBorder="1" applyAlignment="1">
      <alignment horizontal="center" vertical="center" wrapText="1"/>
    </xf>
    <xf fontId="25" fillId="0" borderId="10" numFmtId="49" xfId="0" applyNumberFormat="1" applyFont="1" applyBorder="1" applyAlignment="1">
      <alignment horizontal="center" vertical="center" wrapText="1"/>
    </xf>
    <xf fontId="25" fillId="0" borderId="10" numFmtId="49" xfId="0" applyNumberFormat="1" applyFont="1" applyBorder="1" applyAlignment="1">
      <alignment horizontal="left" vertical="center" wrapText="1"/>
    </xf>
    <xf fontId="28" fillId="0" borderId="10" numFmtId="164" xfId="0" applyNumberFormat="1" applyFont="1" applyBorder="1" applyAlignment="1" applyProtection="1">
      <alignment horizontal="center" vertical="center" wrapText="1"/>
    </xf>
    <xf fontId="28" fillId="33" borderId="10" numFmtId="164" xfId="0" applyNumberFormat="1" applyFont="1" applyFill="1" applyBorder="1" applyAlignment="1">
      <alignment horizontal="center" vertical="center"/>
    </xf>
    <xf fontId="29" fillId="0" borderId="0" numFmtId="0" xfId="0" applyFont="1"/>
    <xf fontId="30" fillId="0" borderId="0" numFmtId="0" xfId="0" applyFont="1"/>
    <xf fontId="25" fillId="0" borderId="11" numFmtId="49" xfId="0" applyNumberFormat="1" applyFont="1" applyBorder="1" applyAlignment="1">
      <alignment horizontal="center" vertical="center" wrapText="1"/>
    </xf>
    <xf fontId="25" fillId="0" borderId="12" numFmtId="49" xfId="0" applyNumberFormat="1" applyFont="1" applyBorder="1" applyAlignment="1">
      <alignment horizontal="center" vertical="center" wrapText="1"/>
    </xf>
    <xf fontId="21" fillId="0" borderId="13" numFmtId="49" xfId="0" applyNumberFormat="1" applyFont="1" applyBorder="1" applyAlignment="1">
      <alignment horizontal="left" vertical="center" wrapText="1"/>
    </xf>
    <xf fontId="21" fillId="0" borderId="0" numFmtId="164" xfId="0" applyNumberFormat="1" applyFont="1" applyAlignment="1" applyProtection="1">
      <alignment horizontal="center" vertical="center" wrapText="1"/>
    </xf>
    <xf fontId="21" fillId="0" borderId="10" numFmtId="164" xfId="0" applyNumberFormat="1" applyFont="1" applyBorder="1" applyAlignment="1" applyProtection="1">
      <alignment horizontal="center" vertical="center" wrapText="1"/>
    </xf>
    <xf fontId="21" fillId="33" borderId="10" numFmtId="164" xfId="0" applyNumberFormat="1" applyFont="1" applyFill="1" applyBorder="1" applyAlignment="1">
      <alignment horizontal="center" vertical="center"/>
    </xf>
    <xf fontId="25" fillId="0" borderId="14" numFmtId="49" xfId="0" applyNumberFormat="1" applyFont="1" applyBorder="1" applyAlignment="1">
      <alignment horizontal="center" vertical="center" wrapText="1"/>
    </xf>
    <xf fontId="25" fillId="0" borderId="15" numFmtId="49" xfId="0" applyNumberFormat="1" applyFont="1" applyBorder="1" applyAlignment="1">
      <alignment horizontal="center" vertical="center" wrapText="1"/>
    </xf>
    <xf fontId="25" fillId="0" borderId="16" numFmtId="49" xfId="0" applyNumberFormat="1" applyFont="1" applyBorder="1" applyAlignment="1">
      <alignment horizontal="center" vertical="center" wrapText="1"/>
    </xf>
    <xf fontId="25" fillId="0" borderId="17" numFmtId="49" xfId="0" applyNumberFormat="1" applyFont="1" applyBorder="1" applyAlignment="1">
      <alignment horizontal="center" vertical="center" wrapText="1"/>
    </xf>
    <xf fontId="31" fillId="34" borderId="10" numFmtId="49" xfId="0" applyNumberFormat="1" applyFont="1" applyFill="1" applyBorder="1" applyAlignment="1">
      <alignment horizontal="left" vertical="center" wrapText="1"/>
    </xf>
    <xf fontId="31" fillId="34" borderId="10" numFmtId="164" xfId="0" applyNumberFormat="1" applyFont="1" applyFill="1" applyBorder="1" applyAlignment="1" applyProtection="1">
      <alignment horizontal="center" vertical="center" wrapText="1"/>
    </xf>
    <xf fontId="31" fillId="35" borderId="10" numFmtId="164" xfId="0" applyNumberFormat="1" applyFont="1" applyFill="1" applyBorder="1" applyAlignment="1" applyProtection="1">
      <alignment horizontal="center" vertical="center" wrapText="1"/>
    </xf>
    <xf fontId="31" fillId="35" borderId="10" numFmtId="164" xfId="0" applyNumberFormat="1" applyFont="1" applyFill="1" applyBorder="1" applyAlignment="1">
      <alignment horizontal="center" vertical="center"/>
    </xf>
    <xf fontId="28" fillId="0" borderId="18" numFmtId="164" xfId="0" applyNumberFormat="1" applyFont="1" applyBorder="1" applyAlignment="1" applyProtection="1">
      <alignment horizontal="center" vertical="center" wrapText="1"/>
    </xf>
    <xf fontId="21" fillId="0" borderId="11" numFmtId="49" xfId="0" applyNumberFormat="1" applyFont="1" applyBorder="1" applyAlignment="1">
      <alignment horizontal="center" vertical="center" wrapText="1"/>
    </xf>
    <xf fontId="21" fillId="0" borderId="12" numFmtId="49" xfId="0" applyNumberFormat="1" applyFont="1" applyBorder="1" applyAlignment="1">
      <alignment horizontal="center" vertical="center" wrapText="1"/>
    </xf>
    <xf fontId="31" fillId="36" borderId="19" numFmtId="49" xfId="0" applyNumberFormat="1" applyFont="1" applyFill="1" applyBorder="1" applyAlignment="1">
      <alignment horizontal="left" vertical="center" wrapText="1"/>
    </xf>
    <xf fontId="31" fillId="0" borderId="20" numFmtId="164" xfId="0" applyNumberFormat="1" applyFont="1" applyBorder="1" applyAlignment="1" applyProtection="1">
      <alignment horizontal="center" vertical="center" wrapText="1"/>
    </xf>
    <xf fontId="31" fillId="0" borderId="13" numFmtId="164" xfId="0" applyNumberFormat="1" applyFont="1" applyBorder="1" applyAlignment="1" applyProtection="1">
      <alignment horizontal="center" vertical="center" wrapText="1"/>
    </xf>
    <xf fontId="31" fillId="0" borderId="10" numFmtId="164" xfId="0" applyNumberFormat="1" applyFont="1" applyBorder="1" applyAlignment="1" applyProtection="1">
      <alignment horizontal="center" vertical="center" wrapText="1"/>
    </xf>
    <xf fontId="31" fillId="33" borderId="10" numFmtId="164" xfId="0" applyNumberFormat="1" applyFont="1" applyFill="1" applyBorder="1" applyAlignment="1">
      <alignment horizontal="center" vertical="center"/>
    </xf>
    <xf fontId="32" fillId="0" borderId="0" numFmtId="0" xfId="0" applyFont="1"/>
    <xf fontId="21" fillId="0" borderId="14" numFmtId="49" xfId="0" applyNumberFormat="1" applyFont="1" applyBorder="1" applyAlignment="1">
      <alignment horizontal="center" vertical="center" wrapText="1"/>
    </xf>
    <xf fontId="21" fillId="0" borderId="15" numFmtId="49" xfId="0" applyNumberFormat="1" applyFont="1" applyBorder="1" applyAlignment="1">
      <alignment horizontal="center" vertical="center" wrapText="1"/>
    </xf>
    <xf fontId="21" fillId="36" borderId="13" numFmtId="49" xfId="0" applyNumberFormat="1" applyFont="1" applyFill="1" applyBorder="1" applyAlignment="1">
      <alignment horizontal="left" vertical="center" wrapText="1"/>
    </xf>
    <xf fontId="21" fillId="0" borderId="21" numFmtId="164" xfId="0" applyNumberFormat="1" applyFont="1" applyBorder="1" applyAlignment="1" applyProtection="1">
      <alignment horizontal="center" vertical="center" wrapText="1"/>
    </xf>
    <xf fontId="21" fillId="0" borderId="18" numFmtId="164" xfId="0" applyNumberFormat="1" applyFont="1" applyBorder="1" applyAlignment="1" applyProtection="1">
      <alignment horizontal="center" vertical="center" wrapText="1"/>
    </xf>
    <xf fontId="21" fillId="0" borderId="16" numFmtId="49" xfId="0" applyNumberFormat="1" applyFont="1" applyBorder="1" applyAlignment="1">
      <alignment horizontal="center" vertical="center" wrapText="1"/>
    </xf>
    <xf fontId="21" fillId="0" borderId="17" numFmtId="49" xfId="0" applyNumberFormat="1" applyFont="1" applyBorder="1" applyAlignment="1">
      <alignment horizontal="center" vertical="center" wrapText="1"/>
    </xf>
    <xf fontId="21" fillId="0" borderId="10" numFmtId="49" xfId="0" applyNumberFormat="1" applyFont="1" applyBorder="1" applyAlignment="1">
      <alignment horizontal="left" vertical="center" wrapText="1"/>
    </xf>
    <xf fontId="22" fillId="33" borderId="0" numFmtId="0" xfId="0" applyFont="1" applyFill="1"/>
    <xf fontId="25" fillId="0" borderId="10" numFmtId="0" xfId="0" applyFont="1" applyBorder="1" applyAlignment="1">
      <alignment horizontal="center" vertical="center" wrapText="1"/>
    </xf>
    <xf fontId="25" fillId="0" borderId="10" numFmtId="0" xfId="0" applyFont="1" applyBorder="1" applyAlignment="1">
      <alignment horizontal="left" vertical="center" wrapText="1"/>
    </xf>
    <xf fontId="25" fillId="0" borderId="11" numFmtId="0" xfId="0" applyFont="1" applyBorder="1" applyAlignment="1">
      <alignment horizontal="center" vertical="center" wrapText="1"/>
    </xf>
    <xf fontId="25" fillId="0" borderId="12" numFmtId="0" xfId="0" applyFont="1" applyBorder="1" applyAlignment="1">
      <alignment horizontal="center" vertical="center" wrapText="1"/>
    </xf>
    <xf fontId="25" fillId="0" borderId="16" numFmtId="0" xfId="0" applyFont="1" applyBorder="1" applyAlignment="1">
      <alignment horizontal="center" vertical="center" wrapText="1"/>
    </xf>
    <xf fontId="25" fillId="0" borderId="17" numFmtId="0" xfId="0" applyFont="1" applyBorder="1" applyAlignment="1">
      <alignment horizontal="center" vertical="center" wrapText="1"/>
    </xf>
    <xf fontId="25" fillId="0" borderId="18" numFmtId="49" xfId="0" applyNumberFormat="1" applyFont="1" applyBorder="1" applyAlignment="1">
      <alignment horizontal="center" vertical="center" wrapText="1"/>
    </xf>
    <xf fontId="25" fillId="0" borderId="18" numFmtId="49" xfId="0" applyNumberFormat="1" applyFont="1" applyBorder="1" applyAlignment="1">
      <alignment horizontal="left" vertical="center" wrapText="1"/>
    </xf>
    <xf fontId="33" fillId="0" borderId="0" numFmtId="0" xfId="0" applyFont="1"/>
    <xf fontId="31" fillId="35" borderId="10" numFmtId="49" xfId="0" applyNumberFormat="1" applyFont="1" applyFill="1" applyBorder="1" applyAlignment="1">
      <alignment horizontal="left" vertical="center" wrapText="1"/>
    </xf>
    <xf fontId="34" fillId="35" borderId="10" numFmtId="164" xfId="0" applyNumberFormat="1" applyFont="1" applyFill="1" applyBorder="1" applyAlignment="1" applyProtection="1">
      <alignment horizontal="center" vertical="center" wrapText="1"/>
    </xf>
    <xf fontId="34" fillId="35" borderId="10" numFmtId="164" xfId="0" applyNumberFormat="1" applyFont="1" applyFill="1" applyBorder="1" applyAlignment="1">
      <alignment horizontal="center" vertical="center"/>
    </xf>
    <xf fontId="25" fillId="0" borderId="18" numFmtId="0" xfId="0" applyFont="1" applyBorder="1" applyAlignment="1">
      <alignment horizontal="center" vertical="center" wrapText="1"/>
    </xf>
    <xf fontId="25" fillId="0" borderId="18" numFmtId="0" xfId="0" applyFont="1" applyBorder="1" applyAlignment="1">
      <alignment horizontal="left" vertical="center" wrapText="1"/>
    </xf>
    <xf fontId="21" fillId="0" borderId="10" numFmtId="0" xfId="0" applyFont="1" applyBorder="1" applyAlignment="1">
      <alignment horizontal="center" vertical="center" wrapText="1"/>
    </xf>
    <xf fontId="21" fillId="0" borderId="12" numFmtId="49" xfId="0" applyNumberFormat="1" applyFont="1" applyBorder="1" applyAlignment="1">
      <alignment horizontal="left" vertical="center" wrapText="1"/>
    </xf>
    <xf fontId="21" fillId="0" borderId="16" numFmtId="0" xfId="0" applyFont="1" applyBorder="1" applyAlignment="1">
      <alignment vertical="center" wrapText="1"/>
    </xf>
    <xf fontId="21" fillId="0" borderId="17" numFmtId="0" xfId="0" applyFont="1" applyBorder="1" applyAlignment="1">
      <alignment vertical="center" wrapText="1"/>
    </xf>
    <xf fontId="31" fillId="35" borderId="13" numFmtId="49" xfId="0" applyNumberFormat="1" applyFont="1" applyFill="1" applyBorder="1" applyAlignment="1">
      <alignment horizontal="left" vertical="center" wrapText="1"/>
    </xf>
    <xf fontId="25" fillId="0" borderId="21" numFmtId="49" xfId="0" applyNumberFormat="1" applyFont="1" applyBorder="1" applyAlignment="1">
      <alignment horizontal="center" vertical="center" wrapText="1"/>
    </xf>
    <xf fontId="25" fillId="0" borderId="21" numFmtId="49" xfId="0" applyNumberFormat="1" applyFont="1" applyBorder="1" applyAlignment="1">
      <alignment horizontal="left" vertical="center" wrapText="1"/>
    </xf>
    <xf fontId="21" fillId="33" borderId="10" numFmtId="4" xfId="0" applyNumberFormat="1" applyFont="1" applyFill="1" applyBorder="1" applyAlignment="1">
      <alignment horizontal="center" vertical="center"/>
    </xf>
    <xf fontId="21" fillId="0" borderId="21" numFmtId="49" xfId="0" applyNumberFormat="1" applyFont="1" applyBorder="1" applyAlignment="1">
      <alignment horizontal="left" vertical="center" wrapText="1"/>
    </xf>
    <xf fontId="31" fillId="35" borderId="12" numFmtId="49" xfId="0" applyNumberFormat="1" applyFont="1" applyFill="1" applyBorder="1" applyAlignment="1">
      <alignment horizontal="left" vertical="center" wrapText="1"/>
    </xf>
    <xf fontId="21" fillId="34" borderId="10" numFmtId="164" xfId="0" applyNumberFormat="1" applyFont="1" applyFill="1" applyBorder="1" applyAlignment="1" applyProtection="1">
      <alignment horizontal="center" vertical="center" wrapText="1"/>
    </xf>
    <xf fontId="35" fillId="0" borderId="0" numFmtId="0" xfId="0" applyFont="1"/>
    <xf fontId="23" fillId="0" borderId="10" numFmtId="164" xfId="0" applyNumberFormat="1" applyFont="1" applyBorder="1" applyAlignment="1" applyProtection="1">
      <alignment horizontal="center" vertical="center" wrapText="1"/>
    </xf>
    <xf fontId="21" fillId="0" borderId="10" numFmtId="164" xfId="0" applyNumberFormat="1" applyFont="1" applyBorder="1" applyAlignment="1">
      <alignment horizontal="center" vertical="center"/>
    </xf>
    <xf fontId="36" fillId="0" borderId="10" numFmtId="49" xfId="0" applyNumberFormat="1" applyFont="1" applyBorder="1" applyAlignment="1">
      <alignment horizontal="left" vertical="center" wrapText="1"/>
    </xf>
    <xf fontId="21" fillId="0" borderId="17" numFmtId="49" xfId="0" applyNumberFormat="1" applyFont="1" applyBorder="1" applyAlignment="1">
      <alignment horizontal="left" vertical="center" wrapText="1"/>
    </xf>
    <xf fontId="25" fillId="0" borderId="13" numFmtId="49" xfId="0" applyNumberFormat="1" applyFont="1" applyBorder="1" applyAlignment="1">
      <alignment horizontal="left" vertical="center" wrapText="1"/>
    </xf>
    <xf fontId="37" fillId="0" borderId="0" numFmtId="0" xfId="0" applyFont="1"/>
    <xf fontId="34" fillId="0" borderId="10" numFmtId="164" xfId="0" applyNumberFormat="1" applyFont="1" applyBorder="1" applyAlignment="1" applyProtection="1">
      <alignment horizontal="center" vertical="center" wrapText="1"/>
    </xf>
    <xf fontId="38" fillId="33" borderId="0" numFmtId="0" xfId="0" applyFont="1" applyFill="1"/>
    <xf fontId="34" fillId="33" borderId="10" numFmtId="164" xfId="0" applyNumberFormat="1" applyFont="1" applyFill="1" applyBorder="1" applyAlignment="1">
      <alignment horizontal="center" vertical="center"/>
    </xf>
    <xf fontId="25" fillId="0" borderId="22" numFmtId="49" xfId="0" applyNumberFormat="1" applyFont="1" applyBorder="1" applyAlignment="1">
      <alignment horizontal="center" vertical="center" wrapText="1"/>
    </xf>
    <xf fontId="25" fillId="0" borderId="13" numFmtId="49" xfId="0" applyNumberFormat="1" applyFont="1" applyBorder="1" applyAlignment="1">
      <alignment horizontal="center" vertical="center" wrapText="1"/>
    </xf>
    <xf fontId="21" fillId="0" borderId="10" numFmtId="4" xfId="0" applyNumberFormat="1" applyFont="1" applyBorder="1" applyAlignment="1" applyProtection="1">
      <alignment horizontal="center" vertical="center" wrapText="1"/>
    </xf>
    <xf fontId="25" fillId="0" borderId="10" numFmtId="164" xfId="0" applyNumberFormat="1" applyFont="1" applyBorder="1" applyAlignment="1" applyProtection="1">
      <alignment horizontal="center" vertical="center" wrapText="1"/>
    </xf>
    <xf fontId="25" fillId="33" borderId="10" numFmtId="164" xfId="0" applyNumberFormat="1" applyFont="1" applyFill="1" applyBorder="1" applyAlignment="1">
      <alignment horizontal="center" vertical="center"/>
    </xf>
    <xf fontId="25" fillId="0" borderId="23" numFmtId="49" xfId="0" applyNumberFormat="1" applyFont="1" applyBorder="1" applyAlignment="1">
      <alignment horizontal="center" vertical="center" wrapText="1"/>
    </xf>
    <xf fontId="25" fillId="0" borderId="0" numFmtId="49" xfId="0" applyNumberFormat="1" applyFont="1" applyAlignment="1">
      <alignment horizontal="center" vertical="center" wrapText="1"/>
    </xf>
    <xf fontId="25" fillId="0" borderId="18" numFmtId="164" xfId="0" applyNumberFormat="1" applyFont="1" applyBorder="1" applyAlignment="1" applyProtection="1">
      <alignment horizontal="center" vertical="center" wrapText="1"/>
    </xf>
    <xf fontId="21" fillId="33" borderId="18" numFmtId="164" xfId="0" applyNumberFormat="1" applyFont="1" applyFill="1" applyBorder="1" applyAlignment="1">
      <alignment horizontal="center" vertical="center"/>
    </xf>
    <xf fontId="24" fillId="0" borderId="24" numFmtId="49" xfId="0" applyNumberFormat="1" applyFont="1" applyBorder="1" applyAlignment="1">
      <alignment horizontal="center" vertical="center" wrapText="1"/>
    </xf>
    <xf fontId="24" fillId="0" borderId="25" numFmtId="49" xfId="0" applyNumberFormat="1" applyFont="1" applyBorder="1" applyAlignment="1">
      <alignment horizontal="center" vertical="center" wrapText="1"/>
    </xf>
    <xf fontId="28" fillId="0" borderId="25" numFmtId="164" xfId="0" applyNumberFormat="1" applyFont="1" applyBorder="1" applyAlignment="1" applyProtection="1">
      <alignment horizontal="center" vertical="center" wrapText="1"/>
    </xf>
    <xf fontId="28" fillId="33" borderId="26" numFmtId="164" xfId="0" applyNumberFormat="1" applyFont="1" applyFill="1" applyBorder="1" applyAlignment="1">
      <alignment horizontal="center" vertical="center"/>
    </xf>
    <xf fontId="24" fillId="35" borderId="21" numFmtId="49" xfId="0" applyNumberFormat="1" applyFont="1" applyFill="1" applyBorder="1" applyAlignment="1">
      <alignment horizontal="center" vertical="center" wrapText="1"/>
    </xf>
    <xf fontId="28" fillId="0" borderId="21" numFmtId="164" xfId="0" applyNumberFormat="1" applyFont="1" applyBorder="1" applyAlignment="1" applyProtection="1">
      <alignment horizontal="center" vertical="center" wrapText="1"/>
    </xf>
    <xf fontId="28" fillId="35" borderId="21" numFmtId="164" xfId="0" applyNumberFormat="1" applyFont="1" applyFill="1" applyBorder="1" applyAlignment="1" applyProtection="1">
      <alignment horizontal="center" vertical="center" wrapText="1"/>
    </xf>
    <xf fontId="28" fillId="35" borderId="21" numFmtId="164" xfId="0" applyNumberFormat="1" applyFont="1" applyFill="1" applyBorder="1" applyAlignment="1">
      <alignment horizontal="center" vertical="center"/>
    </xf>
    <xf fontId="39" fillId="0" borderId="10" numFmtId="49" xfId="0" applyNumberFormat="1" applyFont="1" applyBorder="1" applyAlignment="1">
      <alignment horizontal="center" vertical="center" wrapText="1"/>
    </xf>
    <xf fontId="0" fillId="0" borderId="0" numFmtId="164" xfId="0" applyNumberFormat="1"/>
    <xf fontId="40" fillId="0" borderId="0" numFmtId="0" xfId="0" applyFont="1"/>
    <xf fontId="39" fillId="0" borderId="18" numFmtId="49" xfId="0" applyNumberFormat="1" applyFont="1" applyBorder="1" applyAlignment="1">
      <alignment horizontal="center" vertical="center" wrapText="1"/>
    </xf>
    <xf fontId="41" fillId="0" borderId="18" numFmtId="49" xfId="0" applyNumberFormat="1" applyFont="1" applyBorder="1" applyAlignment="1">
      <alignment horizontal="left" vertical="center" wrapText="1"/>
    </xf>
    <xf fontId="41" fillId="0" borderId="18" numFmtId="164" xfId="0" applyNumberFormat="1" applyFont="1" applyBorder="1" applyAlignment="1" applyProtection="1">
      <alignment horizontal="center" vertical="center" wrapText="1"/>
    </xf>
    <xf fontId="41" fillId="0" borderId="18" numFmtId="164" xfId="0" applyNumberFormat="1" applyFont="1" applyBorder="1" applyAlignment="1">
      <alignment horizontal="center" vertical="center"/>
    </xf>
    <xf fontId="42" fillId="0" borderId="24" numFmtId="49" xfId="0" applyNumberFormat="1" applyFont="1" applyBorder="1" applyAlignment="1">
      <alignment horizontal="center" vertical="center" wrapText="1"/>
    </xf>
    <xf fontId="42" fillId="0" borderId="25" numFmtId="49" xfId="0" applyNumberFormat="1" applyFont="1" applyBorder="1" applyAlignment="1">
      <alignment horizontal="center" vertical="center" wrapText="1"/>
    </xf>
    <xf fontId="43" fillId="0" borderId="25" numFmtId="164" xfId="0" applyNumberFormat="1" applyFont="1" applyBorder="1" applyAlignment="1" applyProtection="1">
      <alignment horizontal="center" vertical="center" wrapText="1"/>
    </xf>
    <xf fontId="43" fillId="33" borderId="26" numFmtId="164" xfId="0" applyNumberFormat="1" applyFont="1" applyFill="1" applyBorder="1" applyAlignment="1">
      <alignment horizontal="center" vertical="center"/>
    </xf>
    <xf fontId="42" fillId="35" borderId="21" numFmtId="49" xfId="0" applyNumberFormat="1" applyFont="1" applyFill="1" applyBorder="1" applyAlignment="1">
      <alignment horizontal="center" vertical="center" wrapText="1"/>
    </xf>
    <xf fontId="43" fillId="0" borderId="21" numFmtId="164" xfId="0" applyNumberFormat="1" applyFont="1" applyBorder="1" applyAlignment="1" applyProtection="1">
      <alignment horizontal="center" vertical="center" wrapText="1"/>
    </xf>
    <xf fontId="43" fillId="35" borderId="21" numFmtId="164" xfId="0" applyNumberFormat="1" applyFont="1" applyFill="1" applyBorder="1" applyAlignment="1" applyProtection="1">
      <alignment horizontal="center" vertical="center" wrapText="1"/>
    </xf>
    <xf fontId="43" fillId="35" borderId="21" numFmtId="164" xfId="0" applyNumberFormat="1" applyFont="1" applyFill="1" applyBorder="1" applyAlignment="1">
      <alignment horizontal="center" vertical="center"/>
    </xf>
    <xf fontId="44" fillId="0" borderId="10" numFmtId="0" xfId="0" applyFont="1" applyBorder="1" applyAlignment="1">
      <alignment horizontal="center"/>
    </xf>
    <xf fontId="44" fillId="0" borderId="10" numFmtId="0" xfId="0" applyFont="1" applyBorder="1" applyAlignment="1">
      <alignment horizontal="left"/>
    </xf>
    <xf fontId="44" fillId="0" borderId="10" numFmtId="49" xfId="0" applyNumberFormat="1" applyFont="1" applyBorder="1" applyAlignment="1">
      <alignment horizontal="left" vertical="center" wrapText="1"/>
    </xf>
    <xf fontId="43" fillId="0" borderId="10" numFmtId="164" xfId="0" applyNumberFormat="1" applyFont="1" applyBorder="1" applyAlignment="1" applyProtection="1">
      <alignment horizontal="center" vertical="center" wrapText="1"/>
    </xf>
    <xf fontId="43" fillId="33" borderId="10" numFmtId="164" xfId="0" applyNumberFormat="1" applyFont="1" applyFill="1" applyBorder="1" applyAlignment="1">
      <alignment horizontal="center" vertical="center"/>
    </xf>
    <xf fontId="43" fillId="0" borderId="10" numFmtId="164" xfId="0" applyNumberFormat="1" applyFont="1" applyBorder="1" applyAlignment="1">
      <alignment horizontal="center" vertical="center"/>
    </xf>
    <xf fontId="44" fillId="35" borderId="10" numFmtId="49" xfId="0" applyNumberFormat="1" applyFont="1" applyFill="1" applyBorder="1" applyAlignment="1">
      <alignment horizontal="left" vertical="center" wrapText="1"/>
    </xf>
    <xf fontId="43" fillId="35" borderId="10" numFmtId="164" xfId="0" applyNumberFormat="1" applyFont="1" applyFill="1" applyBorder="1" applyAlignment="1" applyProtection="1">
      <alignment horizontal="center" vertical="center" wrapText="1"/>
    </xf>
    <xf fontId="43" fillId="34" borderId="10" numFmtId="164" xfId="0" applyNumberFormat="1" applyFont="1" applyFill="1" applyBorder="1" applyAlignment="1" applyProtection="1">
      <alignment horizontal="center" vertical="center" wrapText="1"/>
    </xf>
    <xf fontId="43" fillId="35" borderId="10" numFmtId="164" xfId="0" applyNumberFormat="1" applyFont="1" applyFill="1" applyBorder="1" applyAlignment="1">
      <alignment horizontal="center" vertical="center"/>
    </xf>
    <xf fontId="44" fillId="0" borderId="16" numFmtId="0" xfId="0" applyFont="1" applyBorder="1"/>
    <xf fontId="44" fillId="0" borderId="17" numFmtId="0" xfId="0" applyFont="1" applyBorder="1"/>
    <xf fontId="44" fillId="35" borderId="21" numFmtId="49" xfId="0" applyNumberFormat="1" applyFont="1" applyFill="1" applyBorder="1" applyAlignment="1">
      <alignment horizontal="left" vertical="center" wrapText="1"/>
    </xf>
    <xf fontId="45" fillId="0" borderId="21" numFmtId="166" xfId="0" applyNumberFormat="1" applyFont="1" applyBorder="1" applyAlignment="1" applyProtection="1">
      <alignment horizontal="center" vertical="center" wrapText="1"/>
    </xf>
    <xf fontId="21" fillId="33" borderId="0" numFmtId="49" xfId="0" applyNumberFormat="1" applyFont="1" applyFill="1" applyAlignment="1">
      <alignment horizontal="left"/>
    </xf>
    <xf fontId="21" fillId="33" borderId="0" numFmtId="0" xfId="0" applyFont="1" applyFill="1" applyAlignment="1">
      <alignment horizontal="left"/>
    </xf>
    <xf fontId="26" fillId="0" borderId="27" numFmtId="164" xfId="0" applyNumberFormat="1" applyFont="1" applyBorder="1" applyAlignment="1">
      <alignment horizontal="left"/>
    </xf>
    <xf fontId="26" fillId="0" borderId="27" numFmtId="0" xfId="0" applyFont="1" applyBorder="1" applyAlignment="1">
      <alignment horizontal="left"/>
    </xf>
    <xf fontId="21" fillId="0" borderId="0" numFmtId="164" xfId="0" applyNumberFormat="1" applyFont="1" applyAlignment="1">
      <alignment horizontal="left"/>
    </xf>
    <xf fontId="21" fillId="33" borderId="27" numFmtId="0" xfId="0" applyFont="1" applyFill="1" applyBorder="1" applyAlignment="1">
      <alignment horizontal="left"/>
    </xf>
    <xf fontId="26" fillId="0" borderId="0" numFmtId="0" xfId="0" applyFont="1" applyAlignment="1">
      <alignment horizontal="left" wrapText="1"/>
    </xf>
    <xf fontId="22" fillId="0" borderId="0" numFmtId="0" xfId="0" applyFont="1" applyAlignment="1">
      <alignment horizontal="left" wrapText="1"/>
    </xf>
    <xf fontId="21" fillId="0" borderId="0" numFmtId="0" xfId="0" applyFont="1"/>
    <xf fontId="21" fillId="36" borderId="0" numFmtId="0" xfId="0" applyFont="1" applyFill="1" applyAlignment="1">
      <alignment wrapText="1"/>
    </xf>
    <xf fontId="0" fillId="36" borderId="0" numFmtId="0" xfId="0" applyFill="1" applyAlignment="1">
      <alignment wrapText="1"/>
    </xf>
    <xf fontId="21" fillId="0" borderId="0" numFmtId="0" xfId="0" applyFont="1" applyAlignment="1">
      <alignment horizontal="center"/>
    </xf>
    <xf fontId="22" fillId="0" borderId="0" numFmtId="0" xfId="0" applyFont="1" applyProtection="1"/>
    <xf fontId="17" fillId="0" borderId="0" numFmtId="164" xfId="0" applyNumberFormat="1" applyFont="1" applyProtection="1"/>
    <xf fontId="17" fillId="33" borderId="0" numFmtId="0" xfId="0" applyFont="1" applyFill="1" applyProtection="1"/>
    <xf fontId="46" fillId="0" borderId="0" numFmtId="164" xfId="0" applyNumberFormat="1" applyFont="1" applyAlignment="1" applyProtection="1">
      <alignment horizontal="center" vertical="center" wrapText="1"/>
    </xf>
    <xf fontId="21" fillId="33" borderId="10" numFmtId="49" xfId="0" applyNumberFormat="1" applyFont="1" applyFill="1" applyBorder="1"/>
    <xf fontId="17" fillId="33" borderId="10" numFmtId="0" xfId="0" applyFont="1" applyFill="1" applyBorder="1"/>
    <xf fontId="22" fillId="0" borderId="21" numFmtId="164" xfId="0" applyNumberFormat="1" applyFont="1" applyBorder="1" applyProtection="1"/>
    <xf fontId="22" fillId="0" borderId="21" numFmtId="0" xfId="0" applyFont="1" applyBorder="1" applyProtection="1"/>
    <xf fontId="17" fillId="0" borderId="10" numFmtId="164" xfId="0" applyNumberFormat="1" applyFont="1" applyBorder="1" applyProtection="1"/>
    <xf fontId="17" fillId="33" borderId="10" numFmtId="0" xfId="0" applyFont="1" applyFill="1" applyBorder="1" applyProtection="1"/>
    <xf fontId="25" fillId="33" borderId="10" numFmtId="49" xfId="0" applyNumberFormat="1" applyFont="1" applyFill="1" applyBorder="1" applyAlignment="1">
      <alignment horizontal="center" vertical="center" wrapText="1"/>
    </xf>
    <xf fontId="22" fillId="0" borderId="10" numFmtId="0" xfId="0" applyFont="1" applyBorder="1" applyProtection="1"/>
    <xf fontId="22" fillId="0" borderId="10" numFmtId="164" xfId="0" applyNumberFormat="1" applyFont="1" applyBorder="1" applyProtection="1"/>
    <xf fontId="42" fillId="37" borderId="22" numFmtId="49" xfId="0" applyNumberFormat="1" applyFont="1" applyFill="1" applyBorder="1" applyAlignment="1">
      <alignment horizontal="center" vertical="center" wrapText="1"/>
    </xf>
    <xf fontId="42" fillId="37" borderId="19" numFmtId="49" xfId="0" applyNumberFormat="1" applyFont="1" applyFill="1" applyBorder="1" applyAlignment="1">
      <alignment horizontal="center" vertical="center" wrapText="1"/>
    </xf>
    <xf fontId="42" fillId="37" borderId="13" numFmtId="49" xfId="0" applyNumberFormat="1" applyFont="1" applyFill="1" applyBorder="1" applyAlignment="1">
      <alignment horizontal="center" vertical="center" wrapText="1"/>
    </xf>
    <xf fontId="47" fillId="0" borderId="10" numFmtId="164" xfId="0" applyNumberFormat="1" applyFont="1" applyBorder="1" applyAlignment="1">
      <alignment horizontal="right" vertical="center"/>
    </xf>
    <xf fontId="44" fillId="0" borderId="10" numFmtId="164" xfId="0" applyNumberFormat="1" applyFont="1" applyBorder="1" applyAlignment="1">
      <alignment horizontal="right" vertical="center"/>
    </xf>
    <xf fontId="44" fillId="37" borderId="10" numFmtId="164" xfId="0" applyNumberFormat="1" applyFont="1" applyFill="1" applyBorder="1" applyAlignment="1">
      <alignment vertical="center" wrapText="1"/>
    </xf>
    <xf fontId="44" fillId="37" borderId="10" numFmtId="0" xfId="0" applyFont="1" applyFill="1" applyBorder="1" applyAlignment="1">
      <alignment horizontal="center"/>
    </xf>
    <xf fontId="44" fillId="37" borderId="22" numFmtId="0" xfId="0" applyFont="1" applyFill="1" applyBorder="1" applyAlignment="1">
      <alignment horizontal="left"/>
    </xf>
    <xf fontId="22" fillId="0" borderId="19" numFmtId="164" xfId="0" applyNumberFormat="1" applyFont="1" applyBorder="1" applyAlignment="1">
      <alignment horizontal="left"/>
    </xf>
    <xf fontId="17" fillId="0" borderId="19" numFmtId="164" xfId="0" applyNumberFormat="1" applyFont="1" applyBorder="1" applyAlignment="1">
      <alignment horizontal="left"/>
    </xf>
    <xf fontId="25" fillId="37" borderId="10" numFmtId="164" xfId="0" applyNumberFormat="1" applyFont="1" applyFill="1" applyBorder="1" applyAlignment="1">
      <alignment vertical="center" wrapText="1"/>
    </xf>
    <xf fontId="44" fillId="37" borderId="10" numFmtId="49" xfId="0" applyNumberFormat="1" applyFont="1" applyFill="1" applyBorder="1" applyAlignment="1">
      <alignment horizontal="left" vertical="center" wrapText="1"/>
    </xf>
    <xf fontId="47" fillId="0" borderId="10" numFmtId="164" xfId="0" applyNumberFormat="1" applyFont="1" applyBorder="1" applyAlignment="1">
      <alignment horizontal="right" vertical="center" wrapText="1"/>
    </xf>
    <xf fontId="44" fillId="0" borderId="10" numFmtId="164" xfId="0" applyNumberFormat="1" applyFont="1" applyBorder="1" applyAlignment="1">
      <alignment horizontal="right" vertical="center" wrapText="1"/>
    </xf>
    <xf fontId="22" fillId="0" borderId="0" numFmtId="164" xfId="0" applyNumberFormat="1" applyFont="1" applyProtection="1"/>
    <xf fontId="17" fillId="33" borderId="0" numFmtId="164" xfId="0" applyNumberFormat="1" applyFont="1" applyFill="1" applyProtection="1"/>
    <xf fontId="0" fillId="33" borderId="0" numFmtId="0" xfId="0" applyFill="1"/>
  </cellXfs>
  <cellStyles count="49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ткрывавшаяся гиперссылка" xfId="39" builtinId="9"/>
    <cellStyle name="Плохой" xfId="40" builtinId="27"/>
    <cellStyle name="Пояснение" xfId="41" builtinId="53"/>
    <cellStyle name="Примечание" xfId="42" builtinId="10"/>
    <cellStyle name="Процентный" xfId="43" builtinId="5"/>
    <cellStyle name="Связанная ячейка" xfId="44" builtinId="24"/>
    <cellStyle name="Текст предупреждения" xfId="45" builtinId="11"/>
    <cellStyle name="Финансовый" xfId="46" builtinId="3"/>
    <cellStyle name="Финансовый [0]" xfId="47" builtinId="6"/>
    <cellStyle name="Хороший" xfId="48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pane xSplit="3" ySplit="5" topLeftCell="D6" activePane="bottomRight" state="frozen"/>
      <selection activeCell="H144" activeCellId="0" sqref="H144"/>
    </sheetView>
  </sheetViews>
  <sheetFormatPr baseColWidth="8" defaultRowHeight="12.75" customHeight="1"/>
  <cols>
    <col customWidth="1" min="1" max="1" style="1" width="7.2851600000000003"/>
    <col customWidth="1" min="2" max="2" style="2" width="25.710899999999999"/>
    <col customWidth="1" min="3" max="3" style="2" width="47.140599999999999"/>
    <col customWidth="1" min="4" max="4" style="3" width="14.2852"/>
    <col customWidth="1" min="5" max="5" style="3" width="13.140599999999999"/>
    <col customWidth="1" min="6" max="6" style="4" width="13.140599999999999"/>
    <col customWidth="1" min="7" max="8" style="2" width="9"/>
    <col customWidth="1" min="9" max="9" style="5" width="10.5703"/>
    <col customWidth="1" min="10" max="10" width="13.421875"/>
  </cols>
  <sheetData>
    <row r="1" ht="15.75" customHeight="1">
      <c r="I1" s="6" t="s">
        <v>0</v>
      </c>
    </row>
    <row r="2" ht="15.75" customHeight="1">
      <c r="I2" s="6" t="s">
        <v>1</v>
      </c>
    </row>
    <row r="3" s="7" customFormat="1" ht="20.25" customHeight="1">
      <c r="A3" s="8" t="s">
        <v>2</v>
      </c>
      <c r="B3" s="8"/>
      <c r="C3" s="8"/>
      <c r="D3" s="8"/>
      <c r="E3" s="8"/>
      <c r="F3" s="8"/>
      <c r="G3" s="8"/>
      <c r="H3" s="8"/>
      <c r="I3" s="8"/>
    </row>
    <row r="4" s="7" customFormat="1" ht="15" customHeight="1">
      <c r="A4" s="1"/>
      <c r="B4" s="9"/>
      <c r="C4" s="9"/>
      <c r="D4" s="10"/>
      <c r="E4" s="10"/>
      <c r="F4" s="11"/>
      <c r="G4" s="12"/>
      <c r="H4" s="12"/>
      <c r="I4" s="13" t="s">
        <v>3</v>
      </c>
    </row>
    <row r="5" s="7" customFormat="1" ht="88.5" customHeight="1">
      <c r="A5" s="14" t="s">
        <v>4</v>
      </c>
      <c r="B5" s="14" t="s">
        <v>5</v>
      </c>
      <c r="C5" s="14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8" t="s">
        <v>11</v>
      </c>
      <c r="I5" s="19" t="s">
        <v>12</v>
      </c>
    </row>
    <row r="6" s="12" customFormat="1" ht="48" customHeight="1">
      <c r="A6" s="20" t="s">
        <v>13</v>
      </c>
      <c r="B6" s="21" t="s">
        <v>14</v>
      </c>
      <c r="C6" s="21" t="s">
        <v>15</v>
      </c>
      <c r="D6" s="22">
        <f>D7+D8</f>
        <v>585059.97999999998</v>
      </c>
      <c r="E6" s="22">
        <f>E7+E8</f>
        <v>14042.200000000001</v>
      </c>
      <c r="F6" s="22">
        <f>F7+F8</f>
        <v>5968.2799999999997</v>
      </c>
      <c r="G6" s="22">
        <f t="shared" ref="G6:G7" si="0">F6/E6*100</f>
        <v>42.502456879976066</v>
      </c>
      <c r="H6" s="22">
        <f t="shared" ref="H6:H69" si="1">F6/D6*100</f>
        <v>1.0201142111959187</v>
      </c>
      <c r="I6" s="23">
        <f t="shared" ref="I6:I9" si="2">G6-95</f>
        <v>-52.497543120023934</v>
      </c>
      <c r="J6" s="24"/>
    </row>
    <row r="7" s="25" customFormat="1" ht="18" customHeight="1">
      <c r="A7" s="26"/>
      <c r="B7" s="27"/>
      <c r="C7" s="28" t="s">
        <v>16</v>
      </c>
      <c r="D7" s="29">
        <v>585059.97999999998</v>
      </c>
      <c r="E7" s="30">
        <v>14042.200000000001</v>
      </c>
      <c r="F7" s="29">
        <v>5968.2799999999997</v>
      </c>
      <c r="G7" s="30">
        <f t="shared" si="0"/>
        <v>42.502456879976066</v>
      </c>
      <c r="H7" s="30">
        <f t="shared" si="1"/>
        <v>1.0201142111959187</v>
      </c>
      <c r="I7" s="31">
        <f t="shared" si="2"/>
        <v>-52.497543120023934</v>
      </c>
    </row>
    <row r="8" s="3" customFormat="1" ht="27" hidden="1" customHeight="1">
      <c r="A8" s="32"/>
      <c r="B8" s="33"/>
      <c r="C8" s="28" t="s">
        <v>17</v>
      </c>
      <c r="D8" s="30"/>
      <c r="E8" s="30"/>
      <c r="F8" s="30"/>
      <c r="G8" s="30"/>
      <c r="H8" s="30" t="e">
        <f t="shared" si="1"/>
        <v>#DIV/0!</v>
      </c>
      <c r="I8" s="31">
        <f t="shared" si="2"/>
        <v>-95</v>
      </c>
    </row>
    <row r="9" s="12" customFormat="1" ht="21.75" customHeight="1">
      <c r="A9" s="34"/>
      <c r="B9" s="35"/>
      <c r="C9" s="36" t="s">
        <v>18</v>
      </c>
      <c r="D9" s="37">
        <v>260000</v>
      </c>
      <c r="E9" s="37">
        <v>0</v>
      </c>
      <c r="F9" s="37">
        <v>0</v>
      </c>
      <c r="G9" s="38"/>
      <c r="H9" s="38">
        <f t="shared" si="1"/>
        <v>0</v>
      </c>
      <c r="I9" s="39">
        <f t="shared" si="2"/>
        <v>-95</v>
      </c>
    </row>
    <row r="10" s="7" customFormat="1" ht="30" customHeight="1">
      <c r="A10" s="20" t="s">
        <v>19</v>
      </c>
      <c r="B10" s="21" t="s">
        <v>20</v>
      </c>
      <c r="C10" s="21" t="s">
        <v>21</v>
      </c>
      <c r="D10" s="40">
        <f>D11+D18+D21</f>
        <v>443194.04000000004</v>
      </c>
      <c r="E10" s="40">
        <f>E11+E18+E21</f>
        <v>13584.299999999999</v>
      </c>
      <c r="F10" s="40">
        <f>F11+F18+F21</f>
        <v>13210.67</v>
      </c>
      <c r="G10" s="22">
        <f t="shared" ref="G10:G73" si="3">F10/E10*100</f>
        <v>97.249545431122698</v>
      </c>
      <c r="H10" s="22">
        <f t="shared" si="1"/>
        <v>2.9807869257447592</v>
      </c>
      <c r="I10" s="23">
        <f t="shared" ref="I10:I73" si="4">G10-95</f>
        <v>2.2495454311226979</v>
      </c>
      <c r="J10" s="24"/>
    </row>
    <row r="11" s="7" customFormat="1" ht="27.75" customHeight="1">
      <c r="A11" s="41"/>
      <c r="B11" s="42"/>
      <c r="C11" s="43" t="s">
        <v>22</v>
      </c>
      <c r="D11" s="44">
        <f>D12+D13+D14+D15+D16+D17</f>
        <v>365575.44</v>
      </c>
      <c r="E11" s="44">
        <f>E12+E13+E14+E15+E16+E17</f>
        <v>13584.299999999999</v>
      </c>
      <c r="F11" s="44">
        <f>F12+F13+F14+F15+F16+F17</f>
        <v>13210.67</v>
      </c>
      <c r="G11" s="45">
        <f t="shared" si="3"/>
        <v>97.249545431122698</v>
      </c>
      <c r="H11" s="46">
        <f t="shared" si="1"/>
        <v>3.6136645284486288</v>
      </c>
      <c r="I11" s="47">
        <f t="shared" si="4"/>
        <v>2.2495454311226979</v>
      </c>
      <c r="J11" s="48"/>
    </row>
    <row r="12" s="7" customFormat="1" ht="18.75" hidden="1" customHeight="1">
      <c r="A12" s="49"/>
      <c r="B12" s="50"/>
      <c r="C12" s="51" t="s">
        <v>23</v>
      </c>
      <c r="D12" s="52">
        <v>169604.39999999999</v>
      </c>
      <c r="E12" s="52">
        <v>7092.3800000000001</v>
      </c>
      <c r="F12" s="52">
        <v>6745.3199999999997</v>
      </c>
      <c r="G12" s="30">
        <f t="shared" si="3"/>
        <v>95.106579173704731</v>
      </c>
      <c r="H12" s="30">
        <f t="shared" si="1"/>
        <v>3.9770902169990872</v>
      </c>
      <c r="I12" s="31">
        <f t="shared" si="4"/>
        <v>0.10657917370473058</v>
      </c>
    </row>
    <row r="13" s="7" customFormat="1" ht="26.25" hidden="1" customHeight="1">
      <c r="A13" s="49"/>
      <c r="B13" s="50"/>
      <c r="C13" s="51" t="s">
        <v>24</v>
      </c>
      <c r="D13" s="30">
        <v>151220.89999999999</v>
      </c>
      <c r="E13" s="30">
        <v>6491.9200000000001</v>
      </c>
      <c r="F13" s="30">
        <v>6465.3500000000004</v>
      </c>
      <c r="G13" s="30">
        <f t="shared" si="3"/>
        <v>99.59072200520032</v>
      </c>
      <c r="H13" s="30">
        <f>F13/D13*100</f>
        <v>4.2754341496446591</v>
      </c>
      <c r="I13" s="31">
        <f t="shared" si="4"/>
        <v>4.5907220052003197</v>
      </c>
    </row>
    <row r="14" s="3" customFormat="1" ht="27" hidden="1" customHeight="1">
      <c r="A14" s="49"/>
      <c r="B14" s="50"/>
      <c r="C14" s="51" t="s">
        <v>25</v>
      </c>
      <c r="D14" s="30"/>
      <c r="E14" s="30"/>
      <c r="F14" s="30"/>
      <c r="G14" s="30"/>
      <c r="H14" s="30"/>
      <c r="I14" s="31">
        <f t="shared" si="4"/>
        <v>-95</v>
      </c>
    </row>
    <row r="15" s="7" customFormat="1" ht="27" hidden="1" customHeight="1">
      <c r="A15" s="49"/>
      <c r="B15" s="50"/>
      <c r="C15" s="51" t="s">
        <v>26</v>
      </c>
      <c r="D15" s="30">
        <v>2732.1999999999998</v>
      </c>
      <c r="E15" s="30">
        <v>0</v>
      </c>
      <c r="F15" s="30">
        <v>0</v>
      </c>
      <c r="G15" s="30"/>
      <c r="H15" s="30">
        <f t="shared" si="1"/>
        <v>0</v>
      </c>
      <c r="I15" s="31">
        <f t="shared" si="4"/>
        <v>-95</v>
      </c>
    </row>
    <row r="16" s="7" customFormat="1" ht="27" hidden="1" customHeight="1">
      <c r="A16" s="49"/>
      <c r="B16" s="50"/>
      <c r="C16" s="51" t="s">
        <v>27</v>
      </c>
      <c r="D16" s="30">
        <v>3181.5</v>
      </c>
      <c r="E16" s="30">
        <v>0</v>
      </c>
      <c r="F16" s="30">
        <v>0</v>
      </c>
      <c r="G16" s="30"/>
      <c r="H16" s="30">
        <f t="shared" si="1"/>
        <v>0</v>
      </c>
      <c r="I16" s="31">
        <f t="shared" si="4"/>
        <v>-95</v>
      </c>
    </row>
    <row r="17" s="7" customFormat="1" ht="27" hidden="1" customHeight="1">
      <c r="A17" s="49"/>
      <c r="B17" s="50"/>
      <c r="C17" s="51" t="s">
        <v>28</v>
      </c>
      <c r="D17" s="53">
        <v>38836.440000000002</v>
      </c>
      <c r="E17" s="53">
        <v>0</v>
      </c>
      <c r="F17" s="53">
        <v>0</v>
      </c>
      <c r="G17" s="30"/>
      <c r="H17" s="30"/>
      <c r="I17" s="31">
        <f t="shared" si="4"/>
        <v>-95</v>
      </c>
    </row>
    <row r="18" s="7" customFormat="1" ht="27" customHeight="1">
      <c r="A18" s="49"/>
      <c r="B18" s="50"/>
      <c r="C18" s="43" t="s">
        <v>29</v>
      </c>
      <c r="D18" s="44">
        <f>D19+D20</f>
        <v>77618.600000000006</v>
      </c>
      <c r="E18" s="44">
        <f>E19+E20</f>
        <v>0</v>
      </c>
      <c r="F18" s="44">
        <f>F19+F20</f>
        <v>0</v>
      </c>
      <c r="G18" s="45"/>
      <c r="H18" s="46">
        <f>F18/D18*100</f>
        <v>0</v>
      </c>
      <c r="I18" s="31">
        <f t="shared" si="4"/>
        <v>-95</v>
      </c>
    </row>
    <row r="19" s="12" customFormat="1" ht="28.149999999999999" hidden="1" customHeight="1">
      <c r="A19" s="49"/>
      <c r="B19" s="50"/>
      <c r="C19" s="28" t="s">
        <v>28</v>
      </c>
      <c r="D19" s="52"/>
      <c r="E19" s="52"/>
      <c r="F19" s="52"/>
      <c r="G19" s="30"/>
      <c r="H19" s="30" t="e">
        <f t="shared" si="1"/>
        <v>#DIV/0!</v>
      </c>
      <c r="I19" s="31">
        <f t="shared" si="4"/>
        <v>-95</v>
      </c>
    </row>
    <row r="20" s="12" customFormat="1" ht="18" hidden="1" customHeight="1">
      <c r="A20" s="49"/>
      <c r="B20" s="50"/>
      <c r="C20" s="28" t="s">
        <v>30</v>
      </c>
      <c r="D20" s="30">
        <v>77618.600000000006</v>
      </c>
      <c r="E20" s="30">
        <v>0</v>
      </c>
      <c r="F20" s="30">
        <v>0</v>
      </c>
      <c r="G20" s="30"/>
      <c r="H20" s="30">
        <f t="shared" si="1"/>
        <v>0</v>
      </c>
      <c r="I20" s="31">
        <f t="shared" si="4"/>
        <v>-95</v>
      </c>
    </row>
    <row r="21" s="3" customFormat="1" ht="30" hidden="1" customHeight="1">
      <c r="A21" s="54"/>
      <c r="B21" s="55"/>
      <c r="C21" s="28" t="s">
        <v>17</v>
      </c>
      <c r="D21" s="30"/>
      <c r="E21" s="30"/>
      <c r="F21" s="30"/>
      <c r="G21" s="30"/>
      <c r="H21" s="30" t="e">
        <f t="shared" si="1"/>
        <v>#DIV/0!</v>
      </c>
      <c r="I21" s="31">
        <f t="shared" si="4"/>
        <v>-95</v>
      </c>
    </row>
    <row r="22" s="2" customFormat="1" ht="62.25" customHeight="1">
      <c r="A22" s="20" t="s">
        <v>31</v>
      </c>
      <c r="B22" s="21" t="s">
        <v>32</v>
      </c>
      <c r="C22" s="21" t="s">
        <v>33</v>
      </c>
      <c r="D22" s="22">
        <f>D23+D24+D25</f>
        <v>129458</v>
      </c>
      <c r="E22" s="22">
        <f>E23+E24+E25</f>
        <v>6156.6999999999998</v>
      </c>
      <c r="F22" s="22">
        <f>F23+F24+F25</f>
        <v>4626.6099999999997</v>
      </c>
      <c r="G22" s="22">
        <f t="shared" si="3"/>
        <v>75.147562817743264</v>
      </c>
      <c r="H22" s="22">
        <f t="shared" si="1"/>
        <v>3.5738308949620725</v>
      </c>
      <c r="I22" s="23">
        <f t="shared" si="4"/>
        <v>-19.852437182256736</v>
      </c>
    </row>
    <row r="23" s="12" customFormat="1" ht="17.25" customHeight="1">
      <c r="A23" s="41"/>
      <c r="B23" s="42"/>
      <c r="C23" s="56" t="s">
        <v>16</v>
      </c>
      <c r="D23" s="30">
        <v>129458</v>
      </c>
      <c r="E23" s="30">
        <v>6156.6999999999998</v>
      </c>
      <c r="F23" s="30">
        <v>4626.6099999999997</v>
      </c>
      <c r="G23" s="30">
        <f t="shared" si="3"/>
        <v>75.147562817743264</v>
      </c>
      <c r="H23" s="30">
        <f t="shared" si="1"/>
        <v>3.5738308949620725</v>
      </c>
      <c r="I23" s="31">
        <f t="shared" si="4"/>
        <v>-19.852437182256736</v>
      </c>
    </row>
    <row r="24" s="57" customFormat="1" ht="17.25" hidden="1" customHeight="1">
      <c r="A24" s="49"/>
      <c r="B24" s="50"/>
      <c r="C24" s="56" t="s">
        <v>34</v>
      </c>
      <c r="D24" s="30">
        <v>0</v>
      </c>
      <c r="E24" s="30">
        <v>0</v>
      </c>
      <c r="F24" s="30">
        <v>0</v>
      </c>
      <c r="G24" s="30" t="e">
        <f t="shared" si="3"/>
        <v>#DIV/0!</v>
      </c>
      <c r="H24" s="30" t="e">
        <f t="shared" si="1"/>
        <v>#DIV/0!</v>
      </c>
      <c r="I24" s="31" t="e">
        <f t="shared" si="4"/>
        <v>#DIV/0!</v>
      </c>
    </row>
    <row r="25" s="57" customFormat="1" ht="26.25" hidden="1" customHeight="1">
      <c r="A25" s="54"/>
      <c r="B25" s="55"/>
      <c r="C25" s="28" t="s">
        <v>17</v>
      </c>
      <c r="D25" s="30"/>
      <c r="E25" s="30"/>
      <c r="F25" s="30"/>
      <c r="G25" s="30" t="e">
        <f t="shared" si="3"/>
        <v>#DIV/0!</v>
      </c>
      <c r="H25" s="30" t="e">
        <f t="shared" ref="H25:H26" si="5">F25/D25*100</f>
        <v>#DIV/0!</v>
      </c>
      <c r="I25" s="31" t="e">
        <f t="shared" si="4"/>
        <v>#DIV/0!</v>
      </c>
    </row>
    <row r="26" s="57" customFormat="1" ht="48" customHeight="1">
      <c r="A26" s="58">
        <v>910</v>
      </c>
      <c r="B26" s="59" t="s">
        <v>35</v>
      </c>
      <c r="C26" s="21" t="s">
        <v>36</v>
      </c>
      <c r="D26" s="22">
        <f>D27+D28</f>
        <v>62931.800000000003</v>
      </c>
      <c r="E26" s="22">
        <f>E27+E28</f>
        <v>3650</v>
      </c>
      <c r="F26" s="22">
        <f>F27+F28</f>
        <v>3598.7600000000002</v>
      </c>
      <c r="G26" s="22">
        <f t="shared" si="3"/>
        <v>98.596164383561643</v>
      </c>
      <c r="H26" s="22">
        <f t="shared" si="5"/>
        <v>5.7185079721222021</v>
      </c>
      <c r="I26" s="23">
        <f t="shared" si="4"/>
        <v>3.5961643835616428</v>
      </c>
    </row>
    <row r="27" s="57" customFormat="1" ht="18" customHeight="1">
      <c r="A27" s="60"/>
      <c r="B27" s="61"/>
      <c r="C27" s="56" t="s">
        <v>34</v>
      </c>
      <c r="D27" s="30">
        <v>62931.800000000003</v>
      </c>
      <c r="E27" s="30">
        <v>3650</v>
      </c>
      <c r="F27" s="30">
        <v>3598.7600000000002</v>
      </c>
      <c r="G27" s="30">
        <f t="shared" si="3"/>
        <v>98.596164383561643</v>
      </c>
      <c r="H27" s="30">
        <f t="shared" si="1"/>
        <v>5.7185079721222021</v>
      </c>
      <c r="I27" s="31">
        <f t="shared" si="4"/>
        <v>3.5961643835616428</v>
      </c>
    </row>
    <row r="28" s="57" customFormat="1" ht="26.25" hidden="1" customHeight="1">
      <c r="A28" s="62"/>
      <c r="B28" s="63"/>
      <c r="C28" s="28" t="s">
        <v>17</v>
      </c>
      <c r="D28" s="30"/>
      <c r="E28" s="30"/>
      <c r="F28" s="30"/>
      <c r="G28" s="30" t="e">
        <f t="shared" si="3"/>
        <v>#DIV/0!</v>
      </c>
      <c r="H28" s="30" t="e">
        <f>F28/D28*100</f>
        <v>#DIV/0!</v>
      </c>
      <c r="I28" s="31" t="e">
        <f t="shared" si="4"/>
        <v>#DIV/0!</v>
      </c>
    </row>
    <row r="29" s="12" customFormat="1" ht="44.25" customHeight="1">
      <c r="A29" s="64" t="s">
        <v>37</v>
      </c>
      <c r="B29" s="65" t="s">
        <v>38</v>
      </c>
      <c r="C29" s="21" t="s">
        <v>39</v>
      </c>
      <c r="D29" s="22">
        <f>D30+D31+D32</f>
        <v>599195.29000000004</v>
      </c>
      <c r="E29" s="22">
        <f>E30+E31+E32</f>
        <v>9873.8500000000004</v>
      </c>
      <c r="F29" s="22">
        <f>F30+F31+F32</f>
        <v>5914.3800000000001</v>
      </c>
      <c r="G29" s="22">
        <f t="shared" si="3"/>
        <v>59.899431326179752</v>
      </c>
      <c r="H29" s="22">
        <f t="shared" si="1"/>
        <v>0.98705382013266496</v>
      </c>
      <c r="I29" s="23">
        <f t="shared" si="4"/>
        <v>-35.100568673820248</v>
      </c>
    </row>
    <row r="30" s="25" customFormat="1" ht="17.25" customHeight="1">
      <c r="A30" s="26"/>
      <c r="B30" s="27"/>
      <c r="C30" s="28" t="s">
        <v>16</v>
      </c>
      <c r="D30" s="30">
        <v>512483</v>
      </c>
      <c r="E30" s="30">
        <v>9379.6499999999996</v>
      </c>
      <c r="F30" s="30">
        <v>5891.6999999999998</v>
      </c>
      <c r="G30" s="30">
        <f t="shared" si="3"/>
        <v>62.813644432361549</v>
      </c>
      <c r="H30" s="30">
        <f t="shared" si="1"/>
        <v>1.1496381343381146</v>
      </c>
      <c r="I30" s="31">
        <f t="shared" si="4"/>
        <v>-32.186355567638451</v>
      </c>
    </row>
    <row r="31" s="66" customFormat="1" ht="17.25" customHeight="1">
      <c r="A31" s="32"/>
      <c r="B31" s="33"/>
      <c r="C31" s="28" t="s">
        <v>34</v>
      </c>
      <c r="D31" s="30">
        <v>33261.599999999999</v>
      </c>
      <c r="E31" s="30">
        <v>494.19999999999999</v>
      </c>
      <c r="F31" s="30">
        <v>22.68</v>
      </c>
      <c r="G31" s="30">
        <f t="shared" si="3"/>
        <v>4.5892351274787542</v>
      </c>
      <c r="H31" s="30">
        <f t="shared" si="1"/>
        <v>0.068186737859874461</v>
      </c>
      <c r="I31" s="31">
        <f t="shared" si="4"/>
        <v>-90.410764872521241</v>
      </c>
    </row>
    <row r="32" s="66" customFormat="1" ht="26.25" customHeight="1">
      <c r="A32" s="32"/>
      <c r="B32" s="33"/>
      <c r="C32" s="28" t="s">
        <v>17</v>
      </c>
      <c r="D32" s="30">
        <v>53450.690000000002</v>
      </c>
      <c r="E32" s="30">
        <v>0</v>
      </c>
      <c r="F32" s="30">
        <v>0</v>
      </c>
      <c r="G32" s="30"/>
      <c r="H32" s="30">
        <f t="shared" si="1"/>
        <v>0</v>
      </c>
      <c r="I32" s="31">
        <f t="shared" si="4"/>
        <v>-95</v>
      </c>
    </row>
    <row r="33" s="66" customFormat="1" ht="21.75" hidden="1" customHeight="1">
      <c r="A33" s="34"/>
      <c r="B33" s="35"/>
      <c r="C33" s="67" t="s">
        <v>18</v>
      </c>
      <c r="D33" s="46"/>
      <c r="E33" s="46"/>
      <c r="F33" s="38"/>
      <c r="G33" s="30" t="e">
        <f t="shared" si="3"/>
        <v>#DIV/0!</v>
      </c>
      <c r="H33" s="68" t="e">
        <f t="shared" si="1"/>
        <v>#DIV/0!</v>
      </c>
      <c r="I33" s="69" t="e">
        <f t="shared" si="4"/>
        <v>#DIV/0!</v>
      </c>
    </row>
    <row r="34" s="12" customFormat="1" ht="48" customHeight="1">
      <c r="A34" s="70">
        <v>924</v>
      </c>
      <c r="B34" s="71" t="s">
        <v>40</v>
      </c>
      <c r="C34" s="21" t="s">
        <v>41</v>
      </c>
      <c r="D34" s="22">
        <f>D35+D36</f>
        <v>2627555.8900000001</v>
      </c>
      <c r="E34" s="22">
        <f>E35+E36</f>
        <v>116783.37</v>
      </c>
      <c r="F34" s="22">
        <f>F35+F36</f>
        <v>115565.5</v>
      </c>
      <c r="G34" s="22">
        <f t="shared" si="3"/>
        <v>98.957154601721115</v>
      </c>
      <c r="H34" s="22">
        <f t="shared" si="1"/>
        <v>4.3982128197470995</v>
      </c>
      <c r="I34" s="23">
        <f t="shared" si="4"/>
        <v>3.9571546017211148</v>
      </c>
    </row>
    <row r="35" s="12" customFormat="1" ht="16.5" customHeight="1">
      <c r="A35" s="72"/>
      <c r="B35" s="72"/>
      <c r="C35" s="28" t="s">
        <v>16</v>
      </c>
      <c r="D35" s="30">
        <v>2609695.9399999999</v>
      </c>
      <c r="E35" s="30">
        <v>116783.37</v>
      </c>
      <c r="F35" s="30">
        <v>115565.5</v>
      </c>
      <c r="G35" s="30">
        <f t="shared" si="3"/>
        <v>98.957154601721115</v>
      </c>
      <c r="H35" s="30">
        <f t="shared" si="1"/>
        <v>4.4283128248266346</v>
      </c>
      <c r="I35" s="31">
        <f t="shared" si="4"/>
        <v>3.9571546017211148</v>
      </c>
    </row>
    <row r="36" s="12" customFormat="1" ht="27.75" customHeight="1">
      <c r="A36" s="72"/>
      <c r="B36" s="72"/>
      <c r="C36" s="73" t="s">
        <v>17</v>
      </c>
      <c r="D36" s="30">
        <v>17859.950000000001</v>
      </c>
      <c r="E36" s="30">
        <v>0</v>
      </c>
      <c r="F36" s="30">
        <v>0</v>
      </c>
      <c r="G36" s="30"/>
      <c r="H36" s="30">
        <f t="shared" si="1"/>
        <v>0</v>
      </c>
      <c r="I36" s="31">
        <f t="shared" si="4"/>
        <v>-95</v>
      </c>
    </row>
    <row r="37" s="12" customFormat="1" ht="21.75" hidden="1" customHeight="1">
      <c r="A37" s="74"/>
      <c r="B37" s="75"/>
      <c r="C37" s="76" t="s">
        <v>18</v>
      </c>
      <c r="D37" s="46">
        <v>0</v>
      </c>
      <c r="E37" s="46">
        <v>0</v>
      </c>
      <c r="F37" s="38">
        <v>0</v>
      </c>
      <c r="G37" s="38" t="e">
        <f t="shared" si="3"/>
        <v>#DIV/0!</v>
      </c>
      <c r="H37" s="38" t="e">
        <f>F37/D37*100</f>
        <v>#DIV/0!</v>
      </c>
      <c r="I37" s="39" t="e">
        <f t="shared" si="4"/>
        <v>#DIV/0!</v>
      </c>
    </row>
    <row r="38" s="12" customFormat="1" ht="30" customHeight="1">
      <c r="A38" s="77" t="s">
        <v>42</v>
      </c>
      <c r="B38" s="78" t="s">
        <v>43</v>
      </c>
      <c r="C38" s="21" t="s">
        <v>44</v>
      </c>
      <c r="D38" s="22">
        <f>D39+D40+D41</f>
        <v>22737822.609999999</v>
      </c>
      <c r="E38" s="22">
        <f>E39+E40+E41</f>
        <v>981125.27000000002</v>
      </c>
      <c r="F38" s="22">
        <f>F39+F40+F41</f>
        <v>979852.90000000002</v>
      </c>
      <c r="G38" s="22">
        <f t="shared" si="3"/>
        <v>99.870315235076973</v>
      </c>
      <c r="H38" s="22">
        <f t="shared" si="1"/>
        <v>4.3093523808610623</v>
      </c>
      <c r="I38" s="23">
        <f t="shared" si="4"/>
        <v>4.8703152350769727</v>
      </c>
    </row>
    <row r="39" s="25" customFormat="1" ht="16.5" customHeight="1">
      <c r="A39" s="26"/>
      <c r="B39" s="27"/>
      <c r="C39" s="56" t="s">
        <v>16</v>
      </c>
      <c r="D39" s="30">
        <v>5743444.2999999998</v>
      </c>
      <c r="E39" s="30">
        <v>254317.76999999999</v>
      </c>
      <c r="F39" s="30">
        <v>253045.39999999999</v>
      </c>
      <c r="G39" s="30">
        <f t="shared" si="3"/>
        <v>99.499692844900295</v>
      </c>
      <c r="H39" s="30">
        <f t="shared" si="1"/>
        <v>4.4058127280872208</v>
      </c>
      <c r="I39" s="79">
        <f t="shared" si="4"/>
        <v>4.4996928449002951</v>
      </c>
    </row>
    <row r="40" s="12" customFormat="1" ht="18.75" customHeight="1">
      <c r="A40" s="32"/>
      <c r="B40" s="33"/>
      <c r="C40" s="56" t="s">
        <v>34</v>
      </c>
      <c r="D40" s="30">
        <v>15170292</v>
      </c>
      <c r="E40" s="30">
        <v>720507.19999999995</v>
      </c>
      <c r="F40" s="30">
        <v>720507.19999999995</v>
      </c>
      <c r="G40" s="30">
        <f t="shared" si="3"/>
        <v>100</v>
      </c>
      <c r="H40" s="30">
        <f t="shared" si="1"/>
        <v>4.7494616451680693</v>
      </c>
      <c r="I40" s="79">
        <f t="shared" si="4"/>
        <v>5</v>
      </c>
    </row>
    <row r="41" s="12" customFormat="1" ht="27" customHeight="1">
      <c r="A41" s="32"/>
      <c r="B41" s="33"/>
      <c r="C41" s="56" t="s">
        <v>17</v>
      </c>
      <c r="D41" s="30">
        <v>1824086.3100000001</v>
      </c>
      <c r="E41" s="30">
        <v>6300.3000000000002</v>
      </c>
      <c r="F41" s="30">
        <v>6300.3000000000002</v>
      </c>
      <c r="G41" s="30">
        <f t="shared" si="3"/>
        <v>100</v>
      </c>
      <c r="H41" s="30">
        <f t="shared" si="1"/>
        <v>0.34539484044480329</v>
      </c>
      <c r="I41" s="31">
        <f t="shared" si="4"/>
        <v>5</v>
      </c>
    </row>
    <row r="42" s="12" customFormat="1" ht="21.75" customHeight="1">
      <c r="A42" s="34"/>
      <c r="B42" s="35"/>
      <c r="C42" s="67" t="s">
        <v>18</v>
      </c>
      <c r="D42" s="38">
        <v>67728.399999999994</v>
      </c>
      <c r="E42" s="38">
        <v>0</v>
      </c>
      <c r="F42" s="38">
        <v>0</v>
      </c>
      <c r="G42" s="38"/>
      <c r="H42" s="38">
        <f t="shared" si="1"/>
        <v>0</v>
      </c>
      <c r="I42" s="39">
        <f t="shared" si="4"/>
        <v>-95</v>
      </c>
    </row>
    <row r="43" s="12" customFormat="1" ht="30" customHeight="1">
      <c r="A43" s="20" t="s">
        <v>45</v>
      </c>
      <c r="B43" s="21" t="s">
        <v>46</v>
      </c>
      <c r="C43" s="21" t="s">
        <v>47</v>
      </c>
      <c r="D43" s="22">
        <f>D44+D45+D46</f>
        <v>96835.990000000005</v>
      </c>
      <c r="E43" s="22">
        <f>E44+E45+E46</f>
        <v>5285.3599999999997</v>
      </c>
      <c r="F43" s="22">
        <f>F44+F45+F46</f>
        <v>2564.6799999999998</v>
      </c>
      <c r="G43" s="22">
        <f t="shared" si="3"/>
        <v>48.524225407540825</v>
      </c>
      <c r="H43" s="22">
        <f t="shared" si="1"/>
        <v>2.6484781123216687</v>
      </c>
      <c r="I43" s="23">
        <f t="shared" si="4"/>
        <v>-46.475774592459175</v>
      </c>
    </row>
    <row r="44" s="25" customFormat="1" ht="16.5" customHeight="1">
      <c r="A44" s="26"/>
      <c r="B44" s="27"/>
      <c r="C44" s="80" t="s">
        <v>16</v>
      </c>
      <c r="D44" s="30">
        <v>91388.889999999999</v>
      </c>
      <c r="E44" s="30">
        <v>4883.9799999999996</v>
      </c>
      <c r="F44" s="30">
        <v>2453.7399999999998</v>
      </c>
      <c r="G44" s="30">
        <f t="shared" si="3"/>
        <v>50.240582475767717</v>
      </c>
      <c r="H44" s="30">
        <f t="shared" si="1"/>
        <v>2.6849434324019033</v>
      </c>
      <c r="I44" s="31">
        <f t="shared" si="4"/>
        <v>-44.759417524232283</v>
      </c>
    </row>
    <row r="45" s="12" customFormat="1" ht="16.5" customHeight="1">
      <c r="A45" s="32"/>
      <c r="B45" s="33"/>
      <c r="C45" s="56" t="s">
        <v>34</v>
      </c>
      <c r="D45" s="30">
        <v>5447.1000000000004</v>
      </c>
      <c r="E45" s="30">
        <v>401.38</v>
      </c>
      <c r="F45" s="30">
        <v>110.94</v>
      </c>
      <c r="G45" s="30">
        <f t="shared" si="3"/>
        <v>27.639643230853554</v>
      </c>
      <c r="H45" s="30">
        <f t="shared" si="1"/>
        <v>2.03668006829322</v>
      </c>
      <c r="I45" s="31">
        <f t="shared" si="4"/>
        <v>-67.360356769146449</v>
      </c>
    </row>
    <row r="46" s="3" customFormat="1" ht="27" hidden="1" customHeight="1">
      <c r="A46" s="34"/>
      <c r="B46" s="35"/>
      <c r="C46" s="28" t="s">
        <v>17</v>
      </c>
      <c r="D46" s="30"/>
      <c r="E46" s="30"/>
      <c r="F46" s="30"/>
      <c r="G46" s="30"/>
      <c r="H46" s="30" t="e">
        <f t="shared" si="1"/>
        <v>#DIV/0!</v>
      </c>
      <c r="I46" s="31">
        <f t="shared" si="4"/>
        <v>-95</v>
      </c>
    </row>
    <row r="47" s="12" customFormat="1" ht="30" customHeight="1">
      <c r="A47" s="20" t="s">
        <v>48</v>
      </c>
      <c r="B47" s="21" t="s">
        <v>49</v>
      </c>
      <c r="C47" s="21" t="s">
        <v>50</v>
      </c>
      <c r="D47" s="22">
        <f>D48+D49+D50</f>
        <v>197746.13999999998</v>
      </c>
      <c r="E47" s="22">
        <f>E48+E49+E50</f>
        <v>4659.6300000000001</v>
      </c>
      <c r="F47" s="22">
        <f>F48+F49+F50</f>
        <v>4556.9899999999998</v>
      </c>
      <c r="G47" s="22">
        <f t="shared" si="3"/>
        <v>97.797249996244332</v>
      </c>
      <c r="H47" s="22">
        <f t="shared" si="1"/>
        <v>2.3044647040897992</v>
      </c>
      <c r="I47" s="23">
        <f t="shared" si="4"/>
        <v>2.7972499962443322</v>
      </c>
      <c r="J47" s="24"/>
    </row>
    <row r="48" s="25" customFormat="1" ht="16.5" customHeight="1">
      <c r="A48" s="26"/>
      <c r="B48" s="27"/>
      <c r="C48" s="56" t="s">
        <v>16</v>
      </c>
      <c r="D48" s="30">
        <v>181003.84</v>
      </c>
      <c r="E48" s="30">
        <v>4032.6300000000001</v>
      </c>
      <c r="F48" s="30">
        <v>4009.5</v>
      </c>
      <c r="G48" s="30">
        <f t="shared" si="3"/>
        <v>99.4264289061977</v>
      </c>
      <c r="H48" s="30">
        <f t="shared" si="1"/>
        <v>2.2151463747951428</v>
      </c>
      <c r="I48" s="31">
        <f t="shared" si="4"/>
        <v>4.4264289061976996</v>
      </c>
    </row>
    <row r="49" s="12" customFormat="1" ht="16.5" customHeight="1">
      <c r="A49" s="32"/>
      <c r="B49" s="33"/>
      <c r="C49" s="56" t="s">
        <v>34</v>
      </c>
      <c r="D49" s="30">
        <v>16742.299999999999</v>
      </c>
      <c r="E49" s="30">
        <v>627</v>
      </c>
      <c r="F49" s="30">
        <v>547.49000000000001</v>
      </c>
      <c r="G49" s="30">
        <f t="shared" si="3"/>
        <v>87.318979266347682</v>
      </c>
      <c r="H49" s="30">
        <f t="shared" si="1"/>
        <v>3.2701002849070919</v>
      </c>
      <c r="I49" s="31">
        <f t="shared" si="4"/>
        <v>-7.6810207336523177</v>
      </c>
    </row>
    <row r="50" s="3" customFormat="1" ht="27" hidden="1" customHeight="1">
      <c r="A50" s="34"/>
      <c r="B50" s="35"/>
      <c r="C50" s="28" t="s">
        <v>17</v>
      </c>
      <c r="D50" s="30"/>
      <c r="E50" s="30"/>
      <c r="F50" s="30"/>
      <c r="G50" s="30"/>
      <c r="H50" s="30" t="e">
        <f t="shared" si="1"/>
        <v>#DIV/0!</v>
      </c>
      <c r="I50" s="31">
        <f t="shared" si="4"/>
        <v>-95</v>
      </c>
    </row>
    <row r="51" s="12" customFormat="1" ht="30" customHeight="1">
      <c r="A51" s="20" t="s">
        <v>51</v>
      </c>
      <c r="B51" s="21" t="s">
        <v>52</v>
      </c>
      <c r="C51" s="21" t="s">
        <v>53</v>
      </c>
      <c r="D51" s="22">
        <f>D52+D53+D54</f>
        <v>202084.82000000001</v>
      </c>
      <c r="E51" s="22">
        <f>E52+E53+E54</f>
        <v>5425.6099999999997</v>
      </c>
      <c r="F51" s="22">
        <f>F52+F53+F54</f>
        <v>4076.0699999999997</v>
      </c>
      <c r="G51" s="22">
        <f t="shared" si="3"/>
        <v>75.126483473747655</v>
      </c>
      <c r="H51" s="22">
        <f t="shared" si="1"/>
        <v>2.0170094913611027</v>
      </c>
      <c r="I51" s="23">
        <f t="shared" si="4"/>
        <v>-19.873516526252345</v>
      </c>
    </row>
    <row r="52" s="25" customFormat="1" ht="16.5" customHeight="1">
      <c r="A52" s="26"/>
      <c r="B52" s="27"/>
      <c r="C52" s="56" t="s">
        <v>16</v>
      </c>
      <c r="D52" s="30">
        <v>188567.82000000001</v>
      </c>
      <c r="E52" s="30">
        <v>4737.9499999999998</v>
      </c>
      <c r="F52" s="30">
        <v>3498.54</v>
      </c>
      <c r="G52" s="30">
        <f t="shared" si="3"/>
        <v>73.840796124906333</v>
      </c>
      <c r="H52" s="30">
        <f t="shared" si="1"/>
        <v>1.8553218677502874</v>
      </c>
      <c r="I52" s="31">
        <f t="shared" si="4"/>
        <v>-21.159203875093667</v>
      </c>
    </row>
    <row r="53" s="12" customFormat="1" ht="16.5" customHeight="1">
      <c r="A53" s="32"/>
      <c r="B53" s="33"/>
      <c r="C53" s="56" t="s">
        <v>34</v>
      </c>
      <c r="D53" s="30">
        <v>13517</v>
      </c>
      <c r="E53" s="30">
        <v>687.65999999999997</v>
      </c>
      <c r="F53" s="30">
        <v>577.52999999999997</v>
      </c>
      <c r="G53" s="30">
        <f t="shared" si="3"/>
        <v>83.984818078701679</v>
      </c>
      <c r="H53" s="30">
        <f t="shared" si="1"/>
        <v>4.2726196641266547</v>
      </c>
      <c r="I53" s="31">
        <f t="shared" si="4"/>
        <v>-11.015181921298321</v>
      </c>
    </row>
    <row r="54" s="3" customFormat="1" ht="27.75" hidden="1" customHeight="1">
      <c r="A54" s="34"/>
      <c r="B54" s="35"/>
      <c r="C54" s="28" t="s">
        <v>17</v>
      </c>
      <c r="D54" s="30"/>
      <c r="E54" s="30"/>
      <c r="F54" s="30"/>
      <c r="G54" s="30"/>
      <c r="H54" s="30" t="e">
        <f t="shared" si="1"/>
        <v>#DIV/0!</v>
      </c>
      <c r="I54" s="31">
        <f t="shared" si="4"/>
        <v>-95</v>
      </c>
    </row>
    <row r="55" s="12" customFormat="1" ht="30" customHeight="1">
      <c r="A55" s="20" t="s">
        <v>54</v>
      </c>
      <c r="B55" s="21" t="s">
        <v>55</v>
      </c>
      <c r="C55" s="21" t="s">
        <v>56</v>
      </c>
      <c r="D55" s="22">
        <f>D56+D57+D58</f>
        <v>183269.97</v>
      </c>
      <c r="E55" s="22">
        <f>E56+E57+E58</f>
        <v>4082.4899999999998</v>
      </c>
      <c r="F55" s="22">
        <f>F56+F57+F58</f>
        <v>3355.5599999999999</v>
      </c>
      <c r="G55" s="22">
        <f t="shared" si="3"/>
        <v>82.193955159718698</v>
      </c>
      <c r="H55" s="22">
        <f t="shared" si="1"/>
        <v>1.8309382600979311</v>
      </c>
      <c r="I55" s="23">
        <f t="shared" si="4"/>
        <v>-12.806044840281302</v>
      </c>
      <c r="J55" s="24"/>
    </row>
    <row r="56" s="25" customFormat="1" ht="16.5" customHeight="1">
      <c r="A56" s="26"/>
      <c r="B56" s="27"/>
      <c r="C56" s="56" t="s">
        <v>16</v>
      </c>
      <c r="D56" s="30">
        <v>169666.37</v>
      </c>
      <c r="E56" s="30">
        <v>3459.6900000000001</v>
      </c>
      <c r="F56" s="30">
        <v>2771.1199999999999</v>
      </c>
      <c r="G56" s="30">
        <f t="shared" si="3"/>
        <v>80.097349762550976</v>
      </c>
      <c r="H56" s="30">
        <f t="shared" si="1"/>
        <v>1.6332759403056716</v>
      </c>
      <c r="I56" s="31">
        <f t="shared" si="4"/>
        <v>-14.902650237449024</v>
      </c>
    </row>
    <row r="57" s="12" customFormat="1" ht="16.5" customHeight="1">
      <c r="A57" s="32"/>
      <c r="B57" s="33"/>
      <c r="C57" s="56" t="s">
        <v>34</v>
      </c>
      <c r="D57" s="30">
        <v>13603.6</v>
      </c>
      <c r="E57" s="30">
        <v>622.79999999999995</v>
      </c>
      <c r="F57" s="30">
        <v>584.44000000000005</v>
      </c>
      <c r="G57" s="30">
        <f t="shared" si="3"/>
        <v>93.84071933204882</v>
      </c>
      <c r="H57" s="30">
        <f t="shared" si="1"/>
        <v>4.2962157076068106</v>
      </c>
      <c r="I57" s="31">
        <f t="shared" si="4"/>
        <v>-1.1592806679511796</v>
      </c>
    </row>
    <row r="58" s="3" customFormat="1" ht="27.75" hidden="1" customHeight="1">
      <c r="A58" s="34"/>
      <c r="B58" s="35"/>
      <c r="C58" s="28" t="s">
        <v>17</v>
      </c>
      <c r="D58" s="30"/>
      <c r="E58" s="30"/>
      <c r="F58" s="30"/>
      <c r="G58" s="30"/>
      <c r="H58" s="30" t="e">
        <f t="shared" si="1"/>
        <v>#DIV/0!</v>
      </c>
      <c r="I58" s="31">
        <f t="shared" si="4"/>
        <v>-95</v>
      </c>
    </row>
    <row r="59" s="12" customFormat="1" ht="30" customHeight="1">
      <c r="A59" s="20" t="s">
        <v>57</v>
      </c>
      <c r="B59" s="21" t="s">
        <v>58</v>
      </c>
      <c r="C59" s="21" t="s">
        <v>59</v>
      </c>
      <c r="D59" s="22">
        <f>D60+D61+D62</f>
        <v>175698.60000000001</v>
      </c>
      <c r="E59" s="22">
        <f>E60+E61+E62</f>
        <v>4021.6100000000001</v>
      </c>
      <c r="F59" s="22">
        <f>F60+F61+F62</f>
        <v>3845.3899999999999</v>
      </c>
      <c r="G59" s="22">
        <f t="shared" si="3"/>
        <v>95.618172821332749</v>
      </c>
      <c r="H59" s="22">
        <f t="shared" si="1"/>
        <v>2.1886287084814562</v>
      </c>
      <c r="I59" s="23">
        <f t="shared" si="4"/>
        <v>0.61817282133274887</v>
      </c>
      <c r="J59" s="24"/>
    </row>
    <row r="60" s="25" customFormat="1" ht="16.5" customHeight="1">
      <c r="A60" s="26"/>
      <c r="B60" s="27"/>
      <c r="C60" s="56" t="s">
        <v>16</v>
      </c>
      <c r="D60" s="30">
        <v>163299.39999999999</v>
      </c>
      <c r="E60" s="30">
        <v>3496.9000000000001</v>
      </c>
      <c r="F60" s="30">
        <v>3403.6199999999999</v>
      </c>
      <c r="G60" s="30">
        <f t="shared" si="3"/>
        <v>97.332494495124251</v>
      </c>
      <c r="H60" s="30">
        <f t="shared" si="1"/>
        <v>2.0842819998113895</v>
      </c>
      <c r="I60" s="79">
        <f t="shared" si="4"/>
        <v>2.3324944951242514</v>
      </c>
    </row>
    <row r="61" s="12" customFormat="1" ht="16.5" customHeight="1">
      <c r="A61" s="32"/>
      <c r="B61" s="33"/>
      <c r="C61" s="56" t="s">
        <v>34</v>
      </c>
      <c r="D61" s="30">
        <v>12399.200000000001</v>
      </c>
      <c r="E61" s="30">
        <v>524.71000000000004</v>
      </c>
      <c r="F61" s="30">
        <v>441.76999999999998</v>
      </c>
      <c r="G61" s="30">
        <f t="shared" si="3"/>
        <v>84.193173371957826</v>
      </c>
      <c r="H61" s="30">
        <f t="shared" si="1"/>
        <v>3.5628911542680171</v>
      </c>
      <c r="I61" s="31">
        <f t="shared" si="4"/>
        <v>-10.806826628042174</v>
      </c>
    </row>
    <row r="62" s="3" customFormat="1" ht="27" hidden="1" customHeight="1">
      <c r="A62" s="34"/>
      <c r="B62" s="35"/>
      <c r="C62" s="28" t="s">
        <v>17</v>
      </c>
      <c r="D62" s="30"/>
      <c r="E62" s="30"/>
      <c r="F62" s="30"/>
      <c r="G62" s="30"/>
      <c r="H62" s="30" t="e">
        <f t="shared" si="1"/>
        <v>#DIV/0!</v>
      </c>
      <c r="I62" s="31">
        <f t="shared" si="4"/>
        <v>-95</v>
      </c>
    </row>
    <row r="63" s="12" customFormat="1" ht="30" customHeight="1">
      <c r="A63" s="20" t="s">
        <v>60</v>
      </c>
      <c r="B63" s="21" t="s">
        <v>61</v>
      </c>
      <c r="C63" s="21" t="s">
        <v>62</v>
      </c>
      <c r="D63" s="22">
        <f>D64+D65+D66</f>
        <v>159082.48999999999</v>
      </c>
      <c r="E63" s="22">
        <f>E64+E65+E66</f>
        <v>4151.3899999999994</v>
      </c>
      <c r="F63" s="22">
        <f>F64+F65+F66</f>
        <v>3940.5299999999997</v>
      </c>
      <c r="G63" s="22">
        <f t="shared" si="3"/>
        <v>94.920737391572473</v>
      </c>
      <c r="H63" s="22">
        <f t="shared" si="1"/>
        <v>2.4770356561554951</v>
      </c>
      <c r="I63" s="23">
        <f t="shared" si="4"/>
        <v>-0.07926260842752697</v>
      </c>
      <c r="J63" s="24"/>
    </row>
    <row r="64" s="25" customFormat="1" ht="16.5" customHeight="1">
      <c r="A64" s="26"/>
      <c r="B64" s="27"/>
      <c r="C64" s="56" t="s">
        <v>16</v>
      </c>
      <c r="D64" s="30">
        <v>147391.69</v>
      </c>
      <c r="E64" s="30">
        <v>3701.9899999999998</v>
      </c>
      <c r="F64" s="30">
        <v>3500.3699999999999</v>
      </c>
      <c r="G64" s="30">
        <f t="shared" si="3"/>
        <v>94.55374001550517</v>
      </c>
      <c r="H64" s="30">
        <f t="shared" si="1"/>
        <v>2.3748760869761383</v>
      </c>
      <c r="I64" s="31">
        <f t="shared" si="4"/>
        <v>-0.44625998449483006</v>
      </c>
    </row>
    <row r="65" s="12" customFormat="1" ht="16.5" customHeight="1">
      <c r="A65" s="32"/>
      <c r="B65" s="33"/>
      <c r="C65" s="56" t="s">
        <v>34</v>
      </c>
      <c r="D65" s="30">
        <v>11690.799999999999</v>
      </c>
      <c r="E65" s="30">
        <v>449.39999999999998</v>
      </c>
      <c r="F65" s="30">
        <v>440.16000000000003</v>
      </c>
      <c r="G65" s="30">
        <f t="shared" si="3"/>
        <v>97.943925233644862</v>
      </c>
      <c r="H65" s="30">
        <f t="shared" si="1"/>
        <v>3.7650118041536937</v>
      </c>
      <c r="I65" s="31">
        <f t="shared" si="4"/>
        <v>2.9439252336448618</v>
      </c>
    </row>
    <row r="66" s="3" customFormat="1" ht="27" hidden="1" customHeight="1">
      <c r="A66" s="34"/>
      <c r="B66" s="35"/>
      <c r="C66" s="28" t="s">
        <v>17</v>
      </c>
      <c r="D66" s="30"/>
      <c r="E66" s="30"/>
      <c r="F66" s="30"/>
      <c r="G66" s="30"/>
      <c r="H66" s="30" t="e">
        <f t="shared" si="1"/>
        <v>#DIV/0!</v>
      </c>
      <c r="I66" s="31">
        <f t="shared" si="4"/>
        <v>-95</v>
      </c>
    </row>
    <row r="67" s="12" customFormat="1" ht="37.5" customHeight="1">
      <c r="A67" s="20" t="s">
        <v>63</v>
      </c>
      <c r="B67" s="21" t="s">
        <v>64</v>
      </c>
      <c r="C67" s="21" t="s">
        <v>65</v>
      </c>
      <c r="D67" s="22">
        <f>D68+D69+D70</f>
        <v>162447.78</v>
      </c>
      <c r="E67" s="22">
        <f>E68+E69+E70</f>
        <v>4496.1199999999999</v>
      </c>
      <c r="F67" s="22">
        <f>F68+F69+F70</f>
        <v>4228.9899999999998</v>
      </c>
      <c r="G67" s="22">
        <f t="shared" si="3"/>
        <v>94.058655018104503</v>
      </c>
      <c r="H67" s="22">
        <f t="shared" si="1"/>
        <v>2.6032919625001956</v>
      </c>
      <c r="I67" s="23">
        <f t="shared" si="4"/>
        <v>-0.94134498189549731</v>
      </c>
      <c r="J67" s="24"/>
    </row>
    <row r="68" s="25" customFormat="1" ht="16.5" customHeight="1">
      <c r="A68" s="26"/>
      <c r="B68" s="27"/>
      <c r="C68" s="56" t="s">
        <v>16</v>
      </c>
      <c r="D68" s="30">
        <v>153102.28</v>
      </c>
      <c r="E68" s="30">
        <v>4070.5</v>
      </c>
      <c r="F68" s="30">
        <v>3807.4499999999998</v>
      </c>
      <c r="G68" s="30">
        <f t="shared" si="3"/>
        <v>93.537648937476973</v>
      </c>
      <c r="H68" s="30">
        <f t="shared" si="1"/>
        <v>2.4868669493360906</v>
      </c>
      <c r="I68" s="31">
        <f t="shared" si="4"/>
        <v>-1.4623510625230267</v>
      </c>
    </row>
    <row r="69" s="12" customFormat="1" ht="16.5" customHeight="1">
      <c r="A69" s="32"/>
      <c r="B69" s="33"/>
      <c r="C69" s="56" t="s">
        <v>34</v>
      </c>
      <c r="D69" s="30">
        <v>9345.5</v>
      </c>
      <c r="E69" s="30">
        <v>425.62</v>
      </c>
      <c r="F69" s="30">
        <v>421.54000000000002</v>
      </c>
      <c r="G69" s="30">
        <f t="shared" si="3"/>
        <v>99.041398430524879</v>
      </c>
      <c r="H69" s="30">
        <f t="shared" si="1"/>
        <v>4.5106200845326629</v>
      </c>
      <c r="I69" s="31">
        <f t="shared" si="4"/>
        <v>4.0413984305248789</v>
      </c>
    </row>
    <row r="70" s="12" customFormat="1" ht="27.75" hidden="1" customHeight="1">
      <c r="A70" s="34"/>
      <c r="B70" s="35"/>
      <c r="C70" s="28" t="s">
        <v>17</v>
      </c>
      <c r="D70" s="30"/>
      <c r="E70" s="30"/>
      <c r="F70" s="30"/>
      <c r="G70" s="30"/>
      <c r="H70" s="30" t="e">
        <f t="shared" ref="H70:H133" si="6">F70/D70*100</f>
        <v>#DIV/0!</v>
      </c>
      <c r="I70" s="31">
        <f t="shared" si="4"/>
        <v>-95</v>
      </c>
    </row>
    <row r="71" s="12" customFormat="1" ht="30" customHeight="1">
      <c r="A71" s="20" t="s">
        <v>66</v>
      </c>
      <c r="B71" s="21" t="s">
        <v>67</v>
      </c>
      <c r="C71" s="21" t="s">
        <v>68</v>
      </c>
      <c r="D71" s="22">
        <f>D72+D73+D74</f>
        <v>35530</v>
      </c>
      <c r="E71" s="22">
        <f>E72+E73+E74</f>
        <v>1473.4100000000001</v>
      </c>
      <c r="F71" s="22">
        <f>F72+F73+F74</f>
        <v>935.78000000000009</v>
      </c>
      <c r="G71" s="22">
        <f t="shared" si="3"/>
        <v>63.511174757874592</v>
      </c>
      <c r="H71" s="22">
        <f t="shared" si="6"/>
        <v>2.6337742752603437</v>
      </c>
      <c r="I71" s="23">
        <f t="shared" si="4"/>
        <v>-31.488825242125408</v>
      </c>
    </row>
    <row r="72" s="25" customFormat="1" ht="16.5" customHeight="1">
      <c r="A72" s="26"/>
      <c r="B72" s="27"/>
      <c r="C72" s="56" t="s">
        <v>16</v>
      </c>
      <c r="D72" s="30">
        <v>34710.800000000003</v>
      </c>
      <c r="E72" s="30">
        <v>1414.6600000000001</v>
      </c>
      <c r="F72" s="30">
        <v>916.96000000000004</v>
      </c>
      <c r="G72" s="30">
        <f t="shared" si="3"/>
        <v>64.818401594729465</v>
      </c>
      <c r="H72" s="30">
        <f t="shared" si="6"/>
        <v>2.6417138181776276</v>
      </c>
      <c r="I72" s="31">
        <f t="shared" si="4"/>
        <v>-30.181598405270535</v>
      </c>
    </row>
    <row r="73" s="12" customFormat="1" ht="16.5" customHeight="1">
      <c r="A73" s="32"/>
      <c r="B73" s="33"/>
      <c r="C73" s="56" t="s">
        <v>34</v>
      </c>
      <c r="D73" s="30">
        <v>819.20000000000005</v>
      </c>
      <c r="E73" s="30">
        <v>58.75</v>
      </c>
      <c r="F73" s="30">
        <v>18.82</v>
      </c>
      <c r="G73" s="30">
        <f t="shared" si="3"/>
        <v>32.03404255319149</v>
      </c>
      <c r="H73" s="30">
        <f t="shared" si="6"/>
        <v>2.29736328125</v>
      </c>
      <c r="I73" s="31">
        <f t="shared" si="4"/>
        <v>-62.96595744680851</v>
      </c>
    </row>
    <row r="74" s="12" customFormat="1" ht="27.75" hidden="1" customHeight="1">
      <c r="A74" s="34"/>
      <c r="B74" s="35"/>
      <c r="C74" s="28" t="s">
        <v>17</v>
      </c>
      <c r="D74" s="30">
        <v>0</v>
      </c>
      <c r="E74" s="30">
        <v>0</v>
      </c>
      <c r="F74" s="30">
        <v>0</v>
      </c>
      <c r="G74" s="30" t="e">
        <f t="shared" ref="G74:G103" si="7">F74/E74*100</f>
        <v>#DIV/0!</v>
      </c>
      <c r="H74" s="30" t="e">
        <f t="shared" si="6"/>
        <v>#DIV/0!</v>
      </c>
      <c r="I74" s="31" t="e">
        <f t="shared" ref="I74:I132" si="8">G74-95</f>
        <v>#DIV/0!</v>
      </c>
    </row>
    <row r="75" s="12" customFormat="1" ht="48" customHeight="1">
      <c r="A75" s="20" t="s">
        <v>69</v>
      </c>
      <c r="B75" s="21" t="s">
        <v>70</v>
      </c>
      <c r="C75" s="21" t="s">
        <v>71</v>
      </c>
      <c r="D75" s="22">
        <f>D76+D77+D78</f>
        <v>1557728.1599999999</v>
      </c>
      <c r="E75" s="22">
        <f>E76+E77+E78</f>
        <v>26943.009999999998</v>
      </c>
      <c r="F75" s="22">
        <f>F76+F77+F78</f>
        <v>11688.58</v>
      </c>
      <c r="G75" s="22">
        <f t="shared" si="7"/>
        <v>43.382606471956919</v>
      </c>
      <c r="H75" s="22">
        <f t="shared" si="6"/>
        <v>0.75036070478433159</v>
      </c>
      <c r="I75" s="23">
        <f t="shared" si="8"/>
        <v>-51.617393528043081</v>
      </c>
    </row>
    <row r="76" s="12" customFormat="1" ht="16.5" customHeight="1">
      <c r="A76" s="41"/>
      <c r="B76" s="42"/>
      <c r="C76" s="28" t="s">
        <v>16</v>
      </c>
      <c r="D76" s="30">
        <v>1203598.96</v>
      </c>
      <c r="E76" s="30">
        <v>26943.009999999998</v>
      </c>
      <c r="F76" s="30">
        <v>11688.58</v>
      </c>
      <c r="G76" s="30">
        <f t="shared" si="7"/>
        <v>43.382606471956919</v>
      </c>
      <c r="H76" s="30">
        <f t="shared" si="6"/>
        <v>0.97113576768128818</v>
      </c>
      <c r="I76" s="31">
        <f t="shared" si="8"/>
        <v>-51.617393528043081</v>
      </c>
    </row>
    <row r="77" s="3" customFormat="1" ht="16.5" customHeight="1">
      <c r="A77" s="49"/>
      <c r="B77" s="50"/>
      <c r="C77" s="28" t="s">
        <v>34</v>
      </c>
      <c r="D77" s="30">
        <v>4129.1999999999998</v>
      </c>
      <c r="E77" s="30">
        <v>0</v>
      </c>
      <c r="F77" s="30">
        <v>0</v>
      </c>
      <c r="G77" s="30"/>
      <c r="H77" s="30">
        <f t="shared" si="6"/>
        <v>0</v>
      </c>
      <c r="I77" s="31">
        <f t="shared" si="8"/>
        <v>-95</v>
      </c>
    </row>
    <row r="78" s="3" customFormat="1" ht="27.75" customHeight="1">
      <c r="A78" s="49"/>
      <c r="B78" s="50"/>
      <c r="C78" s="28" t="s">
        <v>17</v>
      </c>
      <c r="D78" s="30">
        <v>350000</v>
      </c>
      <c r="E78" s="30">
        <v>0</v>
      </c>
      <c r="F78" s="30">
        <v>0</v>
      </c>
      <c r="G78" s="30"/>
      <c r="H78" s="30">
        <f t="shared" si="6"/>
        <v>0</v>
      </c>
      <c r="I78" s="31">
        <f t="shared" si="8"/>
        <v>-95</v>
      </c>
    </row>
    <row r="79" s="3" customFormat="1" ht="21" customHeight="1">
      <c r="A79" s="54"/>
      <c r="B79" s="55"/>
      <c r="C79" s="76" t="s">
        <v>18</v>
      </c>
      <c r="D79" s="38">
        <v>18191</v>
      </c>
      <c r="E79" s="38">
        <v>0</v>
      </c>
      <c r="F79" s="38">
        <v>0</v>
      </c>
      <c r="G79" s="38"/>
      <c r="H79" s="38">
        <f t="shared" si="6"/>
        <v>0</v>
      </c>
      <c r="I79" s="39">
        <f t="shared" si="8"/>
        <v>-95</v>
      </c>
      <c r="J79" s="48"/>
    </row>
    <row r="80" s="12" customFormat="1" ht="44.25" customHeight="1">
      <c r="A80" s="64" t="s">
        <v>72</v>
      </c>
      <c r="B80" s="65" t="s">
        <v>73</v>
      </c>
      <c r="C80" s="21" t="s">
        <v>74</v>
      </c>
      <c r="D80" s="22">
        <f>D81+D82</f>
        <v>2863618</v>
      </c>
      <c r="E80" s="22">
        <f>E81+E82</f>
        <v>64978.150000000001</v>
      </c>
      <c r="F80" s="22">
        <f>F81+F82</f>
        <v>64975.860000000001</v>
      </c>
      <c r="G80" s="22">
        <f t="shared" si="7"/>
        <v>99.996475738382827</v>
      </c>
      <c r="H80" s="22">
        <f t="shared" si="6"/>
        <v>2.2690128362092987</v>
      </c>
      <c r="I80" s="23">
        <f t="shared" si="8"/>
        <v>4.9964757383828271</v>
      </c>
    </row>
    <row r="81" s="12" customFormat="1" ht="16.5" customHeight="1">
      <c r="A81" s="41"/>
      <c r="B81" s="42"/>
      <c r="C81" s="28" t="s">
        <v>16</v>
      </c>
      <c r="D81" s="30">
        <v>1413799.78</v>
      </c>
      <c r="E81" s="30">
        <v>4978.1499999999996</v>
      </c>
      <c r="F81" s="30">
        <v>4976.0500000000002</v>
      </c>
      <c r="G81" s="30">
        <f t="shared" si="7"/>
        <v>99.957815654409771</v>
      </c>
      <c r="H81" s="30">
        <f t="shared" si="6"/>
        <v>0.35196285007202366</v>
      </c>
      <c r="I81" s="31">
        <f t="shared" si="8"/>
        <v>4.9578156544097709</v>
      </c>
    </row>
    <row r="82" s="3" customFormat="1" ht="27" customHeight="1">
      <c r="A82" s="49"/>
      <c r="B82" s="50"/>
      <c r="C82" s="28" t="s">
        <v>17</v>
      </c>
      <c r="D82" s="30">
        <v>1449818.22</v>
      </c>
      <c r="E82" s="30">
        <v>60000</v>
      </c>
      <c r="F82" s="30">
        <v>59999.809999999998</v>
      </c>
      <c r="G82" s="30">
        <f t="shared" si="7"/>
        <v>99.999683333333337</v>
      </c>
      <c r="H82" s="30">
        <f t="shared" si="6"/>
        <v>4.1384367482980036</v>
      </c>
      <c r="I82" s="31">
        <f t="shared" si="8"/>
        <v>4.999683333333337</v>
      </c>
    </row>
    <row r="83" s="3" customFormat="1" ht="21" customHeight="1">
      <c r="A83" s="49"/>
      <c r="B83" s="50"/>
      <c r="C83" s="81" t="s">
        <v>18</v>
      </c>
      <c r="D83" s="38">
        <v>2568116.3999999999</v>
      </c>
      <c r="E83" s="38">
        <v>62284.449999999997</v>
      </c>
      <c r="F83" s="38">
        <v>62284.449999999997</v>
      </c>
      <c r="G83" s="82">
        <f t="shared" si="7"/>
        <v>100</v>
      </c>
      <c r="H83" s="38">
        <f t="shared" si="6"/>
        <v>2.4252969997777361</v>
      </c>
      <c r="I83" s="39">
        <f t="shared" si="8"/>
        <v>5</v>
      </c>
      <c r="J83" s="83"/>
    </row>
    <row r="84" s="12" customFormat="1" ht="45" customHeight="1">
      <c r="A84" s="20" t="s">
        <v>75</v>
      </c>
      <c r="B84" s="21" t="s">
        <v>76</v>
      </c>
      <c r="C84" s="21" t="s">
        <v>77</v>
      </c>
      <c r="D84" s="22">
        <f>D86+D87+D88</f>
        <v>10661132.539999999</v>
      </c>
      <c r="E84" s="22">
        <f>E86+E87+E88</f>
        <v>253296.95999999999</v>
      </c>
      <c r="F84" s="22">
        <f>F86+F87+F88</f>
        <v>245474.20000000001</v>
      </c>
      <c r="G84" s="22">
        <f t="shared" si="7"/>
        <v>96.911624995420397</v>
      </c>
      <c r="H84" s="22">
        <f t="shared" si="6"/>
        <v>2.3025152260230697</v>
      </c>
      <c r="I84" s="23">
        <f t="shared" si="8"/>
        <v>1.9116249954203965</v>
      </c>
    </row>
    <row r="85" s="12" customFormat="1" ht="45" hidden="1" customHeight="1">
      <c r="A85" s="26"/>
      <c r="B85" s="27"/>
      <c r="C85" s="21" t="s">
        <v>78</v>
      </c>
      <c r="D85" s="22">
        <f>D86+D87+D89</f>
        <v>7598921.4699999997</v>
      </c>
      <c r="E85" s="22">
        <f>E86+E87+E89</f>
        <v>253296.95999999999</v>
      </c>
      <c r="F85" s="22">
        <f>F86+F87+F89</f>
        <v>245474.20000000001</v>
      </c>
      <c r="G85" s="22">
        <f t="shared" si="7"/>
        <v>96.911624995420397</v>
      </c>
      <c r="H85" s="22">
        <f t="shared" si="6"/>
        <v>3.2303821136869839</v>
      </c>
      <c r="I85" s="23">
        <f t="shared" si="8"/>
        <v>1.9116249954203965</v>
      </c>
    </row>
    <row r="86" s="25" customFormat="1" ht="16.5" customHeight="1">
      <c r="A86" s="32"/>
      <c r="B86" s="33"/>
      <c r="C86" s="56" t="s">
        <v>16</v>
      </c>
      <c r="D86" s="30">
        <v>7589152.4699999997</v>
      </c>
      <c r="E86" s="30">
        <v>253269.95999999999</v>
      </c>
      <c r="F86" s="84">
        <v>245452.70000000001</v>
      </c>
      <c r="G86" s="30">
        <f t="shared" si="7"/>
        <v>96.91346735317525</v>
      </c>
      <c r="H86" s="30">
        <f t="shared" si="6"/>
        <v>3.234257065861796</v>
      </c>
      <c r="I86" s="85">
        <f t="shared" si="8"/>
        <v>1.9134673531752497</v>
      </c>
    </row>
    <row r="87" s="25" customFormat="1" ht="16.5" customHeight="1">
      <c r="A87" s="32"/>
      <c r="B87" s="33"/>
      <c r="C87" s="56" t="s">
        <v>34</v>
      </c>
      <c r="D87" s="30">
        <v>9769</v>
      </c>
      <c r="E87" s="30">
        <v>27</v>
      </c>
      <c r="F87" s="30">
        <v>21.5</v>
      </c>
      <c r="G87" s="30">
        <f t="shared" si="7"/>
        <v>79.629629629629633</v>
      </c>
      <c r="H87" s="30">
        <f t="shared" si="6"/>
        <v>0.22008393899068482</v>
      </c>
      <c r="I87" s="31">
        <f t="shared" si="8"/>
        <v>-15.370370370370367</v>
      </c>
    </row>
    <row r="88" s="12" customFormat="1" ht="27" customHeight="1">
      <c r="A88" s="32"/>
      <c r="B88" s="33"/>
      <c r="C88" s="56" t="s">
        <v>17</v>
      </c>
      <c r="D88" s="30">
        <v>3062211.0699999998</v>
      </c>
      <c r="E88" s="30">
        <v>0</v>
      </c>
      <c r="F88" s="30">
        <v>0</v>
      </c>
      <c r="G88" s="30"/>
      <c r="H88" s="30">
        <f t="shared" si="6"/>
        <v>0</v>
      </c>
      <c r="I88" s="31">
        <f t="shared" si="8"/>
        <v>-95</v>
      </c>
    </row>
    <row r="89" s="12" customFormat="1" ht="44.25" hidden="1" customHeight="1">
      <c r="A89" s="32"/>
      <c r="B89" s="33"/>
      <c r="C89" s="86" t="s">
        <v>79</v>
      </c>
      <c r="D89" s="30"/>
      <c r="E89" s="30"/>
      <c r="F89" s="30"/>
      <c r="G89" s="30" t="e">
        <f t="shared" si="7"/>
        <v>#DIV/0!</v>
      </c>
      <c r="H89" s="30" t="e">
        <f t="shared" si="6"/>
        <v>#DIV/0!</v>
      </c>
      <c r="I89" s="31" t="e">
        <f t="shared" si="8"/>
        <v>#DIV/0!</v>
      </c>
    </row>
    <row r="90" s="12" customFormat="1" ht="21" customHeight="1">
      <c r="A90" s="32"/>
      <c r="B90" s="33"/>
      <c r="C90" s="67" t="s">
        <v>18</v>
      </c>
      <c r="D90" s="38">
        <v>1070531.8</v>
      </c>
      <c r="E90" s="38">
        <v>0</v>
      </c>
      <c r="F90" s="38">
        <v>0</v>
      </c>
      <c r="G90" s="38"/>
      <c r="H90" s="38">
        <f t="shared" si="6"/>
        <v>0</v>
      </c>
      <c r="I90" s="39">
        <f t="shared" si="8"/>
        <v>-95</v>
      </c>
      <c r="J90" s="48"/>
    </row>
    <row r="91" s="12" customFormat="1" ht="40.5" hidden="1" customHeight="1">
      <c r="A91" s="34"/>
      <c r="B91" s="35"/>
      <c r="C91" s="67" t="s">
        <v>80</v>
      </c>
      <c r="D91" s="46"/>
      <c r="E91" s="46"/>
      <c r="F91" s="38"/>
      <c r="G91" s="38" t="e">
        <f t="shared" si="7"/>
        <v>#DIV/0!</v>
      </c>
      <c r="H91" s="38" t="e">
        <f t="shared" si="6"/>
        <v>#DIV/0!</v>
      </c>
      <c r="I91" s="39" t="e">
        <f t="shared" si="8"/>
        <v>#DIV/0!</v>
      </c>
      <c r="J91" s="48"/>
    </row>
    <row r="92" s="12" customFormat="1" ht="30" customHeight="1">
      <c r="A92" s="20" t="s">
        <v>81</v>
      </c>
      <c r="B92" s="21" t="s">
        <v>82</v>
      </c>
      <c r="C92" s="21" t="s">
        <v>83</v>
      </c>
      <c r="D92" s="22">
        <f>D93+D94+D95</f>
        <v>9985930.9499999993</v>
      </c>
      <c r="E92" s="22">
        <f>E93+E94+E95</f>
        <v>787418.87</v>
      </c>
      <c r="F92" s="22">
        <f>F93+F94+F95</f>
        <v>552281.81000000006</v>
      </c>
      <c r="G92" s="22">
        <f t="shared" si="7"/>
        <v>70.138249290368165</v>
      </c>
      <c r="H92" s="22">
        <f t="shared" si="6"/>
        <v>5.5305991275655684</v>
      </c>
      <c r="I92" s="23">
        <f t="shared" si="8"/>
        <v>-24.861750709631835</v>
      </c>
    </row>
    <row r="93" s="25" customFormat="1" ht="16.5" customHeight="1">
      <c r="A93" s="26"/>
      <c r="B93" s="27"/>
      <c r="C93" s="87" t="s">
        <v>16</v>
      </c>
      <c r="D93" s="30">
        <v>8763134.4499999993</v>
      </c>
      <c r="E93" s="30">
        <v>787134.87</v>
      </c>
      <c r="F93" s="30">
        <v>552061.81000000006</v>
      </c>
      <c r="G93" s="30">
        <f t="shared" si="7"/>
        <v>70.135605858752015</v>
      </c>
      <c r="H93" s="30">
        <f t="shared" si="6"/>
        <v>6.2998212928251958</v>
      </c>
      <c r="I93" s="31">
        <f t="shared" si="8"/>
        <v>-24.864394141247985</v>
      </c>
    </row>
    <row r="94" s="12" customFormat="1" ht="16.5" customHeight="1">
      <c r="A94" s="32"/>
      <c r="B94" s="33"/>
      <c r="C94" s="28" t="s">
        <v>34</v>
      </c>
      <c r="D94" s="30">
        <v>408836.34999999998</v>
      </c>
      <c r="E94" s="30">
        <v>284</v>
      </c>
      <c r="F94" s="30">
        <v>220</v>
      </c>
      <c r="G94" s="30">
        <f t="shared" si="7"/>
        <v>77.464788732394368</v>
      </c>
      <c r="H94" s="30">
        <f t="shared" si="6"/>
        <v>0.053811262134592489</v>
      </c>
      <c r="I94" s="31">
        <f t="shared" si="8"/>
        <v>-17.535211267605632</v>
      </c>
    </row>
    <row r="95" s="12" customFormat="1" ht="27" customHeight="1">
      <c r="A95" s="32"/>
      <c r="B95" s="33"/>
      <c r="C95" s="28" t="s">
        <v>17</v>
      </c>
      <c r="D95" s="30">
        <v>813960.15000000002</v>
      </c>
      <c r="E95" s="30">
        <v>0</v>
      </c>
      <c r="F95" s="30">
        <v>0</v>
      </c>
      <c r="G95" s="30"/>
      <c r="H95" s="30">
        <f t="shared" si="6"/>
        <v>0</v>
      </c>
      <c r="I95" s="31">
        <f t="shared" si="8"/>
        <v>-95</v>
      </c>
    </row>
    <row r="96" s="12" customFormat="1" ht="21" hidden="1" customHeight="1">
      <c r="A96" s="34"/>
      <c r="B96" s="35"/>
      <c r="C96" s="67" t="s">
        <v>18</v>
      </c>
      <c r="D96" s="38"/>
      <c r="E96" s="38"/>
      <c r="F96" s="38"/>
      <c r="G96" s="38" t="e">
        <f t="shared" si="7"/>
        <v>#DIV/0!</v>
      </c>
      <c r="H96" s="38" t="e">
        <f t="shared" si="6"/>
        <v>#DIV/0!</v>
      </c>
      <c r="I96" s="39" t="e">
        <f t="shared" si="8"/>
        <v>#DIV/0!</v>
      </c>
    </row>
    <row r="97" s="12" customFormat="1" ht="30" customHeight="1">
      <c r="A97" s="64" t="s">
        <v>84</v>
      </c>
      <c r="B97" s="65" t="s">
        <v>85</v>
      </c>
      <c r="C97" s="88" t="s">
        <v>86</v>
      </c>
      <c r="D97" s="22">
        <f>D98+D99+D100</f>
        <v>146412.39999999999</v>
      </c>
      <c r="E97" s="22">
        <f>E98+E99+E100</f>
        <v>5472.4000000000005</v>
      </c>
      <c r="F97" s="22">
        <f>F98+F99+F100</f>
        <v>4027.48</v>
      </c>
      <c r="G97" s="22">
        <f t="shared" si="7"/>
        <v>73.596228345881144</v>
      </c>
      <c r="H97" s="22">
        <f t="shared" si="6"/>
        <v>2.7507779395734242</v>
      </c>
      <c r="I97" s="23">
        <f t="shared" si="8"/>
        <v>-21.403771654118856</v>
      </c>
    </row>
    <row r="98" s="12" customFormat="1" ht="16.5" customHeight="1">
      <c r="A98" s="26"/>
      <c r="B98" s="27"/>
      <c r="C98" s="28" t="s">
        <v>16</v>
      </c>
      <c r="D98" s="30">
        <v>146052</v>
      </c>
      <c r="E98" s="30">
        <v>5388.5500000000002</v>
      </c>
      <c r="F98" s="30">
        <v>4027.48</v>
      </c>
      <c r="G98" s="30">
        <f t="shared" si="7"/>
        <v>74.741442503085239</v>
      </c>
      <c r="H98" s="30">
        <f t="shared" si="6"/>
        <v>2.757565798482732</v>
      </c>
      <c r="I98" s="31">
        <f t="shared" si="8"/>
        <v>-20.258557496914761</v>
      </c>
    </row>
    <row r="99" s="12" customFormat="1" ht="16.5" customHeight="1">
      <c r="A99" s="32"/>
      <c r="B99" s="33"/>
      <c r="C99" s="28" t="s">
        <v>34</v>
      </c>
      <c r="D99" s="30">
        <v>360.39999999999998</v>
      </c>
      <c r="E99" s="30">
        <v>83.849999999999994</v>
      </c>
      <c r="F99" s="30">
        <v>0</v>
      </c>
      <c r="G99" s="30">
        <f t="shared" si="7"/>
        <v>0</v>
      </c>
      <c r="H99" s="30">
        <f t="shared" si="6"/>
        <v>0</v>
      </c>
      <c r="I99" s="31">
        <f t="shared" si="8"/>
        <v>-95</v>
      </c>
    </row>
    <row r="100" s="12" customFormat="1" ht="26.25" hidden="1" customHeight="1">
      <c r="A100" s="34"/>
      <c r="B100" s="35"/>
      <c r="C100" s="56" t="s">
        <v>17</v>
      </c>
      <c r="D100" s="30"/>
      <c r="E100" s="30"/>
      <c r="F100" s="30"/>
      <c r="G100" s="30" t="e">
        <f t="shared" si="7"/>
        <v>#DIV/0!</v>
      </c>
      <c r="H100" s="30" t="e">
        <f>F100/D100*100</f>
        <v>#DIV/0!</v>
      </c>
      <c r="I100" s="31" t="e">
        <f>G100-95</f>
        <v>#DIV/0!</v>
      </c>
    </row>
    <row r="101" s="12" customFormat="1" ht="45" customHeight="1">
      <c r="A101" s="20" t="s">
        <v>87</v>
      </c>
      <c r="B101" s="21" t="s">
        <v>88</v>
      </c>
      <c r="C101" s="21" t="s">
        <v>89</v>
      </c>
      <c r="D101" s="22">
        <f>D102+D103</f>
        <v>113368.83</v>
      </c>
      <c r="E101" s="22">
        <f>E102+E103</f>
        <v>4820.8199999999997</v>
      </c>
      <c r="F101" s="22">
        <f>F102+F103</f>
        <v>4384.8400000000001</v>
      </c>
      <c r="G101" s="22">
        <f t="shared" si="7"/>
        <v>90.95631033724554</v>
      </c>
      <c r="H101" s="22">
        <f t="shared" si="6"/>
        <v>3.867765063818688</v>
      </c>
      <c r="I101" s="23">
        <f t="shared" si="8"/>
        <v>-4.0436896627544598</v>
      </c>
    </row>
    <row r="102" s="25" customFormat="1" ht="18" customHeight="1">
      <c r="A102" s="26"/>
      <c r="B102" s="27"/>
      <c r="C102" s="56" t="s">
        <v>16</v>
      </c>
      <c r="D102" s="30">
        <v>113368.83</v>
      </c>
      <c r="E102" s="30">
        <v>4820.8199999999997</v>
      </c>
      <c r="F102" s="30">
        <v>4384.8400000000001</v>
      </c>
      <c r="G102" s="30">
        <f t="shared" si="7"/>
        <v>90.95631033724554</v>
      </c>
      <c r="H102" s="30">
        <f t="shared" si="6"/>
        <v>3.867765063818688</v>
      </c>
      <c r="I102" s="31">
        <f t="shared" si="8"/>
        <v>-4.0436896627544598</v>
      </c>
    </row>
    <row r="103" s="3" customFormat="1" ht="27" hidden="1" customHeight="1">
      <c r="A103" s="34"/>
      <c r="B103" s="35"/>
      <c r="C103" s="56" t="s">
        <v>17</v>
      </c>
      <c r="D103" s="30"/>
      <c r="E103" s="30"/>
      <c r="F103" s="30"/>
      <c r="G103" s="30" t="e">
        <f t="shared" si="7"/>
        <v>#DIV/0!</v>
      </c>
      <c r="H103" s="30" t="e">
        <f t="shared" si="6"/>
        <v>#DIV/0!</v>
      </c>
      <c r="I103" s="31" t="e">
        <f t="shared" si="8"/>
        <v>#DIV/0!</v>
      </c>
      <c r="J103" s="12"/>
    </row>
    <row r="104" s="12" customFormat="1" ht="44.25" customHeight="1">
      <c r="A104" s="64" t="s">
        <v>90</v>
      </c>
      <c r="B104" s="65" t="s">
        <v>91</v>
      </c>
      <c r="C104" s="21" t="s">
        <v>92</v>
      </c>
      <c r="D104" s="22">
        <f>D105+D106+D107</f>
        <v>981103.88000000012</v>
      </c>
      <c r="E104" s="22">
        <f>E105+E106+E107</f>
        <v>29441.540000000001</v>
      </c>
      <c r="F104" s="22">
        <f>F105+F106+F107</f>
        <v>29073.34</v>
      </c>
      <c r="G104" s="22">
        <f t="shared" ref="G104:G164" si="9">F104/E104*100</f>
        <v>98.749386071516625</v>
      </c>
      <c r="H104" s="22">
        <f t="shared" si="6"/>
        <v>2.9633294284800908</v>
      </c>
      <c r="I104" s="23">
        <f t="shared" si="8"/>
        <v>3.749386071516625</v>
      </c>
    </row>
    <row r="105" s="25" customFormat="1" ht="17.25" customHeight="1">
      <c r="A105" s="26"/>
      <c r="B105" s="27"/>
      <c r="C105" s="28" t="s">
        <v>16</v>
      </c>
      <c r="D105" s="30">
        <v>532475.40000000002</v>
      </c>
      <c r="E105" s="30">
        <v>29308.610000000001</v>
      </c>
      <c r="F105" s="30">
        <v>28962.720000000001</v>
      </c>
      <c r="G105" s="30">
        <f t="shared" si="9"/>
        <v>98.819834853990002</v>
      </c>
      <c r="H105" s="30">
        <f t="shared" si="6"/>
        <v>5.4392597291818552</v>
      </c>
      <c r="I105" s="31">
        <f t="shared" si="8"/>
        <v>3.8198348539900024</v>
      </c>
    </row>
    <row r="106" s="89" customFormat="1" ht="18" customHeight="1">
      <c r="A106" s="32"/>
      <c r="B106" s="33"/>
      <c r="C106" s="28" t="s">
        <v>34</v>
      </c>
      <c r="D106" s="30">
        <v>299080.20000000001</v>
      </c>
      <c r="E106" s="30">
        <v>132.93000000000001</v>
      </c>
      <c r="F106" s="30">
        <v>110.62</v>
      </c>
      <c r="G106" s="30">
        <f t="shared" si="9"/>
        <v>83.216730610095539</v>
      </c>
      <c r="H106" s="30">
        <f t="shared" ref="H106:H107" si="10">F106/D106*100</f>
        <v>0.036986734661806436</v>
      </c>
      <c r="I106" s="31">
        <f t="shared" ref="I106:I107" si="11">G106-95</f>
        <v>-11.783269389904461</v>
      </c>
    </row>
    <row r="107" s="3" customFormat="1" ht="28.5" customHeight="1">
      <c r="A107" s="34"/>
      <c r="B107" s="35"/>
      <c r="C107" s="28" t="s">
        <v>17</v>
      </c>
      <c r="D107" s="30">
        <v>149548.28</v>
      </c>
      <c r="E107" s="30">
        <v>0</v>
      </c>
      <c r="F107" s="30">
        <v>0</v>
      </c>
      <c r="G107" s="30"/>
      <c r="H107" s="30">
        <f t="shared" si="10"/>
        <v>0</v>
      </c>
      <c r="I107" s="31">
        <f t="shared" si="11"/>
        <v>-95</v>
      </c>
      <c r="J107" s="12"/>
    </row>
    <row r="108" s="12" customFormat="1" ht="44.25" customHeight="1">
      <c r="A108" s="20" t="s">
        <v>93</v>
      </c>
      <c r="B108" s="21" t="s">
        <v>94</v>
      </c>
      <c r="C108" s="21" t="s">
        <v>95</v>
      </c>
      <c r="D108" s="22">
        <f>D109+D110+D111</f>
        <v>271701.29999999999</v>
      </c>
      <c r="E108" s="22">
        <f>E109+E110+E111</f>
        <v>8858.4599999999991</v>
      </c>
      <c r="F108" s="22">
        <f>F109+F110+F111</f>
        <v>8561.1800000000003</v>
      </c>
      <c r="G108" s="22">
        <f t="shared" si="9"/>
        <v>96.644111956254264</v>
      </c>
      <c r="H108" s="22">
        <f t="shared" si="6"/>
        <v>3.1509529030593524</v>
      </c>
      <c r="I108" s="23">
        <f t="shared" si="8"/>
        <v>1.6441119562542639</v>
      </c>
    </row>
    <row r="109" s="25" customFormat="1" ht="17.25" customHeight="1">
      <c r="A109" s="26"/>
      <c r="B109" s="27"/>
      <c r="C109" s="28" t="s">
        <v>16</v>
      </c>
      <c r="D109" s="30">
        <v>270041.79999999999</v>
      </c>
      <c r="E109" s="30">
        <v>8858.4599999999991</v>
      </c>
      <c r="F109" s="30">
        <v>8561.1800000000003</v>
      </c>
      <c r="G109" s="30">
        <f t="shared" si="9"/>
        <v>96.644111956254264</v>
      </c>
      <c r="H109" s="30">
        <f t="shared" si="6"/>
        <v>3.1703165954307817</v>
      </c>
      <c r="I109" s="31">
        <f t="shared" si="8"/>
        <v>1.6441119562542639</v>
      </c>
    </row>
    <row r="110" s="25" customFormat="1" ht="17.25" hidden="1" customHeight="1">
      <c r="A110" s="32"/>
      <c r="B110" s="33"/>
      <c r="C110" s="56" t="s">
        <v>34</v>
      </c>
      <c r="D110" s="30"/>
      <c r="E110" s="30"/>
      <c r="F110" s="30"/>
      <c r="G110" s="30"/>
      <c r="H110" s="30" t="e">
        <f t="shared" si="6"/>
        <v>#DIV/0!</v>
      </c>
      <c r="I110" s="31">
        <f t="shared" si="8"/>
        <v>-95</v>
      </c>
    </row>
    <row r="111" s="25" customFormat="1" ht="28.5" customHeight="1">
      <c r="A111" s="32"/>
      <c r="B111" s="33"/>
      <c r="C111" s="56" t="s">
        <v>17</v>
      </c>
      <c r="D111" s="30">
        <v>1659.5</v>
      </c>
      <c r="E111" s="30">
        <v>0</v>
      </c>
      <c r="F111" s="30">
        <v>0</v>
      </c>
      <c r="G111" s="30"/>
      <c r="H111" s="30">
        <f t="shared" si="6"/>
        <v>0</v>
      </c>
      <c r="I111" s="31">
        <f t="shared" si="8"/>
        <v>-95</v>
      </c>
    </row>
    <row r="112" s="57" customFormat="1" ht="21" hidden="1" customHeight="1">
      <c r="A112" s="34"/>
      <c r="B112" s="35"/>
      <c r="C112" s="67" t="s">
        <v>18</v>
      </c>
      <c r="D112" s="46"/>
      <c r="E112" s="46"/>
      <c r="F112" s="38"/>
      <c r="G112" s="30" t="e">
        <f t="shared" si="9"/>
        <v>#DIV/0!</v>
      </c>
      <c r="H112" s="38" t="e">
        <f t="shared" si="6"/>
        <v>#DIV/0!</v>
      </c>
      <c r="I112" s="39" t="e">
        <f t="shared" si="8"/>
        <v>#DIV/0!</v>
      </c>
    </row>
    <row r="113" s="12" customFormat="1" ht="27.75" customHeight="1">
      <c r="A113" s="20" t="s">
        <v>96</v>
      </c>
      <c r="B113" s="21" t="s">
        <v>97</v>
      </c>
      <c r="C113" s="21" t="s">
        <v>98</v>
      </c>
      <c r="D113" s="22">
        <f>D114+D115+D116</f>
        <v>1087202.8500000001</v>
      </c>
      <c r="E113" s="22">
        <f>E114+E115+E116</f>
        <v>41451.029999999999</v>
      </c>
      <c r="F113" s="22">
        <f>F114+F115+F116</f>
        <v>36302.940000000002</v>
      </c>
      <c r="G113" s="22">
        <f t="shared" si="9"/>
        <v>87.580308619592813</v>
      </c>
      <c r="H113" s="22">
        <f t="shared" si="6"/>
        <v>3.3391137633607197</v>
      </c>
      <c r="I113" s="23">
        <f t="shared" si="8"/>
        <v>-7.4196913804071869</v>
      </c>
    </row>
    <row r="114" s="25" customFormat="1" ht="18" customHeight="1">
      <c r="A114" s="26"/>
      <c r="B114" s="27"/>
      <c r="C114" s="28" t="s">
        <v>16</v>
      </c>
      <c r="D114" s="30">
        <v>1087202.8500000001</v>
      </c>
      <c r="E114" s="30">
        <v>41451.029999999999</v>
      </c>
      <c r="F114" s="30">
        <v>36302.940000000002</v>
      </c>
      <c r="G114" s="30">
        <f t="shared" si="9"/>
        <v>87.580308619592813</v>
      </c>
      <c r="H114" s="30">
        <f t="shared" si="6"/>
        <v>3.3391137633607197</v>
      </c>
      <c r="I114" s="31">
        <f t="shared" si="8"/>
        <v>-7.4196913804071869</v>
      </c>
    </row>
    <row r="115" s="3" customFormat="1" ht="16.899999999999999" hidden="1" customHeight="1">
      <c r="A115" s="32"/>
      <c r="B115" s="33"/>
      <c r="C115" s="28" t="s">
        <v>34</v>
      </c>
      <c r="D115" s="30"/>
      <c r="E115" s="30"/>
      <c r="F115" s="30"/>
      <c r="G115" s="30" t="e">
        <f t="shared" si="9"/>
        <v>#DIV/0!</v>
      </c>
      <c r="H115" s="90" t="e">
        <f t="shared" si="6"/>
        <v>#DIV/0!</v>
      </c>
      <c r="I115" s="31" t="e">
        <f t="shared" si="8"/>
        <v>#DIV/0!</v>
      </c>
    </row>
    <row r="116" s="12" customFormat="1" ht="27.75" hidden="1" customHeight="1">
      <c r="A116" s="34"/>
      <c r="B116" s="35"/>
      <c r="C116" s="28" t="s">
        <v>17</v>
      </c>
      <c r="D116" s="30"/>
      <c r="E116" s="30"/>
      <c r="F116" s="30"/>
      <c r="G116" s="30" t="e">
        <f t="shared" si="9"/>
        <v>#DIV/0!</v>
      </c>
      <c r="H116" s="30" t="e">
        <f t="shared" si="6"/>
        <v>#DIV/0!</v>
      </c>
      <c r="I116" s="31" t="e">
        <f t="shared" si="8"/>
        <v>#DIV/0!</v>
      </c>
    </row>
    <row r="117" s="12" customFormat="1" ht="45" customHeight="1">
      <c r="A117" s="20" t="s">
        <v>99</v>
      </c>
      <c r="B117" s="21" t="s">
        <v>100</v>
      </c>
      <c r="C117" s="21" t="s">
        <v>101</v>
      </c>
      <c r="D117" s="22">
        <f>D118+D119+D120</f>
        <v>1750598</v>
      </c>
      <c r="E117" s="22">
        <f>E118+E119+E120</f>
        <v>74482.179999999993</v>
      </c>
      <c r="F117" s="22">
        <f>F118+F119+F120</f>
        <v>72742.380000000005</v>
      </c>
      <c r="G117" s="22">
        <f t="shared" si="9"/>
        <v>97.664139261230019</v>
      </c>
      <c r="H117" s="22">
        <f t="shared" si="6"/>
        <v>4.1552875074688762</v>
      </c>
      <c r="I117" s="23">
        <f t="shared" si="8"/>
        <v>2.6641392612300194</v>
      </c>
    </row>
    <row r="118" s="25" customFormat="1" ht="18" customHeight="1">
      <c r="A118" s="26"/>
      <c r="B118" s="27"/>
      <c r="C118" s="28" t="s">
        <v>16</v>
      </c>
      <c r="D118" s="30">
        <v>1685598</v>
      </c>
      <c r="E118" s="30">
        <v>74482.179999999993</v>
      </c>
      <c r="F118" s="30">
        <v>72742.380000000005</v>
      </c>
      <c r="G118" s="30">
        <f t="shared" si="9"/>
        <v>97.664139261230019</v>
      </c>
      <c r="H118" s="30">
        <f t="shared" si="6"/>
        <v>4.3155236301894053</v>
      </c>
      <c r="I118" s="31">
        <f t="shared" si="8"/>
        <v>2.6641392612300194</v>
      </c>
    </row>
    <row r="119" s="91" customFormat="1" ht="17.25" hidden="1" customHeight="1">
      <c r="A119" s="32"/>
      <c r="B119" s="33"/>
      <c r="C119" s="28" t="s">
        <v>34</v>
      </c>
      <c r="D119" s="30"/>
      <c r="E119" s="30"/>
      <c r="F119" s="30"/>
      <c r="G119" s="30" t="e">
        <f t="shared" si="9"/>
        <v>#DIV/0!</v>
      </c>
      <c r="H119" s="90" t="e">
        <f t="shared" si="6"/>
        <v>#DIV/0!</v>
      </c>
      <c r="I119" s="92" t="e">
        <f t="shared" si="8"/>
        <v>#DIV/0!</v>
      </c>
    </row>
    <row r="120" s="12" customFormat="1" ht="27" customHeight="1">
      <c r="A120" s="32"/>
      <c r="B120" s="33"/>
      <c r="C120" s="28" t="s">
        <v>17</v>
      </c>
      <c r="D120" s="30">
        <v>65000</v>
      </c>
      <c r="E120" s="30">
        <v>0</v>
      </c>
      <c r="F120" s="30">
        <v>0</v>
      </c>
      <c r="G120" s="30"/>
      <c r="H120" s="30">
        <f t="shared" si="6"/>
        <v>0</v>
      </c>
      <c r="I120" s="31">
        <f t="shared" si="8"/>
        <v>-95</v>
      </c>
    </row>
    <row r="121" s="12" customFormat="1" ht="21" hidden="1" customHeight="1">
      <c r="A121" s="34"/>
      <c r="B121" s="35"/>
      <c r="C121" s="76" t="s">
        <v>18</v>
      </c>
      <c r="D121" s="38"/>
      <c r="E121" s="38"/>
      <c r="F121" s="38"/>
      <c r="G121" s="38" t="e">
        <f t="shared" si="9"/>
        <v>#DIV/0!</v>
      </c>
      <c r="H121" s="38" t="e">
        <f t="shared" si="6"/>
        <v>#DIV/0!</v>
      </c>
      <c r="I121" s="39" t="e">
        <f t="shared" si="8"/>
        <v>#DIV/0!</v>
      </c>
      <c r="J121" s="48"/>
    </row>
    <row r="122" s="12" customFormat="1" ht="30" customHeight="1">
      <c r="A122" s="20" t="s">
        <v>102</v>
      </c>
      <c r="B122" s="21" t="s">
        <v>103</v>
      </c>
      <c r="C122" s="21" t="s">
        <v>104</v>
      </c>
      <c r="D122" s="22">
        <f>D123</f>
        <v>73060.100000000006</v>
      </c>
      <c r="E122" s="22">
        <f>E123</f>
        <v>3366.3000000000002</v>
      </c>
      <c r="F122" s="22">
        <f>F123</f>
        <v>1022.2</v>
      </c>
      <c r="G122" s="22">
        <f t="shared" si="9"/>
        <v>30.365683391260433</v>
      </c>
      <c r="H122" s="22">
        <f t="shared" si="6"/>
        <v>1.3991220926333252</v>
      </c>
      <c r="I122" s="23">
        <f t="shared" si="8"/>
        <v>-64.634316608739567</v>
      </c>
    </row>
    <row r="123" s="25" customFormat="1" ht="18" customHeight="1">
      <c r="A123" s="26"/>
      <c r="B123" s="27"/>
      <c r="C123" s="28" t="s">
        <v>16</v>
      </c>
      <c r="D123" s="30">
        <v>73060.100000000006</v>
      </c>
      <c r="E123" s="30">
        <v>3366.3000000000002</v>
      </c>
      <c r="F123" s="30">
        <v>1022.2</v>
      </c>
      <c r="G123" s="30">
        <f t="shared" si="9"/>
        <v>30.365683391260433</v>
      </c>
      <c r="H123" s="30">
        <f t="shared" si="6"/>
        <v>1.3991220926333252</v>
      </c>
      <c r="I123" s="31">
        <f t="shared" si="8"/>
        <v>-64.634316608739567</v>
      </c>
    </row>
    <row r="124" s="57" customFormat="1" ht="28.899999999999999" hidden="1" customHeight="1">
      <c r="A124" s="34"/>
      <c r="B124" s="35"/>
      <c r="C124" s="28" t="s">
        <v>17</v>
      </c>
      <c r="D124" s="30">
        <v>0</v>
      </c>
      <c r="E124" s="30">
        <v>0</v>
      </c>
      <c r="F124" s="30">
        <v>0</v>
      </c>
      <c r="G124" s="30" t="e">
        <f t="shared" si="9"/>
        <v>#DIV/0!</v>
      </c>
      <c r="H124" s="90" t="e">
        <f t="shared" si="6"/>
        <v>#DIV/0!</v>
      </c>
      <c r="I124" s="92" t="e">
        <f t="shared" si="8"/>
        <v>#DIV/0!</v>
      </c>
    </row>
    <row r="125" s="12" customFormat="1" ht="30" hidden="1" customHeight="1">
      <c r="A125" s="20" t="s">
        <v>105</v>
      </c>
      <c r="B125" s="21" t="s">
        <v>106</v>
      </c>
      <c r="C125" s="21" t="s">
        <v>107</v>
      </c>
      <c r="D125" s="22">
        <f>D126</f>
        <v>0</v>
      </c>
      <c r="E125" s="22">
        <f>E126</f>
        <v>0</v>
      </c>
      <c r="F125" s="22">
        <f>F126</f>
        <v>0</v>
      </c>
      <c r="G125" s="22"/>
      <c r="H125" s="22"/>
      <c r="I125" s="23">
        <f t="shared" si="8"/>
        <v>-95</v>
      </c>
    </row>
    <row r="126" s="25" customFormat="1" ht="18" hidden="1" customHeight="1">
      <c r="A126" s="93"/>
      <c r="B126" s="94"/>
      <c r="C126" s="56" t="s">
        <v>16</v>
      </c>
      <c r="D126" s="30">
        <v>0</v>
      </c>
      <c r="E126" s="30">
        <v>0</v>
      </c>
      <c r="F126" s="30">
        <v>0</v>
      </c>
      <c r="G126" s="30"/>
      <c r="H126" s="30"/>
      <c r="I126" s="31">
        <f t="shared" si="8"/>
        <v>-95</v>
      </c>
    </row>
    <row r="127" s="12" customFormat="1" ht="25.5" customHeight="1">
      <c r="A127" s="20" t="s">
        <v>108</v>
      </c>
      <c r="B127" s="21" t="s">
        <v>109</v>
      </c>
      <c r="C127" s="21" t="s">
        <v>110</v>
      </c>
      <c r="D127" s="22">
        <f>D128+D129</f>
        <v>284094.07000000001</v>
      </c>
      <c r="E127" s="22">
        <f>E128+E129</f>
        <v>5539</v>
      </c>
      <c r="F127" s="22">
        <f>F128+F129</f>
        <v>3069.9200000000001</v>
      </c>
      <c r="G127" s="22">
        <f t="shared" si="9"/>
        <v>55.423722693627006</v>
      </c>
      <c r="H127" s="22">
        <f t="shared" si="6"/>
        <v>1.0805998168141981</v>
      </c>
      <c r="I127" s="23">
        <f t="shared" si="8"/>
        <v>-39.576277306372994</v>
      </c>
    </row>
    <row r="128" s="25" customFormat="1" ht="18" customHeight="1">
      <c r="A128" s="26"/>
      <c r="B128" s="27"/>
      <c r="C128" s="56" t="s">
        <v>16</v>
      </c>
      <c r="D128" s="30">
        <v>284094.07000000001</v>
      </c>
      <c r="E128" s="30">
        <v>5539</v>
      </c>
      <c r="F128" s="30">
        <v>3069.9200000000001</v>
      </c>
      <c r="G128" s="30">
        <f t="shared" si="9"/>
        <v>55.423722693627006</v>
      </c>
      <c r="H128" s="30">
        <f t="shared" si="6"/>
        <v>1.0805998168141981</v>
      </c>
      <c r="I128" s="31">
        <f t="shared" si="8"/>
        <v>-39.576277306372994</v>
      </c>
    </row>
    <row r="129" s="57" customFormat="1" ht="27" hidden="1" customHeight="1">
      <c r="A129" s="34"/>
      <c r="B129" s="35"/>
      <c r="C129" s="56" t="s">
        <v>17</v>
      </c>
      <c r="D129" s="30">
        <v>0</v>
      </c>
      <c r="E129" s="30">
        <v>0</v>
      </c>
      <c r="F129" s="30">
        <v>0</v>
      </c>
      <c r="G129" s="30" t="e">
        <f t="shared" si="9"/>
        <v>#DIV/0!</v>
      </c>
      <c r="H129" s="90" t="e">
        <f t="shared" si="6"/>
        <v>#DIV/0!</v>
      </c>
      <c r="I129" s="92" t="e">
        <f t="shared" si="8"/>
        <v>#DIV/0!</v>
      </c>
    </row>
    <row r="130" s="12" customFormat="1" ht="44.25" customHeight="1">
      <c r="A130" s="20" t="s">
        <v>111</v>
      </c>
      <c r="B130" s="21" t="s">
        <v>112</v>
      </c>
      <c r="C130" s="21" t="s">
        <v>113</v>
      </c>
      <c r="D130" s="22">
        <f>D131+D132+D133</f>
        <v>1924145.9199999999</v>
      </c>
      <c r="E130" s="22">
        <f>E131+E132+E133</f>
        <v>17002.870000000003</v>
      </c>
      <c r="F130" s="22">
        <f>F131+F132+F133</f>
        <v>14078.85</v>
      </c>
      <c r="G130" s="22">
        <f t="shared" si="9"/>
        <v>82.802785647364232</v>
      </c>
      <c r="H130" s="22">
        <f t="shared" si="6"/>
        <v>0.7316934674060479</v>
      </c>
      <c r="I130" s="23">
        <f>G130-95</f>
        <v>-12.197214352635768</v>
      </c>
    </row>
    <row r="131" s="25" customFormat="1" ht="17.449999999999999" customHeight="1">
      <c r="A131" s="26"/>
      <c r="B131" s="27"/>
      <c r="C131" s="28" t="s">
        <v>16</v>
      </c>
      <c r="D131" s="30">
        <v>875288.59999999998</v>
      </c>
      <c r="E131" s="30">
        <v>16547.720000000001</v>
      </c>
      <c r="F131" s="30">
        <v>14078.85</v>
      </c>
      <c r="G131" s="30">
        <f t="shared" si="9"/>
        <v>85.080301092839377</v>
      </c>
      <c r="H131" s="30">
        <f t="shared" si="6"/>
        <v>1.6084809056121605</v>
      </c>
      <c r="I131" s="31">
        <f t="shared" si="8"/>
        <v>-9.9196989071606225</v>
      </c>
    </row>
    <row r="132" s="12" customFormat="1" ht="17.449999999999999" customHeight="1">
      <c r="A132" s="32"/>
      <c r="B132" s="33"/>
      <c r="C132" s="28" t="s">
        <v>34</v>
      </c>
      <c r="D132" s="30">
        <v>609380.43999999994</v>
      </c>
      <c r="E132" s="30">
        <v>455.14999999999998</v>
      </c>
      <c r="F132" s="30">
        <v>0</v>
      </c>
      <c r="G132" s="30">
        <f t="shared" si="9"/>
        <v>0</v>
      </c>
      <c r="H132" s="95">
        <f t="shared" si="6"/>
        <v>0</v>
      </c>
      <c r="I132" s="31">
        <f t="shared" si="8"/>
        <v>-95</v>
      </c>
    </row>
    <row r="133" s="12" customFormat="1" ht="27" customHeight="1">
      <c r="A133" s="32"/>
      <c r="B133" s="33"/>
      <c r="C133" s="28" t="s">
        <v>17</v>
      </c>
      <c r="D133" s="30">
        <v>439476.88</v>
      </c>
      <c r="E133" s="30">
        <v>0</v>
      </c>
      <c r="F133" s="30">
        <v>0</v>
      </c>
      <c r="G133" s="30"/>
      <c r="H133" s="30">
        <f t="shared" si="6"/>
        <v>0</v>
      </c>
      <c r="I133" s="31">
        <f t="shared" ref="I133:I156" si="12">G133-95</f>
        <v>-95</v>
      </c>
    </row>
    <row r="134" s="12" customFormat="1" ht="21" customHeight="1">
      <c r="A134" s="34"/>
      <c r="B134" s="35"/>
      <c r="C134" s="76" t="s">
        <v>18</v>
      </c>
      <c r="D134" s="38">
        <v>1641643.1000000001</v>
      </c>
      <c r="E134" s="38">
        <v>0</v>
      </c>
      <c r="F134" s="38">
        <v>0</v>
      </c>
      <c r="G134" s="38"/>
      <c r="H134" s="38">
        <f t="shared" ref="H134:H164" si="13">F134/D134*100</f>
        <v>0</v>
      </c>
      <c r="I134" s="39">
        <f t="shared" si="12"/>
        <v>-95</v>
      </c>
      <c r="J134" s="48"/>
    </row>
    <row r="135" s="12" customFormat="1" ht="45" customHeight="1">
      <c r="A135" s="64" t="s">
        <v>114</v>
      </c>
      <c r="B135" s="65" t="s">
        <v>115</v>
      </c>
      <c r="C135" s="21" t="s">
        <v>116</v>
      </c>
      <c r="D135" s="22">
        <f>D136+D137</f>
        <v>183587.28</v>
      </c>
      <c r="E135" s="22">
        <f>E136+E137</f>
        <v>11151.709999999999</v>
      </c>
      <c r="F135" s="22">
        <f>F136+F137</f>
        <v>7006</v>
      </c>
      <c r="G135" s="22">
        <f t="shared" si="9"/>
        <v>62.824445757646139</v>
      </c>
      <c r="H135" s="96">
        <f t="shared" si="13"/>
        <v>3.8161685275799067</v>
      </c>
      <c r="I135" s="97">
        <f t="shared" si="12"/>
        <v>-32.175554242353861</v>
      </c>
    </row>
    <row r="136" s="25" customFormat="1" ht="18" customHeight="1">
      <c r="A136" s="26"/>
      <c r="B136" s="27"/>
      <c r="C136" s="28" t="s">
        <v>16</v>
      </c>
      <c r="D136" s="30">
        <v>181701.67999999999</v>
      </c>
      <c r="E136" s="30">
        <v>11151.709999999999</v>
      </c>
      <c r="F136" s="30">
        <v>7006</v>
      </c>
      <c r="G136" s="30">
        <f t="shared" si="9"/>
        <v>62.824445757646139</v>
      </c>
      <c r="H136" s="30">
        <f t="shared" si="13"/>
        <v>3.8557706235847684</v>
      </c>
      <c r="I136" s="31">
        <f t="shared" si="12"/>
        <v>-32.175554242353861</v>
      </c>
    </row>
    <row r="137" s="25" customFormat="1" ht="28.5" customHeight="1">
      <c r="A137" s="32"/>
      <c r="B137" s="33"/>
      <c r="C137" s="28" t="s">
        <v>17</v>
      </c>
      <c r="D137" s="30">
        <v>1885.5999999999999</v>
      </c>
      <c r="E137" s="30">
        <v>0</v>
      </c>
      <c r="F137" s="30">
        <v>0</v>
      </c>
      <c r="G137" s="30"/>
      <c r="H137" s="30">
        <f t="shared" si="13"/>
        <v>0</v>
      </c>
      <c r="I137" s="31">
        <f t="shared" si="12"/>
        <v>-95</v>
      </c>
    </row>
    <row r="138" s="25" customFormat="1" ht="21" hidden="1" customHeight="1">
      <c r="A138" s="34"/>
      <c r="B138" s="35"/>
      <c r="C138" s="76" t="s">
        <v>18</v>
      </c>
      <c r="D138" s="46"/>
      <c r="E138" s="46"/>
      <c r="F138" s="38"/>
      <c r="G138" s="38"/>
      <c r="H138" s="38"/>
      <c r="I138" s="39"/>
    </row>
    <row r="139" s="3" customFormat="1" ht="18" hidden="1" customHeight="1">
      <c r="A139" s="34" t="s">
        <v>117</v>
      </c>
      <c r="B139" s="98"/>
      <c r="C139" s="94"/>
      <c r="D139" s="96">
        <v>0</v>
      </c>
      <c r="E139" s="96" t="s">
        <v>118</v>
      </c>
      <c r="F139" s="96" t="s">
        <v>118</v>
      </c>
      <c r="G139" s="30" t="e">
        <f t="shared" si="9"/>
        <v>#VALUE!</v>
      </c>
      <c r="H139" s="30"/>
      <c r="I139" s="31"/>
    </row>
    <row r="140" s="3" customFormat="1" ht="27.75" hidden="1" customHeight="1">
      <c r="A140" s="32" t="s">
        <v>119</v>
      </c>
      <c r="B140" s="99"/>
      <c r="C140" s="27"/>
      <c r="D140" s="100">
        <v>0</v>
      </c>
      <c r="E140" s="100">
        <v>0</v>
      </c>
      <c r="F140" s="100">
        <v>0</v>
      </c>
      <c r="G140" s="53" t="e">
        <f t="shared" si="9"/>
        <v>#DIV/0!</v>
      </c>
      <c r="H140" s="53"/>
      <c r="I140" s="101"/>
    </row>
    <row r="141" s="7" customFormat="1" ht="26.25" customHeight="1">
      <c r="A141" s="102" t="s">
        <v>120</v>
      </c>
      <c r="B141" s="103"/>
      <c r="C141" s="103"/>
      <c r="D141" s="104">
        <f>D144+D145+D146</f>
        <v>60203979.079999998</v>
      </c>
      <c r="E141" s="104">
        <f>E144+E145+E146</f>
        <v>2513034.6099999999</v>
      </c>
      <c r="F141" s="104">
        <f>F144+F145+F146</f>
        <v>2210930.6699999999</v>
      </c>
      <c r="G141" s="104">
        <f t="shared" si="9"/>
        <v>87.97852051866488</v>
      </c>
      <c r="H141" s="104">
        <f t="shared" si="13"/>
        <v>3.6723995718988616</v>
      </c>
      <c r="I141" s="105">
        <f t="shared" si="12"/>
        <v>-7.0214794813351205</v>
      </c>
      <c r="J141" s="24"/>
    </row>
    <row r="142" s="7" customFormat="1" ht="36.75" hidden="1" customHeight="1">
      <c r="A142" s="106" t="s">
        <v>121</v>
      </c>
      <c r="B142" s="106"/>
      <c r="C142" s="106"/>
      <c r="D142" s="107">
        <f>D144+D145+D147</f>
        <v>57741482.693999998</v>
      </c>
      <c r="E142" s="107">
        <f>E144+E145+E147</f>
        <v>2513034.6099999999</v>
      </c>
      <c r="F142" s="108">
        <f>F144+F145+F147</f>
        <v>2210930.6699999999</v>
      </c>
      <c r="G142" s="108">
        <f t="shared" si="9"/>
        <v>87.97852051866488</v>
      </c>
      <c r="H142" s="108">
        <f t="shared" si="13"/>
        <v>3.8290161021960403</v>
      </c>
      <c r="I142" s="109">
        <f t="shared" si="12"/>
        <v>-7.0214794813351205</v>
      </c>
      <c r="J142" s="24"/>
    </row>
    <row r="143" s="7" customFormat="1" ht="15.75" customHeight="1">
      <c r="A143" s="110"/>
      <c r="B143" s="110"/>
      <c r="C143" s="21" t="s">
        <v>122</v>
      </c>
      <c r="D143" s="96"/>
      <c r="E143" s="96"/>
      <c r="F143" s="96"/>
      <c r="G143" s="30"/>
      <c r="H143" s="30"/>
      <c r="I143" s="31"/>
    </row>
    <row r="144" s="7" customFormat="1" ht="20.25" customHeight="1">
      <c r="A144" s="110"/>
      <c r="B144" s="110"/>
      <c r="C144" s="21" t="s">
        <v>16</v>
      </c>
      <c r="D144" s="96">
        <f>D7+D11+D23+D30+D35+D39+D44+D48+D52+D56+D60+D64+D68+D72+D76+D81+D86+D98+D93+D102+D105+D109+D114+D118+D123+D126+D128+D131+D136</f>
        <v>35293416.740000002</v>
      </c>
      <c r="E144" s="96">
        <f>E7+E11+E23+E30+E35+E39+E44+E48+E52+E56+E60+E64+E68+E72+E76+E81+E86+E93+E98+E102+E105+E109+E114+E118+E123+E126+E128+E131+E136</f>
        <v>1717302.6600000001</v>
      </c>
      <c r="F144" s="96">
        <f>F7+F11+F23+F30+F35+F39+F44+F48+F52+F56+F60+F64+F68+F72+F76+F81+F86+F93+F98+F102+F105+F109+F114+F118+F123+F126+F128+F131+F136</f>
        <v>1417007.1100000001</v>
      </c>
      <c r="G144" s="96">
        <f t="shared" si="9"/>
        <v>82.513533752984458</v>
      </c>
      <c r="H144" s="96">
        <f t="shared" si="13"/>
        <v>4.0149332110258023</v>
      </c>
      <c r="I144" s="97">
        <f t="shared" si="12"/>
        <v>-12.486466247015542</v>
      </c>
      <c r="K144" s="111"/>
    </row>
    <row r="145" s="7" customFormat="1" ht="20.25" customHeight="1">
      <c r="A145" s="110"/>
      <c r="B145" s="110"/>
      <c r="C145" s="21" t="s">
        <v>34</v>
      </c>
      <c r="D145" s="96">
        <f>D27+D31+D40+D45+D49+D53+D57+D61+D65+D69+D73+D77+D87+D94+D106+D110+D132+D99</f>
        <v>16681605.689999998</v>
      </c>
      <c r="E145" s="96">
        <f>E27+E31+E40+E45+E49+E53+E57+E61+E65+E69+E73+E77+E87+E94+E106+E110+E132+E99</f>
        <v>729431.65000000002</v>
      </c>
      <c r="F145" s="96">
        <f>F27+F31+F40+F45+F49+F53+F57+F61+F65+F69+F73+F77+F87+F94+F106+F110+F132+F99</f>
        <v>727623.44999999984</v>
      </c>
      <c r="G145" s="96">
        <f t="shared" si="9"/>
        <v>99.752108370948775</v>
      </c>
      <c r="H145" s="96">
        <f t="shared" si="13"/>
        <v>4.3618310102856768</v>
      </c>
      <c r="I145" s="97">
        <f t="shared" si="12"/>
        <v>4.7521083709487755</v>
      </c>
    </row>
    <row r="146" s="7" customFormat="1" ht="30" customHeight="1">
      <c r="A146" s="110"/>
      <c r="B146" s="110"/>
      <c r="C146" s="21" t="s">
        <v>17</v>
      </c>
      <c r="D146" s="96">
        <f>D8+D32+D36+D41+D46+D50+D54+D58+D62+D66+D70+D74+D78+D82+D88+D95+D111+D116+D120+D129+D133+D137+D139+D107+D28+D21+D25+D100+D103</f>
        <v>8228956.6500000004</v>
      </c>
      <c r="E146" s="96">
        <f>E8+E32+E36+E41+E46+E50+E54+E58+E62+E66+E70+E74+E78+E82+E88+E95+E111+E116+E120+E129+E133+E137+E107+E28+E21+E25+E100+E103</f>
        <v>66300.300000000003</v>
      </c>
      <c r="F146" s="96">
        <f>F8+F32+F36+F41+F46+F50+F54+F58+F62+F66+F70+F74+F78+F82+F88+F95+F111+F116+F120+F129+F133+F137+F107+F28+F21+F25+F100+F103</f>
        <v>66300.110000000001</v>
      </c>
      <c r="G146" s="96">
        <f t="shared" si="9"/>
        <v>99.999713425127794</v>
      </c>
      <c r="H146" s="96">
        <f t="shared" si="13"/>
        <v>0.80569278488057172</v>
      </c>
      <c r="I146" s="97">
        <f t="shared" si="12"/>
        <v>4.9997134251277942</v>
      </c>
    </row>
    <row r="147" s="112" customFormat="1" ht="56.25" hidden="1" customHeight="1">
      <c r="A147" s="113"/>
      <c r="B147" s="113"/>
      <c r="C147" s="114" t="s">
        <v>123</v>
      </c>
      <c r="D147" s="100">
        <f>D146-2462496.386</f>
        <v>5766460.2640000004</v>
      </c>
      <c r="E147" s="100">
        <f>E146</f>
        <v>66300.300000000003</v>
      </c>
      <c r="F147" s="100">
        <f>F146</f>
        <v>66300.110000000001</v>
      </c>
      <c r="G147" s="115">
        <f t="shared" si="9"/>
        <v>99.999713425127794</v>
      </c>
      <c r="H147" s="115">
        <f t="shared" si="13"/>
        <v>1.1497540425954456</v>
      </c>
      <c r="I147" s="116">
        <f t="shared" si="12"/>
        <v>4.9997134251277942</v>
      </c>
    </row>
    <row r="148" s="7" customFormat="1" ht="26.25" customHeight="1">
      <c r="A148" s="117" t="s">
        <v>124</v>
      </c>
      <c r="B148" s="118"/>
      <c r="C148" s="118"/>
      <c r="D148" s="119">
        <f>D151+D152+D153</f>
        <v>60281597.68</v>
      </c>
      <c r="E148" s="119">
        <f>E151+E152+E153</f>
        <v>2513034.6099999999</v>
      </c>
      <c r="F148" s="119">
        <f>F151+F152+F153</f>
        <v>2210930.6699999999</v>
      </c>
      <c r="G148" s="119">
        <f t="shared" si="9"/>
        <v>87.97852051866488</v>
      </c>
      <c r="H148" s="119">
        <f t="shared" si="13"/>
        <v>3.6676709893067985</v>
      </c>
      <c r="I148" s="120">
        <f t="shared" si="12"/>
        <v>-7.0214794813351205</v>
      </c>
      <c r="J148" s="111"/>
    </row>
    <row r="149" s="7" customFormat="1" ht="36.75" hidden="1" customHeight="1">
      <c r="A149" s="121" t="s">
        <v>125</v>
      </c>
      <c r="B149" s="121"/>
      <c r="C149" s="121"/>
      <c r="D149" s="122">
        <f>D151+D152+D154</f>
        <v>57819101.294</v>
      </c>
      <c r="E149" s="122">
        <f>E151+E152+E154</f>
        <v>2513034.6099999999</v>
      </c>
      <c r="F149" s="123">
        <f>F151+F152+F154</f>
        <v>2210930.6699999999</v>
      </c>
      <c r="G149" s="123">
        <f t="shared" si="9"/>
        <v>87.97852051866488</v>
      </c>
      <c r="H149" s="123">
        <f t="shared" si="13"/>
        <v>3.8238758827429797</v>
      </c>
      <c r="I149" s="124">
        <f t="shared" si="12"/>
        <v>-7.0214794813351205</v>
      </c>
    </row>
    <row r="150" s="7" customFormat="1" ht="15.75" customHeight="1">
      <c r="A150" s="125"/>
      <c r="B150" s="125"/>
      <c r="C150" s="126" t="s">
        <v>122</v>
      </c>
      <c r="D150" s="84"/>
      <c r="E150" s="84"/>
      <c r="F150" s="84"/>
      <c r="G150" s="30"/>
      <c r="H150" s="30"/>
      <c r="I150" s="31"/>
    </row>
    <row r="151" s="7" customFormat="1" ht="30.75" customHeight="1">
      <c r="A151" s="125"/>
      <c r="B151" s="125"/>
      <c r="C151" s="127" t="s">
        <v>126</v>
      </c>
      <c r="D151" s="128">
        <f>D144+D18</f>
        <v>35371035.340000004</v>
      </c>
      <c r="E151" s="128">
        <f>E144+E18</f>
        <v>1717302.6600000001</v>
      </c>
      <c r="F151" s="128">
        <f>F144+F18</f>
        <v>1417007.1100000001</v>
      </c>
      <c r="G151" s="128">
        <f t="shared" si="9"/>
        <v>82.513533752984458</v>
      </c>
      <c r="H151" s="128">
        <f t="shared" si="13"/>
        <v>4.0061227961782357</v>
      </c>
      <c r="I151" s="129">
        <f t="shared" si="12"/>
        <v>-12.486466247015542</v>
      </c>
    </row>
    <row r="152" s="7" customFormat="1" ht="20.25" customHeight="1">
      <c r="A152" s="125"/>
      <c r="B152" s="125"/>
      <c r="C152" s="127" t="s">
        <v>34</v>
      </c>
      <c r="D152" s="128">
        <f t="shared" ref="D152:D154" si="14">D145</f>
        <v>16681605.689999998</v>
      </c>
      <c r="E152" s="128">
        <f t="shared" ref="E152:E154" si="15">E145</f>
        <v>729431.65000000002</v>
      </c>
      <c r="F152" s="128">
        <f t="shared" ref="F152:F154" si="16">F145</f>
        <v>727623.44999999984</v>
      </c>
      <c r="G152" s="128">
        <f t="shared" si="9"/>
        <v>99.752108370948775</v>
      </c>
      <c r="H152" s="128">
        <f t="shared" si="13"/>
        <v>4.3618310102856768</v>
      </c>
      <c r="I152" s="129">
        <f t="shared" si="12"/>
        <v>4.7521083709487755</v>
      </c>
    </row>
    <row r="153" s="7" customFormat="1" ht="31.5" customHeight="1">
      <c r="A153" s="125"/>
      <c r="B153" s="125"/>
      <c r="C153" s="127" t="s">
        <v>17</v>
      </c>
      <c r="D153" s="128">
        <f t="shared" si="14"/>
        <v>8228956.6500000004</v>
      </c>
      <c r="E153" s="128">
        <f t="shared" si="15"/>
        <v>66300.300000000003</v>
      </c>
      <c r="F153" s="128">
        <f t="shared" si="16"/>
        <v>66300.110000000001</v>
      </c>
      <c r="G153" s="128">
        <f t="shared" si="9"/>
        <v>99.999713425127794</v>
      </c>
      <c r="H153" s="128">
        <f t="shared" si="13"/>
        <v>0.80569278488057172</v>
      </c>
      <c r="I153" s="129">
        <f t="shared" si="12"/>
        <v>4.9997134251277942</v>
      </c>
    </row>
    <row r="154" s="7" customFormat="1" ht="56.25" hidden="1" customHeight="1">
      <c r="A154" s="125"/>
      <c r="B154" s="125"/>
      <c r="C154" s="127" t="s">
        <v>123</v>
      </c>
      <c r="D154" s="128">
        <f t="shared" si="14"/>
        <v>5766460.2640000004</v>
      </c>
      <c r="E154" s="128">
        <f t="shared" si="15"/>
        <v>66300.300000000003</v>
      </c>
      <c r="F154" s="128">
        <f t="shared" si="16"/>
        <v>66300.110000000001</v>
      </c>
      <c r="G154" s="128">
        <f t="shared" si="9"/>
        <v>99.999713425127794</v>
      </c>
      <c r="H154" s="128">
        <f t="shared" si="13"/>
        <v>1.1497540425954456</v>
      </c>
      <c r="I154" s="130">
        <f t="shared" si="12"/>
        <v>4.9997134251277942</v>
      </c>
    </row>
    <row r="155" s="12" customFormat="1" ht="21.75" customHeight="1">
      <c r="A155" s="125"/>
      <c r="B155" s="125"/>
      <c r="C155" s="131" t="s">
        <v>18</v>
      </c>
      <c r="D155" s="132">
        <f>D9+D33+D42+D79+D83+D90+D112+D121+D134+D138+D37+D96</f>
        <v>5626210.6999999993</v>
      </c>
      <c r="E155" s="132">
        <f>E9+E33+E42+E79+E83+E90+E112+E121+E134+E138+E37+E96</f>
        <v>62284.449999999997</v>
      </c>
      <c r="F155" s="132">
        <f>F9+F33+F42+F79+F83+F90+F112+F121+F134+F138+F37+F96</f>
        <v>62284.449999999997</v>
      </c>
      <c r="G155" s="133">
        <f t="shared" si="9"/>
        <v>100</v>
      </c>
      <c r="H155" s="132">
        <f t="shared" si="13"/>
        <v>1.1070408365616311</v>
      </c>
      <c r="I155" s="134">
        <f t="shared" si="12"/>
        <v>5</v>
      </c>
    </row>
    <row r="156" s="12" customFormat="1" ht="45" hidden="1" customHeight="1">
      <c r="A156" s="135"/>
      <c r="B156" s="136"/>
      <c r="C156" s="137" t="s">
        <v>80</v>
      </c>
      <c r="D156" s="138">
        <f>D155-D90+D91</f>
        <v>4555678.8999999994</v>
      </c>
      <c r="E156" s="138">
        <f>E155-E90+E91</f>
        <v>62284.449999999997</v>
      </c>
      <c r="F156" s="123">
        <f>F155-F90+F91</f>
        <v>62284.449999999997</v>
      </c>
      <c r="G156" s="123">
        <f t="shared" si="9"/>
        <v>100</v>
      </c>
      <c r="H156" s="123">
        <f t="shared" si="13"/>
        <v>1.3671826168433427</v>
      </c>
      <c r="I156" s="124">
        <f t="shared" si="12"/>
        <v>5</v>
      </c>
    </row>
    <row r="157" ht="12" customHeight="1">
      <c r="A157" s="139"/>
      <c r="B157" s="140" t="s">
        <v>127</v>
      </c>
      <c r="C157" s="140"/>
      <c r="D157" s="141"/>
      <c r="E157" s="142"/>
      <c r="F157" s="143"/>
      <c r="G157" s="144"/>
      <c r="H157" s="144"/>
    </row>
    <row r="158" s="3" customFormat="1" ht="27.75" hidden="1" customHeight="1">
      <c r="A158" s="145" t="s">
        <v>128</v>
      </c>
      <c r="B158" s="146"/>
      <c r="C158" s="146"/>
      <c r="D158" s="146"/>
      <c r="E158" s="146"/>
      <c r="F158" s="146"/>
      <c r="G158" s="146"/>
      <c r="H158" s="146"/>
      <c r="I158" s="5"/>
    </row>
    <row r="159" s="147" customFormat="1" ht="17.449999999999999" customHeight="1">
      <c r="A159" s="148" t="s">
        <v>129</v>
      </c>
      <c r="B159" s="149"/>
      <c r="C159" s="149"/>
      <c r="D159" s="149"/>
      <c r="E159" s="149"/>
      <c r="F159" s="149"/>
      <c r="G159" s="149"/>
      <c r="H159" s="149"/>
      <c r="I159" s="150"/>
    </row>
    <row r="160" s="7" customFormat="1" hidden="1">
      <c r="A160" s="1"/>
      <c r="B160" s="2"/>
      <c r="C160" s="2"/>
      <c r="D160" s="151"/>
      <c r="E160" s="151"/>
      <c r="F160" s="152"/>
      <c r="G160" s="153"/>
      <c r="H160" s="153"/>
      <c r="I160" s="5"/>
    </row>
    <row r="161" s="7" customFormat="1" hidden="1">
      <c r="A161" s="1"/>
      <c r="B161" s="2"/>
      <c r="C161" s="2"/>
      <c r="D161" s="154"/>
      <c r="E161" s="154"/>
      <c r="F161" s="152"/>
      <c r="G161" s="153"/>
      <c r="H161" s="153"/>
      <c r="I161" s="5"/>
    </row>
    <row r="162" s="7" customFormat="1" hidden="1">
      <c r="A162" s="155"/>
      <c r="B162" s="156"/>
      <c r="C162" s="156"/>
      <c r="D162" s="157"/>
      <c r="E162" s="158"/>
      <c r="F162" s="159"/>
      <c r="G162" s="160"/>
      <c r="H162" s="160"/>
      <c r="I162" s="5"/>
    </row>
    <row r="163" s="7" customFormat="1" ht="32.25" hidden="1" customHeight="1">
      <c r="A163" s="161" t="s">
        <v>4</v>
      </c>
      <c r="B163" s="161" t="s">
        <v>5</v>
      </c>
      <c r="C163" s="161" t="s">
        <v>6</v>
      </c>
      <c r="D163" s="162"/>
      <c r="E163" s="163"/>
      <c r="F163" s="159"/>
      <c r="G163" s="160"/>
      <c r="H163" s="160"/>
      <c r="I163" s="5"/>
    </row>
    <row r="164" s="7" customFormat="1" hidden="1">
      <c r="A164" s="164" t="s">
        <v>124</v>
      </c>
      <c r="B164" s="165"/>
      <c r="C164" s="166"/>
      <c r="D164" s="167">
        <f>D166+D167+D168</f>
        <v>24525968.417999998</v>
      </c>
      <c r="E164" s="167">
        <f>E166+E167+E168</f>
        <v>21619356.083999999</v>
      </c>
      <c r="F164" s="168">
        <f>F166+F167+F168</f>
        <v>20841969.650000002</v>
      </c>
      <c r="G164" s="169">
        <f t="shared" si="9"/>
        <v>96.40421097196635</v>
      </c>
      <c r="H164" s="169">
        <f t="shared" si="13"/>
        <v>84.979191421871647</v>
      </c>
      <c r="I164" s="5"/>
    </row>
    <row r="165" s="7" customFormat="1" hidden="1">
      <c r="A165" s="170"/>
      <c r="B165" s="170"/>
      <c r="C165" s="171" t="s">
        <v>122</v>
      </c>
      <c r="D165" s="172"/>
      <c r="E165" s="172"/>
      <c r="F165" s="173"/>
      <c r="G165" s="174"/>
      <c r="H165" s="174"/>
      <c r="I165" s="5"/>
    </row>
    <row r="166" s="7" customFormat="1" hidden="1">
      <c r="A166" s="170"/>
      <c r="B166" s="170"/>
      <c r="C166" s="175" t="s">
        <v>126</v>
      </c>
      <c r="D166" s="176">
        <v>14805057.912999997</v>
      </c>
      <c r="E166" s="176">
        <v>13268979.204</v>
      </c>
      <c r="F166" s="177">
        <v>12716245.471000001</v>
      </c>
      <c r="G166" s="169">
        <v>95.834391444118211</v>
      </c>
      <c r="H166" s="169">
        <v>85.891224105473739</v>
      </c>
      <c r="I166" s="5"/>
    </row>
    <row r="167" s="7" customFormat="1" hidden="1">
      <c r="A167" s="170"/>
      <c r="B167" s="170"/>
      <c r="C167" s="175" t="s">
        <v>34</v>
      </c>
      <c r="D167" s="176">
        <v>7926615.3039999986</v>
      </c>
      <c r="E167" s="176">
        <v>7092166.3299999991</v>
      </c>
      <c r="F167" s="177">
        <v>6886598.409</v>
      </c>
      <c r="G167" s="169">
        <v>97.10147913296332</v>
      </c>
      <c r="H167" s="169">
        <v>86.879432707234116</v>
      </c>
      <c r="I167" s="5"/>
    </row>
    <row r="168" s="7" customFormat="1" hidden="1">
      <c r="A168" s="170"/>
      <c r="B168" s="170"/>
      <c r="C168" s="175" t="s">
        <v>17</v>
      </c>
      <c r="D168" s="176">
        <v>1794295.2010000001</v>
      </c>
      <c r="E168" s="176">
        <v>1258210.55</v>
      </c>
      <c r="F168" s="177">
        <v>1239125.77</v>
      </c>
      <c r="G168" s="169">
        <v>98.4831807363243</v>
      </c>
      <c r="H168" s="169">
        <v>69.059192116737975</v>
      </c>
      <c r="I168" s="5"/>
    </row>
    <row r="169" s="7" customFormat="1" hidden="1">
      <c r="A169" s="1"/>
      <c r="B169" s="2"/>
      <c r="C169" s="2"/>
      <c r="D169" s="151"/>
      <c r="E169" s="151"/>
      <c r="F169" s="152"/>
      <c r="G169" s="153"/>
      <c r="H169" s="153"/>
      <c r="I169" s="5"/>
    </row>
    <row r="170" s="7" customFormat="1">
      <c r="A170" s="1"/>
      <c r="B170" s="2"/>
      <c r="C170" s="2"/>
      <c r="D170" s="154"/>
      <c r="E170" s="154"/>
      <c r="F170" s="152"/>
      <c r="G170" s="153"/>
      <c r="H170" s="153"/>
      <c r="I170" s="5"/>
    </row>
    <row r="171" s="7" customFormat="1">
      <c r="A171" s="1"/>
      <c r="B171" s="2"/>
      <c r="C171" s="2"/>
      <c r="D171" s="151"/>
      <c r="E171" s="151"/>
      <c r="F171" s="152"/>
      <c r="G171" s="153"/>
      <c r="H171" s="153"/>
      <c r="I171" s="5"/>
    </row>
    <row r="172" s="7" customFormat="1">
      <c r="A172" s="1"/>
      <c r="B172" s="2"/>
      <c r="C172" s="2"/>
      <c r="D172" s="151"/>
      <c r="E172" s="151"/>
      <c r="F172" s="152"/>
      <c r="G172" s="153"/>
      <c r="H172" s="153"/>
      <c r="I172" s="5"/>
    </row>
    <row r="173" s="7" customFormat="1">
      <c r="A173" s="1"/>
      <c r="B173" s="2"/>
      <c r="C173" s="2"/>
      <c r="D173" s="178"/>
      <c r="E173" s="178"/>
      <c r="F173" s="179"/>
      <c r="G173" s="153"/>
      <c r="H173" s="153"/>
      <c r="I173" s="5"/>
    </row>
    <row r="174" s="7" customFormat="1">
      <c r="A174" s="1"/>
      <c r="B174" s="2"/>
      <c r="C174" s="2"/>
      <c r="D174" s="151"/>
      <c r="E174" s="151"/>
      <c r="F174" s="152"/>
      <c r="G174" s="153"/>
      <c r="H174" s="153"/>
      <c r="I174" s="5"/>
    </row>
    <row r="175" s="7" customFormat="1">
      <c r="A175" s="1"/>
      <c r="B175" s="2"/>
      <c r="C175" s="2"/>
      <c r="D175" s="151"/>
      <c r="E175" s="151"/>
      <c r="F175" s="152"/>
      <c r="G175" s="153"/>
      <c r="H175" s="153"/>
      <c r="I175" s="5"/>
    </row>
    <row r="176" s="7" customFormat="1">
      <c r="A176" s="1"/>
      <c r="B176" s="2"/>
      <c r="C176" s="2"/>
      <c r="D176" s="151"/>
      <c r="E176" s="151"/>
      <c r="F176" s="152"/>
      <c r="G176" s="153"/>
      <c r="H176" s="153"/>
      <c r="I176" s="5"/>
    </row>
    <row r="177" s="7" customFormat="1">
      <c r="A177" s="1"/>
      <c r="B177" s="2"/>
      <c r="C177" s="2"/>
      <c r="D177" s="151"/>
      <c r="E177" s="151"/>
      <c r="F177" s="152"/>
      <c r="G177" s="153"/>
      <c r="H177" s="153"/>
      <c r="I177" s="5"/>
    </row>
    <row r="178" s="7" customFormat="1">
      <c r="A178" s="1"/>
      <c r="B178" s="2"/>
      <c r="C178" s="2"/>
      <c r="D178" s="151"/>
      <c r="E178" s="151"/>
      <c r="F178" s="152"/>
      <c r="G178" s="153"/>
      <c r="H178" s="153"/>
      <c r="I178" s="5"/>
    </row>
    <row r="179" s="7" customFormat="1">
      <c r="A179" s="1"/>
      <c r="B179" s="2"/>
      <c r="C179" s="2"/>
      <c r="D179" s="151"/>
      <c r="E179" s="151"/>
      <c r="F179" s="152"/>
      <c r="G179" s="153"/>
      <c r="H179" s="153"/>
      <c r="I179" s="5"/>
    </row>
    <row r="180" s="7" customFormat="1">
      <c r="A180" s="1"/>
      <c r="B180" s="2"/>
      <c r="C180" s="2"/>
      <c r="D180" s="151"/>
      <c r="E180" s="151"/>
      <c r="F180" s="152"/>
      <c r="G180" s="153"/>
      <c r="H180" s="153"/>
      <c r="I180" s="5"/>
    </row>
    <row r="181" s="7" customFormat="1">
      <c r="A181" s="1"/>
      <c r="B181" s="2"/>
      <c r="C181" s="2"/>
      <c r="D181" s="151"/>
      <c r="E181" s="151"/>
      <c r="F181" s="152"/>
      <c r="G181" s="153"/>
      <c r="H181" s="153"/>
      <c r="I181" s="5"/>
    </row>
    <row r="182" s="7" customFormat="1">
      <c r="A182" s="1"/>
      <c r="B182" s="2"/>
      <c r="C182" s="2"/>
      <c r="D182" s="151"/>
      <c r="E182" s="151"/>
      <c r="F182" s="152"/>
      <c r="G182" s="153"/>
      <c r="H182" s="153"/>
      <c r="I182" s="5"/>
    </row>
    <row r="183" s="7" customFormat="1">
      <c r="A183" s="1"/>
      <c r="B183" s="2"/>
      <c r="C183" s="2"/>
      <c r="D183" s="151"/>
      <c r="E183" s="151"/>
      <c r="F183" s="152"/>
      <c r="G183" s="153"/>
      <c r="H183" s="153"/>
      <c r="I183" s="5"/>
    </row>
    <row r="184" s="7" customFormat="1">
      <c r="A184" s="1"/>
      <c r="B184" s="2"/>
      <c r="C184" s="2"/>
      <c r="D184" s="151"/>
      <c r="E184" s="151"/>
      <c r="F184" s="152"/>
      <c r="G184" s="153"/>
      <c r="H184" s="153"/>
      <c r="I184" s="5"/>
    </row>
    <row r="185" s="7" customFormat="1">
      <c r="A185" s="1"/>
      <c r="B185" s="2"/>
      <c r="C185" s="2"/>
      <c r="D185" s="151"/>
      <c r="E185" s="151"/>
      <c r="F185" s="152"/>
      <c r="G185" s="153"/>
      <c r="H185" s="153"/>
      <c r="I185" s="5"/>
    </row>
    <row r="186" s="7" customFormat="1">
      <c r="A186" s="1"/>
      <c r="B186" s="2"/>
      <c r="C186" s="2"/>
      <c r="D186" s="151"/>
      <c r="E186" s="151"/>
      <c r="F186" s="152"/>
      <c r="G186" s="153"/>
      <c r="H186" s="153"/>
      <c r="I186" s="5"/>
    </row>
    <row r="187" s="7" customFormat="1">
      <c r="A187" s="1"/>
      <c r="B187" s="2"/>
      <c r="C187" s="2"/>
      <c r="D187" s="151"/>
      <c r="E187" s="151"/>
      <c r="F187" s="152"/>
      <c r="G187" s="153"/>
      <c r="H187" s="153"/>
      <c r="I187" s="5"/>
    </row>
    <row r="188" s="7" customFormat="1">
      <c r="A188" s="1"/>
      <c r="B188" s="2"/>
      <c r="C188" s="2"/>
      <c r="D188" s="151"/>
      <c r="E188" s="151"/>
      <c r="F188" s="152"/>
      <c r="G188" s="153"/>
      <c r="H188" s="153"/>
      <c r="I188" s="5"/>
    </row>
    <row r="189" s="7" customFormat="1">
      <c r="A189" s="1"/>
      <c r="B189" s="2"/>
      <c r="C189" s="2"/>
      <c r="D189" s="151"/>
      <c r="E189" s="151"/>
      <c r="F189" s="152"/>
      <c r="G189" s="153"/>
      <c r="H189" s="153"/>
      <c r="I189" s="5"/>
    </row>
    <row r="190" s="7" customFormat="1">
      <c r="A190" s="1"/>
      <c r="B190" s="2"/>
      <c r="C190" s="2"/>
      <c r="D190" s="151"/>
      <c r="E190" s="151"/>
      <c r="F190" s="152"/>
      <c r="G190" s="153"/>
      <c r="H190" s="153"/>
      <c r="I190" s="5"/>
    </row>
    <row r="191" s="7" customFormat="1">
      <c r="A191" s="1"/>
      <c r="B191" s="2"/>
      <c r="C191" s="2"/>
      <c r="D191" s="151"/>
      <c r="E191" s="151"/>
      <c r="F191" s="152"/>
      <c r="G191" s="153"/>
      <c r="H191" s="153"/>
      <c r="I191" s="5"/>
    </row>
    <row r="192" s="7" customFormat="1">
      <c r="A192" s="1"/>
      <c r="B192" s="2"/>
      <c r="C192" s="2"/>
      <c r="D192" s="151"/>
      <c r="E192" s="151"/>
      <c r="F192" s="152"/>
      <c r="G192" s="153"/>
      <c r="H192" s="153"/>
      <c r="I192" s="5"/>
    </row>
    <row r="193" s="7" customFormat="1">
      <c r="A193" s="1"/>
      <c r="B193" s="2"/>
      <c r="C193" s="2"/>
      <c r="D193" s="151"/>
      <c r="E193" s="151"/>
      <c r="F193" s="152"/>
      <c r="G193" s="153"/>
      <c r="H193" s="153"/>
      <c r="I193" s="5"/>
    </row>
    <row r="194" s="7" customFormat="1">
      <c r="A194" s="1"/>
      <c r="B194" s="2"/>
      <c r="C194" s="2"/>
      <c r="D194" s="151"/>
      <c r="E194" s="151"/>
      <c r="F194" s="152"/>
      <c r="G194" s="153"/>
      <c r="H194" s="153"/>
      <c r="I194" s="5"/>
    </row>
    <row r="195" s="7" customFormat="1">
      <c r="A195" s="1"/>
      <c r="B195" s="2"/>
      <c r="C195" s="2"/>
      <c r="D195" s="151"/>
      <c r="E195" s="151"/>
      <c r="F195" s="152"/>
      <c r="G195" s="153"/>
      <c r="H195" s="153"/>
      <c r="I195" s="5"/>
    </row>
    <row r="196" s="7" customFormat="1">
      <c r="A196" s="1"/>
      <c r="B196" s="2"/>
      <c r="C196" s="2"/>
      <c r="D196" s="151"/>
      <c r="E196" s="151"/>
      <c r="F196" s="152"/>
      <c r="G196" s="153"/>
      <c r="H196" s="153"/>
      <c r="I196" s="5"/>
    </row>
    <row r="197" s="7" customFormat="1">
      <c r="A197" s="1"/>
      <c r="B197" s="2"/>
      <c r="C197" s="2"/>
      <c r="D197" s="151"/>
      <c r="E197" s="151"/>
      <c r="F197" s="152"/>
      <c r="G197" s="153"/>
      <c r="H197" s="153"/>
      <c r="I197" s="5"/>
    </row>
    <row r="198" s="7" customFormat="1">
      <c r="A198" s="1"/>
      <c r="B198" s="2"/>
      <c r="C198" s="2"/>
      <c r="D198" s="151"/>
      <c r="E198" s="151"/>
      <c r="F198" s="152"/>
      <c r="G198" s="153"/>
      <c r="H198" s="153"/>
      <c r="I198" s="5"/>
    </row>
    <row r="199" s="7" customFormat="1">
      <c r="A199" s="1"/>
      <c r="B199" s="2"/>
      <c r="C199" s="2"/>
      <c r="D199" s="151"/>
      <c r="E199" s="151"/>
      <c r="F199" s="152"/>
      <c r="G199" s="153"/>
      <c r="H199" s="153"/>
      <c r="I199" s="5"/>
    </row>
    <row r="200" s="7" customFormat="1">
      <c r="A200" s="1"/>
      <c r="B200" s="2"/>
      <c r="C200" s="2"/>
      <c r="D200" s="151"/>
      <c r="E200" s="151"/>
      <c r="F200" s="152"/>
      <c r="G200" s="153"/>
      <c r="H200" s="153"/>
      <c r="I200" s="5"/>
    </row>
    <row r="201" s="7" customFormat="1">
      <c r="A201" s="1"/>
      <c r="B201" s="2"/>
      <c r="C201" s="2"/>
      <c r="D201" s="151"/>
      <c r="E201" s="151"/>
      <c r="F201" s="152"/>
      <c r="G201" s="153"/>
      <c r="H201" s="153"/>
      <c r="I201" s="5"/>
    </row>
    <row r="202" s="7" customFormat="1">
      <c r="A202" s="1"/>
      <c r="B202" s="2"/>
      <c r="C202" s="2"/>
      <c r="D202" s="151"/>
      <c r="E202" s="151"/>
      <c r="F202" s="152"/>
      <c r="G202" s="153"/>
      <c r="H202" s="153"/>
      <c r="I202" s="5"/>
    </row>
    <row r="203" s="7" customFormat="1">
      <c r="A203" s="1"/>
      <c r="B203" s="2"/>
      <c r="C203" s="2"/>
      <c r="D203" s="151"/>
      <c r="E203" s="151"/>
      <c r="F203" s="152"/>
      <c r="G203" s="153"/>
      <c r="H203" s="153"/>
      <c r="I203" s="5"/>
    </row>
    <row r="204" s="7" customFormat="1">
      <c r="A204" s="1"/>
      <c r="B204" s="2"/>
      <c r="C204" s="2"/>
      <c r="D204" s="151"/>
      <c r="E204" s="151"/>
      <c r="F204" s="152"/>
      <c r="G204" s="153"/>
      <c r="H204" s="153"/>
      <c r="I204" s="5"/>
    </row>
    <row r="205" s="7" customFormat="1">
      <c r="A205" s="1"/>
      <c r="B205" s="2"/>
      <c r="C205" s="2"/>
      <c r="D205" s="151"/>
      <c r="E205" s="151"/>
      <c r="F205" s="152"/>
      <c r="G205" s="153"/>
      <c r="H205" s="153"/>
      <c r="I205" s="5"/>
    </row>
    <row r="206" s="7" customFormat="1">
      <c r="A206" s="1"/>
      <c r="B206" s="2"/>
      <c r="C206" s="2"/>
      <c r="D206" s="151"/>
      <c r="E206" s="151"/>
      <c r="F206" s="152"/>
      <c r="G206" s="153"/>
      <c r="H206" s="153"/>
      <c r="I206" s="5"/>
    </row>
    <row r="207" s="7" customFormat="1">
      <c r="A207" s="1"/>
      <c r="B207" s="2"/>
      <c r="C207" s="2"/>
      <c r="D207" s="151"/>
      <c r="E207" s="151"/>
      <c r="F207" s="152"/>
      <c r="G207" s="153"/>
      <c r="H207" s="153"/>
      <c r="I207" s="5"/>
    </row>
    <row r="208" s="7" customFormat="1">
      <c r="A208" s="1"/>
      <c r="B208" s="2"/>
      <c r="C208" s="2"/>
      <c r="D208" s="151"/>
      <c r="E208" s="151"/>
      <c r="F208" s="152"/>
      <c r="G208" s="153"/>
      <c r="H208" s="153"/>
      <c r="I208" s="5"/>
    </row>
    <row r="209" s="7" customFormat="1">
      <c r="A209" s="1"/>
      <c r="B209" s="2"/>
      <c r="C209" s="2"/>
      <c r="D209" s="151"/>
      <c r="E209" s="151"/>
      <c r="F209" s="152"/>
      <c r="G209" s="153"/>
      <c r="H209" s="153"/>
      <c r="I209" s="5"/>
    </row>
    <row r="210" s="7" customFormat="1">
      <c r="A210" s="1"/>
      <c r="B210" s="2"/>
      <c r="C210" s="2"/>
      <c r="D210" s="151"/>
      <c r="E210" s="151"/>
      <c r="F210" s="152"/>
      <c r="G210" s="153"/>
      <c r="H210" s="153"/>
      <c r="I210" s="5"/>
    </row>
    <row r="211" s="7" customFormat="1">
      <c r="A211" s="1"/>
      <c r="B211" s="2"/>
      <c r="C211" s="2"/>
      <c r="D211" s="151"/>
      <c r="E211" s="151"/>
      <c r="F211" s="152"/>
      <c r="G211" s="153"/>
      <c r="H211" s="153"/>
      <c r="I211" s="5"/>
    </row>
    <row r="212" s="7" customFormat="1">
      <c r="A212" s="1"/>
      <c r="B212" s="2"/>
      <c r="C212" s="2"/>
      <c r="D212" s="151"/>
      <c r="E212" s="151"/>
      <c r="F212" s="152"/>
      <c r="G212" s="153"/>
      <c r="H212" s="153"/>
      <c r="I212" s="5"/>
    </row>
    <row r="213" s="7" customFormat="1">
      <c r="A213" s="1"/>
      <c r="B213" s="2"/>
      <c r="C213" s="2"/>
      <c r="D213" s="151"/>
      <c r="E213" s="151"/>
      <c r="F213" s="152"/>
      <c r="G213" s="153"/>
      <c r="H213" s="153"/>
      <c r="I213" s="5"/>
    </row>
    <row r="214" s="7" customFormat="1">
      <c r="A214" s="1"/>
      <c r="B214" s="2"/>
      <c r="C214" s="2"/>
      <c r="D214" s="151"/>
      <c r="E214" s="151"/>
      <c r="F214" s="152"/>
      <c r="G214" s="153"/>
      <c r="H214" s="153"/>
      <c r="I214" s="5"/>
    </row>
    <row r="215" s="7" customFormat="1">
      <c r="A215" s="1"/>
      <c r="B215" s="2"/>
      <c r="C215" s="2"/>
      <c r="D215" s="151"/>
      <c r="E215" s="151"/>
      <c r="F215" s="152"/>
      <c r="G215" s="153"/>
      <c r="H215" s="153"/>
      <c r="I215" s="5"/>
    </row>
    <row r="216" ht="12.75">
      <c r="D216" s="151"/>
      <c r="E216" s="151"/>
      <c r="F216" s="152"/>
      <c r="G216" s="153"/>
      <c r="H216" s="153"/>
    </row>
    <row r="217" ht="12.75">
      <c r="A217" s="180"/>
      <c r="B217" s="180"/>
      <c r="C217" s="180"/>
      <c r="D217" s="151"/>
      <c r="E217" s="151"/>
      <c r="F217" s="152"/>
      <c r="G217" s="153"/>
      <c r="H217" s="153"/>
    </row>
    <row r="218" ht="12.75">
      <c r="A218" s="180"/>
      <c r="B218" s="180"/>
      <c r="C218" s="180"/>
      <c r="D218" s="151"/>
      <c r="E218" s="151"/>
      <c r="F218" s="152"/>
      <c r="G218" s="153"/>
      <c r="H218" s="153"/>
    </row>
    <row r="219" ht="12.75">
      <c r="A219" s="180"/>
      <c r="B219" s="180"/>
      <c r="C219" s="180"/>
      <c r="D219" s="151"/>
      <c r="E219" s="151"/>
      <c r="F219" s="152"/>
      <c r="G219" s="153"/>
      <c r="H219" s="153"/>
    </row>
    <row r="220" ht="12.75">
      <c r="A220" s="180"/>
      <c r="B220" s="180"/>
      <c r="C220" s="180"/>
      <c r="D220" s="151"/>
      <c r="E220" s="151"/>
      <c r="F220" s="152"/>
      <c r="G220" s="153"/>
      <c r="H220" s="153"/>
    </row>
    <row r="221" ht="12.75">
      <c r="A221" s="180"/>
      <c r="B221" s="180"/>
      <c r="C221" s="180"/>
      <c r="D221" s="151"/>
      <c r="E221" s="151"/>
      <c r="F221" s="152"/>
      <c r="G221" s="153"/>
      <c r="H221" s="153"/>
    </row>
    <row r="222" ht="12.75">
      <c r="A222" s="180"/>
      <c r="B222" s="180"/>
      <c r="C222" s="180"/>
      <c r="D222" s="151"/>
      <c r="E222" s="151"/>
      <c r="F222" s="152"/>
      <c r="G222" s="153"/>
      <c r="H222" s="153"/>
    </row>
  </sheetData>
  <autoFilter ref="$A$5:$I$5"/>
  <mergeCells count="43">
    <mergeCell ref="A3:I3"/>
    <mergeCell ref="A7:B9"/>
    <mergeCell ref="A11:B21"/>
    <mergeCell ref="A23:B25"/>
    <mergeCell ref="A27:B28"/>
    <mergeCell ref="A30:B33"/>
    <mergeCell ref="A35:B36"/>
    <mergeCell ref="A39:B42"/>
    <mergeCell ref="A44:B46"/>
    <mergeCell ref="A48:B50"/>
    <mergeCell ref="A52:B54"/>
    <mergeCell ref="A56:B58"/>
    <mergeCell ref="A60:B62"/>
    <mergeCell ref="A64:B66"/>
    <mergeCell ref="A68:B70"/>
    <mergeCell ref="A72:B74"/>
    <mergeCell ref="A76:B79"/>
    <mergeCell ref="A81:B83"/>
    <mergeCell ref="A85:B91"/>
    <mergeCell ref="A93:B96"/>
    <mergeCell ref="A98:B100"/>
    <mergeCell ref="A102:B103"/>
    <mergeCell ref="A105:B107"/>
    <mergeCell ref="A109:B112"/>
    <mergeCell ref="A114:B116"/>
    <mergeCell ref="A118:B121"/>
    <mergeCell ref="A123:B124"/>
    <mergeCell ref="A126:B126"/>
    <mergeCell ref="A128:B129"/>
    <mergeCell ref="A131:B134"/>
    <mergeCell ref="A136:B138"/>
    <mergeCell ref="A139:C139"/>
    <mergeCell ref="A140:C140"/>
    <mergeCell ref="A141:C141"/>
    <mergeCell ref="A142:C142"/>
    <mergeCell ref="A143:B147"/>
    <mergeCell ref="A148:C148"/>
    <mergeCell ref="A149:C149"/>
    <mergeCell ref="A150:B155"/>
    <mergeCell ref="A158:H158"/>
    <mergeCell ref="A159:H159"/>
    <mergeCell ref="A164:C164"/>
    <mergeCell ref="A165:B168"/>
  </mergeCells>
  <printOptions headings="0" gridLines="0"/>
  <pageMargins left="0.39370078740157477" right="0.27559055118110237" top="0.39370078740157477" bottom="0.39370078740157477" header="0.19684999999999997" footer="0.19684999999999997"/>
  <pageSetup paperSize="9" scale="67" firstPageNumber="1" fitToWidth="1" fitToHeight="0" pageOrder="downThenOver" orientation="portrait" usePrinterDefaults="1" blackAndWhite="0" draft="0" cellComments="none" useFirstPageNumber="1" errors="displayed" horizontalDpi="65534" verticalDpi="65534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Р7-Офис/2024.3.2.551</Application>
  <Company>BSS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Arseniy Gshyan</dc:creator>
  <cp:revision>7</cp:revision>
  <dcterms:created xsi:type="dcterms:W3CDTF">2002-03-11T10:22:00Z</dcterms:created>
  <dcterms:modified xsi:type="dcterms:W3CDTF">2025-02-10T13:21:36Z</dcterms:modified>
  <cp:version>983040</cp:version>
</cp:coreProperties>
</file>