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По ГРБС и источникам" sheetId="1" state="visible" r:id="rId1"/>
  </sheets>
  <definedNames>
    <definedName name="_xlnm._FilterDatabase" localSheetId="0" hidden="1">'По ГРБС и источникам'!$A$5:$I$5</definedName>
    <definedName name="Print_Titles" localSheetId="0" hidden="0">'По ГРБС и источникам'!$5:$5</definedName>
    <definedName name="_xlnm.Print_Area" localSheetId="0">'По ГРБС и источникам'!$A$1:$I$160</definedName>
    <definedName name="_xlnm._FilterDatabase" localSheetId="0" hidden="1">'По ГРБС и источникам'!$A$5:$I$5</definedName>
  </definedNames>
  <calcPr/>
</workbook>
</file>

<file path=xl/sharedStrings.xml><?xml version="1.0" encoding="utf-8"?>
<sst xmlns="http://schemas.openxmlformats.org/spreadsheetml/2006/main" count="130" uniqueCount="130">
  <si>
    <t xml:space="preserve">Приложение 2</t>
  </si>
  <si>
    <t xml:space="preserve">к пояснительной записке</t>
  </si>
  <si>
    <t xml:space="preserve">Оперативный анализ исполнения бюджета города Перми по расходам на 1 апреля 2025 года</t>
  </si>
  <si>
    <t>тыс.руб.</t>
  </si>
  <si>
    <t>КВСР</t>
  </si>
  <si>
    <t xml:space="preserve">Наименование ГРБС</t>
  </si>
  <si>
    <t xml:space="preserve">Источники финансирования</t>
  </si>
  <si>
    <t xml:space="preserve">Ассигнования 2025 года</t>
  </si>
  <si>
    <t xml:space="preserve">Кассовый план 1 квартала 2025 года</t>
  </si>
  <si>
    <t xml:space="preserve">Кассовый расход на 01.04.2025</t>
  </si>
  <si>
    <t xml:space="preserve">% выпол-нения кассового плана 1 квартала 2025 года</t>
  </si>
  <si>
    <t xml:space="preserve">% выпол-нения годовых  ассигно-ваний</t>
  </si>
  <si>
    <t xml:space="preserve">Отклонение от установ-ленного уровня выполнения плана (95%)*</t>
  </si>
  <si>
    <t>163</t>
  </si>
  <si>
    <t xml:space="preserve">Департамент имущественных отношений администрации г.Перми</t>
  </si>
  <si>
    <t xml:space="preserve">Итого по КВСР 163 в т.ч.:</t>
  </si>
  <si>
    <t xml:space="preserve">расходы местного бюджета</t>
  </si>
  <si>
    <t xml:space="preserve">расходы, переданные из краевого бюджета на выполнение полномочий городского округа</t>
  </si>
  <si>
    <t xml:space="preserve">справочно: бюджетные инвестиции</t>
  </si>
  <si>
    <t>902</t>
  </si>
  <si>
    <t xml:space="preserve">Департамент финансов администрации г. Перми</t>
  </si>
  <si>
    <t xml:space="preserve">Итого по КВСР 902 в т.ч.:</t>
  </si>
  <si>
    <t xml:space="preserve">расходы местного бюджета без учета зарезервированных средств</t>
  </si>
  <si>
    <t xml:space="preserve">Функциональные органы администрации города Перми</t>
  </si>
  <si>
    <t xml:space="preserve">Обеспечение деятельности (оказание услуг, выполнение работ) муницип.учреждений (организаций)- МКУ ЦБ</t>
  </si>
  <si>
    <t xml:space="preserve">Мероприятия, связанные с профилактикой распространения коронавирусной инфекции</t>
  </si>
  <si>
    <t xml:space="preserve">Мероприятия в сфере применения информационных технологий</t>
  </si>
  <si>
    <t xml:space="preserve">Исполнение обязательств по обслуживанию муниципального долга</t>
  </si>
  <si>
    <t xml:space="preserve">Средства на исполнение судебных актов, вступивших в законную силу</t>
  </si>
  <si>
    <t xml:space="preserve">расходы местного бюджета по зарезервированным средствам</t>
  </si>
  <si>
    <t xml:space="preserve">Резервный фонд администрации города Перми</t>
  </si>
  <si>
    <t>903</t>
  </si>
  <si>
    <t xml:space="preserve">Департамент градостроительства и архитектуры администрации города Перми</t>
  </si>
  <si>
    <t xml:space="preserve">Итого по КВСР 903 в т.ч.:</t>
  </si>
  <si>
    <t xml:space="preserve">расходы по выполнению госполномочий</t>
  </si>
  <si>
    <t xml:space="preserve">Управление записи актов гражданского состояния администрации города Перми</t>
  </si>
  <si>
    <t xml:space="preserve">Итого по КВСР 910 в т.ч.:</t>
  </si>
  <si>
    <t>915</t>
  </si>
  <si>
    <t xml:space="preserve">Управление по экологии и природопользованию администрации г. Перми</t>
  </si>
  <si>
    <t xml:space="preserve">Итого по КВСР 915 в т.ч.:</t>
  </si>
  <si>
    <t xml:space="preserve">Департамент культуры и молодежной политики администрации города Перми</t>
  </si>
  <si>
    <t xml:space="preserve">Итого по КВСР 924 в т.ч.:</t>
  </si>
  <si>
    <t>930</t>
  </si>
  <si>
    <t xml:space="preserve">Департамент образования администрации г.Перми</t>
  </si>
  <si>
    <t xml:space="preserve">Итого по КВСР 930 в т.ч.:</t>
  </si>
  <si>
    <t>931</t>
  </si>
  <si>
    <t xml:space="preserve">Администрация Ленинского района</t>
  </si>
  <si>
    <t xml:space="preserve">Итого по КВСР 931 в т.ч.:</t>
  </si>
  <si>
    <t>932</t>
  </si>
  <si>
    <t xml:space="preserve">Администрация Свердловского района</t>
  </si>
  <si>
    <t xml:space="preserve">Итого по КВСР 932 в т.ч.:</t>
  </si>
  <si>
    <t>933</t>
  </si>
  <si>
    <t xml:space="preserve">Администрация Мотовилихинского района</t>
  </si>
  <si>
    <t xml:space="preserve">Итого по КВСР 933 в т.ч.:</t>
  </si>
  <si>
    <t>934</t>
  </si>
  <si>
    <t xml:space="preserve">Администрация Дзержинского района</t>
  </si>
  <si>
    <t xml:space="preserve">Итого по КВСР 934 в т.ч.:</t>
  </si>
  <si>
    <t>935</t>
  </si>
  <si>
    <t xml:space="preserve">Администрация Индустриального района</t>
  </si>
  <si>
    <t xml:space="preserve">Итого по КВСР 935 в т.ч.:</t>
  </si>
  <si>
    <t>936</t>
  </si>
  <si>
    <t xml:space="preserve">Администрация Кировского района</t>
  </si>
  <si>
    <t xml:space="preserve">Итого по КВСР 936 в т.ч.:</t>
  </si>
  <si>
    <t>937</t>
  </si>
  <si>
    <t xml:space="preserve">Администрация Орджоникидзевского района</t>
  </si>
  <si>
    <t xml:space="preserve">Итого по КВСР 937 в т.ч.:</t>
  </si>
  <si>
    <t>938</t>
  </si>
  <si>
    <t xml:space="preserve">Администрация поселка Новые Ляды</t>
  </si>
  <si>
    <t xml:space="preserve">Итого по КВСР 938 в т.ч.:</t>
  </si>
  <si>
    <t>940</t>
  </si>
  <si>
    <t xml:space="preserve">Департамент жилищно-коммунального хозяйства администрации города Перми</t>
  </si>
  <si>
    <t xml:space="preserve">Итого по КВСР 940 в т.ч.:</t>
  </si>
  <si>
    <t>942</t>
  </si>
  <si>
    <t xml:space="preserve">Управление капитального строительства администрации г.Перми</t>
  </si>
  <si>
    <t xml:space="preserve">Итого по КВСР 942 в т.ч.:</t>
  </si>
  <si>
    <t>944</t>
  </si>
  <si>
    <t xml:space="preserve">Департамент дорог                        и благоустройства администрации г.Перми</t>
  </si>
  <si>
    <t xml:space="preserve">Итого по КВСР 944 в т.ч.:</t>
  </si>
  <si>
    <t xml:space="preserve">Итого по КВСР 944 (без учета средств на строительство трамвайных путей между станциями Пермь II и Пермь I) в т.ч.:</t>
  </si>
  <si>
    <t xml:space="preserve">расходы, переданные из краевого бюджета на выполнение полномочий городского округа (без учета средств на строительство трамв.путей между станц.ПермьII и ПермьI) </t>
  </si>
  <si>
    <t xml:space="preserve">справочно: бюджетные инвестиции (без учета средств на строительство трамвайных путей между станциями Пермь II и Пермь I) </t>
  </si>
  <si>
    <t>945</t>
  </si>
  <si>
    <t xml:space="preserve">Департамент транспорта администрации г.Перми</t>
  </si>
  <si>
    <t xml:space="preserve">Итого по КВСР 945 в т.ч.:</t>
  </si>
  <si>
    <t>950</t>
  </si>
  <si>
    <t xml:space="preserve">Контрольный департамент администрации г.Перми</t>
  </si>
  <si>
    <t xml:space="preserve">Итого по КВСР 950 в т.ч.:</t>
  </si>
  <si>
    <t>951</t>
  </si>
  <si>
    <t xml:space="preserve">Департамент экономики и промышленной политики администрации г.Перми</t>
  </si>
  <si>
    <t xml:space="preserve">Итого по КВСР 951 в т.ч.:</t>
  </si>
  <si>
    <t>955</t>
  </si>
  <si>
    <t xml:space="preserve">Департамент социальной политики администрации г.Перми</t>
  </si>
  <si>
    <t xml:space="preserve">Итого по КВСР 955 в т.ч.:</t>
  </si>
  <si>
    <t>964</t>
  </si>
  <si>
    <t xml:space="preserve">Департамент общественной безопасности администрации г.Перми</t>
  </si>
  <si>
    <t xml:space="preserve">Итого по КВСР 964 в т.ч.:</t>
  </si>
  <si>
    <t>975</t>
  </si>
  <si>
    <t xml:space="preserve">Администрация города Перми</t>
  </si>
  <si>
    <t xml:space="preserve">Итого по КВСР 975 в т.ч.:</t>
  </si>
  <si>
    <t>976</t>
  </si>
  <si>
    <t xml:space="preserve">Комитет по физической культуре и спорту администрации г. Перми</t>
  </si>
  <si>
    <t xml:space="preserve">Итого по КВСР 976 в т.ч.:</t>
  </si>
  <si>
    <t>977</t>
  </si>
  <si>
    <t xml:space="preserve">Контрольно-счетная палата города Перми</t>
  </si>
  <si>
    <t xml:space="preserve">Итого по КВСР 977 в т.ч.:</t>
  </si>
  <si>
    <t>978</t>
  </si>
  <si>
    <t xml:space="preserve">Городская избирательная комиссия города Перми</t>
  </si>
  <si>
    <t xml:space="preserve">Итого по КВСР 978 в т.ч.:</t>
  </si>
  <si>
    <t>985</t>
  </si>
  <si>
    <t xml:space="preserve">Пермская городская Дума</t>
  </si>
  <si>
    <t xml:space="preserve">Итого по КВСР 985 в т.ч.:</t>
  </si>
  <si>
    <t>991</t>
  </si>
  <si>
    <t xml:space="preserve">Управление жилищных отношений администрации г.Перми</t>
  </si>
  <si>
    <t xml:space="preserve">Итого по КВСР 991 в т.ч.:</t>
  </si>
  <si>
    <t>992</t>
  </si>
  <si>
    <t xml:space="preserve">Департамент земельных отношений администрации г. Перми</t>
  </si>
  <si>
    <t xml:space="preserve">Итого по КВСР 992 в т.ч.:</t>
  </si>
  <si>
    <t xml:space="preserve">Нераспределенные МБТ </t>
  </si>
  <si>
    <t>х</t>
  </si>
  <si>
    <t xml:space="preserve">Cофинансирование проекта инициативного бюджетирования                                                                                                                         (расходы за счет безвозмездных поступлений от физических лиц)</t>
  </si>
  <si>
    <t xml:space="preserve">Всего расходов без учета зарезервированных средств</t>
  </si>
  <si>
    <t xml:space="preserve">Всего расходов без учета зарезервированных средств (без учета средств на строительство трамвайных путей между станциями Пермь II и Пермь I) </t>
  </si>
  <si>
    <t xml:space="preserve">в том числе:</t>
  </si>
  <si>
    <t xml:space="preserve">расходы, переданные из краевого бюджета на выполнение полномочий городского округа (без учета средств на строительство трамвайных путей между станциями Пермь II и Пермь I) </t>
  </si>
  <si>
    <t xml:space="preserve">ВСЕГО РАСХОДОВ</t>
  </si>
  <si>
    <t xml:space="preserve">ВСЕГО РАСХОДОВ (без учета средств на строительство трамвайных путей между станциями Пермь II и Пермь I) </t>
  </si>
  <si>
    <t xml:space="preserve">расходы  местного бюджета с учетом зарезервированных средств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</si>
  <si>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</si>
  <si>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* -  годовые ассигнования и кассовый план ГРБС в части расходов за счет средств краевого бюджета, передаваемых на выполнение гос.полномочий и полномочий городского округа, будут уточняться. </t>
  </si>
  <si>
    <t xml:space="preserve"> *   расчётный уровень установлен исходя из 95,0 % исполнения кассового плана по расходам за 1 квартал 2025 года.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</si>
</sst>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6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#,##0.0"/>
    <numFmt numFmtId="165" formatCode="0.0"/>
  </numFmts>
  <fonts count="45">
    <font>
      <sz val="10.000000"/>
      <color theme="1"/>
      <name val="Arial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u/>
      <sz val="10.000000"/>
      <color indexed="4"/>
      <name val="Arial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</font>
    <font>
      <sz val="11.000000"/>
      <color rgb="FF9C6500"/>
      <name val="Calibri"/>
      <scheme val="minor"/>
    </font>
    <font>
      <u/>
      <sz val="10.000000"/>
      <color indexed="20"/>
      <name val="Arial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0.000000"/>
      <name val="Arial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0.000000"/>
      <name val="Times New Roman"/>
    </font>
    <font>
      <sz val="11.000000"/>
      <name val="Times New Roman"/>
    </font>
    <font>
      <b/>
      <sz val="12.000000"/>
      <name val="Times New Roman"/>
    </font>
    <font>
      <b/>
      <sz val="10.000000"/>
      <name val="Times New Roman"/>
    </font>
    <font>
      <b/>
      <sz val="9.000000"/>
      <name val="Times New Roman"/>
    </font>
    <font>
      <b/>
      <sz val="11.000000"/>
      <name val="Times New Roman"/>
    </font>
    <font>
      <sz val="11.000000"/>
      <name val="Arial"/>
    </font>
    <font>
      <b/>
      <sz val="10.000000"/>
      <name val="Arial"/>
    </font>
    <font>
      <sz val="10.000000"/>
      <color indexed="2"/>
      <name val="Arial"/>
    </font>
    <font>
      <i/>
      <sz val="10.000000"/>
      <name val="Times New Roman"/>
    </font>
    <font>
      <i/>
      <sz val="10.000000"/>
      <name val="Arial"/>
    </font>
    <font>
      <b/>
      <sz val="10.000000"/>
      <color indexed="2"/>
      <name val="Arial"/>
    </font>
    <font>
      <sz val="10.000000"/>
      <color rgb="FFC00000"/>
      <name val="Times New Roman"/>
    </font>
    <font>
      <i/>
      <sz val="10.000000"/>
      <color indexed="2"/>
      <name val="Arial"/>
    </font>
    <font>
      <sz val="10.000000"/>
      <color rgb="FF7030A0"/>
      <name val="Times New Roman"/>
    </font>
    <font>
      <sz val="10.000000"/>
      <color indexed="30"/>
      <name val="Arial"/>
    </font>
    <font>
      <sz val="10.000000"/>
      <color indexed="60"/>
      <name val="Arial"/>
    </font>
    <font>
      <b/>
      <sz val="8.000000"/>
      <name val="Times New Roman"/>
    </font>
    <font>
      <sz val="10.000000"/>
      <color rgb="FF7030A0"/>
      <name val="Arial"/>
    </font>
    <font>
      <b/>
      <sz val="10.000000"/>
      <color rgb="FF7030A0"/>
      <name val="Times New Roman"/>
    </font>
    <font>
      <b/>
      <i/>
      <sz val="12.000000"/>
      <name val="Times New Roman"/>
    </font>
    <font>
      <b/>
      <i/>
      <sz val="11.000000"/>
      <name val="Times New Roman"/>
    </font>
    <font>
      <b/>
      <i/>
      <sz val="10.000000"/>
      <name val="Times New Roman"/>
    </font>
    <font>
      <sz val="10.000000"/>
      <color indexed="2"/>
      <name val="Times New Roman"/>
    </font>
  </fonts>
  <fills count="38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indexed="65"/>
        <bgColor indexed="65"/>
      </patternFill>
    </fill>
    <fill>
      <patternFill patternType="solid">
        <fgColor theme="0" tint="-0.049989318521683403"/>
        <bgColor theme="0" tint="-0.049989318521683403"/>
      </patternFill>
    </fill>
    <fill>
      <patternFill patternType="solid">
        <fgColor theme="0" tint="-0.0499893"/>
        <bgColor theme="0" tint="-0.0499893"/>
      </patternFill>
    </fill>
    <fill>
      <patternFill patternType="solid">
        <fgColor theme="0" tint="0"/>
        <bgColor theme="0" tint="0"/>
      </patternFill>
    </fill>
    <fill>
      <patternFill patternType="solid">
        <fgColor indexed="42"/>
        <bgColor indexed="42"/>
      </patternFill>
    </fill>
  </fills>
  <borders count="32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none"/>
      <bottom style="thin">
        <color theme="1"/>
      </bottom>
      <diagonal style="none"/>
    </border>
    <border>
      <left style="none"/>
      <right style="thin">
        <color theme="1"/>
      </right>
      <top style="none"/>
      <bottom style="thin">
        <color theme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</borders>
  <cellStyleXfs count="49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6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14" fillId="0" borderId="0" numFmtId="0" applyNumberFormat="1" applyFont="1" applyFill="1" applyBorder="1">
      <alignment vertical="top"/>
    </xf>
    <xf fontId="15" fillId="30" borderId="0" numFmtId="0" applyNumberFormat="1" applyFont="1" applyFill="1" applyBorder="1"/>
    <xf fontId="16" fillId="0" borderId="0" numFmtId="0" applyNumberFormat="1" applyFont="1" applyFill="1" applyBorder="1"/>
    <xf fontId="17" fillId="31" borderId="8" numFmtId="0" applyNumberFormat="1" applyFont="1" applyFill="1" applyBorder="1"/>
    <xf fontId="0" fillId="0" borderId="0" numFmtId="9" applyNumberFormat="1" applyFont="1" applyFill="1" applyBorder="1"/>
    <xf fontId="18" fillId="0" borderId="9" numFmtId="0" applyNumberFormat="1" applyFont="1" applyFill="1" applyBorder="1"/>
    <xf fontId="19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20" fillId="32" borderId="0" numFmtId="0" applyNumberFormat="1" applyFont="1" applyFill="1" applyBorder="1"/>
  </cellStyleXfs>
  <cellXfs count="180">
    <xf fontId="0" fillId="0" borderId="0" numFmtId="0" xfId="0"/>
    <xf fontId="21" fillId="33" borderId="0" numFmtId="164" xfId="0" applyNumberFormat="1" applyFont="1" applyFill="1"/>
    <xf fontId="17" fillId="33" borderId="0" numFmtId="164" xfId="0" applyNumberFormat="1" applyFont="1" applyFill="1"/>
    <xf fontId="17" fillId="0" borderId="0" numFmtId="164" xfId="0" applyNumberFormat="1" applyFont="1"/>
    <xf fontId="17" fillId="0" borderId="0" numFmtId="164" xfId="0" applyNumberFormat="1" applyFont="1" applyAlignment="1">
      <alignment horizontal="center"/>
    </xf>
    <xf fontId="21" fillId="0" borderId="0" numFmtId="164" xfId="0" applyNumberFormat="1" applyFont="1"/>
    <xf fontId="22" fillId="0" borderId="0" numFmtId="164" xfId="0" applyNumberFormat="1" applyFont="1" applyAlignment="1">
      <alignment horizontal="right"/>
    </xf>
    <xf fontId="0" fillId="0" borderId="0" numFmtId="0" xfId="0"/>
    <xf fontId="23" fillId="0" borderId="0" numFmtId="164" xfId="0" applyNumberFormat="1" applyFont="1" applyAlignment="1">
      <alignment horizontal="center"/>
    </xf>
    <xf fontId="24" fillId="0" borderId="0" numFmtId="164" xfId="0" applyNumberFormat="1" applyFont="1"/>
    <xf fontId="21" fillId="0" borderId="0" numFmtId="164" xfId="0" applyNumberFormat="1" applyFont="1" applyAlignment="1">
      <alignment horizontal="right"/>
    </xf>
    <xf fontId="21" fillId="0" borderId="0" numFmtId="164" xfId="0" applyNumberFormat="1" applyFont="1" applyAlignment="1">
      <alignment horizontal="center" vertical="center"/>
    </xf>
    <xf fontId="25" fillId="33" borderId="10" numFmtId="164" xfId="0" applyNumberFormat="1" applyFont="1" applyFill="1" applyBorder="1" applyAlignment="1">
      <alignment horizontal="center" vertical="center" wrapText="1"/>
    </xf>
    <xf fontId="25" fillId="0" borderId="10" numFmtId="164" xfId="0" applyNumberFormat="1" applyFont="1" applyBorder="1" applyAlignment="1">
      <alignment horizontal="center" vertical="center" wrapText="1"/>
    </xf>
    <xf fontId="25" fillId="0" borderId="10" numFmtId="165" xfId="0" applyNumberFormat="1" applyFont="1" applyBorder="1" applyAlignment="1">
      <alignment horizontal="center" vertical="center" wrapText="1"/>
    </xf>
    <xf fontId="17" fillId="0" borderId="0" numFmtId="0" xfId="0" applyFont="1"/>
    <xf fontId="24" fillId="0" borderId="10" numFmtId="164" xfId="0" applyNumberFormat="1" applyFont="1" applyBorder="1" applyAlignment="1">
      <alignment horizontal="center" vertical="center" wrapText="1"/>
    </xf>
    <xf fontId="24" fillId="0" borderId="10" numFmtId="164" xfId="0" applyNumberFormat="1" applyFont="1" applyBorder="1" applyAlignment="1">
      <alignment horizontal="left" vertical="center" wrapText="1"/>
    </xf>
    <xf fontId="26" fillId="0" borderId="10" numFmtId="164" xfId="0" applyNumberFormat="1" applyFont="1" applyBorder="1" applyAlignment="1" applyProtection="1">
      <alignment horizontal="center" vertical="center" wrapText="1"/>
    </xf>
    <xf fontId="26" fillId="33" borderId="10" numFmtId="164" xfId="0" applyNumberFormat="1" applyFont="1" applyFill="1" applyBorder="1" applyAlignment="1">
      <alignment horizontal="center" vertical="center"/>
    </xf>
    <xf fontId="27" fillId="0" borderId="0" numFmtId="0" xfId="0" applyFont="1"/>
    <xf fontId="28" fillId="0" borderId="0" numFmtId="0" xfId="0" applyFont="1"/>
    <xf fontId="24" fillId="0" borderId="11" numFmtId="164" xfId="0" applyNumberFormat="1" applyFont="1" applyBorder="1" applyAlignment="1">
      <alignment horizontal="center" vertical="center" wrapText="1"/>
    </xf>
    <xf fontId="24" fillId="0" borderId="12" numFmtId="164" xfId="0" applyNumberFormat="1" applyFont="1" applyBorder="1" applyAlignment="1">
      <alignment horizontal="center" vertical="center" wrapText="1"/>
    </xf>
    <xf fontId="21" fillId="0" borderId="13" numFmtId="164" xfId="0" applyNumberFormat="1" applyFont="1" applyBorder="1" applyAlignment="1">
      <alignment horizontal="left" vertical="center" wrapText="1"/>
    </xf>
    <xf fontId="21" fillId="0" borderId="0" numFmtId="164" xfId="0" applyNumberFormat="1" applyFont="1" applyAlignment="1" applyProtection="1">
      <alignment horizontal="center" vertical="center" wrapText="1"/>
    </xf>
    <xf fontId="21" fillId="0" borderId="10" numFmtId="164" xfId="0" applyNumberFormat="1" applyFont="1" applyBorder="1" applyAlignment="1" applyProtection="1">
      <alignment horizontal="center" vertical="center" wrapText="1"/>
    </xf>
    <xf fontId="21" fillId="33" borderId="10" numFmtId="164" xfId="0" applyNumberFormat="1" applyFont="1" applyFill="1" applyBorder="1" applyAlignment="1">
      <alignment horizontal="center" vertical="center"/>
    </xf>
    <xf fontId="29" fillId="0" borderId="0" numFmtId="0" xfId="0" applyFont="1"/>
    <xf fontId="24" fillId="0" borderId="14" numFmtId="164" xfId="0" applyNumberFormat="1" applyFont="1" applyBorder="1" applyAlignment="1">
      <alignment horizontal="center" vertical="center" wrapText="1"/>
    </xf>
    <xf fontId="24" fillId="0" borderId="15" numFmtId="164" xfId="0" applyNumberFormat="1" applyFont="1" applyBorder="1" applyAlignment="1">
      <alignment horizontal="center" vertical="center" wrapText="1"/>
    </xf>
    <xf fontId="24" fillId="0" borderId="16" numFmtId="164" xfId="0" applyNumberFormat="1" applyFont="1" applyBorder="1" applyAlignment="1">
      <alignment horizontal="center" vertical="center" wrapText="1"/>
    </xf>
    <xf fontId="24" fillId="0" borderId="17" numFmtId="164" xfId="0" applyNumberFormat="1" applyFont="1" applyBorder="1" applyAlignment="1">
      <alignment horizontal="center" vertical="center" wrapText="1"/>
    </xf>
    <xf fontId="30" fillId="34" borderId="10" numFmtId="164" xfId="0" applyNumberFormat="1" applyFont="1" applyFill="1" applyBorder="1" applyAlignment="1">
      <alignment horizontal="left" vertical="center" wrapText="1"/>
    </xf>
    <xf fontId="30" fillId="34" borderId="10" numFmtId="164" xfId="0" applyNumberFormat="1" applyFont="1" applyFill="1" applyBorder="1" applyAlignment="1" applyProtection="1">
      <alignment horizontal="center" vertical="center" wrapText="1"/>
    </xf>
    <xf fontId="30" fillId="35" borderId="10" numFmtId="164" xfId="0" applyNumberFormat="1" applyFont="1" applyFill="1" applyBorder="1" applyAlignment="1" applyProtection="1">
      <alignment horizontal="center" vertical="center" wrapText="1"/>
    </xf>
    <xf fontId="30" fillId="35" borderId="10" numFmtId="164" xfId="0" applyNumberFormat="1" applyFont="1" applyFill="1" applyBorder="1" applyAlignment="1">
      <alignment horizontal="center" vertical="center"/>
    </xf>
    <xf fontId="26" fillId="0" borderId="18" numFmtId="164" xfId="0" applyNumberFormat="1" applyFont="1" applyBorder="1" applyAlignment="1" applyProtection="1">
      <alignment horizontal="center" vertical="center" wrapText="1"/>
    </xf>
    <xf fontId="21" fillId="0" borderId="11" numFmtId="164" xfId="0" applyNumberFormat="1" applyFont="1" applyBorder="1" applyAlignment="1">
      <alignment horizontal="center" vertical="center" wrapText="1"/>
    </xf>
    <xf fontId="21" fillId="0" borderId="12" numFmtId="164" xfId="0" applyNumberFormat="1" applyFont="1" applyBorder="1" applyAlignment="1">
      <alignment horizontal="center" vertical="center" wrapText="1"/>
    </xf>
    <xf fontId="30" fillId="36" borderId="19" numFmtId="164" xfId="0" applyNumberFormat="1" applyFont="1" applyFill="1" applyBorder="1" applyAlignment="1">
      <alignment horizontal="left" vertical="center" wrapText="1"/>
    </xf>
    <xf fontId="30" fillId="0" borderId="20" numFmtId="164" xfId="0" applyNumberFormat="1" applyFont="1" applyBorder="1" applyAlignment="1" applyProtection="1">
      <alignment horizontal="center" vertical="center" wrapText="1"/>
    </xf>
    <xf fontId="30" fillId="0" borderId="10" numFmtId="4" xfId="0" applyNumberFormat="1" applyFont="1" applyBorder="1" applyAlignment="1" applyProtection="1">
      <alignment horizontal="center" vertical="center" wrapText="1"/>
    </xf>
    <xf fontId="30" fillId="0" borderId="10" numFmtId="164" xfId="0" applyNumberFormat="1" applyFont="1" applyBorder="1" applyAlignment="1" applyProtection="1">
      <alignment horizontal="center" vertical="center" wrapText="1"/>
    </xf>
    <xf fontId="30" fillId="33" borderId="10" numFmtId="4" xfId="0" applyNumberFormat="1" applyFont="1" applyFill="1" applyBorder="1" applyAlignment="1">
      <alignment horizontal="center" vertical="center"/>
    </xf>
    <xf fontId="31" fillId="0" borderId="0" numFmtId="0" xfId="0" applyFont="1"/>
    <xf fontId="21" fillId="0" borderId="14" numFmtId="164" xfId="0" applyNumberFormat="1" applyFont="1" applyBorder="1" applyAlignment="1">
      <alignment horizontal="center" vertical="center" wrapText="1"/>
    </xf>
    <xf fontId="21" fillId="0" borderId="15" numFmtId="164" xfId="0" applyNumberFormat="1" applyFont="1" applyBorder="1" applyAlignment="1">
      <alignment horizontal="center" vertical="center" wrapText="1"/>
    </xf>
    <xf fontId="21" fillId="36" borderId="13" numFmtId="164" xfId="0" applyNumberFormat="1" applyFont="1" applyFill="1" applyBorder="1" applyAlignment="1">
      <alignment horizontal="left" vertical="center" wrapText="1"/>
    </xf>
    <xf fontId="21" fillId="0" borderId="21" numFmtId="164" xfId="0" applyNumberFormat="1" applyFont="1" applyBorder="1" applyAlignment="1" applyProtection="1">
      <alignment horizontal="center" vertical="center" wrapText="1"/>
    </xf>
    <xf fontId="21" fillId="0" borderId="18" numFmtId="164" xfId="0" applyNumberFormat="1" applyFont="1" applyBorder="1" applyAlignment="1" applyProtection="1">
      <alignment horizontal="center" vertical="center" wrapText="1"/>
    </xf>
    <xf fontId="21" fillId="0" borderId="16" numFmtId="164" xfId="0" applyNumberFormat="1" applyFont="1" applyBorder="1" applyAlignment="1">
      <alignment horizontal="center" vertical="center" wrapText="1"/>
    </xf>
    <xf fontId="21" fillId="0" borderId="17" numFmtId="164" xfId="0" applyNumberFormat="1" applyFont="1" applyBorder="1" applyAlignment="1">
      <alignment horizontal="center" vertical="center" wrapText="1"/>
    </xf>
    <xf fontId="17" fillId="33" borderId="0" numFmtId="0" xfId="0" applyFont="1" applyFill="1"/>
    <xf fontId="21" fillId="0" borderId="10" numFmtId="164" xfId="0" applyNumberFormat="1" applyFont="1" applyBorder="1" applyAlignment="1">
      <alignment horizontal="left" vertical="center" wrapText="1"/>
    </xf>
    <xf fontId="29" fillId="33" borderId="0" numFmtId="0" xfId="0" applyFont="1" applyFill="1"/>
    <xf fontId="24" fillId="0" borderId="18" numFmtId="3" xfId="0" applyNumberFormat="1" applyFont="1" applyBorder="1" applyAlignment="1">
      <alignment horizontal="center" vertical="center" wrapText="1"/>
    </xf>
    <xf fontId="24" fillId="0" borderId="18" numFmtId="164" xfId="0" applyNumberFormat="1" applyFont="1" applyBorder="1" applyAlignment="1">
      <alignment horizontal="left" vertical="center" wrapText="1"/>
    </xf>
    <xf fontId="21" fillId="0" borderId="22" numFmtId="164" xfId="0" applyNumberFormat="1" applyFont="1" applyBorder="1" applyAlignment="1">
      <alignment horizontal="center" vertical="center" wrapText="1"/>
    </xf>
    <xf fontId="21" fillId="0" borderId="23" numFmtId="164" xfId="0" applyNumberFormat="1" applyFont="1" applyBorder="1" applyAlignment="1">
      <alignment horizontal="center" vertical="center" wrapText="1"/>
    </xf>
    <xf fontId="21" fillId="0" borderId="15" numFmtId="164" xfId="0" applyNumberFormat="1" applyFont="1" applyBorder="1" applyAlignment="1" applyProtection="1">
      <alignment horizontal="center" vertical="center" wrapText="1"/>
    </xf>
    <xf fontId="22" fillId="0" borderId="10" numFmtId="164" xfId="0" applyNumberFormat="1" applyFont="1" applyBorder="1" applyAlignment="1" applyProtection="1">
      <alignment horizontal="center" vertical="center" wrapText="1"/>
    </xf>
    <xf fontId="22" fillId="33" borderId="10" numFmtId="164" xfId="0" applyNumberFormat="1" applyFont="1" applyFill="1" applyBorder="1" applyAlignment="1">
      <alignment horizontal="center" vertical="center"/>
    </xf>
    <xf fontId="21" fillId="0" borderId="24" numFmtId="164" xfId="0" applyNumberFormat="1" applyFont="1" applyBorder="1" applyAlignment="1">
      <alignment horizontal="center" vertical="center" wrapText="1"/>
    </xf>
    <xf fontId="21" fillId="0" borderId="25" numFmtId="164" xfId="0" applyNumberFormat="1" applyFont="1" applyBorder="1" applyAlignment="1">
      <alignment horizontal="center" vertical="center" wrapText="1"/>
    </xf>
    <xf fontId="21" fillId="0" borderId="19" numFmtId="164" xfId="0" applyNumberFormat="1" applyFont="1" applyBorder="1" applyAlignment="1">
      <alignment horizontal="left" vertical="center" wrapText="1"/>
    </xf>
    <xf fontId="21" fillId="0" borderId="13" numFmtId="164" xfId="0" applyNumberFormat="1" applyFont="1" applyBorder="1" applyAlignment="1" applyProtection="1">
      <alignment horizontal="center" vertical="center" wrapText="1"/>
    </xf>
    <xf fontId="24" fillId="0" borderId="16" numFmtId="164" xfId="0" applyNumberFormat="1" applyFont="1" applyBorder="1" applyAlignment="1">
      <alignment vertical="center" wrapText="1"/>
    </xf>
    <xf fontId="24" fillId="0" borderId="17" numFmtId="164" xfId="0" applyNumberFormat="1" applyFont="1" applyBorder="1" applyAlignment="1">
      <alignment vertical="center" wrapText="1"/>
    </xf>
    <xf fontId="24" fillId="0" borderId="18" numFmtId="164" xfId="0" applyNumberFormat="1" applyFont="1" applyBorder="1" applyAlignment="1">
      <alignment horizontal="center" vertical="center" wrapText="1"/>
    </xf>
    <xf fontId="32" fillId="0" borderId="0" numFmtId="0" xfId="0" applyFont="1"/>
    <xf fontId="30" fillId="35" borderId="10" numFmtId="164" xfId="0" applyNumberFormat="1" applyFont="1" applyFill="1" applyBorder="1" applyAlignment="1">
      <alignment horizontal="left" vertical="center" wrapText="1"/>
    </xf>
    <xf fontId="33" fillId="35" borderId="10" numFmtId="164" xfId="0" applyNumberFormat="1" applyFont="1" applyFill="1" applyBorder="1" applyAlignment="1" applyProtection="1">
      <alignment horizontal="center" vertical="center" wrapText="1"/>
    </xf>
    <xf fontId="33" fillId="35" borderId="10" numFmtId="164" xfId="0" applyNumberFormat="1" applyFont="1" applyFill="1" applyBorder="1" applyAlignment="1">
      <alignment horizontal="center" vertical="center"/>
    </xf>
    <xf fontId="21" fillId="0" borderId="10" numFmtId="164" xfId="0" applyNumberFormat="1" applyFont="1" applyBorder="1" applyAlignment="1">
      <alignment horizontal="center" vertical="center" wrapText="1"/>
    </xf>
    <xf fontId="21" fillId="0" borderId="26" numFmtId="164" xfId="0" applyNumberFormat="1" applyFont="1" applyBorder="1" applyAlignment="1" applyProtection="1">
      <alignment horizontal="center" vertical="center" wrapText="1"/>
    </xf>
    <xf fontId="21" fillId="0" borderId="20" numFmtId="164" xfId="0" applyNumberFormat="1" applyFont="1" applyBorder="1" applyAlignment="1" applyProtection="1">
      <alignment horizontal="center" vertical="center" wrapText="1"/>
    </xf>
    <xf fontId="21" fillId="33" borderId="13" numFmtId="164" xfId="0" applyNumberFormat="1" applyFont="1" applyFill="1" applyBorder="1" applyAlignment="1">
      <alignment horizontal="center" vertical="center"/>
    </xf>
    <xf fontId="21" fillId="0" borderId="12" numFmtId="164" xfId="0" applyNumberFormat="1" applyFont="1" applyBorder="1" applyAlignment="1">
      <alignment horizontal="left" vertical="center" wrapText="1"/>
    </xf>
    <xf fontId="21" fillId="0" borderId="16" numFmtId="164" xfId="0" applyNumberFormat="1" applyFont="1" applyBorder="1" applyAlignment="1">
      <alignment vertical="center" wrapText="1"/>
    </xf>
    <xf fontId="21" fillId="0" borderId="17" numFmtId="164" xfId="0" applyNumberFormat="1" applyFont="1" applyBorder="1" applyAlignment="1">
      <alignment vertical="center" wrapText="1"/>
    </xf>
    <xf fontId="30" fillId="35" borderId="13" numFmtId="164" xfId="0" applyNumberFormat="1" applyFont="1" applyFill="1" applyBorder="1" applyAlignment="1">
      <alignment horizontal="left" vertical="center" wrapText="1"/>
    </xf>
    <xf fontId="30" fillId="0" borderId="26" numFmtId="164" xfId="0" applyNumberFormat="1" applyFont="1" applyBorder="1" applyAlignment="1" applyProtection="1">
      <alignment horizontal="center" vertical="center" wrapText="1"/>
    </xf>
    <xf fontId="30" fillId="35" borderId="20" numFmtId="164" xfId="0" applyNumberFormat="1" applyFont="1" applyFill="1" applyBorder="1" applyAlignment="1" applyProtection="1">
      <alignment horizontal="center" vertical="center" wrapText="1"/>
    </xf>
    <xf fontId="30" fillId="35" borderId="13" numFmtId="164" xfId="0" applyNumberFormat="1" applyFont="1" applyFill="1" applyBorder="1" applyAlignment="1">
      <alignment horizontal="center" vertical="center"/>
    </xf>
    <xf fontId="24" fillId="0" borderId="21" numFmtId="164" xfId="0" applyNumberFormat="1" applyFont="1" applyBorder="1" applyAlignment="1">
      <alignment horizontal="center" vertical="center" wrapText="1"/>
    </xf>
    <xf fontId="24" fillId="0" borderId="21" numFmtId="164" xfId="0" applyNumberFormat="1" applyFont="1" applyBorder="1" applyAlignment="1">
      <alignment horizontal="left" vertical="center" wrapText="1"/>
    </xf>
    <xf fontId="26" fillId="0" borderId="26" numFmtId="164" xfId="0" applyNumberFormat="1" applyFont="1" applyBorder="1" applyAlignment="1" applyProtection="1">
      <alignment horizontal="center" vertical="center" wrapText="1"/>
    </xf>
    <xf fontId="26" fillId="0" borderId="20" numFmtId="164" xfId="0" applyNumberFormat="1" applyFont="1" applyBorder="1" applyAlignment="1" applyProtection="1">
      <alignment horizontal="center" vertical="center" wrapText="1"/>
    </xf>
    <xf fontId="26" fillId="33" borderId="13" numFmtId="164" xfId="0" applyNumberFormat="1" applyFont="1" applyFill="1" applyBorder="1" applyAlignment="1">
      <alignment horizontal="center" vertical="center"/>
    </xf>
    <xf fontId="21" fillId="0" borderId="21" numFmtId="164" xfId="0" applyNumberFormat="1" applyFont="1" applyBorder="1" applyAlignment="1">
      <alignment horizontal="left" vertical="center" wrapText="1"/>
    </xf>
    <xf fontId="30" fillId="35" borderId="12" numFmtId="164" xfId="0" applyNumberFormat="1" applyFont="1" applyFill="1" applyBorder="1" applyAlignment="1">
      <alignment horizontal="left" vertical="center" wrapText="1"/>
    </xf>
    <xf fontId="34" fillId="0" borderId="0" numFmtId="0" xfId="0" applyFont="1"/>
    <xf fontId="21" fillId="0" borderId="10" numFmtId="164" xfId="0" applyNumberFormat="1" applyFont="1" applyBorder="1" applyAlignment="1">
      <alignment horizontal="center" vertical="center"/>
    </xf>
    <xf fontId="35" fillId="0" borderId="10" numFmtId="164" xfId="0" applyNumberFormat="1" applyFont="1" applyBorder="1" applyAlignment="1">
      <alignment horizontal="left" vertical="center" wrapText="1"/>
    </xf>
    <xf fontId="26" fillId="0" borderId="10" numFmtId="4" xfId="0" applyNumberFormat="1" applyFont="1" applyBorder="1" applyAlignment="1" applyProtection="1">
      <alignment horizontal="center" vertical="center" wrapText="1"/>
    </xf>
    <xf fontId="26" fillId="33" borderId="10" numFmtId="4" xfId="0" applyNumberFormat="1" applyFont="1" applyFill="1" applyBorder="1" applyAlignment="1">
      <alignment horizontal="center" vertical="center"/>
    </xf>
    <xf fontId="21" fillId="0" borderId="17" numFmtId="164" xfId="0" applyNumberFormat="1" applyFont="1" applyBorder="1" applyAlignment="1">
      <alignment horizontal="left" vertical="center" wrapText="1"/>
    </xf>
    <xf fontId="24" fillId="0" borderId="13" numFmtId="164" xfId="0" applyNumberFormat="1" applyFont="1" applyBorder="1" applyAlignment="1">
      <alignment horizontal="left" vertical="center" wrapText="1"/>
    </xf>
    <xf fontId="36" fillId="0" borderId="0" numFmtId="0" xfId="0" applyFont="1"/>
    <xf fontId="33" fillId="0" borderId="10" numFmtId="164" xfId="0" applyNumberFormat="1" applyFont="1" applyBorder="1" applyAlignment="1" applyProtection="1">
      <alignment horizontal="center" vertical="center" wrapText="1"/>
    </xf>
    <xf fontId="37" fillId="33" borderId="0" numFmtId="0" xfId="0" applyFont="1" applyFill="1"/>
    <xf fontId="33" fillId="33" borderId="10" numFmtId="164" xfId="0" applyNumberFormat="1" applyFont="1" applyFill="1" applyBorder="1" applyAlignment="1">
      <alignment horizontal="center" vertical="center"/>
    </xf>
    <xf fontId="24" fillId="0" borderId="26" numFmtId="164" xfId="0" applyNumberFormat="1" applyFont="1" applyBorder="1" applyAlignment="1">
      <alignment horizontal="center" vertical="center" wrapText="1"/>
    </xf>
    <xf fontId="24" fillId="0" borderId="13" numFmtId="164" xfId="0" applyNumberFormat="1" applyFont="1" applyBorder="1" applyAlignment="1">
      <alignment horizontal="center" vertical="center" wrapText="1"/>
    </xf>
    <xf fontId="24" fillId="0" borderId="10" numFmtId="164" xfId="0" applyNumberFormat="1" applyFont="1" applyBorder="1" applyAlignment="1" applyProtection="1">
      <alignment horizontal="center" vertical="center" wrapText="1"/>
    </xf>
    <xf fontId="24" fillId="33" borderId="10" numFmtId="164" xfId="0" applyNumberFormat="1" applyFont="1" applyFill="1" applyBorder="1" applyAlignment="1">
      <alignment horizontal="center" vertical="center"/>
    </xf>
    <xf fontId="24" fillId="0" borderId="27" numFmtId="164" xfId="0" applyNumberFormat="1" applyFont="1" applyBorder="1" applyAlignment="1">
      <alignment horizontal="center" vertical="center" wrapText="1"/>
    </xf>
    <xf fontId="24" fillId="0" borderId="0" numFmtId="164" xfId="0" applyNumberFormat="1" applyFont="1" applyAlignment="1">
      <alignment horizontal="center" vertical="center" wrapText="1"/>
    </xf>
    <xf fontId="24" fillId="0" borderId="18" numFmtId="164" xfId="0" applyNumberFormat="1" applyFont="1" applyBorder="1" applyAlignment="1" applyProtection="1">
      <alignment horizontal="center" vertical="center" wrapText="1"/>
    </xf>
    <xf fontId="21" fillId="33" borderId="18" numFmtId="164" xfId="0" applyNumberFormat="1" applyFont="1" applyFill="1" applyBorder="1" applyAlignment="1">
      <alignment horizontal="center" vertical="center"/>
    </xf>
    <xf fontId="23" fillId="0" borderId="28" numFmtId="164" xfId="0" applyNumberFormat="1" applyFont="1" applyBorder="1" applyAlignment="1">
      <alignment horizontal="center" vertical="center" wrapText="1"/>
    </xf>
    <xf fontId="23" fillId="0" borderId="29" numFmtId="164" xfId="0" applyNumberFormat="1" applyFont="1" applyBorder="1" applyAlignment="1">
      <alignment horizontal="center" vertical="center" wrapText="1"/>
    </xf>
    <xf fontId="26" fillId="0" borderId="29" numFmtId="164" xfId="0" applyNumberFormat="1" applyFont="1" applyBorder="1" applyAlignment="1" applyProtection="1">
      <alignment horizontal="center" vertical="center" wrapText="1"/>
    </xf>
    <xf fontId="26" fillId="33" borderId="30" numFmtId="164" xfId="0" applyNumberFormat="1" applyFont="1" applyFill="1" applyBorder="1" applyAlignment="1">
      <alignment horizontal="center" vertical="center"/>
    </xf>
    <xf fontId="23" fillId="35" borderId="21" numFmtId="164" xfId="0" applyNumberFormat="1" applyFont="1" applyFill="1" applyBorder="1" applyAlignment="1">
      <alignment horizontal="center" vertical="center" wrapText="1"/>
    </xf>
    <xf fontId="26" fillId="0" borderId="21" numFmtId="164" xfId="0" applyNumberFormat="1" applyFont="1" applyBorder="1" applyAlignment="1" applyProtection="1">
      <alignment horizontal="center" vertical="center" wrapText="1"/>
    </xf>
    <xf fontId="26" fillId="35" borderId="21" numFmtId="164" xfId="0" applyNumberFormat="1" applyFont="1" applyFill="1" applyBorder="1" applyAlignment="1" applyProtection="1">
      <alignment horizontal="center" vertical="center" wrapText="1"/>
    </xf>
    <xf fontId="26" fillId="35" borderId="21" numFmtId="164" xfId="0" applyNumberFormat="1" applyFont="1" applyFill="1" applyBorder="1" applyAlignment="1">
      <alignment horizontal="center" vertical="center"/>
    </xf>
    <xf fontId="38" fillId="0" borderId="10" numFmtId="164" xfId="0" applyNumberFormat="1" applyFont="1" applyBorder="1" applyAlignment="1">
      <alignment horizontal="center" vertical="center" wrapText="1"/>
    </xf>
    <xf fontId="0" fillId="0" borderId="0" numFmtId="164" xfId="0" applyNumberFormat="1"/>
    <xf fontId="39" fillId="0" borderId="0" numFmtId="0" xfId="0" applyFont="1"/>
    <xf fontId="38" fillId="0" borderId="18" numFmtId="164" xfId="0" applyNumberFormat="1" applyFont="1" applyBorder="1" applyAlignment="1">
      <alignment horizontal="center" vertical="center" wrapText="1"/>
    </xf>
    <xf fontId="40" fillId="0" borderId="18" numFmtId="164" xfId="0" applyNumberFormat="1" applyFont="1" applyBorder="1" applyAlignment="1">
      <alignment horizontal="left" vertical="center" wrapText="1"/>
    </xf>
    <xf fontId="40" fillId="0" borderId="18" numFmtId="164" xfId="0" applyNumberFormat="1" applyFont="1" applyBorder="1" applyAlignment="1" applyProtection="1">
      <alignment horizontal="center" vertical="center" wrapText="1"/>
    </xf>
    <xf fontId="40" fillId="0" borderId="18" numFmtId="164" xfId="0" applyNumberFormat="1" applyFont="1" applyBorder="1" applyAlignment="1">
      <alignment horizontal="center" vertical="center"/>
    </xf>
    <xf fontId="41" fillId="0" borderId="28" numFmtId="164" xfId="0" applyNumberFormat="1" applyFont="1" applyBorder="1" applyAlignment="1">
      <alignment horizontal="center" vertical="center" wrapText="1"/>
    </xf>
    <xf fontId="41" fillId="0" borderId="29" numFmtId="164" xfId="0" applyNumberFormat="1" applyFont="1" applyBorder="1" applyAlignment="1">
      <alignment horizontal="center" vertical="center" wrapText="1"/>
    </xf>
    <xf fontId="42" fillId="0" borderId="29" numFmtId="164" xfId="0" applyNumberFormat="1" applyFont="1" applyBorder="1" applyAlignment="1" applyProtection="1">
      <alignment horizontal="center" vertical="center" wrapText="1"/>
    </xf>
    <xf fontId="42" fillId="33" borderId="30" numFmtId="164" xfId="0" applyNumberFormat="1" applyFont="1" applyFill="1" applyBorder="1" applyAlignment="1">
      <alignment horizontal="center" vertical="center"/>
    </xf>
    <xf fontId="41" fillId="35" borderId="21" numFmtId="164" xfId="0" applyNumberFormat="1" applyFont="1" applyFill="1" applyBorder="1" applyAlignment="1">
      <alignment horizontal="center" vertical="center" wrapText="1"/>
    </xf>
    <xf fontId="42" fillId="0" borderId="21" numFmtId="164" xfId="0" applyNumberFormat="1" applyFont="1" applyBorder="1" applyAlignment="1" applyProtection="1">
      <alignment horizontal="center" vertical="center" wrapText="1"/>
    </xf>
    <xf fontId="42" fillId="35" borderId="21" numFmtId="164" xfId="0" applyNumberFormat="1" applyFont="1" applyFill="1" applyBorder="1" applyAlignment="1" applyProtection="1">
      <alignment horizontal="center" vertical="center" wrapText="1"/>
    </xf>
    <xf fontId="42" fillId="35" borderId="21" numFmtId="164" xfId="0" applyNumberFormat="1" applyFont="1" applyFill="1" applyBorder="1" applyAlignment="1">
      <alignment horizontal="center" vertical="center"/>
    </xf>
    <xf fontId="43" fillId="0" borderId="10" numFmtId="164" xfId="0" applyNumberFormat="1" applyFont="1" applyBorder="1" applyAlignment="1">
      <alignment horizontal="center"/>
    </xf>
    <xf fontId="43" fillId="0" borderId="10" numFmtId="164" xfId="0" applyNumberFormat="1" applyFont="1" applyBorder="1" applyAlignment="1">
      <alignment horizontal="left"/>
    </xf>
    <xf fontId="43" fillId="0" borderId="10" numFmtId="164" xfId="0" applyNumberFormat="1" applyFont="1" applyBorder="1" applyAlignment="1">
      <alignment horizontal="left" vertical="center" wrapText="1"/>
    </xf>
    <xf fontId="42" fillId="0" borderId="10" numFmtId="164" xfId="0" applyNumberFormat="1" applyFont="1" applyBorder="1" applyAlignment="1" applyProtection="1">
      <alignment horizontal="center" vertical="center" wrapText="1"/>
    </xf>
    <xf fontId="42" fillId="33" borderId="10" numFmtId="164" xfId="0" applyNumberFormat="1" applyFont="1" applyFill="1" applyBorder="1" applyAlignment="1">
      <alignment horizontal="center" vertical="center"/>
    </xf>
    <xf fontId="42" fillId="0" borderId="10" numFmtId="164" xfId="0" applyNumberFormat="1" applyFont="1" applyBorder="1" applyAlignment="1">
      <alignment horizontal="center" vertical="center"/>
    </xf>
    <xf fontId="43" fillId="35" borderId="10" numFmtId="164" xfId="0" applyNumberFormat="1" applyFont="1" applyFill="1" applyBorder="1" applyAlignment="1">
      <alignment horizontal="left" vertical="center" wrapText="1"/>
    </xf>
    <xf fontId="42" fillId="35" borderId="10" numFmtId="164" xfId="0" applyNumberFormat="1" applyFont="1" applyFill="1" applyBorder="1" applyAlignment="1" applyProtection="1">
      <alignment horizontal="center" vertical="center" wrapText="1"/>
    </xf>
    <xf fontId="42" fillId="35" borderId="10" numFmtId="164" xfId="0" applyNumberFormat="1" applyFont="1" applyFill="1" applyBorder="1" applyAlignment="1">
      <alignment horizontal="center" vertical="center"/>
    </xf>
    <xf fontId="43" fillId="0" borderId="16" numFmtId="164" xfId="0" applyNumberFormat="1" applyFont="1" applyBorder="1"/>
    <xf fontId="43" fillId="0" borderId="17" numFmtId="164" xfId="0" applyNumberFormat="1" applyFont="1" applyBorder="1"/>
    <xf fontId="43" fillId="35" borderId="21" numFmtId="164" xfId="0" applyNumberFormat="1" applyFont="1" applyFill="1" applyBorder="1" applyAlignment="1">
      <alignment horizontal="left" vertical="center" wrapText="1"/>
    </xf>
    <xf fontId="21" fillId="33" borderId="0" numFmtId="164" xfId="0" applyNumberFormat="1" applyFont="1" applyFill="1" applyAlignment="1">
      <alignment horizontal="left"/>
    </xf>
    <xf fontId="21" fillId="0" borderId="31" numFmtId="164" xfId="0" applyNumberFormat="1" applyFont="1" applyBorder="1" applyAlignment="1">
      <alignment horizontal="left"/>
    </xf>
    <xf fontId="21" fillId="0" borderId="0" numFmtId="164" xfId="0" applyNumberFormat="1" applyFont="1" applyAlignment="1">
      <alignment horizontal="left"/>
    </xf>
    <xf fontId="21" fillId="33" borderId="31" numFmtId="164" xfId="0" applyNumberFormat="1" applyFont="1" applyFill="1" applyBorder="1" applyAlignment="1">
      <alignment horizontal="left"/>
    </xf>
    <xf fontId="44" fillId="0" borderId="0" numFmtId="164" xfId="0" applyNumberFormat="1" applyFont="1" applyAlignment="1">
      <alignment horizontal="left" wrapText="1"/>
    </xf>
    <xf fontId="29" fillId="0" borderId="0" numFmtId="164" xfId="0" applyNumberFormat="1" applyFont="1" applyAlignment="1">
      <alignment horizontal="left" wrapText="1"/>
    </xf>
    <xf fontId="17" fillId="0" borderId="0" numFmtId="164" xfId="0" applyNumberFormat="1" applyFont="1" applyAlignment="1">
      <alignment horizontal="left" wrapText="1"/>
    </xf>
    <xf fontId="21" fillId="0" borderId="0" numFmtId="0" xfId="0" applyFont="1"/>
    <xf fontId="21" fillId="0" borderId="0" numFmtId="0" xfId="0" applyFont="1" applyAlignment="1">
      <alignment wrapText="1"/>
    </xf>
    <xf fontId="21" fillId="0" borderId="0" numFmtId="164" xfId="0" applyNumberFormat="1" applyFont="1" applyAlignment="1">
      <alignment wrapText="1"/>
    </xf>
    <xf fontId="21" fillId="0" borderId="0" numFmtId="164" xfId="0" applyNumberFormat="1" applyFont="1" applyAlignment="1">
      <alignment horizontal="center"/>
    </xf>
    <xf fontId="17" fillId="0" borderId="0" numFmtId="164" xfId="0" applyNumberFormat="1" applyFont="1" applyProtection="1"/>
    <xf fontId="17" fillId="33" borderId="0" numFmtId="164" xfId="0" applyNumberFormat="1" applyFont="1" applyFill="1" applyProtection="1"/>
    <xf fontId="22" fillId="0" borderId="0" numFmtId="164" xfId="0" applyNumberFormat="1" applyFont="1" applyAlignment="1" applyProtection="1">
      <alignment horizontal="center" vertical="center" wrapText="1"/>
    </xf>
    <xf fontId="21" fillId="33" borderId="10" numFmtId="164" xfId="0" applyNumberFormat="1" applyFont="1" applyFill="1" applyBorder="1"/>
    <xf fontId="17" fillId="33" borderId="10" numFmtId="164" xfId="0" applyNumberFormat="1" applyFont="1" applyFill="1" applyBorder="1"/>
    <xf fontId="17" fillId="0" borderId="21" numFmtId="164" xfId="0" applyNumberFormat="1" applyFont="1" applyBorder="1" applyProtection="1"/>
    <xf fontId="17" fillId="0" borderId="10" numFmtId="164" xfId="0" applyNumberFormat="1" applyFont="1" applyBorder="1" applyProtection="1"/>
    <xf fontId="17" fillId="33" borderId="10" numFmtId="164" xfId="0" applyNumberFormat="1" applyFont="1" applyFill="1" applyBorder="1" applyProtection="1"/>
    <xf fontId="24" fillId="33" borderId="10" numFmtId="164" xfId="0" applyNumberFormat="1" applyFont="1" applyFill="1" applyBorder="1" applyAlignment="1">
      <alignment horizontal="center" vertical="center" wrapText="1"/>
    </xf>
    <xf fontId="41" fillId="37" borderId="26" numFmtId="164" xfId="0" applyNumberFormat="1" applyFont="1" applyFill="1" applyBorder="1" applyAlignment="1">
      <alignment horizontal="center" vertical="center" wrapText="1"/>
    </xf>
    <xf fontId="41" fillId="37" borderId="19" numFmtId="164" xfId="0" applyNumberFormat="1" applyFont="1" applyFill="1" applyBorder="1" applyAlignment="1">
      <alignment horizontal="center" vertical="center" wrapText="1"/>
    </xf>
    <xf fontId="41" fillId="37" borderId="13" numFmtId="164" xfId="0" applyNumberFormat="1" applyFont="1" applyFill="1" applyBorder="1" applyAlignment="1">
      <alignment horizontal="center" vertical="center" wrapText="1"/>
    </xf>
    <xf fontId="43" fillId="0" borderId="10" numFmtId="164" xfId="0" applyNumberFormat="1" applyFont="1" applyBorder="1" applyAlignment="1">
      <alignment horizontal="right" vertical="center"/>
    </xf>
    <xf fontId="43" fillId="0" borderId="10" numFmtId="164" xfId="0" applyNumberFormat="1" applyFont="1" applyBorder="1" applyAlignment="1">
      <alignment vertical="center" wrapText="1"/>
    </xf>
    <xf fontId="43" fillId="37" borderId="10" numFmtId="164" xfId="0" applyNumberFormat="1" applyFont="1" applyFill="1" applyBorder="1" applyAlignment="1">
      <alignment vertical="center" wrapText="1"/>
    </xf>
    <xf fontId="43" fillId="37" borderId="10" numFmtId="164" xfId="0" applyNumberFormat="1" applyFont="1" applyFill="1" applyBorder="1" applyAlignment="1">
      <alignment horizontal="center"/>
    </xf>
    <xf fontId="43" fillId="37" borderId="26" numFmtId="164" xfId="0" applyNumberFormat="1" applyFont="1" applyFill="1" applyBorder="1" applyAlignment="1">
      <alignment horizontal="left"/>
    </xf>
    <xf fontId="17" fillId="0" borderId="19" numFmtId="164" xfId="0" applyNumberFormat="1" applyFont="1" applyBorder="1" applyAlignment="1">
      <alignment horizontal="left"/>
    </xf>
    <xf fontId="24" fillId="0" borderId="10" numFmtId="164" xfId="0" applyNumberFormat="1" applyFont="1" applyBorder="1" applyAlignment="1">
      <alignment vertical="center" wrapText="1"/>
    </xf>
    <xf fontId="24" fillId="37" borderId="10" numFmtId="164" xfId="0" applyNumberFormat="1" applyFont="1" applyFill="1" applyBorder="1" applyAlignment="1">
      <alignment vertical="center" wrapText="1"/>
    </xf>
    <xf fontId="43" fillId="37" borderId="10" numFmtId="164" xfId="0" applyNumberFormat="1" applyFont="1" applyFill="1" applyBorder="1" applyAlignment="1">
      <alignment horizontal="left" vertical="center" wrapText="1"/>
    </xf>
    <xf fontId="43" fillId="0" borderId="10" numFmtId="164" xfId="0" applyNumberFormat="1" applyFont="1" applyBorder="1" applyAlignment="1">
      <alignment horizontal="right" vertical="center" wrapText="1"/>
    </xf>
    <xf fontId="0" fillId="33" borderId="0" numFmtId="164" xfId="0" applyNumberFormat="1" applyFill="1"/>
  </cellXfs>
  <cellStyles count="49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ткрывавшаяся гиперссылка" xfId="39" builtinId="9"/>
    <cellStyle name="Плохой" xfId="40" builtinId="27"/>
    <cellStyle name="Пояснение" xfId="41" builtinId="53"/>
    <cellStyle name="Примечание" xfId="42" builtinId="10"/>
    <cellStyle name="Процентный" xfId="43" builtinId="5"/>
    <cellStyle name="Связанная ячейка" xfId="44" builtinId="24"/>
    <cellStyle name="Текст предупреждения" xfId="45" builtinId="11"/>
    <cellStyle name="Финансовый" xfId="46" builtinId="3"/>
    <cellStyle name="Финансовый [0]" xfId="47" builtinId="6"/>
    <cellStyle name="Хороший" xfId="48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pane xSplit="3" ySplit="5" topLeftCell="D6" activePane="bottomRight" state="frozen"/>
      <selection activeCell="H144" activeCellId="0" sqref="H144"/>
    </sheetView>
  </sheetViews>
  <sheetFormatPr baseColWidth="8" defaultRowHeight="12.75" customHeight="1"/>
  <cols>
    <col customWidth="1" min="1" max="1" style="1" width="7.2851600000000003"/>
    <col customWidth="1" min="2" max="2" style="2" width="25.710899999999999"/>
    <col customWidth="1" min="3" max="3" style="2" width="47.140599999999999"/>
    <col customWidth="1" min="4" max="4" style="3" width="14.2852"/>
    <col customWidth="1" min="5" max="6" style="3" width="13.140599999999999"/>
    <col customWidth="1" min="7" max="7" style="3" width="9"/>
    <col customWidth="1" min="8" max="8" style="2" width="9.00390625"/>
    <col customWidth="1" min="9" max="9" style="4" width="10.5703"/>
    <col customWidth="1" min="10" max="10" width="13.421875"/>
  </cols>
  <sheetData>
    <row r="1" ht="15.75" customHeight="1">
      <c r="A1" s="5"/>
      <c r="B1" s="3"/>
      <c r="C1" s="3"/>
      <c r="G1" s="3"/>
      <c r="H1" s="3"/>
      <c r="I1" s="6" t="s">
        <v>0</v>
      </c>
    </row>
    <row r="2" ht="15.75" customHeight="1">
      <c r="A2" s="5"/>
      <c r="B2" s="3"/>
      <c r="C2" s="3"/>
      <c r="G2" s="3"/>
      <c r="H2" s="3"/>
      <c r="I2" s="6" t="s">
        <v>1</v>
      </c>
    </row>
    <row r="3" s="7" customFormat="1" ht="20.25" customHeight="1">
      <c r="A3" s="8" t="s">
        <v>2</v>
      </c>
      <c r="B3" s="8"/>
      <c r="C3" s="8"/>
      <c r="D3" s="8"/>
      <c r="E3" s="8"/>
      <c r="F3" s="8"/>
      <c r="G3" s="8"/>
      <c r="H3" s="8"/>
      <c r="I3" s="8"/>
    </row>
    <row r="4" s="7" customFormat="1" ht="15" customHeight="1">
      <c r="A4" s="5"/>
      <c r="B4" s="9"/>
      <c r="C4" s="9"/>
      <c r="D4" s="10"/>
      <c r="E4" s="10"/>
      <c r="F4" s="5"/>
      <c r="G4" s="3"/>
      <c r="H4" s="3"/>
      <c r="I4" s="11" t="s">
        <v>3</v>
      </c>
    </row>
    <row r="5" s="7" customFormat="1" ht="88.5" customHeight="1">
      <c r="A5" s="12" t="s">
        <v>4</v>
      </c>
      <c r="B5" s="12" t="s">
        <v>5</v>
      </c>
      <c r="C5" s="12" t="s">
        <v>6</v>
      </c>
      <c r="D5" s="13" t="s">
        <v>7</v>
      </c>
      <c r="E5" s="13" t="s">
        <v>8</v>
      </c>
      <c r="F5" s="13" t="s">
        <v>9</v>
      </c>
      <c r="G5" s="14" t="s">
        <v>10</v>
      </c>
      <c r="H5" s="12" t="s">
        <v>11</v>
      </c>
      <c r="I5" s="12" t="s">
        <v>12</v>
      </c>
    </row>
    <row r="6" s="15" customFormat="1" ht="48" customHeight="1">
      <c r="A6" s="16" t="s">
        <v>13</v>
      </c>
      <c r="B6" s="17" t="s">
        <v>14</v>
      </c>
      <c r="C6" s="17" t="s">
        <v>15</v>
      </c>
      <c r="D6" s="18">
        <f>D7+D8</f>
        <v>622282.902</v>
      </c>
      <c r="E6" s="18">
        <f>E7+E8</f>
        <v>48705.952000000005</v>
      </c>
      <c r="F6" s="18">
        <f>F7+F8</f>
        <v>42082.607000000004</v>
      </c>
      <c r="G6" s="18">
        <f t="shared" ref="G6:G7" si="0">F6/E6*100</f>
        <v>86.40136425215546</v>
      </c>
      <c r="H6" s="18">
        <f t="shared" ref="H6:H69" si="1">F6/D6*100</f>
        <v>6.7626166273808384</v>
      </c>
      <c r="I6" s="19">
        <f t="shared" ref="I6:I9" si="2">G6-95</f>
        <v>-8.5986357478445399</v>
      </c>
      <c r="J6" s="20"/>
    </row>
    <row r="7" s="21" customFormat="1" ht="18" customHeight="1">
      <c r="A7" s="22"/>
      <c r="B7" s="23"/>
      <c r="C7" s="24" t="s">
        <v>16</v>
      </c>
      <c r="D7" s="25">
        <v>622282.902</v>
      </c>
      <c r="E7" s="26">
        <v>48705.952000000005</v>
      </c>
      <c r="F7" s="25">
        <v>42082.607000000004</v>
      </c>
      <c r="G7" s="26">
        <f t="shared" si="0"/>
        <v>86.40136425215546</v>
      </c>
      <c r="H7" s="26">
        <f t="shared" si="1"/>
        <v>6.7626166273808384</v>
      </c>
      <c r="I7" s="27">
        <f t="shared" si="2"/>
        <v>-8.5986357478445399</v>
      </c>
    </row>
    <row r="8" s="28" customFormat="1" ht="27" hidden="1" customHeight="1">
      <c r="A8" s="29"/>
      <c r="B8" s="30"/>
      <c r="C8" s="24" t="s">
        <v>17</v>
      </c>
      <c r="D8" s="26"/>
      <c r="E8" s="26"/>
      <c r="F8" s="26"/>
      <c r="G8" s="26"/>
      <c r="H8" s="26" t="e">
        <f t="shared" si="1"/>
        <v>#DIV/0!</v>
      </c>
      <c r="I8" s="27">
        <f t="shared" si="2"/>
        <v>-95</v>
      </c>
    </row>
    <row r="9" s="15" customFormat="1" ht="21.75" customHeight="1">
      <c r="A9" s="31"/>
      <c r="B9" s="32"/>
      <c r="C9" s="33" t="s">
        <v>18</v>
      </c>
      <c r="D9" s="34">
        <v>260000</v>
      </c>
      <c r="E9" s="34">
        <v>0</v>
      </c>
      <c r="F9" s="34">
        <v>0</v>
      </c>
      <c r="G9" s="35"/>
      <c r="H9" s="35">
        <f t="shared" si="1"/>
        <v>0</v>
      </c>
      <c r="I9" s="36">
        <f t="shared" si="2"/>
        <v>-95</v>
      </c>
    </row>
    <row r="10" s="7" customFormat="1" ht="30" customHeight="1">
      <c r="A10" s="16" t="s">
        <v>19</v>
      </c>
      <c r="B10" s="17" t="s">
        <v>20</v>
      </c>
      <c r="C10" s="17" t="s">
        <v>21</v>
      </c>
      <c r="D10" s="37">
        <f>D11+D18+D21</f>
        <v>776479.826</v>
      </c>
      <c r="E10" s="37">
        <f>E11+E18+E21</f>
        <v>57054.525999999998</v>
      </c>
      <c r="F10" s="37">
        <f>F11+F18+F21</f>
        <v>56651.190000000002</v>
      </c>
      <c r="G10" s="18">
        <f t="shared" ref="G10:G73" si="3">F10/E10*100</f>
        <v>99.293069229950319</v>
      </c>
      <c r="H10" s="18">
        <f t="shared" si="1"/>
        <v>7.2958997907049294</v>
      </c>
      <c r="I10" s="19">
        <f t="shared" ref="I10:I73" si="4">G10-95</f>
        <v>4.2930692299503193</v>
      </c>
      <c r="J10" s="20"/>
    </row>
    <row r="11" s="7" customFormat="1" ht="27.75" customHeight="1">
      <c r="A11" s="38"/>
      <c r="B11" s="39"/>
      <c r="C11" s="40" t="s">
        <v>22</v>
      </c>
      <c r="D11" s="41">
        <v>361313.29999999999</v>
      </c>
      <c r="E11" s="41">
        <v>57054.525999999998</v>
      </c>
      <c r="F11" s="41">
        <v>56651.190000000002</v>
      </c>
      <c r="G11" s="42">
        <f t="shared" si="3"/>
        <v>99.293069229950319</v>
      </c>
      <c r="H11" s="43">
        <f t="shared" si="1"/>
        <v>15.679242917434816</v>
      </c>
      <c r="I11" s="44">
        <f t="shared" si="4"/>
        <v>4.2930692299503193</v>
      </c>
      <c r="J11" s="45"/>
    </row>
    <row r="12" s="7" customFormat="1" ht="18.75" hidden="1" customHeight="1">
      <c r="A12" s="46"/>
      <c r="B12" s="47"/>
      <c r="C12" s="48" t="s">
        <v>23</v>
      </c>
      <c r="D12" s="49"/>
      <c r="E12" s="49"/>
      <c r="F12" s="49">
        <v>6745.3199999999997</v>
      </c>
      <c r="G12" s="26" t="e">
        <f t="shared" si="3"/>
        <v>#DIV/0!</v>
      </c>
      <c r="H12" s="26" t="e">
        <f t="shared" si="1"/>
        <v>#DIV/0!</v>
      </c>
      <c r="I12" s="27" t="e">
        <f t="shared" si="4"/>
        <v>#DIV/0!</v>
      </c>
    </row>
    <row r="13" s="7" customFormat="1" ht="26.25" hidden="1" customHeight="1">
      <c r="A13" s="46"/>
      <c r="B13" s="47"/>
      <c r="C13" s="48" t="s">
        <v>24</v>
      </c>
      <c r="D13" s="26"/>
      <c r="E13" s="26"/>
      <c r="F13" s="26">
        <v>6465.3500000000004</v>
      </c>
      <c r="G13" s="26" t="e">
        <f t="shared" si="3"/>
        <v>#DIV/0!</v>
      </c>
      <c r="H13" s="26" t="e">
        <f>F13/D13*100</f>
        <v>#DIV/0!</v>
      </c>
      <c r="I13" s="27" t="e">
        <f t="shared" si="4"/>
        <v>#DIV/0!</v>
      </c>
    </row>
    <row r="14" s="28" customFormat="1" ht="27" hidden="1" customHeight="1">
      <c r="A14" s="46"/>
      <c r="B14" s="47"/>
      <c r="C14" s="48" t="s">
        <v>25</v>
      </c>
      <c r="D14" s="26"/>
      <c r="E14" s="26"/>
      <c r="F14" s="26"/>
      <c r="G14" s="26" t="e">
        <f t="shared" si="3"/>
        <v>#DIV/0!</v>
      </c>
      <c r="H14" s="26"/>
      <c r="I14" s="27" t="e">
        <f t="shared" si="4"/>
        <v>#DIV/0!</v>
      </c>
    </row>
    <row r="15" s="7" customFormat="1" ht="27" hidden="1" customHeight="1">
      <c r="A15" s="46"/>
      <c r="B15" s="47"/>
      <c r="C15" s="48" t="s">
        <v>26</v>
      </c>
      <c r="D15" s="26"/>
      <c r="E15" s="26"/>
      <c r="F15" s="26">
        <v>0</v>
      </c>
      <c r="G15" s="26" t="e">
        <f t="shared" si="3"/>
        <v>#DIV/0!</v>
      </c>
      <c r="H15" s="26" t="e">
        <f t="shared" si="1"/>
        <v>#DIV/0!</v>
      </c>
      <c r="I15" s="27" t="e">
        <f t="shared" si="4"/>
        <v>#DIV/0!</v>
      </c>
    </row>
    <row r="16" s="7" customFormat="1" ht="27" hidden="1" customHeight="1">
      <c r="A16" s="46"/>
      <c r="B16" s="47"/>
      <c r="C16" s="48" t="s">
        <v>27</v>
      </c>
      <c r="D16" s="26"/>
      <c r="E16" s="26"/>
      <c r="F16" s="26">
        <v>0</v>
      </c>
      <c r="G16" s="26" t="e">
        <f t="shared" si="3"/>
        <v>#DIV/0!</v>
      </c>
      <c r="H16" s="26" t="e">
        <f t="shared" si="1"/>
        <v>#DIV/0!</v>
      </c>
      <c r="I16" s="27" t="e">
        <f t="shared" si="4"/>
        <v>#DIV/0!</v>
      </c>
    </row>
    <row r="17" s="7" customFormat="1" ht="27" hidden="1" customHeight="1">
      <c r="A17" s="46"/>
      <c r="B17" s="47"/>
      <c r="C17" s="48" t="s">
        <v>28</v>
      </c>
      <c r="D17" s="50"/>
      <c r="E17" s="50"/>
      <c r="F17" s="50">
        <v>0</v>
      </c>
      <c r="G17" s="26" t="e">
        <f t="shared" si="3"/>
        <v>#DIV/0!</v>
      </c>
      <c r="H17" s="26"/>
      <c r="I17" s="27" t="e">
        <f t="shared" si="4"/>
        <v>#DIV/0!</v>
      </c>
    </row>
    <row r="18" s="7" customFormat="1" ht="27" customHeight="1">
      <c r="A18" s="46"/>
      <c r="B18" s="47"/>
      <c r="C18" s="40" t="s">
        <v>29</v>
      </c>
      <c r="D18" s="41">
        <v>415166.52600000001</v>
      </c>
      <c r="E18" s="41">
        <v>0</v>
      </c>
      <c r="F18" s="41">
        <v>0</v>
      </c>
      <c r="G18" s="43"/>
      <c r="H18" s="43">
        <f>F18/D18*100</f>
        <v>0</v>
      </c>
      <c r="I18" s="27">
        <f t="shared" si="4"/>
        <v>-95</v>
      </c>
    </row>
    <row r="19" s="15" customFormat="1" ht="28.149999999999999" hidden="1" customHeight="1">
      <c r="A19" s="46"/>
      <c r="B19" s="47"/>
      <c r="C19" s="24" t="s">
        <v>28</v>
      </c>
      <c r="D19" s="49"/>
      <c r="E19" s="49"/>
      <c r="F19" s="49"/>
      <c r="G19" s="26"/>
      <c r="H19" s="26" t="e">
        <f t="shared" si="1"/>
        <v>#DIV/0!</v>
      </c>
      <c r="I19" s="27">
        <f t="shared" si="4"/>
        <v>-95</v>
      </c>
    </row>
    <row r="20" s="15" customFormat="1" ht="18" hidden="1" customHeight="1">
      <c r="A20" s="46"/>
      <c r="B20" s="47"/>
      <c r="C20" s="24" t="s">
        <v>30</v>
      </c>
      <c r="D20" s="26">
        <v>77618.600000000006</v>
      </c>
      <c r="E20" s="26">
        <v>0</v>
      </c>
      <c r="F20" s="26">
        <v>0</v>
      </c>
      <c r="G20" s="26"/>
      <c r="H20" s="26">
        <f t="shared" si="1"/>
        <v>0</v>
      </c>
      <c r="I20" s="27">
        <f t="shared" si="4"/>
        <v>-95</v>
      </c>
    </row>
    <row r="21" s="28" customFormat="1" ht="30" hidden="1" customHeight="1">
      <c r="A21" s="51"/>
      <c r="B21" s="52"/>
      <c r="C21" s="24" t="s">
        <v>17</v>
      </c>
      <c r="D21" s="26"/>
      <c r="E21" s="26"/>
      <c r="F21" s="26"/>
      <c r="G21" s="26"/>
      <c r="H21" s="26" t="e">
        <f t="shared" si="1"/>
        <v>#DIV/0!</v>
      </c>
      <c r="I21" s="27">
        <f t="shared" si="4"/>
        <v>-95</v>
      </c>
    </row>
    <row r="22" s="53" customFormat="1" ht="62.25" customHeight="1">
      <c r="A22" s="16" t="s">
        <v>31</v>
      </c>
      <c r="B22" s="17" t="s">
        <v>32</v>
      </c>
      <c r="C22" s="17" t="s">
        <v>33</v>
      </c>
      <c r="D22" s="18">
        <f>D23+D24+D25</f>
        <v>142234.10000000001</v>
      </c>
      <c r="E22" s="18">
        <f>E23+E24+E25</f>
        <v>24064.325000000001</v>
      </c>
      <c r="F22" s="18">
        <f>F23+F24+F25</f>
        <v>22478.643</v>
      </c>
      <c r="G22" s="18">
        <f t="shared" si="3"/>
        <v>93.410652490772122</v>
      </c>
      <c r="H22" s="18">
        <f t="shared" si="1"/>
        <v>15.803975980443507</v>
      </c>
      <c r="I22" s="19">
        <f t="shared" si="4"/>
        <v>-1.5893475092278777</v>
      </c>
    </row>
    <row r="23" s="15" customFormat="1" ht="17.25" customHeight="1">
      <c r="A23" s="38"/>
      <c r="B23" s="39"/>
      <c r="C23" s="54" t="s">
        <v>16</v>
      </c>
      <c r="D23" s="26">
        <v>142234.10000000001</v>
      </c>
      <c r="E23" s="26">
        <v>24064.325000000001</v>
      </c>
      <c r="F23" s="26">
        <v>22478.643</v>
      </c>
      <c r="G23" s="26">
        <f t="shared" si="3"/>
        <v>93.410652490772122</v>
      </c>
      <c r="H23" s="26">
        <f t="shared" si="1"/>
        <v>15.803975980443507</v>
      </c>
      <c r="I23" s="27">
        <f t="shared" si="4"/>
        <v>-1.5893475092278777</v>
      </c>
    </row>
    <row r="24" s="55" customFormat="1" ht="17.25" hidden="1" customHeight="1">
      <c r="A24" s="46"/>
      <c r="B24" s="47"/>
      <c r="C24" s="54" t="s">
        <v>34</v>
      </c>
      <c r="D24" s="26">
        <v>0</v>
      </c>
      <c r="E24" s="26">
        <v>0</v>
      </c>
      <c r="F24" s="26">
        <v>0</v>
      </c>
      <c r="G24" s="26" t="e">
        <f t="shared" si="3"/>
        <v>#DIV/0!</v>
      </c>
      <c r="H24" s="26" t="e">
        <f t="shared" si="1"/>
        <v>#DIV/0!</v>
      </c>
      <c r="I24" s="27" t="e">
        <f t="shared" si="4"/>
        <v>#DIV/0!</v>
      </c>
    </row>
    <row r="25" s="55" customFormat="1" ht="26.25" hidden="1" customHeight="1">
      <c r="A25" s="51"/>
      <c r="B25" s="52"/>
      <c r="C25" s="24" t="s">
        <v>17</v>
      </c>
      <c r="D25" s="26"/>
      <c r="E25" s="26"/>
      <c r="F25" s="26"/>
      <c r="G25" s="26" t="e">
        <f t="shared" si="3"/>
        <v>#DIV/0!</v>
      </c>
      <c r="H25" s="26" t="e">
        <f t="shared" ref="H25:H27" si="5">F25/D25*100</f>
        <v>#DIV/0!</v>
      </c>
      <c r="I25" s="27" t="e">
        <f t="shared" si="4"/>
        <v>#DIV/0!</v>
      </c>
    </row>
    <row r="26" s="55" customFormat="1" ht="48" customHeight="1">
      <c r="A26" s="56">
        <v>910</v>
      </c>
      <c r="B26" s="57" t="s">
        <v>35</v>
      </c>
      <c r="C26" s="17" t="s">
        <v>36</v>
      </c>
      <c r="D26" s="18">
        <f>D28+D29+D27</f>
        <v>81906.900000000009</v>
      </c>
      <c r="E26" s="18">
        <f>E28+E29+E27</f>
        <v>13650</v>
      </c>
      <c r="F26" s="18">
        <f>F28+F29+F27</f>
        <v>13613.01</v>
      </c>
      <c r="G26" s="18">
        <f t="shared" si="3"/>
        <v>99.729010989010987</v>
      </c>
      <c r="H26" s="18">
        <f t="shared" si="5"/>
        <v>16.620101603161636</v>
      </c>
      <c r="I26" s="19">
        <f t="shared" si="4"/>
        <v>4.7290109890109875</v>
      </c>
    </row>
    <row r="27" s="15" customFormat="1" ht="17.25" customHeight="1">
      <c r="A27" s="58"/>
      <c r="B27" s="59"/>
      <c r="C27" s="24" t="s">
        <v>16</v>
      </c>
      <c r="D27" s="60">
        <v>200.30000000000001</v>
      </c>
      <c r="E27" s="25">
        <v>0</v>
      </c>
      <c r="F27" s="26">
        <v>0</v>
      </c>
      <c r="G27" s="26"/>
      <c r="H27" s="61">
        <f t="shared" si="5"/>
        <v>0</v>
      </c>
      <c r="I27" s="62">
        <f t="shared" si="4"/>
        <v>-95</v>
      </c>
    </row>
    <row r="28" s="55" customFormat="1" ht="18" customHeight="1">
      <c r="A28" s="63"/>
      <c r="B28" s="64"/>
      <c r="C28" s="65" t="s">
        <v>34</v>
      </c>
      <c r="D28" s="26">
        <v>81706.600000000006</v>
      </c>
      <c r="E28" s="26">
        <v>13650</v>
      </c>
      <c r="F28" s="66">
        <v>13613.01</v>
      </c>
      <c r="G28" s="26">
        <f t="shared" si="3"/>
        <v>99.729010989010987</v>
      </c>
      <c r="H28" s="26">
        <f t="shared" si="1"/>
        <v>16.66084502353543</v>
      </c>
      <c r="I28" s="27">
        <f t="shared" si="4"/>
        <v>4.7290109890109875</v>
      </c>
    </row>
    <row r="29" s="55" customFormat="1" ht="26.25" hidden="1" customHeight="1">
      <c r="A29" s="67"/>
      <c r="B29" s="68"/>
      <c r="C29" s="24" t="s">
        <v>17</v>
      </c>
      <c r="D29" s="25"/>
      <c r="E29" s="26"/>
      <c r="F29" s="26"/>
      <c r="G29" s="26" t="e">
        <f t="shared" si="3"/>
        <v>#DIV/0!</v>
      </c>
      <c r="H29" s="26" t="e">
        <f>F29/D29*100</f>
        <v>#DIV/0!</v>
      </c>
      <c r="I29" s="27" t="e">
        <f t="shared" si="4"/>
        <v>#DIV/0!</v>
      </c>
    </row>
    <row r="30" s="15" customFormat="1" ht="44.25" customHeight="1">
      <c r="A30" s="69" t="s">
        <v>37</v>
      </c>
      <c r="B30" s="57" t="s">
        <v>38</v>
      </c>
      <c r="C30" s="17" t="s">
        <v>39</v>
      </c>
      <c r="D30" s="18">
        <f>D31+D32+D33</f>
        <v>920611.16799999995</v>
      </c>
      <c r="E30" s="18">
        <f>E31+E32+E33</f>
        <v>99187.584999999992</v>
      </c>
      <c r="F30" s="18">
        <f>F31+F32+F33</f>
        <v>80022.446000000011</v>
      </c>
      <c r="G30" s="18">
        <f t="shared" si="3"/>
        <v>80.677885241383805</v>
      </c>
      <c r="H30" s="18">
        <f t="shared" si="1"/>
        <v>8.6923175366041203</v>
      </c>
      <c r="I30" s="19">
        <f t="shared" si="4"/>
        <v>-14.322114758616195</v>
      </c>
    </row>
    <row r="31" s="21" customFormat="1" ht="17.25" customHeight="1">
      <c r="A31" s="22"/>
      <c r="B31" s="23"/>
      <c r="C31" s="24" t="s">
        <v>16</v>
      </c>
      <c r="D31" s="26">
        <v>721095.39899999998</v>
      </c>
      <c r="E31" s="26">
        <v>95038.195999999996</v>
      </c>
      <c r="F31" s="26">
        <v>76140.229000000007</v>
      </c>
      <c r="G31" s="26">
        <f t="shared" si="3"/>
        <v>80.1153980237588</v>
      </c>
      <c r="H31" s="26">
        <f t="shared" si="1"/>
        <v>10.558967524351102</v>
      </c>
      <c r="I31" s="27">
        <f t="shared" si="4"/>
        <v>-14.8846019762412</v>
      </c>
    </row>
    <row r="32" s="70" customFormat="1" ht="17.25" customHeight="1">
      <c r="A32" s="29"/>
      <c r="B32" s="30"/>
      <c r="C32" s="24" t="s">
        <v>34</v>
      </c>
      <c r="D32" s="26">
        <v>33301</v>
      </c>
      <c r="E32" s="26">
        <v>3816.9799999999996</v>
      </c>
      <c r="F32" s="26">
        <v>3549.808</v>
      </c>
      <c r="G32" s="26">
        <f t="shared" si="3"/>
        <v>93.000434898794353</v>
      </c>
      <c r="H32" s="26">
        <f t="shared" si="1"/>
        <v>10.659763971051921</v>
      </c>
      <c r="I32" s="27">
        <f t="shared" si="4"/>
        <v>-1.999565101205647</v>
      </c>
    </row>
    <row r="33" s="70" customFormat="1" ht="26.25" customHeight="1">
      <c r="A33" s="29"/>
      <c r="B33" s="30"/>
      <c r="C33" s="24" t="s">
        <v>17</v>
      </c>
      <c r="D33" s="26">
        <v>166214.769</v>
      </c>
      <c r="E33" s="26">
        <v>332.40899999999999</v>
      </c>
      <c r="F33" s="25">
        <v>332.40899999999999</v>
      </c>
      <c r="G33" s="26">
        <f t="shared" si="3"/>
        <v>100</v>
      </c>
      <c r="H33" s="26">
        <f t="shared" si="1"/>
        <v>0.19998764369729383</v>
      </c>
      <c r="I33" s="27">
        <f t="shared" si="4"/>
        <v>5</v>
      </c>
    </row>
    <row r="34" s="70" customFormat="1" ht="21.75" hidden="1" customHeight="1">
      <c r="A34" s="31"/>
      <c r="B34" s="32"/>
      <c r="C34" s="71" t="s">
        <v>18</v>
      </c>
      <c r="D34" s="43"/>
      <c r="E34" s="43"/>
      <c r="F34" s="35"/>
      <c r="G34" s="72" t="e">
        <f t="shared" si="3"/>
        <v>#DIV/0!</v>
      </c>
      <c r="H34" s="72" t="e">
        <f t="shared" si="1"/>
        <v>#DIV/0!</v>
      </c>
      <c r="I34" s="73" t="e">
        <f t="shared" si="4"/>
        <v>#DIV/0!</v>
      </c>
    </row>
    <row r="35" s="15" customFormat="1" ht="48" customHeight="1">
      <c r="A35" s="56">
        <v>924</v>
      </c>
      <c r="B35" s="57" t="s">
        <v>40</v>
      </c>
      <c r="C35" s="17" t="s">
        <v>41</v>
      </c>
      <c r="D35" s="18">
        <f>D36+D37</f>
        <v>2788425.1239999998</v>
      </c>
      <c r="E35" s="37">
        <f>E36+E37</f>
        <v>530504.68500000006</v>
      </c>
      <c r="F35" s="37">
        <f>F36+F37</f>
        <v>516840.29700000002</v>
      </c>
      <c r="G35" s="37">
        <f t="shared" si="3"/>
        <v>97.424266290881107</v>
      </c>
      <c r="H35" s="37">
        <f t="shared" si="1"/>
        <v>18.535204426023526</v>
      </c>
      <c r="I35" s="19">
        <f t="shared" si="4"/>
        <v>2.424266290881107</v>
      </c>
    </row>
    <row r="36" s="15" customFormat="1" ht="16.5" customHeight="1">
      <c r="A36" s="74"/>
      <c r="B36" s="74"/>
      <c r="C36" s="24" t="s">
        <v>16</v>
      </c>
      <c r="D36" s="75">
        <v>2748077.088</v>
      </c>
      <c r="E36" s="76">
        <v>530504.68500000006</v>
      </c>
      <c r="F36" s="76">
        <v>516840.29700000002</v>
      </c>
      <c r="G36" s="76">
        <f t="shared" si="3"/>
        <v>97.424266290881107</v>
      </c>
      <c r="H36" s="76">
        <f t="shared" si="1"/>
        <v>18.807343478713943</v>
      </c>
      <c r="I36" s="77">
        <f t="shared" si="4"/>
        <v>2.424266290881107</v>
      </c>
    </row>
    <row r="37" s="15" customFormat="1" ht="27.75" customHeight="1">
      <c r="A37" s="74"/>
      <c r="B37" s="74"/>
      <c r="C37" s="78" t="s">
        <v>17</v>
      </c>
      <c r="D37" s="75">
        <v>40348.036</v>
      </c>
      <c r="E37" s="76">
        <v>0</v>
      </c>
      <c r="F37" s="76">
        <v>0</v>
      </c>
      <c r="G37" s="76"/>
      <c r="H37" s="76">
        <f t="shared" si="1"/>
        <v>0</v>
      </c>
      <c r="I37" s="77">
        <f t="shared" si="4"/>
        <v>-95</v>
      </c>
    </row>
    <row r="38" s="15" customFormat="1" ht="21.75" hidden="1" customHeight="1">
      <c r="A38" s="79"/>
      <c r="B38" s="80"/>
      <c r="C38" s="81" t="s">
        <v>18</v>
      </c>
      <c r="D38" s="82">
        <v>0</v>
      </c>
      <c r="E38" s="41">
        <v>0</v>
      </c>
      <c r="F38" s="83">
        <v>0</v>
      </c>
      <c r="G38" s="83" t="e">
        <f t="shared" si="3"/>
        <v>#DIV/0!</v>
      </c>
      <c r="H38" s="83" t="e">
        <f>F38/D38*100</f>
        <v>#DIV/0!</v>
      </c>
      <c r="I38" s="84" t="e">
        <f t="shared" si="4"/>
        <v>#DIV/0!</v>
      </c>
    </row>
    <row r="39" s="15" customFormat="1" ht="30" customHeight="1">
      <c r="A39" s="85" t="s">
        <v>42</v>
      </c>
      <c r="B39" s="86" t="s">
        <v>43</v>
      </c>
      <c r="C39" s="17" t="s">
        <v>44</v>
      </c>
      <c r="D39" s="87">
        <f>D40+D41+D42</f>
        <v>23695186.405000001</v>
      </c>
      <c r="E39" s="88">
        <f>E40+E41+E42</f>
        <v>4829790.4880000008</v>
      </c>
      <c r="F39" s="88">
        <f>F40+F41+F42</f>
        <v>4800324.6610000003</v>
      </c>
      <c r="G39" s="88">
        <f t="shared" si="3"/>
        <v>99.389915006184822</v>
      </c>
      <c r="H39" s="88">
        <f t="shared" si="1"/>
        <v>20.258649073075315</v>
      </c>
      <c r="I39" s="89">
        <f t="shared" si="4"/>
        <v>4.3899150061848218</v>
      </c>
    </row>
    <row r="40" s="21" customFormat="1" ht="16.5" customHeight="1">
      <c r="A40" s="22"/>
      <c r="B40" s="23"/>
      <c r="C40" s="54" t="s">
        <v>16</v>
      </c>
      <c r="D40" s="26">
        <v>6251648.6179999998</v>
      </c>
      <c r="E40" s="49">
        <v>1224447.054</v>
      </c>
      <c r="F40" s="49">
        <v>1224383.5260000001</v>
      </c>
      <c r="G40" s="49">
        <f t="shared" si="3"/>
        <v>99.994811698897692</v>
      </c>
      <c r="H40" s="49">
        <f t="shared" si="1"/>
        <v>19.584970314465618</v>
      </c>
      <c r="I40" s="27">
        <f t="shared" si="4"/>
        <v>4.9948116988976921</v>
      </c>
    </row>
    <row r="41" s="15" customFormat="1" ht="18.75" customHeight="1">
      <c r="A41" s="29"/>
      <c r="B41" s="30"/>
      <c r="C41" s="54" t="s">
        <v>34</v>
      </c>
      <c r="D41" s="26">
        <v>15274026.4</v>
      </c>
      <c r="E41" s="26">
        <v>3282337.2000000002</v>
      </c>
      <c r="F41" s="26">
        <v>3252934.9010000001</v>
      </c>
      <c r="G41" s="26">
        <f t="shared" si="3"/>
        <v>99.104226738191301</v>
      </c>
      <c r="H41" s="26">
        <f t="shared" si="1"/>
        <v>21.297166940866358</v>
      </c>
      <c r="I41" s="27">
        <f t="shared" si="4"/>
        <v>4.1042267381913007</v>
      </c>
    </row>
    <row r="42" s="15" customFormat="1" ht="27" customHeight="1">
      <c r="A42" s="29"/>
      <c r="B42" s="30"/>
      <c r="C42" s="54" t="s">
        <v>17</v>
      </c>
      <c r="D42" s="26">
        <v>2169511.3870000001</v>
      </c>
      <c r="E42" s="26">
        <v>323006.234</v>
      </c>
      <c r="F42" s="25">
        <v>323006.234</v>
      </c>
      <c r="G42" s="26">
        <f t="shared" si="3"/>
        <v>100</v>
      </c>
      <c r="H42" s="26">
        <f t="shared" si="1"/>
        <v>14.888432295654045</v>
      </c>
      <c r="I42" s="27">
        <f t="shared" si="4"/>
        <v>5</v>
      </c>
    </row>
    <row r="43" s="15" customFormat="1" ht="21.75" customHeight="1">
      <c r="A43" s="31"/>
      <c r="B43" s="32"/>
      <c r="C43" s="71" t="s">
        <v>18</v>
      </c>
      <c r="D43" s="35">
        <v>67728.399999999994</v>
      </c>
      <c r="E43" s="35">
        <v>0</v>
      </c>
      <c r="F43" s="35">
        <v>0</v>
      </c>
      <c r="G43" s="35"/>
      <c r="H43" s="35">
        <f t="shared" si="1"/>
        <v>0</v>
      </c>
      <c r="I43" s="36">
        <f t="shared" si="4"/>
        <v>-95</v>
      </c>
    </row>
    <row r="44" s="15" customFormat="1" ht="30" customHeight="1">
      <c r="A44" s="16" t="s">
        <v>45</v>
      </c>
      <c r="B44" s="17" t="s">
        <v>46</v>
      </c>
      <c r="C44" s="17" t="s">
        <v>47</v>
      </c>
      <c r="D44" s="18">
        <f>D45+D46+D47</f>
        <v>105149.95599999999</v>
      </c>
      <c r="E44" s="18">
        <f>E45+E46+E47</f>
        <v>20255.592000000001</v>
      </c>
      <c r="F44" s="18">
        <f>F45+F46+F47</f>
        <v>12094.463000000002</v>
      </c>
      <c r="G44" s="18">
        <f t="shared" si="3"/>
        <v>59.709254609788751</v>
      </c>
      <c r="H44" s="18">
        <f t="shared" si="1"/>
        <v>11.50210942551417</v>
      </c>
      <c r="I44" s="19">
        <f t="shared" si="4"/>
        <v>-35.290745390211249</v>
      </c>
    </row>
    <row r="45" s="21" customFormat="1" ht="16.5" customHeight="1">
      <c r="A45" s="22"/>
      <c r="B45" s="23"/>
      <c r="C45" s="90" t="s">
        <v>16</v>
      </c>
      <c r="D45" s="26">
        <v>99553.789999999994</v>
      </c>
      <c r="E45" s="26">
        <v>18959.566999999999</v>
      </c>
      <c r="F45" s="26">
        <v>11371.941000000001</v>
      </c>
      <c r="G45" s="26">
        <f t="shared" si="3"/>
        <v>59.97996156768771</v>
      </c>
      <c r="H45" s="26">
        <f t="shared" si="1"/>
        <v>11.422911171940317</v>
      </c>
      <c r="I45" s="27">
        <f t="shared" si="4"/>
        <v>-35.02003843231229</v>
      </c>
    </row>
    <row r="46" s="15" customFormat="1" ht="16.5" customHeight="1">
      <c r="A46" s="29"/>
      <c r="B46" s="30"/>
      <c r="C46" s="54" t="s">
        <v>34</v>
      </c>
      <c r="D46" s="26">
        <v>5596.1660000000002</v>
      </c>
      <c r="E46" s="26">
        <v>1296.0250000000001</v>
      </c>
      <c r="F46" s="26">
        <v>722.52200000000005</v>
      </c>
      <c r="G46" s="26">
        <f t="shared" si="3"/>
        <v>55.749078914372795</v>
      </c>
      <c r="H46" s="26">
        <f t="shared" si="1"/>
        <v>12.911018007685977</v>
      </c>
      <c r="I46" s="27">
        <f t="shared" si="4"/>
        <v>-39.250921085627205</v>
      </c>
    </row>
    <row r="47" s="28" customFormat="1" ht="27" hidden="1" customHeight="1">
      <c r="A47" s="31"/>
      <c r="B47" s="32"/>
      <c r="C47" s="24" t="s">
        <v>17</v>
      </c>
      <c r="D47" s="26"/>
      <c r="E47" s="26"/>
      <c r="F47" s="26"/>
      <c r="G47" s="26"/>
      <c r="H47" s="26" t="e">
        <f t="shared" si="1"/>
        <v>#DIV/0!</v>
      </c>
      <c r="I47" s="27">
        <f t="shared" si="4"/>
        <v>-95</v>
      </c>
    </row>
    <row r="48" s="15" customFormat="1" ht="30" customHeight="1">
      <c r="A48" s="16" t="s">
        <v>48</v>
      </c>
      <c r="B48" s="17" t="s">
        <v>49</v>
      </c>
      <c r="C48" s="17" t="s">
        <v>50</v>
      </c>
      <c r="D48" s="18">
        <f>D49+D50+D51</f>
        <v>226953.93299999999</v>
      </c>
      <c r="E48" s="18">
        <f>E49+E50+E51</f>
        <v>33603.612000000001</v>
      </c>
      <c r="F48" s="18">
        <f>F49+F50+F51</f>
        <v>30872.356</v>
      </c>
      <c r="G48" s="18">
        <f t="shared" si="3"/>
        <v>91.872135650179516</v>
      </c>
      <c r="H48" s="18">
        <f t="shared" si="1"/>
        <v>13.602917381475827</v>
      </c>
      <c r="I48" s="19">
        <f t="shared" si="4"/>
        <v>-3.1278643498204843</v>
      </c>
      <c r="J48" s="20"/>
    </row>
    <row r="49" s="21" customFormat="1" ht="16.5" customHeight="1">
      <c r="A49" s="22"/>
      <c r="B49" s="23"/>
      <c r="C49" s="54" t="s">
        <v>16</v>
      </c>
      <c r="D49" s="26">
        <v>209770.367</v>
      </c>
      <c r="E49" s="26">
        <v>30820.681</v>
      </c>
      <c r="F49" s="26">
        <v>28378.871999999999</v>
      </c>
      <c r="G49" s="26">
        <f t="shared" si="3"/>
        <v>92.077368439717461</v>
      </c>
      <c r="H49" s="26">
        <f t="shared" si="1"/>
        <v>13.528541903156416</v>
      </c>
      <c r="I49" s="27">
        <f t="shared" si="4"/>
        <v>-2.9226315602825395</v>
      </c>
    </row>
    <row r="50" s="15" customFormat="1" ht="16.5" customHeight="1">
      <c r="A50" s="29"/>
      <c r="B50" s="30"/>
      <c r="C50" s="54" t="s">
        <v>34</v>
      </c>
      <c r="D50" s="26">
        <v>17183.565999999999</v>
      </c>
      <c r="E50" s="26">
        <v>2782.931</v>
      </c>
      <c r="F50" s="26">
        <v>2493.4839999999999</v>
      </c>
      <c r="G50" s="26">
        <f t="shared" si="3"/>
        <v>89.599203142298535</v>
      </c>
      <c r="H50" s="26">
        <f t="shared" si="1"/>
        <v>14.510864624956193</v>
      </c>
      <c r="I50" s="27">
        <f t="shared" si="4"/>
        <v>-5.4007968577014651</v>
      </c>
    </row>
    <row r="51" s="28" customFormat="1" ht="27" hidden="1" customHeight="1">
      <c r="A51" s="31"/>
      <c r="B51" s="32"/>
      <c r="C51" s="24" t="s">
        <v>17</v>
      </c>
      <c r="D51" s="26"/>
      <c r="E51" s="26"/>
      <c r="F51" s="26"/>
      <c r="G51" s="26"/>
      <c r="H51" s="26" t="e">
        <f t="shared" si="1"/>
        <v>#DIV/0!</v>
      </c>
      <c r="I51" s="27">
        <f t="shared" si="4"/>
        <v>-95</v>
      </c>
    </row>
    <row r="52" s="15" customFormat="1" ht="30" customHeight="1">
      <c r="A52" s="16" t="s">
        <v>51</v>
      </c>
      <c r="B52" s="17" t="s">
        <v>52</v>
      </c>
      <c r="C52" s="17" t="s">
        <v>53</v>
      </c>
      <c r="D52" s="18">
        <f>D53+D54+D55</f>
        <v>217735.75399999999</v>
      </c>
      <c r="E52" s="18">
        <f>E53+E54+E55</f>
        <v>31327.177</v>
      </c>
      <c r="F52" s="18">
        <f>F53+F54+F55</f>
        <v>23451.981</v>
      </c>
      <c r="G52" s="18">
        <f t="shared" si="3"/>
        <v>74.861456555756689</v>
      </c>
      <c r="H52" s="18">
        <f t="shared" si="1"/>
        <v>10.770845196145416</v>
      </c>
      <c r="I52" s="19">
        <f t="shared" si="4"/>
        <v>-20.138543444243311</v>
      </c>
    </row>
    <row r="53" s="21" customFormat="1" ht="16.5" customHeight="1">
      <c r="A53" s="22"/>
      <c r="B53" s="23"/>
      <c r="C53" s="54" t="s">
        <v>16</v>
      </c>
      <c r="D53" s="26">
        <v>203840.08799999999</v>
      </c>
      <c r="E53" s="26">
        <v>28537.089</v>
      </c>
      <c r="F53" s="26">
        <v>21212.048999999999</v>
      </c>
      <c r="G53" s="26">
        <f t="shared" si="3"/>
        <v>74.331509426206708</v>
      </c>
      <c r="H53" s="26">
        <f t="shared" si="1"/>
        <v>10.406220487895395</v>
      </c>
      <c r="I53" s="27">
        <f t="shared" si="4"/>
        <v>-20.668490573793292</v>
      </c>
    </row>
    <row r="54" s="15" customFormat="1" ht="16.5" customHeight="1">
      <c r="A54" s="29"/>
      <c r="B54" s="30"/>
      <c r="C54" s="54" t="s">
        <v>34</v>
      </c>
      <c r="D54" s="26">
        <v>13895.665999999999</v>
      </c>
      <c r="E54" s="26">
        <v>2790.0879999999997</v>
      </c>
      <c r="F54" s="26">
        <v>2239.9319999999998</v>
      </c>
      <c r="G54" s="26">
        <f t="shared" si="3"/>
        <v>80.281768890443601</v>
      </c>
      <c r="H54" s="26">
        <f t="shared" si="1"/>
        <v>16.119644787086852</v>
      </c>
      <c r="I54" s="27">
        <f t="shared" si="4"/>
        <v>-14.718231109556399</v>
      </c>
    </row>
    <row r="55" s="28" customFormat="1" ht="27.75" hidden="1" customHeight="1">
      <c r="A55" s="31"/>
      <c r="B55" s="32"/>
      <c r="C55" s="24" t="s">
        <v>17</v>
      </c>
      <c r="D55" s="26"/>
      <c r="E55" s="26"/>
      <c r="F55" s="26"/>
      <c r="G55" s="26"/>
      <c r="H55" s="26" t="e">
        <f t="shared" si="1"/>
        <v>#DIV/0!</v>
      </c>
      <c r="I55" s="27">
        <f t="shared" si="4"/>
        <v>-95</v>
      </c>
    </row>
    <row r="56" s="15" customFormat="1" ht="30" customHeight="1">
      <c r="A56" s="16" t="s">
        <v>54</v>
      </c>
      <c r="B56" s="17" t="s">
        <v>55</v>
      </c>
      <c r="C56" s="17" t="s">
        <v>56</v>
      </c>
      <c r="D56" s="18">
        <f>D57+D58+D59</f>
        <v>189099.64499999999</v>
      </c>
      <c r="E56" s="18">
        <f>E57+E58+E59</f>
        <v>16954.923000000003</v>
      </c>
      <c r="F56" s="18">
        <f>F57+F58+F59</f>
        <v>13739.009</v>
      </c>
      <c r="G56" s="18">
        <f t="shared" si="3"/>
        <v>81.032564996019147</v>
      </c>
      <c r="H56" s="18">
        <f t="shared" si="1"/>
        <v>7.2654864053287884</v>
      </c>
      <c r="I56" s="19">
        <f t="shared" si="4"/>
        <v>-13.967435003980853</v>
      </c>
      <c r="J56" s="20"/>
    </row>
    <row r="57" s="21" customFormat="1" ht="16.5" customHeight="1">
      <c r="A57" s="22"/>
      <c r="B57" s="23"/>
      <c r="C57" s="54" t="s">
        <v>16</v>
      </c>
      <c r="D57" s="26">
        <v>175117.37899999999</v>
      </c>
      <c r="E57" s="26">
        <v>14722.923000000001</v>
      </c>
      <c r="F57" s="26">
        <v>11999.237999999999</v>
      </c>
      <c r="G57" s="26">
        <f t="shared" si="3"/>
        <v>81.500378695181652</v>
      </c>
      <c r="H57" s="26">
        <f t="shared" si="1"/>
        <v>6.8521114629062598</v>
      </c>
      <c r="I57" s="27">
        <f t="shared" si="4"/>
        <v>-13.499621304818348</v>
      </c>
    </row>
    <row r="58" s="15" customFormat="1" ht="16.5" customHeight="1">
      <c r="A58" s="29"/>
      <c r="B58" s="30"/>
      <c r="C58" s="54" t="s">
        <v>34</v>
      </c>
      <c r="D58" s="26">
        <v>13982.266</v>
      </c>
      <c r="E58" s="26">
        <v>2232</v>
      </c>
      <c r="F58" s="26">
        <v>1739.771</v>
      </c>
      <c r="G58" s="26">
        <f t="shared" si="3"/>
        <v>77.946729390681</v>
      </c>
      <c r="H58" s="26">
        <f t="shared" si="1"/>
        <v>12.44269705639987</v>
      </c>
      <c r="I58" s="27">
        <f t="shared" si="4"/>
        <v>-17.053270609319</v>
      </c>
    </row>
    <row r="59" s="28" customFormat="1" ht="27.75" hidden="1" customHeight="1">
      <c r="A59" s="31"/>
      <c r="B59" s="32"/>
      <c r="C59" s="24" t="s">
        <v>17</v>
      </c>
      <c r="D59" s="26"/>
      <c r="E59" s="26"/>
      <c r="F59" s="26"/>
      <c r="G59" s="26"/>
      <c r="H59" s="26" t="e">
        <f t="shared" si="1"/>
        <v>#DIV/0!</v>
      </c>
      <c r="I59" s="27">
        <f t="shared" si="4"/>
        <v>-95</v>
      </c>
    </row>
    <row r="60" s="15" customFormat="1" ht="30" customHeight="1">
      <c r="A60" s="16" t="s">
        <v>57</v>
      </c>
      <c r="B60" s="17" t="s">
        <v>58</v>
      </c>
      <c r="C60" s="17" t="s">
        <v>59</v>
      </c>
      <c r="D60" s="18">
        <f>D61+D62+D63</f>
        <v>184166.20299999998</v>
      </c>
      <c r="E60" s="18">
        <f>E61+E62+E63</f>
        <v>19441.643</v>
      </c>
      <c r="F60" s="18">
        <f>F61+F62+F63</f>
        <v>19188.746999999999</v>
      </c>
      <c r="G60" s="18">
        <f t="shared" si="3"/>
        <v>98.69920458883027</v>
      </c>
      <c r="H60" s="18">
        <f t="shared" si="1"/>
        <v>10.419255372279137</v>
      </c>
      <c r="I60" s="19">
        <f t="shared" si="4"/>
        <v>3.6992045888302698</v>
      </c>
      <c r="J60" s="20"/>
    </row>
    <row r="61" s="21" customFormat="1" ht="16.5" customHeight="1">
      <c r="A61" s="22"/>
      <c r="B61" s="23"/>
      <c r="C61" s="54" t="s">
        <v>16</v>
      </c>
      <c r="D61" s="26">
        <v>171419.63699999999</v>
      </c>
      <c r="E61" s="26">
        <v>17379.84</v>
      </c>
      <c r="F61" s="26">
        <v>17332.339</v>
      </c>
      <c r="G61" s="26">
        <f t="shared" si="3"/>
        <v>99.726689083443816</v>
      </c>
      <c r="H61" s="26">
        <f t="shared" si="1"/>
        <v>10.111058046401066</v>
      </c>
      <c r="I61" s="27">
        <f t="shared" si="4"/>
        <v>4.7266890834438158</v>
      </c>
    </row>
    <row r="62" s="15" customFormat="1" ht="16.5" customHeight="1">
      <c r="A62" s="29"/>
      <c r="B62" s="30"/>
      <c r="C62" s="54" t="s">
        <v>34</v>
      </c>
      <c r="D62" s="26">
        <v>12746.566000000001</v>
      </c>
      <c r="E62" s="26">
        <v>2061.8029999999999</v>
      </c>
      <c r="F62" s="26">
        <v>1856.4079999999999</v>
      </c>
      <c r="G62" s="26">
        <f t="shared" si="3"/>
        <v>90.038088022958547</v>
      </c>
      <c r="H62" s="26">
        <f t="shared" si="1"/>
        <v>14.563985311808686</v>
      </c>
      <c r="I62" s="27">
        <f t="shared" si="4"/>
        <v>-4.9619119770414528</v>
      </c>
    </row>
    <row r="63" s="28" customFormat="1" ht="27" hidden="1" customHeight="1">
      <c r="A63" s="31"/>
      <c r="B63" s="32"/>
      <c r="C63" s="24" t="s">
        <v>17</v>
      </c>
      <c r="D63" s="26"/>
      <c r="E63" s="26"/>
      <c r="F63" s="26"/>
      <c r="G63" s="26"/>
      <c r="H63" s="26" t="e">
        <f t="shared" si="1"/>
        <v>#DIV/0!</v>
      </c>
      <c r="I63" s="27">
        <f t="shared" si="4"/>
        <v>-95</v>
      </c>
    </row>
    <row r="64" s="15" customFormat="1" ht="30" customHeight="1">
      <c r="A64" s="16" t="s">
        <v>60</v>
      </c>
      <c r="B64" s="17" t="s">
        <v>61</v>
      </c>
      <c r="C64" s="17" t="s">
        <v>62</v>
      </c>
      <c r="D64" s="18">
        <f>D65+D66+D67</f>
        <v>170558.375</v>
      </c>
      <c r="E64" s="18">
        <f>E65+E66+E67</f>
        <v>23563.177</v>
      </c>
      <c r="F64" s="18">
        <f>F65+F66+F67</f>
        <v>20280.544000000002</v>
      </c>
      <c r="G64" s="18">
        <f t="shared" si="3"/>
        <v>86.068801333538346</v>
      </c>
      <c r="H64" s="18">
        <f t="shared" si="1"/>
        <v>11.890676139474241</v>
      </c>
      <c r="I64" s="19">
        <f t="shared" si="4"/>
        <v>-8.9311986664616541</v>
      </c>
      <c r="J64" s="20"/>
    </row>
    <row r="65" s="21" customFormat="1" ht="16.5" customHeight="1">
      <c r="A65" s="22"/>
      <c r="B65" s="23"/>
      <c r="C65" s="54" t="s">
        <v>16</v>
      </c>
      <c r="D65" s="26">
        <v>158530.709</v>
      </c>
      <c r="E65" s="26">
        <v>21570.956999999999</v>
      </c>
      <c r="F65" s="26">
        <v>18425.879000000001</v>
      </c>
      <c r="G65" s="26">
        <f t="shared" si="3"/>
        <v>85.419849476312066</v>
      </c>
      <c r="H65" s="26">
        <f t="shared" si="1"/>
        <v>11.622908341373785</v>
      </c>
      <c r="I65" s="27">
        <f t="shared" si="4"/>
        <v>-9.5801505236879336</v>
      </c>
    </row>
    <row r="66" s="15" customFormat="1" ht="16.5" customHeight="1">
      <c r="A66" s="29"/>
      <c r="B66" s="30"/>
      <c r="C66" s="54" t="s">
        <v>34</v>
      </c>
      <c r="D66" s="26">
        <v>12027.665999999999</v>
      </c>
      <c r="E66" s="26">
        <v>1992.22</v>
      </c>
      <c r="F66" s="26">
        <v>1854.665</v>
      </c>
      <c r="G66" s="26">
        <f t="shared" si="3"/>
        <v>93.09539107126723</v>
      </c>
      <c r="H66" s="26">
        <f t="shared" si="1"/>
        <v>15.419990877698133</v>
      </c>
      <c r="I66" s="27">
        <f t="shared" si="4"/>
        <v>-1.9046089287327703</v>
      </c>
    </row>
    <row r="67" s="28" customFormat="1" ht="27" hidden="1" customHeight="1">
      <c r="A67" s="31"/>
      <c r="B67" s="32"/>
      <c r="C67" s="24" t="s">
        <v>17</v>
      </c>
      <c r="D67" s="26"/>
      <c r="E67" s="26"/>
      <c r="F67" s="26"/>
      <c r="G67" s="26"/>
      <c r="H67" s="26" t="e">
        <f t="shared" si="1"/>
        <v>#DIV/0!</v>
      </c>
      <c r="I67" s="27">
        <f t="shared" si="4"/>
        <v>-95</v>
      </c>
    </row>
    <row r="68" s="15" customFormat="1" ht="37.5" customHeight="1">
      <c r="A68" s="16" t="s">
        <v>63</v>
      </c>
      <c r="B68" s="17" t="s">
        <v>64</v>
      </c>
      <c r="C68" s="17" t="s">
        <v>65</v>
      </c>
      <c r="D68" s="18">
        <f>D69+D70+D71</f>
        <v>173747.78400000001</v>
      </c>
      <c r="E68" s="18">
        <f>E69+E70+E71</f>
        <v>21794.957999999999</v>
      </c>
      <c r="F68" s="18">
        <f>F69+F70+F71</f>
        <v>20008.592999999997</v>
      </c>
      <c r="G68" s="18">
        <f t="shared" si="3"/>
        <v>91.803769477325886</v>
      </c>
      <c r="H68" s="18">
        <f t="shared" si="1"/>
        <v>11.515883851502817</v>
      </c>
      <c r="I68" s="19">
        <f t="shared" si="4"/>
        <v>-3.1962305226741137</v>
      </c>
      <c r="J68" s="20"/>
    </row>
    <row r="69" s="21" customFormat="1" ht="16.5" customHeight="1">
      <c r="A69" s="22"/>
      <c r="B69" s="23"/>
      <c r="C69" s="54" t="s">
        <v>16</v>
      </c>
      <c r="D69" s="26">
        <v>164128.01800000001</v>
      </c>
      <c r="E69" s="75">
        <v>20096.912</v>
      </c>
      <c r="F69" s="26">
        <v>18458.883999999998</v>
      </c>
      <c r="G69" s="66">
        <f t="shared" si="3"/>
        <v>91.849354766543229</v>
      </c>
      <c r="H69" s="26">
        <f t="shared" si="1"/>
        <v>11.24663797499827</v>
      </c>
      <c r="I69" s="27">
        <f t="shared" si="4"/>
        <v>-3.1506452334567712</v>
      </c>
    </row>
    <row r="70" s="15" customFormat="1" ht="16.5" customHeight="1">
      <c r="A70" s="29"/>
      <c r="B70" s="30"/>
      <c r="C70" s="54" t="s">
        <v>34</v>
      </c>
      <c r="D70" s="26">
        <v>9619.7659999999996</v>
      </c>
      <c r="E70" s="26">
        <v>1698.0460000000003</v>
      </c>
      <c r="F70" s="26">
        <v>1549.7090000000001</v>
      </c>
      <c r="G70" s="26">
        <f t="shared" si="3"/>
        <v>91.264253147441224</v>
      </c>
      <c r="H70" s="26">
        <f t="shared" ref="H70:H133" si="6">F70/D70*100</f>
        <v>16.109633020179494</v>
      </c>
      <c r="I70" s="27">
        <f t="shared" si="4"/>
        <v>-3.7357468525587763</v>
      </c>
    </row>
    <row r="71" s="15" customFormat="1" ht="27.75" hidden="1" customHeight="1">
      <c r="A71" s="31"/>
      <c r="B71" s="32"/>
      <c r="C71" s="24" t="s">
        <v>17</v>
      </c>
      <c r="D71" s="26"/>
      <c r="E71" s="26"/>
      <c r="F71" s="26"/>
      <c r="G71" s="26"/>
      <c r="H71" s="26" t="e">
        <f t="shared" si="6"/>
        <v>#DIV/0!</v>
      </c>
      <c r="I71" s="27">
        <f t="shared" si="4"/>
        <v>-95</v>
      </c>
    </row>
    <row r="72" s="15" customFormat="1" ht="30" customHeight="1">
      <c r="A72" s="16" t="s">
        <v>66</v>
      </c>
      <c r="B72" s="17" t="s">
        <v>67</v>
      </c>
      <c r="C72" s="17" t="s">
        <v>68</v>
      </c>
      <c r="D72" s="18">
        <f>D73+D74+D75</f>
        <v>39332.989999999998</v>
      </c>
      <c r="E72" s="18">
        <f>E73+E74+E75</f>
        <v>6215.0010000000002</v>
      </c>
      <c r="F72" s="18">
        <f>F73+F74+F75</f>
        <v>4800.7799999999997</v>
      </c>
      <c r="G72" s="18">
        <f t="shared" si="3"/>
        <v>77.245039864032194</v>
      </c>
      <c r="H72" s="18">
        <f t="shared" si="6"/>
        <v>12.205479420710198</v>
      </c>
      <c r="I72" s="19">
        <f t="shared" si="4"/>
        <v>-17.754960135967806</v>
      </c>
    </row>
    <row r="73" s="21" customFormat="1" ht="16.5" customHeight="1">
      <c r="A73" s="22"/>
      <c r="B73" s="23"/>
      <c r="C73" s="54" t="s">
        <v>16</v>
      </c>
      <c r="D73" s="26">
        <v>38492.389999999999</v>
      </c>
      <c r="E73" s="75">
        <v>6041.567</v>
      </c>
      <c r="F73" s="26">
        <v>4668.7839999999997</v>
      </c>
      <c r="G73" s="66">
        <f t="shared" si="3"/>
        <v>77.277699643155486</v>
      </c>
      <c r="H73" s="26">
        <f t="shared" si="6"/>
        <v>12.1291091563813</v>
      </c>
      <c r="I73" s="27">
        <f t="shared" si="4"/>
        <v>-17.722300356844514</v>
      </c>
    </row>
    <row r="74" s="15" customFormat="1" ht="16.5" customHeight="1">
      <c r="A74" s="29"/>
      <c r="B74" s="30"/>
      <c r="C74" s="54" t="s">
        <v>34</v>
      </c>
      <c r="D74" s="26">
        <v>840.60000000000002</v>
      </c>
      <c r="E74" s="26">
        <v>173.434</v>
      </c>
      <c r="F74" s="26">
        <v>131.99600000000001</v>
      </c>
      <c r="G74" s="26">
        <f t="shared" ref="G74:G104" si="7">F74/E74*100</f>
        <v>76.107337661588844</v>
      </c>
      <c r="H74" s="26">
        <f t="shared" si="6"/>
        <v>15.702593385676897</v>
      </c>
      <c r="I74" s="27">
        <f t="shared" ref="I74:I133" si="8">G74-95</f>
        <v>-18.892662338411156</v>
      </c>
    </row>
    <row r="75" s="15" customFormat="1" ht="27.75" hidden="1" customHeight="1">
      <c r="A75" s="31"/>
      <c r="B75" s="32"/>
      <c r="C75" s="24" t="s">
        <v>17</v>
      </c>
      <c r="D75" s="26">
        <v>0</v>
      </c>
      <c r="E75" s="26">
        <v>0</v>
      </c>
      <c r="F75" s="26">
        <v>0</v>
      </c>
      <c r="G75" s="26" t="e">
        <f t="shared" si="7"/>
        <v>#DIV/0!</v>
      </c>
      <c r="H75" s="26" t="e">
        <f t="shared" si="6"/>
        <v>#DIV/0!</v>
      </c>
      <c r="I75" s="27" t="e">
        <f t="shared" si="8"/>
        <v>#DIV/0!</v>
      </c>
    </row>
    <row r="76" s="15" customFormat="1" ht="48" customHeight="1">
      <c r="A76" s="16" t="s">
        <v>69</v>
      </c>
      <c r="B76" s="17" t="s">
        <v>70</v>
      </c>
      <c r="C76" s="17" t="s">
        <v>71</v>
      </c>
      <c r="D76" s="18">
        <f>D77+D78+D79</f>
        <v>1980486.54</v>
      </c>
      <c r="E76" s="18">
        <f>E77+E78+E79</f>
        <v>84232.691000000006</v>
      </c>
      <c r="F76" s="18">
        <f>F77+F78+F79</f>
        <v>60723.135999999999</v>
      </c>
      <c r="G76" s="18">
        <f t="shared" si="7"/>
        <v>72.089749572407698</v>
      </c>
      <c r="H76" s="18">
        <f t="shared" si="6"/>
        <v>3.066071633084666</v>
      </c>
      <c r="I76" s="19">
        <f t="shared" si="8"/>
        <v>-22.910250427592302</v>
      </c>
    </row>
    <row r="77" s="15" customFormat="1" ht="16.5" customHeight="1">
      <c r="A77" s="38"/>
      <c r="B77" s="39"/>
      <c r="C77" s="24" t="s">
        <v>16</v>
      </c>
      <c r="D77" s="26">
        <v>1626357.3400000001</v>
      </c>
      <c r="E77" s="75">
        <v>83532.691000000006</v>
      </c>
      <c r="F77" s="26">
        <v>60050.705000000002</v>
      </c>
      <c r="G77" s="66">
        <f t="shared" si="7"/>
        <v>71.888866838972049</v>
      </c>
      <c r="H77" s="26">
        <f t="shared" si="6"/>
        <v>3.6923438363182841</v>
      </c>
      <c r="I77" s="27">
        <f t="shared" si="8"/>
        <v>-23.111133161027951</v>
      </c>
    </row>
    <row r="78" s="28" customFormat="1" ht="16.5" customHeight="1">
      <c r="A78" s="46"/>
      <c r="B78" s="47"/>
      <c r="C78" s="24" t="s">
        <v>34</v>
      </c>
      <c r="D78" s="26">
        <v>4129.1999999999998</v>
      </c>
      <c r="E78" s="75">
        <v>700</v>
      </c>
      <c r="F78" s="26">
        <v>672.43100000000004</v>
      </c>
      <c r="G78" s="66">
        <f t="shared" si="7"/>
        <v>96.06157142857144</v>
      </c>
      <c r="H78" s="26">
        <f t="shared" si="6"/>
        <v>16.28477671219607</v>
      </c>
      <c r="I78" s="27">
        <f t="shared" si="8"/>
        <v>1.0615714285714404</v>
      </c>
    </row>
    <row r="79" s="28" customFormat="1" ht="27.75" customHeight="1">
      <c r="A79" s="46"/>
      <c r="B79" s="47"/>
      <c r="C79" s="24" t="s">
        <v>17</v>
      </c>
      <c r="D79" s="26">
        <v>350000</v>
      </c>
      <c r="E79" s="26">
        <v>0</v>
      </c>
      <c r="F79" s="26">
        <v>0</v>
      </c>
      <c r="G79" s="66"/>
      <c r="H79" s="26">
        <f t="shared" si="6"/>
        <v>0</v>
      </c>
      <c r="I79" s="27">
        <f t="shared" si="8"/>
        <v>-95</v>
      </c>
    </row>
    <row r="80" s="28" customFormat="1" ht="21" customHeight="1">
      <c r="A80" s="51"/>
      <c r="B80" s="52"/>
      <c r="C80" s="81" t="s">
        <v>18</v>
      </c>
      <c r="D80" s="35">
        <v>31851</v>
      </c>
      <c r="E80" s="35">
        <v>0</v>
      </c>
      <c r="F80" s="35">
        <v>0</v>
      </c>
      <c r="G80" s="35"/>
      <c r="H80" s="35">
        <f t="shared" si="6"/>
        <v>0</v>
      </c>
      <c r="I80" s="36">
        <f t="shared" si="8"/>
        <v>-95</v>
      </c>
      <c r="J80" s="45"/>
    </row>
    <row r="81" s="15" customFormat="1" ht="44.25" customHeight="1">
      <c r="A81" s="69" t="s">
        <v>72</v>
      </c>
      <c r="B81" s="57" t="s">
        <v>73</v>
      </c>
      <c r="C81" s="17" t="s">
        <v>74</v>
      </c>
      <c r="D81" s="18">
        <f>D82+D83</f>
        <v>2817074.0120000001</v>
      </c>
      <c r="E81" s="18">
        <f>E82+E83</f>
        <v>335698.21899999998</v>
      </c>
      <c r="F81" s="18">
        <f>F82+F83</f>
        <v>318920.87800000003</v>
      </c>
      <c r="G81" s="18">
        <f t="shared" si="7"/>
        <v>95.002254986643237</v>
      </c>
      <c r="H81" s="18">
        <f t="shared" si="6"/>
        <v>11.320997483256752</v>
      </c>
      <c r="I81" s="19">
        <f t="shared" si="8"/>
        <v>0.0022549866432370891</v>
      </c>
    </row>
    <row r="82" s="15" customFormat="1" ht="16.5" customHeight="1">
      <c r="A82" s="38"/>
      <c r="B82" s="39"/>
      <c r="C82" s="24" t="s">
        <v>16</v>
      </c>
      <c r="D82" s="26">
        <v>1626067.1569999999</v>
      </c>
      <c r="E82" s="26">
        <v>160505.484</v>
      </c>
      <c r="F82" s="26">
        <v>143728.144</v>
      </c>
      <c r="G82" s="26">
        <f t="shared" si="7"/>
        <v>89.54718581453578</v>
      </c>
      <c r="H82" s="26">
        <f t="shared" si="6"/>
        <v>8.8390041814244711</v>
      </c>
      <c r="I82" s="27">
        <f t="shared" si="8"/>
        <v>-5.45281418546422</v>
      </c>
    </row>
    <row r="83" s="28" customFormat="1" ht="27" customHeight="1">
      <c r="A83" s="46"/>
      <c r="B83" s="47"/>
      <c r="C83" s="24" t="s">
        <v>17</v>
      </c>
      <c r="D83" s="26">
        <v>1191006.855</v>
      </c>
      <c r="E83" s="26">
        <v>175192.73499999999</v>
      </c>
      <c r="F83" s="26">
        <v>175192.734</v>
      </c>
      <c r="G83" s="26">
        <f t="shared" si="7"/>
        <v>99.999999429200088</v>
      </c>
      <c r="H83" s="26">
        <f t="shared" si="6"/>
        <v>14.709632716597588</v>
      </c>
      <c r="I83" s="27">
        <f t="shared" si="8"/>
        <v>4.9999994292000878</v>
      </c>
    </row>
    <row r="84" s="28" customFormat="1" ht="21" customHeight="1">
      <c r="A84" s="46"/>
      <c r="B84" s="47"/>
      <c r="C84" s="91" t="s">
        <v>18</v>
      </c>
      <c r="D84" s="35">
        <v>2513613.111</v>
      </c>
      <c r="E84" s="35">
        <v>321411.114</v>
      </c>
      <c r="F84" s="35">
        <v>304757.424</v>
      </c>
      <c r="G84" s="35">
        <f t="shared" si="7"/>
        <v>94.818570586205681</v>
      </c>
      <c r="H84" s="35">
        <f t="shared" si="6"/>
        <v>12.124277306890606</v>
      </c>
      <c r="I84" s="36">
        <f t="shared" si="8"/>
        <v>-0.18142941379431932</v>
      </c>
      <c r="J84" s="92"/>
    </row>
    <row r="85" s="15" customFormat="1" ht="45" customHeight="1">
      <c r="A85" s="16" t="s">
        <v>75</v>
      </c>
      <c r="B85" s="17" t="s">
        <v>76</v>
      </c>
      <c r="C85" s="17" t="s">
        <v>77</v>
      </c>
      <c r="D85" s="18">
        <f>D87+D88+D89</f>
        <v>12400117.475</v>
      </c>
      <c r="E85" s="18">
        <f>E87+E88+E89</f>
        <v>2357112.733</v>
      </c>
      <c r="F85" s="18">
        <f>F87+F88+F89</f>
        <v>2352801.23</v>
      </c>
      <c r="G85" s="18">
        <f t="shared" si="7"/>
        <v>99.81708541387782</v>
      </c>
      <c r="H85" s="18">
        <f t="shared" si="6"/>
        <v>18.974023711819715</v>
      </c>
      <c r="I85" s="19">
        <f t="shared" si="8"/>
        <v>4.8170854138778196</v>
      </c>
    </row>
    <row r="86" s="15" customFormat="1" ht="45" hidden="1" customHeight="1">
      <c r="A86" s="22"/>
      <c r="B86" s="23"/>
      <c r="C86" s="17" t="s">
        <v>78</v>
      </c>
      <c r="D86" s="18">
        <f>D87+D88+D90</f>
        <v>8438465.4159999993</v>
      </c>
      <c r="E86" s="18">
        <f>E87+E88+E90</f>
        <v>1465821.5209999999</v>
      </c>
      <c r="F86" s="18">
        <f>F87+F88+F90</f>
        <v>1461510.0189999999</v>
      </c>
      <c r="G86" s="18">
        <f t="shared" si="7"/>
        <v>99.70586446315383</v>
      </c>
      <c r="H86" s="18">
        <f t="shared" si="6"/>
        <v>17.319618520079029</v>
      </c>
      <c r="I86" s="19">
        <f t="shared" si="8"/>
        <v>4.70586446315383</v>
      </c>
    </row>
    <row r="87" s="21" customFormat="1" ht="16.5" customHeight="1">
      <c r="A87" s="29"/>
      <c r="B87" s="30"/>
      <c r="C87" s="54" t="s">
        <v>16</v>
      </c>
      <c r="D87" s="26">
        <v>8428625.1469999999</v>
      </c>
      <c r="E87" s="26">
        <v>1463312.0209999999</v>
      </c>
      <c r="F87" s="26">
        <v>1459144.9539999999</v>
      </c>
      <c r="G87" s="26">
        <f t="shared" si="7"/>
        <v>99.715230453915609</v>
      </c>
      <c r="H87" s="26">
        <f t="shared" si="6"/>
        <v>17.311778950323273</v>
      </c>
      <c r="I87" s="93">
        <f t="shared" si="8"/>
        <v>4.7152304539156091</v>
      </c>
    </row>
    <row r="88" s="21" customFormat="1" ht="16.5" customHeight="1">
      <c r="A88" s="29"/>
      <c r="B88" s="30"/>
      <c r="C88" s="54" t="s">
        <v>34</v>
      </c>
      <c r="D88" s="26">
        <v>9840.2690000000002</v>
      </c>
      <c r="E88" s="75">
        <v>2509.5</v>
      </c>
      <c r="F88" s="26">
        <v>2365.0650000000001</v>
      </c>
      <c r="G88" s="66">
        <f t="shared" si="7"/>
        <v>94.244471010161391</v>
      </c>
      <c r="H88" s="26">
        <f t="shared" si="6"/>
        <v>24.034556372391851</v>
      </c>
      <c r="I88" s="27">
        <f t="shared" si="8"/>
        <v>-0.75552898983860928</v>
      </c>
    </row>
    <row r="89" s="15" customFormat="1" ht="27" customHeight="1">
      <c r="A89" s="29"/>
      <c r="B89" s="30"/>
      <c r="C89" s="54" t="s">
        <v>17</v>
      </c>
      <c r="D89" s="26">
        <v>3961652.0589999999</v>
      </c>
      <c r="E89" s="26">
        <v>891291.21199999994</v>
      </c>
      <c r="F89" s="26">
        <v>891291.21100000001</v>
      </c>
      <c r="G89" s="26">
        <f t="shared" si="7"/>
        <v>99.999999887803241</v>
      </c>
      <c r="H89" s="26">
        <f t="shared" si="6"/>
        <v>22.497967962006733</v>
      </c>
      <c r="I89" s="27">
        <f t="shared" si="8"/>
        <v>4.9999998878032414</v>
      </c>
    </row>
    <row r="90" s="15" customFormat="1" ht="44.25" hidden="1" customHeight="1">
      <c r="A90" s="29"/>
      <c r="B90" s="30"/>
      <c r="C90" s="94" t="s">
        <v>79</v>
      </c>
      <c r="D90" s="26"/>
      <c r="E90" s="26"/>
      <c r="F90" s="26"/>
      <c r="G90" s="26" t="e">
        <f t="shared" si="7"/>
        <v>#DIV/0!</v>
      </c>
      <c r="H90" s="26" t="e">
        <f t="shared" si="6"/>
        <v>#DIV/0!</v>
      </c>
      <c r="I90" s="27" t="e">
        <f t="shared" si="8"/>
        <v>#DIV/0!</v>
      </c>
    </row>
    <row r="91" s="15" customFormat="1" ht="21" customHeight="1">
      <c r="A91" s="29"/>
      <c r="B91" s="30"/>
      <c r="C91" s="71" t="s">
        <v>18</v>
      </c>
      <c r="D91" s="35">
        <v>1264795.872</v>
      </c>
      <c r="E91" s="35">
        <v>120173.249</v>
      </c>
      <c r="F91" s="35">
        <v>120173.25</v>
      </c>
      <c r="G91" s="35">
        <f t="shared" si="7"/>
        <v>100.00000083213196</v>
      </c>
      <c r="H91" s="35">
        <f t="shared" si="6"/>
        <v>9.5013948622375022</v>
      </c>
      <c r="I91" s="36">
        <f t="shared" si="8"/>
        <v>5.0000008321319598</v>
      </c>
      <c r="J91" s="45"/>
    </row>
    <row r="92" s="15" customFormat="1" ht="40.5" hidden="1" customHeight="1">
      <c r="A92" s="31"/>
      <c r="B92" s="32"/>
      <c r="C92" s="71" t="s">
        <v>80</v>
      </c>
      <c r="D92" s="43"/>
      <c r="E92" s="43"/>
      <c r="F92" s="35"/>
      <c r="G92" s="35" t="e">
        <f t="shared" si="7"/>
        <v>#DIV/0!</v>
      </c>
      <c r="H92" s="35" t="e">
        <f t="shared" si="6"/>
        <v>#DIV/0!</v>
      </c>
      <c r="I92" s="36" t="e">
        <f t="shared" si="8"/>
        <v>#DIV/0!</v>
      </c>
      <c r="J92" s="45"/>
    </row>
    <row r="93" s="15" customFormat="1" ht="30" customHeight="1">
      <c r="A93" s="16" t="s">
        <v>81</v>
      </c>
      <c r="B93" s="17" t="s">
        <v>82</v>
      </c>
      <c r="C93" s="17" t="s">
        <v>83</v>
      </c>
      <c r="D93" s="18">
        <f>D94+D95+D96</f>
        <v>10421765.872999998</v>
      </c>
      <c r="E93" s="18">
        <f>E94+E95+E96</f>
        <v>2153436.4989999998</v>
      </c>
      <c r="F93" s="18">
        <f>F94+F95+F96</f>
        <v>2137925.6359999999</v>
      </c>
      <c r="G93" s="95">
        <f t="shared" si="7"/>
        <v>99.279715793467659</v>
      </c>
      <c r="H93" s="18">
        <f t="shared" si="6"/>
        <v>20.514043992667233</v>
      </c>
      <c r="I93" s="96">
        <f t="shared" si="8"/>
        <v>4.2797157934676591</v>
      </c>
    </row>
    <row r="94" s="21" customFormat="1" ht="16.5" customHeight="1">
      <c r="A94" s="22"/>
      <c r="B94" s="23"/>
      <c r="C94" s="97" t="s">
        <v>16</v>
      </c>
      <c r="D94" s="26">
        <v>9092896.3139999993</v>
      </c>
      <c r="E94" s="26">
        <v>1966553.851</v>
      </c>
      <c r="F94" s="26">
        <v>1951332.176</v>
      </c>
      <c r="G94" s="26">
        <f t="shared" si="7"/>
        <v>99.22597212416737</v>
      </c>
      <c r="H94" s="26">
        <f t="shared" si="6"/>
        <v>21.459962905280307</v>
      </c>
      <c r="I94" s="27">
        <f t="shared" si="8"/>
        <v>4.2259721241673702</v>
      </c>
    </row>
    <row r="95" s="15" customFormat="1" ht="16.5" customHeight="1">
      <c r="A95" s="29"/>
      <c r="B95" s="30"/>
      <c r="C95" s="24" t="s">
        <v>34</v>
      </c>
      <c r="D95" s="26">
        <v>408909.41600000003</v>
      </c>
      <c r="E95" s="26">
        <v>1543.55</v>
      </c>
      <c r="F95" s="26">
        <v>1254.3620000000001</v>
      </c>
      <c r="G95" s="26">
        <f t="shared" si="7"/>
        <v>81.264746849794307</v>
      </c>
      <c r="H95" s="26">
        <f t="shared" si="6"/>
        <v>0.30675791530317803</v>
      </c>
      <c r="I95" s="27">
        <f t="shared" si="8"/>
        <v>-13.735253150205693</v>
      </c>
    </row>
    <row r="96" s="15" customFormat="1" ht="27" customHeight="1">
      <c r="A96" s="29"/>
      <c r="B96" s="30"/>
      <c r="C96" s="24" t="s">
        <v>17</v>
      </c>
      <c r="D96" s="26">
        <v>919960.14300000004</v>
      </c>
      <c r="E96" s="26">
        <v>185339.098</v>
      </c>
      <c r="F96" s="26">
        <v>185339.098</v>
      </c>
      <c r="G96" s="26">
        <f t="shared" si="7"/>
        <v>100</v>
      </c>
      <c r="H96" s="26">
        <f t="shared" si="6"/>
        <v>20.146426930584969</v>
      </c>
      <c r="I96" s="27">
        <f t="shared" si="8"/>
        <v>5</v>
      </c>
    </row>
    <row r="97" s="15" customFormat="1" ht="21" hidden="1" customHeight="1">
      <c r="A97" s="31"/>
      <c r="B97" s="32"/>
      <c r="C97" s="71" t="s">
        <v>18</v>
      </c>
      <c r="D97" s="35"/>
      <c r="E97" s="35"/>
      <c r="F97" s="35"/>
      <c r="G97" s="35" t="e">
        <f t="shared" si="7"/>
        <v>#DIV/0!</v>
      </c>
      <c r="H97" s="35" t="e">
        <f t="shared" si="6"/>
        <v>#DIV/0!</v>
      </c>
      <c r="I97" s="36" t="e">
        <f t="shared" si="8"/>
        <v>#DIV/0!</v>
      </c>
    </row>
    <row r="98" s="15" customFormat="1" ht="30" customHeight="1">
      <c r="A98" s="69" t="s">
        <v>84</v>
      </c>
      <c r="B98" s="57" t="s">
        <v>85</v>
      </c>
      <c r="C98" s="98" t="s">
        <v>86</v>
      </c>
      <c r="D98" s="18">
        <f>D99+D100+D101</f>
        <v>169349.75399999999</v>
      </c>
      <c r="E98" s="18">
        <f>E99+E100+E101</f>
        <v>25421.205000000002</v>
      </c>
      <c r="F98" s="18">
        <f>F99+F100+F101</f>
        <v>24181.370999999999</v>
      </c>
      <c r="G98" s="18">
        <f t="shared" si="7"/>
        <v>95.122835443874493</v>
      </c>
      <c r="H98" s="18">
        <f t="shared" si="6"/>
        <v>14.278952539842486</v>
      </c>
      <c r="I98" s="19">
        <f t="shared" si="8"/>
        <v>0.12283544387449297</v>
      </c>
    </row>
    <row r="99" s="15" customFormat="1" ht="16.5" customHeight="1">
      <c r="A99" s="22"/>
      <c r="B99" s="23"/>
      <c r="C99" s="24" t="s">
        <v>16</v>
      </c>
      <c r="D99" s="26">
        <v>168989.35399999999</v>
      </c>
      <c r="E99" s="26">
        <v>25337.355000000003</v>
      </c>
      <c r="F99" s="26">
        <v>24140.741999999998</v>
      </c>
      <c r="G99" s="26">
        <f t="shared" si="7"/>
        <v>95.277277363797424</v>
      </c>
      <c r="H99" s="26">
        <f t="shared" si="6"/>
        <v>14.285362615209477</v>
      </c>
      <c r="I99" s="27">
        <f t="shared" si="8"/>
        <v>0.27727736379742396</v>
      </c>
    </row>
    <row r="100" s="15" customFormat="1" ht="16.5" customHeight="1">
      <c r="A100" s="29"/>
      <c r="B100" s="30"/>
      <c r="C100" s="24" t="s">
        <v>34</v>
      </c>
      <c r="D100" s="26">
        <v>360.39999999999998</v>
      </c>
      <c r="E100" s="26">
        <v>83.849999999999994</v>
      </c>
      <c r="F100" s="26">
        <v>40.628999999999998</v>
      </c>
      <c r="G100" s="26">
        <f t="shared" si="7"/>
        <v>48.45438282647585</v>
      </c>
      <c r="H100" s="26">
        <f t="shared" si="6"/>
        <v>11.273307436182019</v>
      </c>
      <c r="I100" s="27">
        <f t="shared" si="8"/>
        <v>-46.54561717352415</v>
      </c>
    </row>
    <row r="101" s="15" customFormat="1" ht="26.25" hidden="1" customHeight="1">
      <c r="A101" s="31"/>
      <c r="B101" s="32"/>
      <c r="C101" s="54" t="s">
        <v>17</v>
      </c>
      <c r="D101" s="26"/>
      <c r="E101" s="26"/>
      <c r="F101" s="26"/>
      <c r="G101" s="26" t="e">
        <f t="shared" si="7"/>
        <v>#DIV/0!</v>
      </c>
      <c r="H101" s="26" t="e">
        <f>F101/D101*100</f>
        <v>#DIV/0!</v>
      </c>
      <c r="I101" s="27" t="e">
        <f>G101-95</f>
        <v>#DIV/0!</v>
      </c>
    </row>
    <row r="102" s="15" customFormat="1" ht="45" customHeight="1">
      <c r="A102" s="16" t="s">
        <v>87</v>
      </c>
      <c r="B102" s="17" t="s">
        <v>88</v>
      </c>
      <c r="C102" s="17" t="s">
        <v>89</v>
      </c>
      <c r="D102" s="18">
        <f>D103+D104</f>
        <v>128697.829</v>
      </c>
      <c r="E102" s="18">
        <f>E103+E104</f>
        <v>18393.682000000001</v>
      </c>
      <c r="F102" s="18">
        <f>F103+F104</f>
        <v>18225.022000000001</v>
      </c>
      <c r="G102" s="18">
        <f t="shared" si="7"/>
        <v>99.083054714113246</v>
      </c>
      <c r="H102" s="18">
        <f t="shared" si="6"/>
        <v>14.161095133935788</v>
      </c>
      <c r="I102" s="19">
        <f t="shared" si="8"/>
        <v>4.0830547141132456</v>
      </c>
    </row>
    <row r="103" s="21" customFormat="1" ht="18" customHeight="1">
      <c r="A103" s="22"/>
      <c r="B103" s="23"/>
      <c r="C103" s="54" t="s">
        <v>16</v>
      </c>
      <c r="D103" s="26">
        <v>128697.829</v>
      </c>
      <c r="E103" s="26">
        <v>18393.682000000001</v>
      </c>
      <c r="F103" s="26">
        <v>18225.022000000001</v>
      </c>
      <c r="G103" s="26">
        <f t="shared" si="7"/>
        <v>99.083054714113246</v>
      </c>
      <c r="H103" s="26">
        <f t="shared" si="6"/>
        <v>14.161095133935788</v>
      </c>
      <c r="I103" s="27">
        <f t="shared" si="8"/>
        <v>4.0830547141132456</v>
      </c>
    </row>
    <row r="104" s="28" customFormat="1" ht="27" hidden="1" customHeight="1">
      <c r="A104" s="31"/>
      <c r="B104" s="32"/>
      <c r="C104" s="54" t="s">
        <v>17</v>
      </c>
      <c r="D104" s="26"/>
      <c r="E104" s="26"/>
      <c r="F104" s="26"/>
      <c r="G104" s="26" t="e">
        <f t="shared" si="7"/>
        <v>#DIV/0!</v>
      </c>
      <c r="H104" s="26" t="e">
        <f t="shared" si="6"/>
        <v>#DIV/0!</v>
      </c>
      <c r="I104" s="27" t="e">
        <f t="shared" si="8"/>
        <v>#DIV/0!</v>
      </c>
      <c r="J104" s="15"/>
    </row>
    <row r="105" s="15" customFormat="1" ht="44.25" customHeight="1">
      <c r="A105" s="69" t="s">
        <v>90</v>
      </c>
      <c r="B105" s="57" t="s">
        <v>91</v>
      </c>
      <c r="C105" s="17" t="s">
        <v>92</v>
      </c>
      <c r="D105" s="18">
        <f>D106+D107+D108</f>
        <v>1021761.985</v>
      </c>
      <c r="E105" s="18">
        <f>E106+E107+E108</f>
        <v>132733.405</v>
      </c>
      <c r="F105" s="18">
        <f>F106+F107+F108</f>
        <v>132067.49400000001</v>
      </c>
      <c r="G105" s="18">
        <f t="shared" ref="G105:G165" si="9">F105/E105*100</f>
        <v>99.498309412012759</v>
      </c>
      <c r="H105" s="18">
        <f t="shared" si="6"/>
        <v>12.925465611249965</v>
      </c>
      <c r="I105" s="19">
        <f t="shared" si="8"/>
        <v>4.4983094120127589</v>
      </c>
    </row>
    <row r="106" s="21" customFormat="1" ht="17.25" customHeight="1">
      <c r="A106" s="22"/>
      <c r="B106" s="23"/>
      <c r="C106" s="24" t="s">
        <v>16</v>
      </c>
      <c r="D106" s="26">
        <v>573133.5</v>
      </c>
      <c r="E106" s="26">
        <v>119166.97700000001</v>
      </c>
      <c r="F106" s="26">
        <v>118656.02899999999</v>
      </c>
      <c r="G106" s="26">
        <f t="shared" si="9"/>
        <v>99.571233564144194</v>
      </c>
      <c r="H106" s="26">
        <f t="shared" si="6"/>
        <v>20.703034982251083</v>
      </c>
      <c r="I106" s="27">
        <f t="shared" si="8"/>
        <v>4.5712335641441939</v>
      </c>
    </row>
    <row r="107" s="99" customFormat="1" ht="18" customHeight="1">
      <c r="A107" s="29"/>
      <c r="B107" s="30"/>
      <c r="C107" s="24" t="s">
        <v>34</v>
      </c>
      <c r="D107" s="26">
        <v>299080.20000000001</v>
      </c>
      <c r="E107" s="26">
        <v>2707.953</v>
      </c>
      <c r="F107" s="26">
        <v>2552.9899999999998</v>
      </c>
      <c r="G107" s="26">
        <f t="shared" si="9"/>
        <v>94.277485613672013</v>
      </c>
      <c r="H107" s="26">
        <f t="shared" ref="H107:H108" si="10">F107/D107*100</f>
        <v>0.85361384672071228</v>
      </c>
      <c r="I107" s="27">
        <f t="shared" ref="I107:I108" si="11">G107-95</f>
        <v>-0.72251438632798681</v>
      </c>
    </row>
    <row r="108" s="28" customFormat="1" ht="28.5" customHeight="1">
      <c r="A108" s="31"/>
      <c r="B108" s="32"/>
      <c r="C108" s="24" t="s">
        <v>17</v>
      </c>
      <c r="D108" s="26">
        <v>149548.285</v>
      </c>
      <c r="E108" s="26">
        <v>10858.475</v>
      </c>
      <c r="F108" s="26">
        <v>10858.475</v>
      </c>
      <c r="G108" s="26">
        <f t="shared" si="9"/>
        <v>100</v>
      </c>
      <c r="H108" s="26">
        <f t="shared" si="10"/>
        <v>7.2608488957262196</v>
      </c>
      <c r="I108" s="27">
        <f t="shared" si="11"/>
        <v>5</v>
      </c>
      <c r="J108" s="15"/>
    </row>
    <row r="109" s="15" customFormat="1" ht="44.25" customHeight="1">
      <c r="A109" s="16" t="s">
        <v>93</v>
      </c>
      <c r="B109" s="17" t="s">
        <v>94</v>
      </c>
      <c r="C109" s="17" t="s">
        <v>95</v>
      </c>
      <c r="D109" s="18">
        <f>D110+D111+D112</f>
        <v>313849.85999999999</v>
      </c>
      <c r="E109" s="18">
        <f>E110+E111+E112</f>
        <v>45738.890999999996</v>
      </c>
      <c r="F109" s="18">
        <f>F110+F111+F112</f>
        <v>44190.521999999997</v>
      </c>
      <c r="G109" s="18">
        <f t="shared" si="9"/>
        <v>96.614764883564845</v>
      </c>
      <c r="H109" s="18">
        <f t="shared" si="6"/>
        <v>14.080147112380423</v>
      </c>
      <c r="I109" s="19">
        <f t="shared" si="8"/>
        <v>1.6147648835648454</v>
      </c>
    </row>
    <row r="110" s="21" customFormat="1" ht="17.25" customHeight="1">
      <c r="A110" s="22"/>
      <c r="B110" s="23"/>
      <c r="C110" s="24" t="s">
        <v>16</v>
      </c>
      <c r="D110" s="26">
        <v>312190.35999999999</v>
      </c>
      <c r="E110" s="26">
        <v>45635.690999999999</v>
      </c>
      <c r="F110" s="26">
        <v>44087.343999999997</v>
      </c>
      <c r="G110" s="26">
        <f t="shared" si="9"/>
        <v>96.607157761673861</v>
      </c>
      <c r="H110" s="26">
        <f t="shared" si="6"/>
        <v>14.121942778758449</v>
      </c>
      <c r="I110" s="27">
        <f t="shared" si="8"/>
        <v>1.6071577616738608</v>
      </c>
    </row>
    <row r="111" s="21" customFormat="1" ht="17.25" customHeight="1">
      <c r="A111" s="29"/>
      <c r="B111" s="30"/>
      <c r="C111" s="54" t="s">
        <v>34</v>
      </c>
      <c r="D111" s="26">
        <v>211.59999999999999</v>
      </c>
      <c r="E111" s="26">
        <v>103.2</v>
      </c>
      <c r="F111" s="26">
        <v>103.178</v>
      </c>
      <c r="G111" s="26">
        <f t="shared" si="9"/>
        <v>99.978682170542626</v>
      </c>
      <c r="H111" s="26">
        <f t="shared" si="6"/>
        <v>48.760869565217391</v>
      </c>
      <c r="I111" s="27">
        <f t="shared" si="8"/>
        <v>4.9786821705426263</v>
      </c>
    </row>
    <row r="112" s="21" customFormat="1" ht="28.5" customHeight="1">
      <c r="A112" s="29"/>
      <c r="B112" s="30"/>
      <c r="C112" s="54" t="s">
        <v>17</v>
      </c>
      <c r="D112" s="26">
        <v>1447.9000000000001</v>
      </c>
      <c r="E112" s="26">
        <v>0</v>
      </c>
      <c r="F112" s="26">
        <v>0</v>
      </c>
      <c r="G112" s="26"/>
      <c r="H112" s="26">
        <f t="shared" si="6"/>
        <v>0</v>
      </c>
      <c r="I112" s="27">
        <f t="shared" si="8"/>
        <v>-95</v>
      </c>
    </row>
    <row r="113" s="55" customFormat="1" ht="21" hidden="1" customHeight="1">
      <c r="A113" s="31"/>
      <c r="B113" s="32"/>
      <c r="C113" s="71" t="s">
        <v>18</v>
      </c>
      <c r="D113" s="43"/>
      <c r="E113" s="43"/>
      <c r="F113" s="35"/>
      <c r="G113" s="35" t="e">
        <f t="shared" si="9"/>
        <v>#DIV/0!</v>
      </c>
      <c r="H113" s="35" t="e">
        <f t="shared" si="6"/>
        <v>#DIV/0!</v>
      </c>
      <c r="I113" s="36" t="e">
        <f t="shared" si="8"/>
        <v>#DIV/0!</v>
      </c>
    </row>
    <row r="114" s="15" customFormat="1" ht="27.75" customHeight="1">
      <c r="A114" s="16" t="s">
        <v>96</v>
      </c>
      <c r="B114" s="17" t="s">
        <v>97</v>
      </c>
      <c r="C114" s="17" t="s">
        <v>98</v>
      </c>
      <c r="D114" s="18">
        <f>D115+D116+D117</f>
        <v>1180765.8629999999</v>
      </c>
      <c r="E114" s="18">
        <f>E115+E116+E117</f>
        <v>186338.14500000002</v>
      </c>
      <c r="F114" s="18">
        <f>F115+F116+F117</f>
        <v>185316.174</v>
      </c>
      <c r="G114" s="95">
        <f t="shared" si="9"/>
        <v>99.451550298517773</v>
      </c>
      <c r="H114" s="18">
        <f t="shared" si="6"/>
        <v>15.694574157925162</v>
      </c>
      <c r="I114" s="96">
        <f t="shared" si="8"/>
        <v>4.4515502985177733</v>
      </c>
    </row>
    <row r="115" s="21" customFormat="1" ht="18" customHeight="1">
      <c r="A115" s="22"/>
      <c r="B115" s="23"/>
      <c r="C115" s="24" t="s">
        <v>16</v>
      </c>
      <c r="D115" s="26">
        <v>1180765.8629999999</v>
      </c>
      <c r="E115" s="26">
        <v>186338.14500000002</v>
      </c>
      <c r="F115" s="26">
        <v>185316.174</v>
      </c>
      <c r="G115" s="26">
        <f t="shared" si="9"/>
        <v>99.451550298517773</v>
      </c>
      <c r="H115" s="26">
        <f t="shared" si="6"/>
        <v>15.694574157925162</v>
      </c>
      <c r="I115" s="27">
        <f t="shared" si="8"/>
        <v>4.4515502985177733</v>
      </c>
    </row>
    <row r="116" s="28" customFormat="1" ht="16.899999999999999" hidden="1" customHeight="1">
      <c r="A116" s="29"/>
      <c r="B116" s="30"/>
      <c r="C116" s="24" t="s">
        <v>34</v>
      </c>
      <c r="D116" s="26"/>
      <c r="E116" s="26"/>
      <c r="F116" s="26"/>
      <c r="G116" s="100" t="e">
        <f t="shared" si="9"/>
        <v>#DIV/0!</v>
      </c>
      <c r="H116" s="100" t="e">
        <f t="shared" si="6"/>
        <v>#DIV/0!</v>
      </c>
      <c r="I116" s="27" t="e">
        <f t="shared" si="8"/>
        <v>#DIV/0!</v>
      </c>
    </row>
    <row r="117" s="15" customFormat="1" ht="27.75" hidden="1" customHeight="1">
      <c r="A117" s="31"/>
      <c r="B117" s="32"/>
      <c r="C117" s="24" t="s">
        <v>17</v>
      </c>
      <c r="D117" s="26"/>
      <c r="E117" s="26"/>
      <c r="F117" s="26"/>
      <c r="G117" s="26" t="e">
        <f t="shared" si="9"/>
        <v>#DIV/0!</v>
      </c>
      <c r="H117" s="26" t="e">
        <f t="shared" si="6"/>
        <v>#DIV/0!</v>
      </c>
      <c r="I117" s="27" t="e">
        <f t="shared" si="8"/>
        <v>#DIV/0!</v>
      </c>
    </row>
    <row r="118" s="15" customFormat="1" ht="45" customHeight="1">
      <c r="A118" s="16" t="s">
        <v>99</v>
      </c>
      <c r="B118" s="17" t="s">
        <v>100</v>
      </c>
      <c r="C118" s="17" t="s">
        <v>101</v>
      </c>
      <c r="D118" s="18">
        <f>D119+D120+D121</f>
        <v>1846718.855</v>
      </c>
      <c r="E118" s="18">
        <f>E119+E120+E121</f>
        <v>323162.46399999998</v>
      </c>
      <c r="F118" s="18">
        <f>F119+F120+F121</f>
        <v>321763.45899999997</v>
      </c>
      <c r="G118" s="18">
        <f t="shared" si="9"/>
        <v>99.567089264426457</v>
      </c>
      <c r="H118" s="18">
        <f t="shared" si="6"/>
        <v>17.423521622082532</v>
      </c>
      <c r="I118" s="19">
        <f t="shared" si="8"/>
        <v>4.5670892644264569</v>
      </c>
    </row>
    <row r="119" s="21" customFormat="1" ht="18" customHeight="1">
      <c r="A119" s="22"/>
      <c r="B119" s="23"/>
      <c r="C119" s="24" t="s">
        <v>16</v>
      </c>
      <c r="D119" s="26">
        <v>1801394.588</v>
      </c>
      <c r="E119" s="26">
        <v>323162.46399999998</v>
      </c>
      <c r="F119" s="26">
        <v>321763.45899999997</v>
      </c>
      <c r="G119" s="26">
        <f t="shared" si="9"/>
        <v>99.567089264426457</v>
      </c>
      <c r="H119" s="26">
        <f t="shared" si="6"/>
        <v>17.861908831270451</v>
      </c>
      <c r="I119" s="27">
        <f t="shared" si="8"/>
        <v>4.5670892644264569</v>
      </c>
    </row>
    <row r="120" s="101" customFormat="1" ht="17.25" hidden="1" customHeight="1">
      <c r="A120" s="29"/>
      <c r="B120" s="30"/>
      <c r="C120" s="24" t="s">
        <v>34</v>
      </c>
      <c r="D120" s="26"/>
      <c r="E120" s="26"/>
      <c r="F120" s="26"/>
      <c r="G120" s="100" t="e">
        <f t="shared" si="9"/>
        <v>#DIV/0!</v>
      </c>
      <c r="H120" s="100" t="e">
        <f t="shared" si="6"/>
        <v>#DIV/0!</v>
      </c>
      <c r="I120" s="102" t="e">
        <f t="shared" si="8"/>
        <v>#DIV/0!</v>
      </c>
    </row>
    <row r="121" s="15" customFormat="1" ht="27" customHeight="1">
      <c r="A121" s="29"/>
      <c r="B121" s="30"/>
      <c r="C121" s="24" t="s">
        <v>17</v>
      </c>
      <c r="D121" s="26">
        <f>80324.267-35000</f>
        <v>45324.267000000007</v>
      </c>
      <c r="E121" s="26">
        <v>0</v>
      </c>
      <c r="F121" s="26">
        <v>0</v>
      </c>
      <c r="G121" s="26"/>
      <c r="H121" s="26">
        <f t="shared" si="6"/>
        <v>0</v>
      </c>
      <c r="I121" s="27">
        <f t="shared" si="8"/>
        <v>-95</v>
      </c>
    </row>
    <row r="122" s="15" customFormat="1" ht="21" hidden="1" customHeight="1">
      <c r="A122" s="31"/>
      <c r="B122" s="32"/>
      <c r="C122" s="81" t="s">
        <v>18</v>
      </c>
      <c r="D122" s="35"/>
      <c r="E122" s="35"/>
      <c r="F122" s="35"/>
      <c r="G122" s="35" t="e">
        <f t="shared" si="9"/>
        <v>#DIV/0!</v>
      </c>
      <c r="H122" s="35" t="e">
        <f t="shared" si="6"/>
        <v>#DIV/0!</v>
      </c>
      <c r="I122" s="36" t="e">
        <f t="shared" si="8"/>
        <v>#DIV/0!</v>
      </c>
      <c r="J122" s="45"/>
    </row>
    <row r="123" s="15" customFormat="1" ht="30" customHeight="1">
      <c r="A123" s="16" t="s">
        <v>102</v>
      </c>
      <c r="B123" s="17" t="s">
        <v>103</v>
      </c>
      <c r="C123" s="17" t="s">
        <v>104</v>
      </c>
      <c r="D123" s="18">
        <f>D124</f>
        <v>81858.800000000003</v>
      </c>
      <c r="E123" s="18">
        <f>E124</f>
        <v>11666.299999999999</v>
      </c>
      <c r="F123" s="18">
        <f>F124</f>
        <v>11156.601000000001</v>
      </c>
      <c r="G123" s="18">
        <f t="shared" si="9"/>
        <v>95.63101411758656</v>
      </c>
      <c r="H123" s="18">
        <f t="shared" si="6"/>
        <v>13.629079585823394</v>
      </c>
      <c r="I123" s="19">
        <f t="shared" si="8"/>
        <v>0.63101411758655956</v>
      </c>
    </row>
    <row r="124" s="21" customFormat="1" ht="18" customHeight="1">
      <c r="A124" s="22"/>
      <c r="B124" s="23"/>
      <c r="C124" s="24" t="s">
        <v>16</v>
      </c>
      <c r="D124" s="26">
        <v>81858.800000000003</v>
      </c>
      <c r="E124" s="26">
        <v>11666.299999999999</v>
      </c>
      <c r="F124" s="26">
        <v>11156.601000000001</v>
      </c>
      <c r="G124" s="26">
        <f t="shared" si="9"/>
        <v>95.63101411758656</v>
      </c>
      <c r="H124" s="26">
        <f t="shared" si="6"/>
        <v>13.629079585823394</v>
      </c>
      <c r="I124" s="27">
        <f t="shared" si="8"/>
        <v>0.63101411758655956</v>
      </c>
    </row>
    <row r="125" s="55" customFormat="1" ht="28.899999999999999" hidden="1" customHeight="1">
      <c r="A125" s="31"/>
      <c r="B125" s="32"/>
      <c r="C125" s="24" t="s">
        <v>17</v>
      </c>
      <c r="D125" s="26">
        <v>0</v>
      </c>
      <c r="E125" s="26">
        <v>0</v>
      </c>
      <c r="F125" s="26">
        <v>0</v>
      </c>
      <c r="G125" s="100" t="e">
        <f t="shared" si="9"/>
        <v>#DIV/0!</v>
      </c>
      <c r="H125" s="100" t="e">
        <f t="shared" si="6"/>
        <v>#DIV/0!</v>
      </c>
      <c r="I125" s="102" t="e">
        <f t="shared" si="8"/>
        <v>#DIV/0!</v>
      </c>
    </row>
    <row r="126" s="15" customFormat="1" ht="30" hidden="1" customHeight="1">
      <c r="A126" s="16" t="s">
        <v>105</v>
      </c>
      <c r="B126" s="17" t="s">
        <v>106</v>
      </c>
      <c r="C126" s="17" t="s">
        <v>107</v>
      </c>
      <c r="D126" s="18">
        <f>D127</f>
        <v>0</v>
      </c>
      <c r="E126" s="18">
        <f>E127</f>
        <v>0</v>
      </c>
      <c r="F126" s="18">
        <f>F127</f>
        <v>0</v>
      </c>
      <c r="G126" s="18"/>
      <c r="H126" s="18"/>
      <c r="I126" s="19">
        <f t="shared" si="8"/>
        <v>-95</v>
      </c>
    </row>
    <row r="127" s="21" customFormat="1" ht="18" hidden="1" customHeight="1">
      <c r="A127" s="103"/>
      <c r="B127" s="104"/>
      <c r="C127" s="54" t="s">
        <v>16</v>
      </c>
      <c r="D127" s="26">
        <v>0</v>
      </c>
      <c r="E127" s="26">
        <v>0</v>
      </c>
      <c r="F127" s="26">
        <v>0</v>
      </c>
      <c r="G127" s="26"/>
      <c r="H127" s="26"/>
      <c r="I127" s="27">
        <f t="shared" si="8"/>
        <v>-95</v>
      </c>
    </row>
    <row r="128" s="15" customFormat="1" ht="25.5" customHeight="1">
      <c r="A128" s="16" t="s">
        <v>108</v>
      </c>
      <c r="B128" s="17" t="s">
        <v>109</v>
      </c>
      <c r="C128" s="17" t="s">
        <v>110</v>
      </c>
      <c r="D128" s="18">
        <f>D129+D130</f>
        <v>306279.80200000003</v>
      </c>
      <c r="E128" s="18">
        <f>E129+E130</f>
        <v>40456.599999999999</v>
      </c>
      <c r="F128" s="18">
        <f>F129+F130</f>
        <v>37075.794000000002</v>
      </c>
      <c r="G128" s="18">
        <f t="shared" si="9"/>
        <v>91.643375864506666</v>
      </c>
      <c r="H128" s="18">
        <f t="shared" si="6"/>
        <v>12.105203724795407</v>
      </c>
      <c r="I128" s="19">
        <f t="shared" si="8"/>
        <v>-3.3566241354933339</v>
      </c>
    </row>
    <row r="129" s="21" customFormat="1" ht="18" customHeight="1">
      <c r="A129" s="22"/>
      <c r="B129" s="23"/>
      <c r="C129" s="54" t="s">
        <v>16</v>
      </c>
      <c r="D129" s="26">
        <v>306279.80200000003</v>
      </c>
      <c r="E129" s="26">
        <v>40456.599999999999</v>
      </c>
      <c r="F129" s="26">
        <v>37075.794000000002</v>
      </c>
      <c r="G129" s="26">
        <f t="shared" si="9"/>
        <v>91.643375864506666</v>
      </c>
      <c r="H129" s="26">
        <f t="shared" si="6"/>
        <v>12.105203724795407</v>
      </c>
      <c r="I129" s="27">
        <f t="shared" si="8"/>
        <v>-3.3566241354933339</v>
      </c>
    </row>
    <row r="130" s="55" customFormat="1" ht="27" hidden="1" customHeight="1">
      <c r="A130" s="31"/>
      <c r="B130" s="32"/>
      <c r="C130" s="54" t="s">
        <v>17</v>
      </c>
      <c r="D130" s="26">
        <v>0</v>
      </c>
      <c r="E130" s="26">
        <v>0</v>
      </c>
      <c r="F130" s="26">
        <v>0</v>
      </c>
      <c r="G130" s="100" t="e">
        <f t="shared" si="9"/>
        <v>#DIV/0!</v>
      </c>
      <c r="H130" s="100" t="e">
        <f t="shared" si="6"/>
        <v>#DIV/0!</v>
      </c>
      <c r="I130" s="102" t="e">
        <f t="shared" si="8"/>
        <v>#DIV/0!</v>
      </c>
    </row>
    <row r="131" s="15" customFormat="1" ht="44.25" customHeight="1">
      <c r="A131" s="16" t="s">
        <v>111</v>
      </c>
      <c r="B131" s="17" t="s">
        <v>112</v>
      </c>
      <c r="C131" s="17" t="s">
        <v>113</v>
      </c>
      <c r="D131" s="18">
        <f>D132+D133+D134</f>
        <v>2102737.7110000001</v>
      </c>
      <c r="E131" s="18">
        <f>E132+E133+E134</f>
        <v>575844.77500000002</v>
      </c>
      <c r="F131" s="18">
        <f>F132+F133+F134</f>
        <v>506169.45900000003</v>
      </c>
      <c r="G131" s="18">
        <f t="shared" si="9"/>
        <v>87.900330258271424</v>
      </c>
      <c r="H131" s="18">
        <f t="shared" si="6"/>
        <v>24.071925678228347</v>
      </c>
      <c r="I131" s="19">
        <f>G131-95</f>
        <v>-7.0996697417285759</v>
      </c>
    </row>
    <row r="132" s="21" customFormat="1" ht="17.449999999999999" customHeight="1">
      <c r="A132" s="22"/>
      <c r="B132" s="23"/>
      <c r="C132" s="24" t="s">
        <v>16</v>
      </c>
      <c r="D132" s="26">
        <v>1278978.6200000001</v>
      </c>
      <c r="E132" s="26">
        <v>328124.45400000003</v>
      </c>
      <c r="F132" s="26">
        <v>283002.63199999998</v>
      </c>
      <c r="G132" s="26">
        <f t="shared" si="9"/>
        <v>86.248564698564024</v>
      </c>
      <c r="H132" s="26">
        <f t="shared" si="6"/>
        <v>22.12723712300992</v>
      </c>
      <c r="I132" s="27">
        <f t="shared" si="8"/>
        <v>-8.7514353014359756</v>
      </c>
    </row>
    <row r="133" s="15" customFormat="1" ht="17.449999999999999" customHeight="1">
      <c r="A133" s="29"/>
      <c r="B133" s="30"/>
      <c r="C133" s="24" t="s">
        <v>34</v>
      </c>
      <c r="D133" s="26">
        <v>612578.17599999998</v>
      </c>
      <c r="E133" s="26">
        <v>207924.88500000001</v>
      </c>
      <c r="F133" s="26">
        <v>184660.96900000001</v>
      </c>
      <c r="G133" s="26">
        <f t="shared" si="9"/>
        <v>88.811384457420772</v>
      </c>
      <c r="H133" s="26">
        <f t="shared" si="6"/>
        <v>30.14488211215674</v>
      </c>
      <c r="I133" s="27">
        <f t="shared" si="8"/>
        <v>-6.1886155425792282</v>
      </c>
    </row>
    <row r="134" s="15" customFormat="1" ht="27" customHeight="1">
      <c r="A134" s="29"/>
      <c r="B134" s="30"/>
      <c r="C134" s="24" t="s">
        <v>17</v>
      </c>
      <c r="D134" s="26">
        <v>211180.91500000001</v>
      </c>
      <c r="E134" s="26">
        <v>39795.436000000002</v>
      </c>
      <c r="F134" s="26">
        <v>38505.858</v>
      </c>
      <c r="G134" s="26">
        <f t="shared" si="9"/>
        <v>96.759482670324303</v>
      </c>
      <c r="H134" s="26">
        <f t="shared" ref="H134:H165" si="12">F134/D134*100</f>
        <v>18.233588011492422</v>
      </c>
      <c r="I134" s="27">
        <f t="shared" ref="I134:I157" si="13">G134-95</f>
        <v>1.7594826703243029</v>
      </c>
    </row>
    <row r="135" s="15" customFormat="1" ht="21" customHeight="1">
      <c r="A135" s="31"/>
      <c r="B135" s="32"/>
      <c r="C135" s="81" t="s">
        <v>18</v>
      </c>
      <c r="D135" s="35">
        <v>1722692.0970000001</v>
      </c>
      <c r="E135" s="35">
        <v>447539.89000000001</v>
      </c>
      <c r="F135" s="35">
        <v>385571.39600000001</v>
      </c>
      <c r="G135" s="35">
        <f t="shared" si="9"/>
        <v>86.15352611361638</v>
      </c>
      <c r="H135" s="35">
        <f t="shared" si="12"/>
        <v>22.38191007385808</v>
      </c>
      <c r="I135" s="36">
        <f t="shared" si="13"/>
        <v>-8.8464738863836203</v>
      </c>
      <c r="J135" s="45"/>
    </row>
    <row r="136" s="15" customFormat="1" ht="45" customHeight="1">
      <c r="A136" s="69" t="s">
        <v>114</v>
      </c>
      <c r="B136" s="57" t="s">
        <v>115</v>
      </c>
      <c r="C136" s="17" t="s">
        <v>116</v>
      </c>
      <c r="D136" s="18">
        <f>D137+D138</f>
        <v>205614.092</v>
      </c>
      <c r="E136" s="18">
        <f>E137+E138</f>
        <v>35087.460999999996</v>
      </c>
      <c r="F136" s="18">
        <f>F137+F138</f>
        <v>30140.688999999998</v>
      </c>
      <c r="G136" s="105">
        <f t="shared" si="9"/>
        <v>85.901596014599065</v>
      </c>
      <c r="H136" s="105">
        <f t="shared" si="12"/>
        <v>14.658863459611512</v>
      </c>
      <c r="I136" s="106">
        <f t="shared" si="13"/>
        <v>-9.0984039854009353</v>
      </c>
    </row>
    <row r="137" s="21" customFormat="1" ht="18" customHeight="1">
      <c r="A137" s="22"/>
      <c r="B137" s="23"/>
      <c r="C137" s="24" t="s">
        <v>16</v>
      </c>
      <c r="D137" s="26">
        <v>203728.492</v>
      </c>
      <c r="E137" s="26">
        <v>35087.460999999996</v>
      </c>
      <c r="F137" s="26">
        <v>30140.688999999998</v>
      </c>
      <c r="G137" s="26">
        <f t="shared" si="9"/>
        <v>85.901596014599065</v>
      </c>
      <c r="H137" s="26">
        <f t="shared" si="12"/>
        <v>14.794537918633393</v>
      </c>
      <c r="I137" s="27">
        <f t="shared" si="13"/>
        <v>-9.0984039854009353</v>
      </c>
    </row>
    <row r="138" s="21" customFormat="1" ht="28.5" customHeight="1">
      <c r="A138" s="29"/>
      <c r="B138" s="30"/>
      <c r="C138" s="24" t="s">
        <v>17</v>
      </c>
      <c r="D138" s="26">
        <v>1885.5999999999999</v>
      </c>
      <c r="E138" s="26">
        <v>0</v>
      </c>
      <c r="F138" s="26">
        <v>0</v>
      </c>
      <c r="G138" s="26"/>
      <c r="H138" s="26">
        <f t="shared" si="12"/>
        <v>0</v>
      </c>
      <c r="I138" s="27">
        <f t="shared" si="13"/>
        <v>-95</v>
      </c>
    </row>
    <row r="139" s="21" customFormat="1" ht="21" hidden="1" customHeight="1">
      <c r="A139" s="31"/>
      <c r="B139" s="32"/>
      <c r="C139" s="81" t="s">
        <v>18</v>
      </c>
      <c r="D139" s="43"/>
      <c r="E139" s="43"/>
      <c r="F139" s="35"/>
      <c r="G139" s="35"/>
      <c r="H139" s="35"/>
      <c r="I139" s="36"/>
    </row>
    <row r="140" s="28" customFormat="1" ht="18" hidden="1" customHeight="1">
      <c r="A140" s="31" t="s">
        <v>117</v>
      </c>
      <c r="B140" s="107"/>
      <c r="C140" s="104"/>
      <c r="D140" s="105">
        <v>0</v>
      </c>
      <c r="E140" s="105" t="s">
        <v>118</v>
      </c>
      <c r="F140" s="105" t="s">
        <v>118</v>
      </c>
      <c r="G140" s="26" t="e">
        <f t="shared" si="9"/>
        <v>#VALUE!</v>
      </c>
      <c r="H140" s="26"/>
      <c r="I140" s="27"/>
    </row>
    <row r="141" s="28" customFormat="1" ht="27.75" hidden="1" customHeight="1">
      <c r="A141" s="29" t="s">
        <v>119</v>
      </c>
      <c r="B141" s="108"/>
      <c r="C141" s="23"/>
      <c r="D141" s="109">
        <v>0</v>
      </c>
      <c r="E141" s="109">
        <v>0</v>
      </c>
      <c r="F141" s="109">
        <v>0</v>
      </c>
      <c r="G141" s="50" t="e">
        <f t="shared" si="9"/>
        <v>#DIV/0!</v>
      </c>
      <c r="H141" s="50"/>
      <c r="I141" s="110"/>
    </row>
    <row r="142" s="7" customFormat="1" ht="26.25" customHeight="1">
      <c r="A142" s="111" t="s">
        <v>120</v>
      </c>
      <c r="B142" s="112"/>
      <c r="C142" s="112"/>
      <c r="D142" s="113">
        <f>D145+D146+D147</f>
        <v>64895782.98999998</v>
      </c>
      <c r="E142" s="113">
        <f>E145+E146+E147</f>
        <v>12101436.714</v>
      </c>
      <c r="F142" s="113">
        <f>F145+F146+F147</f>
        <v>11857106.791999998</v>
      </c>
      <c r="G142" s="113">
        <f t="shared" si="9"/>
        <v>97.980984177545309</v>
      </c>
      <c r="H142" s="113">
        <f t="shared" si="12"/>
        <v>18.270997352519963</v>
      </c>
      <c r="I142" s="114">
        <f t="shared" si="13"/>
        <v>2.9809841775453094</v>
      </c>
      <c r="J142" s="20"/>
    </row>
    <row r="143" s="7" customFormat="1" ht="36.75" hidden="1" customHeight="1">
      <c r="A143" s="115" t="s">
        <v>121</v>
      </c>
      <c r="B143" s="115"/>
      <c r="C143" s="115"/>
      <c r="D143" s="116">
        <f>D145+D146+D148</f>
        <v>62433286.60399998</v>
      </c>
      <c r="E143" s="116">
        <f>E145+E146+E148</f>
        <v>12101436.714</v>
      </c>
      <c r="F143" s="117">
        <f>F145+F146+F148</f>
        <v>11857106.791999998</v>
      </c>
      <c r="G143" s="117">
        <f t="shared" si="9"/>
        <v>97.980984177545309</v>
      </c>
      <c r="H143" s="117">
        <f t="shared" si="12"/>
        <v>18.991642819009204</v>
      </c>
      <c r="I143" s="118">
        <f t="shared" si="13"/>
        <v>2.9809841775453094</v>
      </c>
      <c r="J143" s="20"/>
    </row>
    <row r="144" s="7" customFormat="1" ht="15.75" customHeight="1">
      <c r="A144" s="119"/>
      <c r="B144" s="119"/>
      <c r="C144" s="17" t="s">
        <v>122</v>
      </c>
      <c r="D144" s="105"/>
      <c r="E144" s="105"/>
      <c r="F144" s="105"/>
      <c r="G144" s="26"/>
      <c r="H144" s="26"/>
      <c r="I144" s="27"/>
    </row>
    <row r="145" s="7" customFormat="1" ht="20.25" customHeight="1">
      <c r="A145" s="119"/>
      <c r="B145" s="119"/>
      <c r="C145" s="17" t="s">
        <v>16</v>
      </c>
      <c r="D145" s="105">
        <f>D7+D11+D23+D31+D36+D40+D45+D49+D53+D57+D61+D65+D69+D73+D77+D82+D87+D99+D94+D103+D106+D110+D115+D119+D124+D127+D129+D132+D137+D27</f>
        <v>38877667.250999987</v>
      </c>
      <c r="E145" s="105">
        <f>E7+E11+E23+E31+E36+E40+E45+E49+E53+E57+E61+E65+E69+E73+E77+E82+E87+E99+E94+E103+E106+E110+E115+E119+E124+E127+E129+E132+E137+E27</f>
        <v>6945217.4499999993</v>
      </c>
      <c r="F145" s="105">
        <f>F7+F11+F23+F31+F36+F40+F45+F49+F53+F57+F61+F65+F69+F73+F77+F82+F87+F99+F94+F103+F106+F110+F115+F119+F124+F127+F129+F132+F137+F27</f>
        <v>6758244.942999999</v>
      </c>
      <c r="G145" s="105">
        <f t="shared" si="9"/>
        <v>97.307895564882557</v>
      </c>
      <c r="H145" s="105">
        <f t="shared" si="12"/>
        <v>17.383360219037236</v>
      </c>
      <c r="I145" s="106">
        <f t="shared" si="13"/>
        <v>2.307895564882557</v>
      </c>
      <c r="K145" s="120"/>
    </row>
    <row r="146" s="7" customFormat="1" ht="20.25" customHeight="1">
      <c r="A146" s="119"/>
      <c r="B146" s="119"/>
      <c r="C146" s="17" t="s">
        <v>34</v>
      </c>
      <c r="D146" s="105">
        <f>D28+D32+D41+D46+D50+D54+D58+D62+D66+D70+D74+D78+D88+D95+D107+D111+D133+D100</f>
        <v>16810035.522999994</v>
      </c>
      <c r="E146" s="105">
        <f>E28+E32+E41+E46+E50+E54+E58+E62+E66+E70+E74+E78+E88+E95+E107+E111+E133+E100</f>
        <v>3530403.6650000005</v>
      </c>
      <c r="F146" s="105">
        <f>F28+F32+F41+F46+F50+F54+F58+F62+F66+F70+F74+F78+F88+F95+F107+F111+F133+F100</f>
        <v>3474335.8300000001</v>
      </c>
      <c r="G146" s="105">
        <f t="shared" si="9"/>
        <v>98.411857670672333</v>
      </c>
      <c r="H146" s="105">
        <f t="shared" si="12"/>
        <v>20.668224200039965</v>
      </c>
      <c r="I146" s="106">
        <f t="shared" si="13"/>
        <v>3.4118576706723331</v>
      </c>
    </row>
    <row r="147" s="7" customFormat="1" ht="30" customHeight="1">
      <c r="A147" s="119"/>
      <c r="B147" s="119"/>
      <c r="C147" s="17" t="s">
        <v>17</v>
      </c>
      <c r="D147" s="105">
        <f>D8+D33+D37+D42+D47+D51+D55+D59+D63+D67+D71+D75+D79+D83+D89+D96+D112+D117+D121+D130+D134+D138+D140+D108+D29+D21+D25+D101+D104</f>
        <v>9208080.216</v>
      </c>
      <c r="E147" s="105">
        <f>E8+E33+E37+E42+E47+E51+E55+E59+E63+E67+E71+E75+E79+E83+E89+E96+E112+E117+E121+E130+E134+E138+E108+E29+E21+E25+E101+E104</f>
        <v>1625815.5989999999</v>
      </c>
      <c r="F147" s="105">
        <f>F8+F33+F37+F42+F47+F51+F55+F59+F63+F67+F71+F75+F79+F83+F89+F96+F112+F117+F121+F130+F134+F138+F108+F29+F21+F25+F101+F104</f>
        <v>1624526.0190000001</v>
      </c>
      <c r="G147" s="105">
        <f t="shared" si="9"/>
        <v>99.920681041515834</v>
      </c>
      <c r="H147" s="105">
        <f t="shared" si="12"/>
        <v>17.642396470191652</v>
      </c>
      <c r="I147" s="106">
        <f t="shared" si="13"/>
        <v>4.9206810415158344</v>
      </c>
    </row>
    <row r="148" s="121" customFormat="1" ht="56.25" hidden="1" customHeight="1">
      <c r="A148" s="122"/>
      <c r="B148" s="122"/>
      <c r="C148" s="123" t="s">
        <v>123</v>
      </c>
      <c r="D148" s="109">
        <f>D147-2462496.386</f>
        <v>6745583.8300000001</v>
      </c>
      <c r="E148" s="109">
        <f>E147</f>
        <v>1625815.5989999999</v>
      </c>
      <c r="F148" s="109">
        <f>F147</f>
        <v>1624526.0190000001</v>
      </c>
      <c r="G148" s="124">
        <f t="shared" si="9"/>
        <v>99.920681041515834</v>
      </c>
      <c r="H148" s="124">
        <f t="shared" si="12"/>
        <v>24.082808248192805</v>
      </c>
      <c r="I148" s="125">
        <f t="shared" si="13"/>
        <v>4.9206810415158344</v>
      </c>
    </row>
    <row r="149" s="7" customFormat="1" ht="26.25" customHeight="1">
      <c r="A149" s="126" t="s">
        <v>124</v>
      </c>
      <c r="B149" s="127"/>
      <c r="C149" s="127"/>
      <c r="D149" s="128">
        <f>D152+D153+D154</f>
        <v>65310949.51599998</v>
      </c>
      <c r="E149" s="128">
        <f>E152+E153+E154</f>
        <v>12101436.714</v>
      </c>
      <c r="F149" s="128">
        <f>F152+F153+F154</f>
        <v>11857106.791999998</v>
      </c>
      <c r="G149" s="128">
        <f t="shared" si="9"/>
        <v>97.980984177545309</v>
      </c>
      <c r="H149" s="128">
        <f t="shared" si="12"/>
        <v>18.154852869035725</v>
      </c>
      <c r="I149" s="129">
        <f t="shared" si="13"/>
        <v>2.9809841775453094</v>
      </c>
      <c r="J149" s="120"/>
      <c r="K149" s="120"/>
    </row>
    <row r="150" s="7" customFormat="1" ht="36.75" hidden="1" customHeight="1">
      <c r="A150" s="130" t="s">
        <v>125</v>
      </c>
      <c r="B150" s="130"/>
      <c r="C150" s="130"/>
      <c r="D150" s="131">
        <f>D152+D153+D155</f>
        <v>62848453.12999998</v>
      </c>
      <c r="E150" s="131">
        <f>E152+E153+E155</f>
        <v>12101436.714</v>
      </c>
      <c r="F150" s="132">
        <f>F152+F153+F155</f>
        <v>11857106.791999998</v>
      </c>
      <c r="G150" s="132">
        <f t="shared" si="9"/>
        <v>97.980984177545309</v>
      </c>
      <c r="H150" s="132">
        <f t="shared" si="12"/>
        <v>18.866187155750609</v>
      </c>
      <c r="I150" s="133">
        <f t="shared" si="13"/>
        <v>2.9809841775453094</v>
      </c>
    </row>
    <row r="151" s="7" customFormat="1" ht="15.75" customHeight="1">
      <c r="A151" s="134"/>
      <c r="B151" s="134"/>
      <c r="C151" s="135" t="s">
        <v>122</v>
      </c>
      <c r="D151" s="61"/>
      <c r="E151" s="61"/>
      <c r="F151" s="61"/>
      <c r="G151" s="26"/>
      <c r="H151" s="26"/>
      <c r="I151" s="27"/>
    </row>
    <row r="152" s="7" customFormat="1" ht="30.75" customHeight="1">
      <c r="A152" s="134"/>
      <c r="B152" s="134"/>
      <c r="C152" s="136" t="s">
        <v>126</v>
      </c>
      <c r="D152" s="137">
        <f>D145+D18</f>
        <v>39292833.776999988</v>
      </c>
      <c r="E152" s="137">
        <f>E145+E18</f>
        <v>6945217.4499999993</v>
      </c>
      <c r="F152" s="137">
        <f>F145+F18</f>
        <v>6758244.942999999</v>
      </c>
      <c r="G152" s="137">
        <f t="shared" si="9"/>
        <v>97.307895564882557</v>
      </c>
      <c r="H152" s="137">
        <f t="shared" si="12"/>
        <v>17.1996883232075</v>
      </c>
      <c r="I152" s="138">
        <f t="shared" si="13"/>
        <v>2.307895564882557</v>
      </c>
    </row>
    <row r="153" s="7" customFormat="1" ht="20.25" customHeight="1">
      <c r="A153" s="134"/>
      <c r="B153" s="134"/>
      <c r="C153" s="136" t="s">
        <v>34</v>
      </c>
      <c r="D153" s="137">
        <f t="shared" ref="D153:D155" si="14">D146</f>
        <v>16810035.522999994</v>
      </c>
      <c r="E153" s="137">
        <f t="shared" ref="E153:E155" si="15">E146</f>
        <v>3530403.6650000005</v>
      </c>
      <c r="F153" s="137">
        <f t="shared" ref="F153:F155" si="16">F146</f>
        <v>3474335.8300000001</v>
      </c>
      <c r="G153" s="137">
        <f t="shared" si="9"/>
        <v>98.411857670672333</v>
      </c>
      <c r="H153" s="137">
        <f t="shared" si="12"/>
        <v>20.668224200039965</v>
      </c>
      <c r="I153" s="138">
        <f t="shared" si="13"/>
        <v>3.4118576706723331</v>
      </c>
    </row>
    <row r="154" s="7" customFormat="1" ht="31.5" customHeight="1">
      <c r="A154" s="134"/>
      <c r="B154" s="134"/>
      <c r="C154" s="136" t="s">
        <v>17</v>
      </c>
      <c r="D154" s="137">
        <f t="shared" si="14"/>
        <v>9208080.216</v>
      </c>
      <c r="E154" s="137">
        <f t="shared" si="15"/>
        <v>1625815.5989999999</v>
      </c>
      <c r="F154" s="137">
        <f t="shared" si="16"/>
        <v>1624526.0190000001</v>
      </c>
      <c r="G154" s="137">
        <f t="shared" si="9"/>
        <v>99.920681041515834</v>
      </c>
      <c r="H154" s="137">
        <f t="shared" si="12"/>
        <v>17.642396470191652</v>
      </c>
      <c r="I154" s="138">
        <f t="shared" si="13"/>
        <v>4.9206810415158344</v>
      </c>
    </row>
    <row r="155" s="7" customFormat="1" ht="56.25" hidden="1" customHeight="1">
      <c r="A155" s="134"/>
      <c r="B155" s="134"/>
      <c r="C155" s="136" t="s">
        <v>123</v>
      </c>
      <c r="D155" s="137">
        <f t="shared" si="14"/>
        <v>6745583.8300000001</v>
      </c>
      <c r="E155" s="137">
        <f t="shared" si="15"/>
        <v>1625815.5989999999</v>
      </c>
      <c r="F155" s="137">
        <f t="shared" si="16"/>
        <v>1624526.0190000001</v>
      </c>
      <c r="G155" s="137">
        <f t="shared" si="9"/>
        <v>99.920681041515834</v>
      </c>
      <c r="H155" s="137">
        <f t="shared" si="12"/>
        <v>24.082808248192805</v>
      </c>
      <c r="I155" s="139">
        <f t="shared" si="13"/>
        <v>4.9206810415158344</v>
      </c>
    </row>
    <row r="156" s="15" customFormat="1" ht="21.75" customHeight="1">
      <c r="A156" s="134"/>
      <c r="B156" s="134"/>
      <c r="C156" s="140" t="s">
        <v>18</v>
      </c>
      <c r="D156" s="141">
        <f>D9+D34+D43+D80+D84+D91+D113+D122+D135+D139+D38+D97</f>
        <v>5860680.4800000004</v>
      </c>
      <c r="E156" s="141">
        <f>E9+E34+E43+E80+E84+E91+E113+E122+E135+E139+E38+E97</f>
        <v>889124.25300000003</v>
      </c>
      <c r="F156" s="141">
        <f>F9+F34+F43+F80+F84+F91+F113+F122+F135+F139+F38+F97</f>
        <v>810502.07000000007</v>
      </c>
      <c r="G156" s="141">
        <f t="shared" si="9"/>
        <v>91.157345811373347</v>
      </c>
      <c r="H156" s="141">
        <f t="shared" si="12"/>
        <v>13.829487424982432</v>
      </c>
      <c r="I156" s="142">
        <f t="shared" si="13"/>
        <v>-3.8426541886266534</v>
      </c>
    </row>
    <row r="157" s="15" customFormat="1" ht="45" hidden="1" customHeight="1">
      <c r="A157" s="143"/>
      <c r="B157" s="144"/>
      <c r="C157" s="145" t="s">
        <v>80</v>
      </c>
      <c r="D157" s="131">
        <f>D156-D91+D92</f>
        <v>4595884.6080000009</v>
      </c>
      <c r="E157" s="131">
        <f>E156-E91+E92</f>
        <v>768951.00400000007</v>
      </c>
      <c r="F157" s="132">
        <f>F156-F91+F92</f>
        <v>690328.82000000007</v>
      </c>
      <c r="G157" s="131">
        <f t="shared" si="9"/>
        <v>89.775397445218758</v>
      </c>
      <c r="H157" s="132">
        <f t="shared" si="12"/>
        <v>15.020586435054376</v>
      </c>
      <c r="I157" s="133">
        <f t="shared" si="13"/>
        <v>-5.2246025547812422</v>
      </c>
    </row>
    <row r="158" ht="12" customHeight="1">
      <c r="A158" s="146"/>
      <c r="B158" s="146" t="s">
        <v>127</v>
      </c>
      <c r="C158" s="146"/>
      <c r="D158" s="147"/>
      <c r="E158" s="147"/>
      <c r="F158" s="148"/>
      <c r="G158" s="147"/>
      <c r="H158" s="149"/>
    </row>
    <row r="159" s="28" customFormat="1" ht="27.75" hidden="1" customHeight="1">
      <c r="A159" s="150" t="s">
        <v>128</v>
      </c>
      <c r="B159" s="151"/>
      <c r="C159" s="151"/>
      <c r="D159" s="152"/>
      <c r="E159" s="152"/>
      <c r="F159" s="151"/>
      <c r="G159" s="151"/>
      <c r="H159" s="151"/>
      <c r="I159" s="4"/>
    </row>
    <row r="160" s="153" customFormat="1" ht="17.449999999999999" customHeight="1">
      <c r="A160" s="154" t="s">
        <v>129</v>
      </c>
      <c r="B160" s="154"/>
      <c r="C160" s="154"/>
      <c r="D160" s="155"/>
      <c r="E160" s="155"/>
      <c r="F160" s="155"/>
      <c r="G160" s="154"/>
      <c r="H160" s="154"/>
      <c r="I160" s="156"/>
    </row>
    <row r="161" s="7" customFormat="1" hidden="1">
      <c r="A161" s="1"/>
      <c r="B161" s="2"/>
      <c r="C161" s="2"/>
      <c r="D161" s="157"/>
      <c r="E161" s="157"/>
      <c r="F161" s="157"/>
      <c r="G161" s="157"/>
      <c r="H161" s="158"/>
      <c r="I161" s="4"/>
    </row>
    <row r="162" s="7" customFormat="1" hidden="1">
      <c r="A162" s="1"/>
      <c r="B162" s="2"/>
      <c r="C162" s="2"/>
      <c r="D162" s="159"/>
      <c r="E162" s="159"/>
      <c r="F162" s="157"/>
      <c r="G162" s="157"/>
      <c r="H162" s="158"/>
      <c r="I162" s="4"/>
    </row>
    <row r="163" s="7" customFormat="1" hidden="1">
      <c r="A163" s="160"/>
      <c r="B163" s="161"/>
      <c r="C163" s="161"/>
      <c r="D163" s="162"/>
      <c r="E163" s="162"/>
      <c r="F163" s="163"/>
      <c r="G163" s="163"/>
      <c r="H163" s="164"/>
      <c r="I163" s="4"/>
    </row>
    <row r="164" s="7" customFormat="1" ht="32.25" hidden="1" customHeight="1">
      <c r="A164" s="165" t="s">
        <v>4</v>
      </c>
      <c r="B164" s="165" t="s">
        <v>5</v>
      </c>
      <c r="C164" s="165" t="s">
        <v>6</v>
      </c>
      <c r="D164" s="163"/>
      <c r="E164" s="163"/>
      <c r="F164" s="163"/>
      <c r="G164" s="163"/>
      <c r="H164" s="164"/>
      <c r="I164" s="4"/>
    </row>
    <row r="165" s="7" customFormat="1" hidden="1">
      <c r="A165" s="166" t="s">
        <v>124</v>
      </c>
      <c r="B165" s="167"/>
      <c r="C165" s="168"/>
      <c r="D165" s="169">
        <f>D167+D168+D169</f>
        <v>24525968.417999998</v>
      </c>
      <c r="E165" s="169">
        <f>E167+E168+E169</f>
        <v>21619356.083999999</v>
      </c>
      <c r="F165" s="169">
        <f>F167+F168+F169</f>
        <v>20841969.650000002</v>
      </c>
      <c r="G165" s="170">
        <f t="shared" si="9"/>
        <v>96.40421097196635</v>
      </c>
      <c r="H165" s="171">
        <f t="shared" si="12"/>
        <v>84.979191421871647</v>
      </c>
      <c r="I165" s="4"/>
    </row>
    <row r="166" s="7" customFormat="1" hidden="1">
      <c r="A166" s="172"/>
      <c r="B166" s="172"/>
      <c r="C166" s="173" t="s">
        <v>122</v>
      </c>
      <c r="D166" s="174"/>
      <c r="E166" s="174"/>
      <c r="F166" s="174"/>
      <c r="G166" s="175"/>
      <c r="H166" s="176"/>
      <c r="I166" s="4"/>
    </row>
    <row r="167" s="7" customFormat="1" hidden="1">
      <c r="A167" s="172"/>
      <c r="B167" s="172"/>
      <c r="C167" s="177" t="s">
        <v>126</v>
      </c>
      <c r="D167" s="178">
        <v>14805057.912999997</v>
      </c>
      <c r="E167" s="178">
        <v>13268979.204</v>
      </c>
      <c r="F167" s="178">
        <v>12716245.471000001</v>
      </c>
      <c r="G167" s="170">
        <v>95.834391444118211</v>
      </c>
      <c r="H167" s="171">
        <v>85.891224105473739</v>
      </c>
      <c r="I167" s="4"/>
    </row>
    <row r="168" s="7" customFormat="1" hidden="1">
      <c r="A168" s="172"/>
      <c r="B168" s="172"/>
      <c r="C168" s="177" t="s">
        <v>34</v>
      </c>
      <c r="D168" s="178">
        <v>7926615.3039999986</v>
      </c>
      <c r="E168" s="178">
        <v>7092166.3299999991</v>
      </c>
      <c r="F168" s="178">
        <v>6886598.409</v>
      </c>
      <c r="G168" s="170">
        <v>97.10147913296332</v>
      </c>
      <c r="H168" s="171">
        <v>86.879432707234116</v>
      </c>
      <c r="I168" s="4"/>
    </row>
    <row r="169" s="7" customFormat="1" hidden="1">
      <c r="A169" s="172"/>
      <c r="B169" s="172"/>
      <c r="C169" s="177" t="s">
        <v>17</v>
      </c>
      <c r="D169" s="178">
        <v>1794295.2010000001</v>
      </c>
      <c r="E169" s="178">
        <v>1258210.55</v>
      </c>
      <c r="F169" s="178">
        <v>1239125.77</v>
      </c>
      <c r="G169" s="170">
        <v>98.4831807363243</v>
      </c>
      <c r="H169" s="171">
        <v>69.059192116737975</v>
      </c>
      <c r="I169" s="4"/>
    </row>
    <row r="170" s="7" customFormat="1" hidden="1">
      <c r="A170" s="1"/>
      <c r="B170" s="2"/>
      <c r="C170" s="2"/>
      <c r="D170" s="157"/>
      <c r="E170" s="157"/>
      <c r="F170" s="157"/>
      <c r="G170" s="157"/>
      <c r="H170" s="158"/>
      <c r="I170" s="4"/>
    </row>
    <row r="171" s="7" customFormat="1">
      <c r="A171" s="1"/>
      <c r="B171" s="2"/>
      <c r="C171" s="2"/>
      <c r="D171" s="159"/>
      <c r="E171" s="159"/>
      <c r="F171" s="157"/>
      <c r="G171" s="157"/>
      <c r="H171" s="158"/>
      <c r="I171" s="4"/>
    </row>
    <row r="172" s="7" customFormat="1">
      <c r="A172" s="1"/>
      <c r="B172" s="2"/>
      <c r="C172" s="2"/>
      <c r="D172" s="157"/>
      <c r="E172" s="157"/>
      <c r="F172" s="157"/>
      <c r="G172" s="157"/>
      <c r="H172" s="158"/>
      <c r="I172" s="4"/>
    </row>
    <row r="173" s="7" customFormat="1">
      <c r="A173" s="1"/>
      <c r="B173" s="2"/>
      <c r="C173" s="2"/>
      <c r="D173" s="157"/>
      <c r="E173" s="157"/>
      <c r="F173" s="157"/>
      <c r="G173" s="157"/>
      <c r="H173" s="158"/>
      <c r="I173" s="4"/>
    </row>
    <row r="174" s="7" customFormat="1">
      <c r="A174" s="1"/>
      <c r="B174" s="2"/>
      <c r="C174" s="2"/>
      <c r="D174" s="157"/>
      <c r="E174" s="157"/>
      <c r="F174" s="158"/>
      <c r="G174" s="157"/>
      <c r="H174" s="158"/>
      <c r="I174" s="4"/>
    </row>
    <row r="175" s="7" customFormat="1">
      <c r="A175" s="1"/>
      <c r="B175" s="2"/>
      <c r="C175" s="2"/>
      <c r="D175" s="157"/>
      <c r="E175" s="157"/>
      <c r="F175" s="157"/>
      <c r="G175" s="157"/>
      <c r="H175" s="158"/>
      <c r="I175" s="4"/>
    </row>
    <row r="176" s="7" customFormat="1">
      <c r="A176" s="1"/>
      <c r="B176" s="2"/>
      <c r="C176" s="2"/>
      <c r="D176" s="157"/>
      <c r="E176" s="157"/>
      <c r="F176" s="157"/>
      <c r="G176" s="157"/>
      <c r="H176" s="158"/>
      <c r="I176" s="4"/>
    </row>
    <row r="177" s="7" customFormat="1">
      <c r="A177" s="1"/>
      <c r="B177" s="2"/>
      <c r="C177" s="2"/>
      <c r="D177" s="157"/>
      <c r="E177" s="157"/>
      <c r="F177" s="157"/>
      <c r="G177" s="157"/>
      <c r="H177" s="158"/>
      <c r="I177" s="4"/>
    </row>
    <row r="178" s="7" customFormat="1">
      <c r="A178" s="1"/>
      <c r="B178" s="2"/>
      <c r="C178" s="2"/>
      <c r="D178" s="157"/>
      <c r="E178" s="157"/>
      <c r="F178" s="157"/>
      <c r="G178" s="157"/>
      <c r="H178" s="158"/>
      <c r="I178" s="4"/>
    </row>
    <row r="179" s="7" customFormat="1">
      <c r="A179" s="1"/>
      <c r="B179" s="2"/>
      <c r="C179" s="2"/>
      <c r="D179" s="157"/>
      <c r="E179" s="157"/>
      <c r="F179" s="157"/>
      <c r="G179" s="157"/>
      <c r="H179" s="158"/>
      <c r="I179" s="4"/>
    </row>
    <row r="180" s="7" customFormat="1">
      <c r="A180" s="1"/>
      <c r="B180" s="2"/>
      <c r="C180" s="2"/>
      <c r="D180" s="157"/>
      <c r="E180" s="157"/>
      <c r="F180" s="157"/>
      <c r="G180" s="157"/>
      <c r="H180" s="158"/>
      <c r="I180" s="4"/>
    </row>
    <row r="181" s="7" customFormat="1">
      <c r="A181" s="1"/>
      <c r="B181" s="2"/>
      <c r="C181" s="2"/>
      <c r="D181" s="157"/>
      <c r="E181" s="157"/>
      <c r="F181" s="157"/>
      <c r="G181" s="157"/>
      <c r="H181" s="158"/>
      <c r="I181" s="4"/>
    </row>
    <row r="182" s="7" customFormat="1">
      <c r="A182" s="1"/>
      <c r="B182" s="2"/>
      <c r="C182" s="2"/>
      <c r="D182" s="157"/>
      <c r="E182" s="157"/>
      <c r="F182" s="157"/>
      <c r="G182" s="157"/>
      <c r="H182" s="158"/>
      <c r="I182" s="4"/>
    </row>
    <row r="183" s="7" customFormat="1">
      <c r="A183" s="1"/>
      <c r="B183" s="2"/>
      <c r="C183" s="2"/>
      <c r="D183" s="157"/>
      <c r="E183" s="157"/>
      <c r="F183" s="157"/>
      <c r="G183" s="157"/>
      <c r="H183" s="158"/>
      <c r="I183" s="4"/>
    </row>
    <row r="184" s="7" customFormat="1">
      <c r="A184" s="1"/>
      <c r="B184" s="2"/>
      <c r="C184" s="2"/>
      <c r="D184" s="157"/>
      <c r="E184" s="157"/>
      <c r="F184" s="157"/>
      <c r="G184" s="157"/>
      <c r="H184" s="158"/>
      <c r="I184" s="4"/>
    </row>
    <row r="185" s="7" customFormat="1">
      <c r="A185" s="1"/>
      <c r="B185" s="2"/>
      <c r="C185" s="2"/>
      <c r="D185" s="157"/>
      <c r="E185" s="157"/>
      <c r="F185" s="157"/>
      <c r="G185" s="157"/>
      <c r="H185" s="158"/>
      <c r="I185" s="4"/>
    </row>
    <row r="186" s="7" customFormat="1">
      <c r="A186" s="1"/>
      <c r="B186" s="2"/>
      <c r="C186" s="2"/>
      <c r="D186" s="157"/>
      <c r="E186" s="157"/>
      <c r="F186" s="157"/>
      <c r="G186" s="157"/>
      <c r="H186" s="158"/>
      <c r="I186" s="4"/>
    </row>
    <row r="187" s="7" customFormat="1">
      <c r="A187" s="1"/>
      <c r="B187" s="2"/>
      <c r="C187" s="2"/>
      <c r="D187" s="157"/>
      <c r="E187" s="157"/>
      <c r="F187" s="157"/>
      <c r="G187" s="157"/>
      <c r="H187" s="158"/>
      <c r="I187" s="4"/>
    </row>
    <row r="188" s="7" customFormat="1">
      <c r="A188" s="1"/>
      <c r="B188" s="2"/>
      <c r="C188" s="2"/>
      <c r="D188" s="157"/>
      <c r="E188" s="157"/>
      <c r="F188" s="157"/>
      <c r="G188" s="157"/>
      <c r="H188" s="158"/>
      <c r="I188" s="4"/>
    </row>
    <row r="189" s="7" customFormat="1">
      <c r="A189" s="1"/>
      <c r="B189" s="2"/>
      <c r="C189" s="2"/>
      <c r="D189" s="157"/>
      <c r="E189" s="157"/>
      <c r="F189" s="157"/>
      <c r="G189" s="157"/>
      <c r="H189" s="158"/>
      <c r="I189" s="4"/>
    </row>
    <row r="190" s="7" customFormat="1">
      <c r="A190" s="1"/>
      <c r="B190" s="2"/>
      <c r="C190" s="2"/>
      <c r="D190" s="157"/>
      <c r="E190" s="157"/>
      <c r="F190" s="157"/>
      <c r="G190" s="157"/>
      <c r="H190" s="158"/>
      <c r="I190" s="4"/>
    </row>
    <row r="191" s="7" customFormat="1">
      <c r="A191" s="1"/>
      <c r="B191" s="2"/>
      <c r="C191" s="2"/>
      <c r="D191" s="157"/>
      <c r="E191" s="157"/>
      <c r="F191" s="157"/>
      <c r="G191" s="157"/>
      <c r="H191" s="158"/>
      <c r="I191" s="4"/>
    </row>
    <row r="192" s="7" customFormat="1">
      <c r="A192" s="1"/>
      <c r="B192" s="2"/>
      <c r="C192" s="2"/>
      <c r="D192" s="157"/>
      <c r="E192" s="157"/>
      <c r="F192" s="157"/>
      <c r="G192" s="157"/>
      <c r="H192" s="158"/>
      <c r="I192" s="4"/>
    </row>
    <row r="193" s="7" customFormat="1">
      <c r="A193" s="1"/>
      <c r="B193" s="2"/>
      <c r="C193" s="2"/>
      <c r="D193" s="157"/>
      <c r="E193" s="157"/>
      <c r="F193" s="157"/>
      <c r="G193" s="157"/>
      <c r="H193" s="158"/>
      <c r="I193" s="4"/>
    </row>
    <row r="194" s="7" customFormat="1">
      <c r="A194" s="1"/>
      <c r="B194" s="2"/>
      <c r="C194" s="2"/>
      <c r="D194" s="157"/>
      <c r="E194" s="157"/>
      <c r="F194" s="157"/>
      <c r="G194" s="157"/>
      <c r="H194" s="158"/>
      <c r="I194" s="4"/>
    </row>
    <row r="195" s="7" customFormat="1">
      <c r="A195" s="1"/>
      <c r="B195" s="2"/>
      <c r="C195" s="2"/>
      <c r="D195" s="157"/>
      <c r="E195" s="157"/>
      <c r="F195" s="157"/>
      <c r="G195" s="157"/>
      <c r="H195" s="158"/>
      <c r="I195" s="4"/>
    </row>
    <row r="196" s="7" customFormat="1">
      <c r="A196" s="1"/>
      <c r="B196" s="2"/>
      <c r="C196" s="2"/>
      <c r="D196" s="157"/>
      <c r="E196" s="157"/>
      <c r="F196" s="157"/>
      <c r="G196" s="157"/>
      <c r="H196" s="158"/>
      <c r="I196" s="4"/>
    </row>
    <row r="197" s="7" customFormat="1">
      <c r="A197" s="1"/>
      <c r="B197" s="2"/>
      <c r="C197" s="2"/>
      <c r="D197" s="157"/>
      <c r="E197" s="157"/>
      <c r="F197" s="157"/>
      <c r="G197" s="157"/>
      <c r="H197" s="158"/>
      <c r="I197" s="4"/>
    </row>
    <row r="198" s="7" customFormat="1">
      <c r="A198" s="1"/>
      <c r="B198" s="2"/>
      <c r="C198" s="2"/>
      <c r="D198" s="157"/>
      <c r="E198" s="157"/>
      <c r="F198" s="157"/>
      <c r="G198" s="157"/>
      <c r="H198" s="158"/>
      <c r="I198" s="4"/>
    </row>
    <row r="199" s="7" customFormat="1">
      <c r="A199" s="1"/>
      <c r="B199" s="2"/>
      <c r="C199" s="2"/>
      <c r="D199" s="157"/>
      <c r="E199" s="157"/>
      <c r="F199" s="157"/>
      <c r="G199" s="157"/>
      <c r="H199" s="158"/>
      <c r="I199" s="4"/>
    </row>
    <row r="200" s="7" customFormat="1">
      <c r="A200" s="1"/>
      <c r="B200" s="2"/>
      <c r="C200" s="2"/>
      <c r="D200" s="157"/>
      <c r="E200" s="157"/>
      <c r="F200" s="157"/>
      <c r="G200" s="157"/>
      <c r="H200" s="158"/>
      <c r="I200" s="4"/>
    </row>
    <row r="201" s="7" customFormat="1">
      <c r="A201" s="1"/>
      <c r="B201" s="2"/>
      <c r="C201" s="2"/>
      <c r="D201" s="157"/>
      <c r="E201" s="157"/>
      <c r="F201" s="157"/>
      <c r="G201" s="157"/>
      <c r="H201" s="158"/>
      <c r="I201" s="4"/>
    </row>
    <row r="202" s="7" customFormat="1">
      <c r="A202" s="1"/>
      <c r="B202" s="2"/>
      <c r="C202" s="2"/>
      <c r="D202" s="157"/>
      <c r="E202" s="157"/>
      <c r="F202" s="157"/>
      <c r="G202" s="157"/>
      <c r="H202" s="158"/>
      <c r="I202" s="4"/>
    </row>
    <row r="203" s="7" customFormat="1">
      <c r="A203" s="1"/>
      <c r="B203" s="2"/>
      <c r="C203" s="2"/>
      <c r="D203" s="157"/>
      <c r="E203" s="157"/>
      <c r="F203" s="157"/>
      <c r="G203" s="157"/>
      <c r="H203" s="158"/>
      <c r="I203" s="4"/>
    </row>
    <row r="204" s="7" customFormat="1">
      <c r="A204" s="1"/>
      <c r="B204" s="2"/>
      <c r="C204" s="2"/>
      <c r="D204" s="157"/>
      <c r="E204" s="157"/>
      <c r="F204" s="157"/>
      <c r="G204" s="157"/>
      <c r="H204" s="158"/>
      <c r="I204" s="4"/>
    </row>
    <row r="205" s="7" customFormat="1">
      <c r="A205" s="1"/>
      <c r="B205" s="2"/>
      <c r="C205" s="2"/>
      <c r="D205" s="157"/>
      <c r="E205" s="157"/>
      <c r="F205" s="157"/>
      <c r="G205" s="157"/>
      <c r="H205" s="158"/>
      <c r="I205" s="4"/>
    </row>
    <row r="206" s="7" customFormat="1">
      <c r="A206" s="1"/>
      <c r="B206" s="2"/>
      <c r="C206" s="2"/>
      <c r="D206" s="157"/>
      <c r="E206" s="157"/>
      <c r="F206" s="157"/>
      <c r="G206" s="157"/>
      <c r="H206" s="158"/>
      <c r="I206" s="4"/>
    </row>
    <row r="207" s="7" customFormat="1">
      <c r="A207" s="1"/>
      <c r="B207" s="2"/>
      <c r="C207" s="2"/>
      <c r="D207" s="157"/>
      <c r="E207" s="157"/>
      <c r="F207" s="157"/>
      <c r="G207" s="157"/>
      <c r="H207" s="158"/>
      <c r="I207" s="4"/>
    </row>
    <row r="208" s="7" customFormat="1">
      <c r="A208" s="1"/>
      <c r="B208" s="2"/>
      <c r="C208" s="2"/>
      <c r="D208" s="157"/>
      <c r="E208" s="157"/>
      <c r="F208" s="157"/>
      <c r="G208" s="157"/>
      <c r="H208" s="158"/>
      <c r="I208" s="4"/>
    </row>
    <row r="209" s="7" customFormat="1">
      <c r="A209" s="1"/>
      <c r="B209" s="2"/>
      <c r="C209" s="2"/>
      <c r="D209" s="157"/>
      <c r="E209" s="157"/>
      <c r="F209" s="157"/>
      <c r="G209" s="157"/>
      <c r="H209" s="158"/>
      <c r="I209" s="4"/>
    </row>
    <row r="210" s="7" customFormat="1">
      <c r="A210" s="1"/>
      <c r="B210" s="2"/>
      <c r="C210" s="2"/>
      <c r="D210" s="157"/>
      <c r="E210" s="157"/>
      <c r="F210" s="157"/>
      <c r="G210" s="157"/>
      <c r="H210" s="158"/>
      <c r="I210" s="4"/>
    </row>
    <row r="211" s="7" customFormat="1">
      <c r="A211" s="1"/>
      <c r="B211" s="2"/>
      <c r="C211" s="2"/>
      <c r="D211" s="157"/>
      <c r="E211" s="157"/>
      <c r="F211" s="157"/>
      <c r="G211" s="157"/>
      <c r="H211" s="158"/>
      <c r="I211" s="4"/>
    </row>
    <row r="212" s="7" customFormat="1">
      <c r="A212" s="1"/>
      <c r="B212" s="2"/>
      <c r="C212" s="2"/>
      <c r="D212" s="157"/>
      <c r="E212" s="157"/>
      <c r="F212" s="157"/>
      <c r="G212" s="157"/>
      <c r="H212" s="158"/>
      <c r="I212" s="4"/>
    </row>
    <row r="213" s="7" customFormat="1">
      <c r="A213" s="1"/>
      <c r="B213" s="2"/>
      <c r="C213" s="2"/>
      <c r="D213" s="157"/>
      <c r="E213" s="157"/>
      <c r="F213" s="157"/>
      <c r="G213" s="157"/>
      <c r="H213" s="158"/>
      <c r="I213" s="4"/>
    </row>
    <row r="214" s="7" customFormat="1">
      <c r="A214" s="1"/>
      <c r="B214" s="2"/>
      <c r="C214" s="2"/>
      <c r="D214" s="157"/>
      <c r="E214" s="157"/>
      <c r="F214" s="157"/>
      <c r="G214" s="157"/>
      <c r="H214" s="158"/>
      <c r="I214" s="4"/>
    </row>
    <row r="215" s="7" customFormat="1">
      <c r="A215" s="1"/>
      <c r="B215" s="2"/>
      <c r="C215" s="2"/>
      <c r="D215" s="157"/>
      <c r="E215" s="157"/>
      <c r="F215" s="157"/>
      <c r="G215" s="157"/>
      <c r="H215" s="158"/>
      <c r="I215" s="4"/>
    </row>
    <row r="216" s="7" customFormat="1">
      <c r="A216" s="1"/>
      <c r="B216" s="2"/>
      <c r="C216" s="2"/>
      <c r="D216" s="157"/>
      <c r="E216" s="157"/>
      <c r="F216" s="157"/>
      <c r="G216" s="157"/>
      <c r="H216" s="158"/>
      <c r="I216" s="4"/>
    </row>
    <row r="217" ht="12.75">
      <c r="D217" s="157"/>
      <c r="E217" s="157"/>
      <c r="F217" s="157"/>
      <c r="G217" s="157"/>
      <c r="H217" s="158"/>
    </row>
    <row r="218" ht="12.75">
      <c r="A218" s="179"/>
      <c r="B218" s="179"/>
      <c r="C218" s="179"/>
      <c r="D218" s="157"/>
      <c r="E218" s="157"/>
      <c r="F218" s="157"/>
      <c r="G218" s="157"/>
      <c r="H218" s="158"/>
    </row>
    <row r="219" ht="12.75">
      <c r="A219" s="179"/>
      <c r="B219" s="179"/>
      <c r="C219" s="179"/>
      <c r="D219" s="157"/>
      <c r="E219" s="157"/>
      <c r="F219" s="157"/>
      <c r="G219" s="157"/>
      <c r="H219" s="158"/>
    </row>
    <row r="220" ht="12.75">
      <c r="A220" s="179"/>
      <c r="B220" s="179"/>
      <c r="C220" s="179"/>
      <c r="D220" s="157"/>
      <c r="E220" s="157"/>
      <c r="F220" s="157"/>
      <c r="G220" s="157"/>
      <c r="H220" s="158"/>
    </row>
    <row r="221" ht="12.75">
      <c r="A221" s="179"/>
      <c r="B221" s="179"/>
      <c r="C221" s="179"/>
      <c r="D221" s="157"/>
      <c r="E221" s="157"/>
      <c r="F221" s="157"/>
      <c r="G221" s="157"/>
      <c r="H221" s="158"/>
    </row>
    <row r="222" ht="12.75">
      <c r="A222" s="179"/>
      <c r="B222" s="179"/>
      <c r="C222" s="179"/>
      <c r="D222" s="157"/>
      <c r="E222" s="157"/>
      <c r="F222" s="157"/>
      <c r="G222" s="157"/>
      <c r="H222" s="158"/>
    </row>
    <row r="223" ht="12.75">
      <c r="A223" s="179"/>
      <c r="B223" s="179"/>
      <c r="C223" s="179"/>
      <c r="D223" s="157"/>
      <c r="E223" s="157"/>
      <c r="F223" s="157"/>
      <c r="G223" s="157"/>
      <c r="H223" s="158"/>
    </row>
  </sheetData>
  <autoFilter ref="$A$5:$I$5"/>
  <mergeCells count="43">
    <mergeCell ref="A3:I3"/>
    <mergeCell ref="A7:B9"/>
    <mergeCell ref="A11:B21"/>
    <mergeCell ref="A23:B25"/>
    <mergeCell ref="A27:B28"/>
    <mergeCell ref="A31:B34"/>
    <mergeCell ref="A36:B37"/>
    <mergeCell ref="A40:B43"/>
    <mergeCell ref="A45:B47"/>
    <mergeCell ref="A49:B51"/>
    <mergeCell ref="A53:B55"/>
    <mergeCell ref="A57:B59"/>
    <mergeCell ref="A61:B63"/>
    <mergeCell ref="A65:B67"/>
    <mergeCell ref="A69:B71"/>
    <mergeCell ref="A73:B75"/>
    <mergeCell ref="A77:B80"/>
    <mergeCell ref="A82:B84"/>
    <mergeCell ref="A86:B92"/>
    <mergeCell ref="A94:B97"/>
    <mergeCell ref="A99:B101"/>
    <mergeCell ref="A103:B104"/>
    <mergeCell ref="A106:B108"/>
    <mergeCell ref="A110:B113"/>
    <mergeCell ref="A115:B117"/>
    <mergeCell ref="A119:B122"/>
    <mergeCell ref="A124:B125"/>
    <mergeCell ref="A127:B127"/>
    <mergeCell ref="A129:B130"/>
    <mergeCell ref="A132:B135"/>
    <mergeCell ref="A137:B139"/>
    <mergeCell ref="A140:C140"/>
    <mergeCell ref="A141:C141"/>
    <mergeCell ref="A142:C142"/>
    <mergeCell ref="A143:C143"/>
    <mergeCell ref="A144:B148"/>
    <mergeCell ref="A149:C149"/>
    <mergeCell ref="A150:C150"/>
    <mergeCell ref="A151:B156"/>
    <mergeCell ref="A159:H159"/>
    <mergeCell ref="A160:H160"/>
    <mergeCell ref="A165:C165"/>
    <mergeCell ref="A166:B169"/>
  </mergeCells>
  <printOptions headings="0" gridLines="0"/>
  <pageMargins left="0.39370078740157477" right="0.27559055118110237" top="0.39370078740157477" bottom="0.39370078740157477" header="0.19684999999999997" footer="0.19684999999999997"/>
  <pageSetup paperSize="9" scale="67" firstPageNumber="1" fitToWidth="1" fitToHeight="0" pageOrder="downThenOver" orientation="portrait" usePrinterDefaults="1" blackAndWhite="0" draft="0" cellComments="none" useFirstPageNumber="1" errors="displayed" horizontalDpi="65534" verticalDpi="65534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Р7-Офис/2024.3.2.551</Application>
  <Company>BSS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Arseniy Gshyan</dc:creator>
  <cp:revision>25</cp:revision>
  <dcterms:created xsi:type="dcterms:W3CDTF">2002-03-11T10:22:00Z</dcterms:created>
  <dcterms:modified xsi:type="dcterms:W3CDTF">2025-04-09T12:08:57Z</dcterms:modified>
  <cp:version>983040</cp:version>
</cp:coreProperties>
</file>